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3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31.xml" ContentType="application/vnd.openxmlformats-officedocument.drawingml.chart+xml"/>
  <Override PartName="/xl/drawings/drawing5.xml" ContentType="application/vnd.openxmlformats-officedocument.drawing+xml"/>
  <Override PartName="/xl/charts/chart3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3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34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5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6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7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8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9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40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1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2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3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44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5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6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7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6.xml" ContentType="application/vnd.openxmlformats-officedocument.drawing+xml"/>
  <Override PartName="/xl/charts/chart48.xml" ContentType="application/vnd.openxmlformats-officedocument.drawingml.chart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drawings/drawing8.xml" ContentType="application/vnd.openxmlformats-officedocument.drawing+xml"/>
  <Override PartName="/xl/charts/chart50.xml" ContentType="application/vnd.openxmlformats-officedocument.drawingml.chart+xml"/>
  <Override PartName="/xl/drawings/drawing9.xml" ContentType="application/vnd.openxmlformats-officedocument.drawing+xml"/>
  <Override PartName="/xl/charts/chart51.xml" ContentType="application/vnd.openxmlformats-officedocument.drawingml.chart+xml"/>
  <Override PartName="/xl/drawings/drawing10.xml" ContentType="application/vnd.openxmlformats-officedocument.drawing+xml"/>
  <Override PartName="/xl/charts/chart52.xml" ContentType="application/vnd.openxmlformats-officedocument.drawingml.chart+xml"/>
  <Override PartName="/xl/drawings/drawing11.xml" ContentType="application/vnd.openxmlformats-officedocument.drawing+xml"/>
  <Override PartName="/xl/charts/chart53.xml" ContentType="application/vnd.openxmlformats-officedocument.drawingml.chart+xml"/>
  <Override PartName="/xl/drawings/drawing12.xml" ContentType="application/vnd.openxmlformats-officedocument.drawing+xml"/>
  <Override PartName="/xl/charts/chart54.xml" ContentType="application/vnd.openxmlformats-officedocument.drawingml.chart+xml"/>
  <Override PartName="/xl/drawings/drawing13.xml" ContentType="application/vnd.openxmlformats-officedocument.drawing+xml"/>
  <Override PartName="/xl/charts/chart55.xml" ContentType="application/vnd.openxmlformats-officedocument.drawingml.chart+xml"/>
  <Override PartName="/xl/drawings/drawing14.xml" ContentType="application/vnd.openxmlformats-officedocument.drawing+xml"/>
  <Override PartName="/xl/charts/chart56.xml" ContentType="application/vnd.openxmlformats-officedocument.drawingml.chart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drawings/drawing16.xml" ContentType="application/vnd.openxmlformats-officedocument.drawing+xml"/>
  <Override PartName="/xl/charts/chart58.xml" ContentType="application/vnd.openxmlformats-officedocument.drawingml.chart+xml"/>
  <Override PartName="/xl/drawings/drawing17.xml" ContentType="application/vnd.openxmlformats-officedocument.drawing+xml"/>
  <Override PartName="/xl/charts/chart59.xml" ContentType="application/vnd.openxmlformats-officedocument.drawingml.chart+xml"/>
  <Override PartName="/xl/drawings/drawing18.xml" ContentType="application/vnd.openxmlformats-officedocument.drawing+xml"/>
  <Override PartName="/xl/charts/chart60.xml" ContentType="application/vnd.openxmlformats-officedocument.drawingml.chart+xml"/>
  <Override PartName="/xl/drawings/drawing19.xml" ContentType="application/vnd.openxmlformats-officedocument.drawing+xml"/>
  <Override PartName="/xl/charts/chart61.xml" ContentType="application/vnd.openxmlformats-officedocument.drawingml.chart+xml"/>
  <Override PartName="/xl/drawings/drawing20.xml" ContentType="application/vnd.openxmlformats-officedocument.drawing+xml"/>
  <Override PartName="/xl/charts/chart62.xml" ContentType="application/vnd.openxmlformats-officedocument.drawingml.chart+xml"/>
  <Override PartName="/xl/drawings/drawing21.xml" ContentType="application/vnd.openxmlformats-officedocument.drawing+xml"/>
  <Override PartName="/xl/charts/chart6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01 MS Data Science\04 Academics\02 Sem\06 Descriptive Analytics And Visualisation\Assignments\02_Due on 15-Sep\Submission\"/>
    </mc:Choice>
  </mc:AlternateContent>
  <xr:revisionPtr revIDLastSave="0" documentId="13_ncr:1_{41DB306C-F7BD-4D80-8171-F0CDBC7AA7B3}" xr6:coauthVersionLast="45" xr6:coauthVersionMax="45" xr10:uidLastSave="{00000000-0000-0000-0000-000000000000}"/>
  <bookViews>
    <workbookView xWindow="-108" yWindow="-108" windowWidth="23256" windowHeight="12576" tabRatio="912" xr2:uid="{00000000-000D-0000-FFFF-FFFF00000000}"/>
  </bookViews>
  <sheets>
    <sheet name="Stores-Variable Description " sheetId="1" r:id="rId1"/>
    <sheet name="Stores_Data" sheetId="2" r:id="rId2"/>
    <sheet name="QtrSalesData" sheetId="7" r:id="rId3"/>
    <sheet name="1" sheetId="11" r:id="rId4"/>
    <sheet name="2_PreModel_Diagnosis" sheetId="10" r:id="rId5"/>
    <sheet name="2.3a" sheetId="71" r:id="rId6"/>
    <sheet name="2.3b" sheetId="73" r:id="rId7"/>
    <sheet name="2.3c" sheetId="74" r:id="rId8"/>
    <sheet name="2.3d" sheetId="75" r:id="rId9"/>
    <sheet name="2.3e" sheetId="76" r:id="rId10"/>
    <sheet name="3" sheetId="48" r:id="rId11"/>
    <sheet name="4.Pre-model diagnosis" sheetId="50" r:id="rId12"/>
    <sheet name="4a" sheetId="77" r:id="rId13"/>
    <sheet name="4b" sheetId="79" r:id="rId14"/>
    <sheet name="4c" sheetId="80" r:id="rId15"/>
    <sheet name="4d" sheetId="81" r:id="rId16"/>
    <sheet name="4e" sheetId="82" r:id="rId17"/>
    <sheet name="4f" sheetId="83" r:id="rId18"/>
    <sheet name="4g" sheetId="84" r:id="rId19"/>
    <sheet name="4h" sheetId="85" r:id="rId20"/>
    <sheet name="4i" sheetId="86" r:id="rId21"/>
    <sheet name="4j" sheetId="87" r:id="rId22"/>
    <sheet name="4k" sheetId="88" r:id="rId23"/>
    <sheet name="4l" sheetId="89" r:id="rId24"/>
    <sheet name="4m" sheetId="90" r:id="rId25"/>
    <sheet name="4n" sheetId="91" r:id="rId26"/>
    <sheet name="5.1" sheetId="68" r:id="rId27"/>
    <sheet name="5.2" sheetId="70" r:id="rId28"/>
    <sheet name="6" sheetId="69" r:id="rId29"/>
  </sheets>
  <externalReferences>
    <externalReference r:id="rId30"/>
  </externalReferences>
  <definedNames>
    <definedName name="_xlnm._FilterDatabase" localSheetId="4" hidden="1">'2_PreModel_Diagnosis'!#REF!</definedName>
    <definedName name="_xlnm._FilterDatabase" localSheetId="10" hidden="1">'3'!$A$1:$D$151</definedName>
    <definedName name="_xlnm._FilterDatabase" localSheetId="11" hidden="1">'4.Pre-model diagnosis'!#REF!</definedName>
    <definedName name="_xlnm._FilterDatabase" localSheetId="26" hidden="1">'5.1'!$A$1:$D$151</definedName>
    <definedName name="_xlnm._FilterDatabase" localSheetId="1" hidden="1">Stores_Data!$A$1:$T$151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48" l="1"/>
  <c r="Q51" i="48"/>
  <c r="O52" i="48"/>
  <c r="O53" i="48"/>
  <c r="T6" i="11" l="1"/>
  <c r="S6" i="11"/>
  <c r="P6" i="11"/>
  <c r="O6" i="11"/>
  <c r="T5" i="11"/>
  <c r="T4" i="11" s="1"/>
  <c r="S5" i="11"/>
  <c r="S4" i="11" s="1"/>
  <c r="P5" i="11"/>
  <c r="P4" i="11" s="1"/>
  <c r="O5" i="11"/>
  <c r="O4" i="11" s="1"/>
  <c r="G5" i="11" l="1"/>
  <c r="D21" i="11"/>
  <c r="D20" i="11"/>
  <c r="D19" i="11"/>
  <c r="D18" i="11"/>
  <c r="D17" i="11"/>
  <c r="D16" i="11"/>
  <c r="D15" i="11"/>
  <c r="D13" i="11"/>
  <c r="D12" i="11"/>
  <c r="D11" i="11"/>
  <c r="D10" i="11"/>
  <c r="D9" i="11"/>
  <c r="D8" i="11"/>
  <c r="D7" i="11"/>
  <c r="D6" i="11"/>
  <c r="D5" i="11"/>
  <c r="G6" i="11"/>
  <c r="G7" i="11"/>
  <c r="D22" i="11"/>
  <c r="D23" i="11"/>
  <c r="G9" i="11" l="1"/>
  <c r="D14" i="11"/>
  <c r="Q23" i="91" l="1"/>
  <c r="Q24" i="91"/>
  <c r="Q25" i="91"/>
  <c r="Q26" i="91"/>
  <c r="Q27" i="91"/>
  <c r="Q22" i="91"/>
  <c r="N23" i="68" l="1"/>
  <c r="N24" i="68"/>
  <c r="N22" i="68"/>
  <c r="K10" i="68"/>
  <c r="K14" i="68" l="1"/>
  <c r="K13" i="68"/>
  <c r="Z13" i="77"/>
  <c r="Z12" i="77"/>
  <c r="Y14" i="79"/>
  <c r="Y13" i="79"/>
  <c r="X14" i="80"/>
  <c r="X13" i="80"/>
  <c r="X14" i="81"/>
  <c r="X13" i="81"/>
  <c r="W14" i="82"/>
  <c r="W13" i="82"/>
  <c r="V14" i="83"/>
  <c r="V13" i="83"/>
  <c r="U14" i="84"/>
  <c r="U13" i="84"/>
  <c r="T14" i="85"/>
  <c r="T13" i="85"/>
  <c r="S14" i="86"/>
  <c r="S13" i="86"/>
  <c r="R14" i="87"/>
  <c r="R13" i="87"/>
  <c r="Q14" i="88"/>
  <c r="Q13" i="88"/>
  <c r="P14" i="89"/>
  <c r="P13" i="89"/>
  <c r="O14" i="90"/>
  <c r="O13" i="90"/>
  <c r="N14" i="91"/>
  <c r="N13" i="91"/>
  <c r="AI15" i="76" l="1"/>
  <c r="AH15" i="76"/>
  <c r="Q178" i="76"/>
  <c r="P178" i="76"/>
  <c r="Q177" i="76"/>
  <c r="P177" i="76"/>
  <c r="Q176" i="76"/>
  <c r="P176" i="76"/>
  <c r="Q175" i="76"/>
  <c r="P175" i="76"/>
  <c r="Q174" i="76"/>
  <c r="P174" i="76"/>
  <c r="Q173" i="76"/>
  <c r="P173" i="76"/>
  <c r="Q172" i="76"/>
  <c r="P172" i="76"/>
  <c r="Q171" i="76"/>
  <c r="P171" i="76"/>
  <c r="Q170" i="76"/>
  <c r="P170" i="76"/>
  <c r="Q169" i="76"/>
  <c r="P169" i="76"/>
  <c r="Q168" i="76"/>
  <c r="P168" i="76"/>
  <c r="Q167" i="76"/>
  <c r="P167" i="76"/>
  <c r="Q166" i="76"/>
  <c r="P166" i="76"/>
  <c r="Q165" i="76"/>
  <c r="P165" i="76"/>
  <c r="Q164" i="76"/>
  <c r="P164" i="76"/>
  <c r="Q163" i="76"/>
  <c r="P163" i="76"/>
  <c r="Q162" i="76"/>
  <c r="P162" i="76"/>
  <c r="Q161" i="76"/>
  <c r="P161" i="76"/>
  <c r="Q160" i="76"/>
  <c r="P160" i="76"/>
  <c r="Q159" i="76"/>
  <c r="P159" i="76"/>
  <c r="Q158" i="76"/>
  <c r="P158" i="76"/>
  <c r="Q157" i="76"/>
  <c r="P157" i="76"/>
  <c r="Q156" i="76"/>
  <c r="P156" i="76"/>
  <c r="Q155" i="76"/>
  <c r="P155" i="76"/>
  <c r="Q154" i="76"/>
  <c r="P154" i="76"/>
  <c r="Q153" i="76"/>
  <c r="P153" i="76"/>
  <c r="Q152" i="76"/>
  <c r="P152" i="76"/>
  <c r="Q151" i="76"/>
  <c r="P151" i="76"/>
  <c r="Q150" i="76"/>
  <c r="P150" i="76"/>
  <c r="Q149" i="76"/>
  <c r="P149" i="76"/>
  <c r="Q148" i="76"/>
  <c r="P148" i="76"/>
  <c r="Q147" i="76"/>
  <c r="P147" i="76"/>
  <c r="Q146" i="76"/>
  <c r="P146" i="76"/>
  <c r="Q145" i="76"/>
  <c r="P145" i="76"/>
  <c r="Q144" i="76"/>
  <c r="P144" i="76"/>
  <c r="Q143" i="76"/>
  <c r="P143" i="76"/>
  <c r="Q142" i="76"/>
  <c r="P142" i="76"/>
  <c r="Q141" i="76"/>
  <c r="P141" i="76"/>
  <c r="Q140" i="76"/>
  <c r="P140" i="76"/>
  <c r="Q139" i="76"/>
  <c r="P139" i="76"/>
  <c r="Q138" i="76"/>
  <c r="P138" i="76"/>
  <c r="Q137" i="76"/>
  <c r="P137" i="76"/>
  <c r="Q136" i="76"/>
  <c r="P136" i="76"/>
  <c r="Q135" i="76"/>
  <c r="P135" i="76"/>
  <c r="Q134" i="76"/>
  <c r="P134" i="76"/>
  <c r="Q133" i="76"/>
  <c r="P133" i="76"/>
  <c r="Q132" i="76"/>
  <c r="P132" i="76"/>
  <c r="Q131" i="76"/>
  <c r="P131" i="76"/>
  <c r="Q130" i="76"/>
  <c r="P130" i="76"/>
  <c r="Q129" i="76"/>
  <c r="P129" i="76"/>
  <c r="Q128" i="76"/>
  <c r="P128" i="76"/>
  <c r="Q127" i="76"/>
  <c r="P127" i="76"/>
  <c r="Q126" i="76"/>
  <c r="P126" i="76"/>
  <c r="Q125" i="76"/>
  <c r="P125" i="76"/>
  <c r="Q124" i="76"/>
  <c r="P124" i="76"/>
  <c r="Q123" i="76"/>
  <c r="P123" i="76"/>
  <c r="Q122" i="76"/>
  <c r="P122" i="76"/>
  <c r="Q121" i="76"/>
  <c r="P121" i="76"/>
  <c r="Q120" i="76"/>
  <c r="P120" i="76"/>
  <c r="Q119" i="76"/>
  <c r="P119" i="76"/>
  <c r="Q118" i="76"/>
  <c r="P118" i="76"/>
  <c r="Q117" i="76"/>
  <c r="P117" i="76"/>
  <c r="Q116" i="76"/>
  <c r="P116" i="76"/>
  <c r="Q115" i="76"/>
  <c r="P115" i="76"/>
  <c r="Q114" i="76"/>
  <c r="P114" i="76"/>
  <c r="Q113" i="76"/>
  <c r="P113" i="76"/>
  <c r="Q112" i="76"/>
  <c r="P112" i="76"/>
  <c r="Q111" i="76"/>
  <c r="P111" i="76"/>
  <c r="Q110" i="76"/>
  <c r="P110" i="76"/>
  <c r="Q109" i="76"/>
  <c r="P109" i="76"/>
  <c r="Q108" i="76"/>
  <c r="P108" i="76"/>
  <c r="Q107" i="76"/>
  <c r="P107" i="76"/>
  <c r="Q106" i="76"/>
  <c r="P106" i="76"/>
  <c r="Q105" i="76"/>
  <c r="P105" i="76"/>
  <c r="Q104" i="76"/>
  <c r="P104" i="76"/>
  <c r="Q103" i="76"/>
  <c r="P103" i="76"/>
  <c r="Q102" i="76"/>
  <c r="P102" i="76"/>
  <c r="Q101" i="76"/>
  <c r="P101" i="76"/>
  <c r="Q100" i="76"/>
  <c r="P100" i="76"/>
  <c r="Q99" i="76"/>
  <c r="P99" i="76"/>
  <c r="Q98" i="76"/>
  <c r="P98" i="76"/>
  <c r="Q97" i="76"/>
  <c r="P97" i="76"/>
  <c r="Q96" i="76"/>
  <c r="P96" i="76"/>
  <c r="Q95" i="76"/>
  <c r="P95" i="76"/>
  <c r="Q94" i="76"/>
  <c r="P94" i="76"/>
  <c r="Q93" i="76"/>
  <c r="P93" i="76"/>
  <c r="Q92" i="76"/>
  <c r="P92" i="76"/>
  <c r="Q91" i="76"/>
  <c r="P91" i="76"/>
  <c r="Q90" i="76"/>
  <c r="P90" i="76"/>
  <c r="Q89" i="76"/>
  <c r="P89" i="76"/>
  <c r="Q88" i="76"/>
  <c r="P88" i="76"/>
  <c r="Q87" i="76"/>
  <c r="P87" i="76"/>
  <c r="Q86" i="76"/>
  <c r="P86" i="76"/>
  <c r="Q85" i="76"/>
  <c r="P85" i="76"/>
  <c r="Q84" i="76"/>
  <c r="P84" i="76"/>
  <c r="Q83" i="76"/>
  <c r="P83" i="76"/>
  <c r="Q82" i="76"/>
  <c r="P82" i="76"/>
  <c r="Q81" i="76"/>
  <c r="P81" i="76"/>
  <c r="Q80" i="76"/>
  <c r="P80" i="76"/>
  <c r="Q79" i="76"/>
  <c r="P79" i="76"/>
  <c r="Q78" i="76"/>
  <c r="P78" i="76"/>
  <c r="Q77" i="76"/>
  <c r="P77" i="76"/>
  <c r="Q76" i="76"/>
  <c r="P76" i="76"/>
  <c r="Q75" i="76"/>
  <c r="P75" i="76"/>
  <c r="Q74" i="76"/>
  <c r="P74" i="76"/>
  <c r="Q73" i="76"/>
  <c r="P73" i="76"/>
  <c r="Q72" i="76"/>
  <c r="P72" i="76"/>
  <c r="Q71" i="76"/>
  <c r="P71" i="76"/>
  <c r="Q70" i="76"/>
  <c r="P70" i="76"/>
  <c r="Q69" i="76"/>
  <c r="P69" i="76"/>
  <c r="Q68" i="76"/>
  <c r="P68" i="76"/>
  <c r="Q67" i="76"/>
  <c r="P67" i="76"/>
  <c r="Q66" i="76"/>
  <c r="P66" i="76"/>
  <c r="Q65" i="76"/>
  <c r="P65" i="76"/>
  <c r="Q64" i="76"/>
  <c r="P64" i="76"/>
  <c r="Q63" i="76"/>
  <c r="P63" i="76"/>
  <c r="Q62" i="76"/>
  <c r="P62" i="76"/>
  <c r="Q61" i="76"/>
  <c r="P61" i="76"/>
  <c r="Q60" i="76"/>
  <c r="P60" i="76"/>
  <c r="Q59" i="76"/>
  <c r="P59" i="76"/>
  <c r="Q58" i="76"/>
  <c r="P58" i="76"/>
  <c r="Q57" i="76"/>
  <c r="P57" i="76"/>
  <c r="Q56" i="76"/>
  <c r="P56" i="76"/>
  <c r="Q55" i="76"/>
  <c r="P55" i="76"/>
  <c r="Q54" i="76"/>
  <c r="P54" i="76"/>
  <c r="Q53" i="76"/>
  <c r="P53" i="76"/>
  <c r="Q52" i="76"/>
  <c r="P52" i="76"/>
  <c r="Q51" i="76"/>
  <c r="P51" i="76"/>
  <c r="Q50" i="76"/>
  <c r="P50" i="76"/>
  <c r="Q49" i="76"/>
  <c r="P49" i="76"/>
  <c r="Q48" i="76"/>
  <c r="P48" i="76"/>
  <c r="Q47" i="76"/>
  <c r="P47" i="76"/>
  <c r="Q46" i="76"/>
  <c r="P46" i="76"/>
  <c r="Q45" i="76"/>
  <c r="P45" i="76"/>
  <c r="Q44" i="76"/>
  <c r="P44" i="76"/>
  <c r="Q43" i="76"/>
  <c r="P43" i="76"/>
  <c r="Q42" i="76"/>
  <c r="P42" i="76"/>
  <c r="Q41" i="76"/>
  <c r="P41" i="76"/>
  <c r="Q40" i="76"/>
  <c r="P40" i="76"/>
  <c r="Q39" i="76"/>
  <c r="P39" i="76"/>
  <c r="Q38" i="76"/>
  <c r="P38" i="76"/>
  <c r="Q37" i="76"/>
  <c r="P37" i="76"/>
  <c r="Q36" i="76"/>
  <c r="P36" i="76"/>
  <c r="Q35" i="76"/>
  <c r="P35" i="76"/>
  <c r="Q34" i="76"/>
  <c r="P34" i="76"/>
  <c r="Q33" i="76"/>
  <c r="P33" i="76"/>
  <c r="Q26" i="76" s="1"/>
  <c r="Q32" i="76"/>
  <c r="P32" i="76"/>
  <c r="Q31" i="76"/>
  <c r="P31" i="76"/>
  <c r="Q30" i="76"/>
  <c r="P30" i="76"/>
  <c r="Q29" i="76"/>
  <c r="F9" i="70" l="1"/>
  <c r="G9" i="70"/>
  <c r="H9" i="70"/>
  <c r="I9" i="70"/>
  <c r="F10" i="70"/>
  <c r="G10" i="70"/>
  <c r="H10" i="70"/>
  <c r="I10" i="70"/>
  <c r="F11" i="70"/>
  <c r="G11" i="70"/>
  <c r="H11" i="70"/>
  <c r="I11" i="70"/>
  <c r="F12" i="70"/>
  <c r="G12" i="70"/>
  <c r="H12" i="70"/>
  <c r="I12" i="70"/>
  <c r="F13" i="70"/>
  <c r="G13" i="70"/>
  <c r="H13" i="70"/>
  <c r="I13" i="70"/>
  <c r="F14" i="70"/>
  <c r="G14" i="70"/>
  <c r="H14" i="70"/>
  <c r="I14" i="70"/>
  <c r="F15" i="70"/>
  <c r="G15" i="70"/>
  <c r="H15" i="70"/>
  <c r="I15" i="70"/>
  <c r="F16" i="70"/>
  <c r="G16" i="70"/>
  <c r="H16" i="70"/>
  <c r="I16" i="70"/>
  <c r="F17" i="70"/>
  <c r="G17" i="70"/>
  <c r="H17" i="70"/>
  <c r="I17" i="70"/>
  <c r="F18" i="70"/>
  <c r="G18" i="70"/>
  <c r="H18" i="70"/>
  <c r="I18" i="70"/>
  <c r="F19" i="70"/>
  <c r="G19" i="70"/>
  <c r="H19" i="70"/>
  <c r="I19" i="70"/>
  <c r="F20" i="70"/>
  <c r="G20" i="70"/>
  <c r="H20" i="70"/>
  <c r="I20" i="70"/>
  <c r="F21" i="70"/>
  <c r="G21" i="70"/>
  <c r="H21" i="70"/>
  <c r="I21" i="70"/>
  <c r="F22" i="70"/>
  <c r="G22" i="70"/>
  <c r="H22" i="70"/>
  <c r="I22" i="70"/>
  <c r="G8" i="70"/>
  <c r="H8" i="70"/>
  <c r="I8" i="70"/>
  <c r="F8" i="70"/>
  <c r="C9" i="70"/>
  <c r="D9" i="70"/>
  <c r="E9" i="70"/>
  <c r="C10" i="70"/>
  <c r="D10" i="70"/>
  <c r="E10" i="70"/>
  <c r="C11" i="70"/>
  <c r="D11" i="70"/>
  <c r="E11" i="70"/>
  <c r="C12" i="70"/>
  <c r="D12" i="70"/>
  <c r="E12" i="70"/>
  <c r="C13" i="70"/>
  <c r="D13" i="70"/>
  <c r="E13" i="70"/>
  <c r="C14" i="70"/>
  <c r="D14" i="70"/>
  <c r="E14" i="70"/>
  <c r="C15" i="70"/>
  <c r="D15" i="70"/>
  <c r="E15" i="70"/>
  <c r="C16" i="70"/>
  <c r="D16" i="70"/>
  <c r="E16" i="70"/>
  <c r="C17" i="70"/>
  <c r="D17" i="70"/>
  <c r="E17" i="70"/>
  <c r="C18" i="70"/>
  <c r="D18" i="70"/>
  <c r="E18" i="70"/>
  <c r="C19" i="70"/>
  <c r="D19" i="70"/>
  <c r="E19" i="70"/>
  <c r="C20" i="70"/>
  <c r="D20" i="70"/>
  <c r="E20" i="70"/>
  <c r="C21" i="70"/>
  <c r="D21" i="70"/>
  <c r="E21" i="70"/>
  <c r="C22" i="70"/>
  <c r="D22" i="70"/>
  <c r="E22" i="70"/>
  <c r="C8" i="70"/>
  <c r="D8" i="70"/>
  <c r="E8" i="70"/>
  <c r="B8" i="70"/>
  <c r="B9" i="70"/>
  <c r="B10" i="70"/>
  <c r="B11" i="70"/>
  <c r="B12" i="70"/>
  <c r="B13" i="70"/>
  <c r="B14" i="70"/>
  <c r="B15" i="70"/>
  <c r="B16" i="70"/>
  <c r="B17" i="70"/>
  <c r="B18" i="70"/>
  <c r="B19" i="70"/>
  <c r="B20" i="70"/>
  <c r="B21" i="70"/>
  <c r="B22" i="70"/>
  <c r="E5" i="69" l="1"/>
  <c r="F5" i="69" s="1"/>
  <c r="E6" i="69"/>
  <c r="M18" i="69" l="1"/>
  <c r="I4" i="69"/>
  <c r="I5" i="69"/>
  <c r="I6" i="69"/>
  <c r="I7" i="69"/>
  <c r="I8" i="69"/>
  <c r="I9" i="69"/>
  <c r="I10" i="69"/>
  <c r="I11" i="69"/>
  <c r="I12" i="69"/>
  <c r="I13" i="69"/>
  <c r="I14" i="69"/>
  <c r="I15" i="69"/>
  <c r="I16" i="69"/>
  <c r="I17" i="69"/>
  <c r="I18" i="69"/>
  <c r="I3" i="69"/>
  <c r="J14" i="69" l="1"/>
  <c r="K14" i="69" s="1"/>
  <c r="L14" i="69" s="1"/>
  <c r="J13" i="69"/>
  <c r="K13" i="69" s="1"/>
  <c r="L13" i="69" s="1"/>
  <c r="J15" i="69"/>
  <c r="K15" i="69" s="1"/>
  <c r="L15" i="69" s="1"/>
  <c r="J22" i="69"/>
  <c r="K22" i="69" s="1"/>
  <c r="M22" i="69" s="1"/>
  <c r="J10" i="69"/>
  <c r="K10" i="69" s="1"/>
  <c r="L10" i="69" s="1"/>
  <c r="J21" i="69"/>
  <c r="K21" i="69" s="1"/>
  <c r="M21" i="69" s="1"/>
  <c r="J9" i="69"/>
  <c r="K9" i="69" s="1"/>
  <c r="L9" i="69" s="1"/>
  <c r="J20" i="69"/>
  <c r="K20" i="69" s="1"/>
  <c r="M20" i="69" s="1"/>
  <c r="J8" i="69"/>
  <c r="K8" i="69" s="1"/>
  <c r="L8" i="69" s="1"/>
  <c r="J12" i="69"/>
  <c r="K12" i="69" s="1"/>
  <c r="L12" i="69" s="1"/>
  <c r="J19" i="69"/>
  <c r="K19" i="69" s="1"/>
  <c r="M19" i="69" s="1"/>
  <c r="J18" i="69"/>
  <c r="K18" i="69" s="1"/>
  <c r="L18" i="69" s="1"/>
  <c r="J17" i="69"/>
  <c r="K17" i="69" s="1"/>
  <c r="L17" i="69" s="1"/>
  <c r="J16" i="69"/>
  <c r="K16" i="69" s="1"/>
  <c r="L16" i="69" s="1"/>
  <c r="J4" i="69"/>
  <c r="K4" i="69" s="1"/>
  <c r="L4" i="69" s="1"/>
  <c r="J11" i="69"/>
  <c r="K11" i="69" s="1"/>
  <c r="L11" i="69" s="1"/>
  <c r="J7" i="69"/>
  <c r="K7" i="69" s="1"/>
  <c r="L7" i="69" s="1"/>
  <c r="J6" i="69"/>
  <c r="K6" i="69" s="1"/>
  <c r="L6" i="69" s="1"/>
  <c r="J5" i="69"/>
  <c r="K5" i="69" s="1"/>
  <c r="L5" i="69" s="1"/>
  <c r="O8" i="69" l="1"/>
  <c r="P8" i="69"/>
  <c r="R8" i="69"/>
  <c r="Q8" i="69"/>
  <c r="E7" i="69"/>
  <c r="E8" i="69"/>
  <c r="E9" i="69"/>
  <c r="E10" i="69"/>
  <c r="E11" i="69"/>
  <c r="E12" i="69"/>
  <c r="E13" i="69"/>
  <c r="E14" i="69"/>
  <c r="E15" i="69"/>
  <c r="E16" i="69"/>
  <c r="E17" i="69"/>
  <c r="F7" i="69" l="1"/>
  <c r="G7" i="69" s="1"/>
  <c r="J3" i="69"/>
  <c r="K3" i="69" s="1"/>
  <c r="L3" i="69" s="1"/>
  <c r="L23" i="69" s="1"/>
  <c r="F16" i="69"/>
  <c r="G16" i="69" s="1"/>
  <c r="F14" i="69"/>
  <c r="G14" i="69" s="1"/>
  <c r="S8" i="69"/>
  <c r="Q9" i="69" s="1"/>
  <c r="F11" i="69"/>
  <c r="G11" i="69" s="1"/>
  <c r="F15" i="69"/>
  <c r="G15" i="69" s="1"/>
  <c r="G5" i="69"/>
  <c r="F9" i="69"/>
  <c r="G9" i="69" s="1"/>
  <c r="F13" i="69"/>
  <c r="G13" i="69" s="1"/>
  <c r="F6" i="69"/>
  <c r="G6" i="69" s="1"/>
  <c r="F10" i="69"/>
  <c r="G10" i="69" s="1"/>
  <c r="F12" i="69"/>
  <c r="G12" i="69" s="1"/>
  <c r="F8" i="69"/>
  <c r="G8" i="69" s="1"/>
  <c r="O9" i="69" l="1"/>
  <c r="R9" i="69"/>
  <c r="P9" i="69"/>
  <c r="Q47" i="48" l="1"/>
  <c r="Q46" i="48"/>
  <c r="Q43" i="48"/>
  <c r="Q41" i="48"/>
  <c r="Q40" i="48"/>
  <c r="Q39" i="48"/>
  <c r="O29" i="48"/>
  <c r="O28" i="48"/>
  <c r="C3" i="48"/>
  <c r="C4" i="48"/>
  <c r="C5" i="48"/>
  <c r="C6" i="48"/>
  <c r="C7" i="48"/>
  <c r="C8" i="48"/>
  <c r="C9" i="48"/>
  <c r="C10" i="48"/>
  <c r="C11" i="48"/>
  <c r="C12" i="48"/>
  <c r="C13" i="48"/>
  <c r="C14" i="48"/>
  <c r="C15" i="48"/>
  <c r="C16" i="48"/>
  <c r="C17" i="48"/>
  <c r="C18" i="48"/>
  <c r="C19" i="48"/>
  <c r="C20" i="48"/>
  <c r="C21" i="48"/>
  <c r="C22" i="48"/>
  <c r="C23" i="48"/>
  <c r="C24" i="48"/>
  <c r="C25" i="48"/>
  <c r="C26" i="48"/>
  <c r="C27" i="48"/>
  <c r="C28" i="48"/>
  <c r="C29" i="48"/>
  <c r="C30" i="48"/>
  <c r="C31" i="48"/>
  <c r="C32" i="48"/>
  <c r="C33" i="48"/>
  <c r="C34" i="48"/>
  <c r="C35" i="48"/>
  <c r="C36" i="48"/>
  <c r="C37" i="48"/>
  <c r="C38" i="48"/>
  <c r="C39" i="48"/>
  <c r="C40" i="48"/>
  <c r="C41" i="48"/>
  <c r="C42" i="48"/>
  <c r="C43" i="48"/>
  <c r="C44" i="48"/>
  <c r="C45" i="48"/>
  <c r="C46" i="48"/>
  <c r="C47" i="48"/>
  <c r="C48" i="48"/>
  <c r="C49" i="48"/>
  <c r="C50" i="48"/>
  <c r="C51" i="48"/>
  <c r="C52" i="48"/>
  <c r="C53" i="48"/>
  <c r="C54" i="48"/>
  <c r="C55" i="48"/>
  <c r="C56" i="48"/>
  <c r="C57" i="48"/>
  <c r="C58" i="48"/>
  <c r="C59" i="48"/>
  <c r="C60" i="48"/>
  <c r="C61" i="48"/>
  <c r="C62" i="48"/>
  <c r="C63" i="48"/>
  <c r="C64" i="48"/>
  <c r="C65" i="48"/>
  <c r="C66" i="48"/>
  <c r="C67" i="48"/>
  <c r="C68" i="48"/>
  <c r="C69" i="48"/>
  <c r="C70" i="48"/>
  <c r="C71" i="48"/>
  <c r="C72" i="48"/>
  <c r="C73" i="48"/>
  <c r="C74" i="48"/>
  <c r="C75" i="48"/>
  <c r="C76" i="48"/>
  <c r="C77" i="48"/>
  <c r="C78" i="48"/>
  <c r="C79" i="48"/>
  <c r="C80" i="48"/>
  <c r="C81" i="48"/>
  <c r="C82" i="48"/>
  <c r="C83" i="48"/>
  <c r="C84" i="48"/>
  <c r="C85" i="48"/>
  <c r="C86" i="48"/>
  <c r="C87" i="48"/>
  <c r="C88" i="48"/>
  <c r="C89" i="48"/>
  <c r="C90" i="48"/>
  <c r="C91" i="48"/>
  <c r="C92" i="48"/>
  <c r="C93" i="48"/>
  <c r="C94" i="48"/>
  <c r="C95" i="48"/>
  <c r="C96" i="48"/>
  <c r="C97" i="48"/>
  <c r="C98" i="48"/>
  <c r="C99" i="48"/>
  <c r="C100" i="48"/>
  <c r="C101" i="48"/>
  <c r="C102" i="48"/>
  <c r="C103" i="48"/>
  <c r="C104" i="48"/>
  <c r="C105" i="48"/>
  <c r="C106" i="48"/>
  <c r="C107" i="48"/>
  <c r="C108" i="48"/>
  <c r="C109" i="48"/>
  <c r="C110" i="48"/>
  <c r="C111" i="48"/>
  <c r="C112" i="48"/>
  <c r="C113" i="48"/>
  <c r="C114" i="48"/>
  <c r="C115" i="48"/>
  <c r="C116" i="48"/>
  <c r="C117" i="48"/>
  <c r="C118" i="48"/>
  <c r="C119" i="48"/>
  <c r="C120" i="48"/>
  <c r="C121" i="48"/>
  <c r="C122" i="48"/>
  <c r="C123" i="48"/>
  <c r="C124" i="48"/>
  <c r="C125" i="48"/>
  <c r="C126" i="48"/>
  <c r="C127" i="48"/>
  <c r="C128" i="48"/>
  <c r="C129" i="48"/>
  <c r="C130" i="48"/>
  <c r="C131" i="48"/>
  <c r="C132" i="48"/>
  <c r="C133" i="48"/>
  <c r="C134" i="48"/>
  <c r="C135" i="48"/>
  <c r="C136" i="48"/>
  <c r="C137" i="48"/>
  <c r="C138" i="48"/>
  <c r="C139" i="48"/>
  <c r="C140" i="48"/>
  <c r="C141" i="48"/>
  <c r="C142" i="48"/>
  <c r="C143" i="48"/>
  <c r="C144" i="48"/>
  <c r="C145" i="48"/>
  <c r="C146" i="48"/>
  <c r="C147" i="48"/>
  <c r="C148" i="48"/>
  <c r="C149" i="48"/>
  <c r="C150" i="48"/>
  <c r="C151" i="48"/>
  <c r="C2" i="48"/>
  <c r="P53" i="48" l="1"/>
  <c r="Q53" i="48"/>
  <c r="Q52" i="48"/>
  <c r="P52" i="48"/>
</calcChain>
</file>

<file path=xl/sharedStrings.xml><?xml version="1.0" encoding="utf-8"?>
<sst xmlns="http://schemas.openxmlformats.org/spreadsheetml/2006/main" count="2010" uniqueCount="266">
  <si>
    <t>Supermart: National Survey of Stores</t>
  </si>
  <si>
    <t xml:space="preserve"> </t>
  </si>
  <si>
    <t>The data in this database all relate to the end of the same financial year for all stores</t>
  </si>
  <si>
    <t>Random Sample of 150 Supermart stores Year Ended June 30, 2016</t>
  </si>
  <si>
    <t>Variable Name and Description:</t>
  </si>
  <si>
    <t>Sales $m:</t>
  </si>
  <si>
    <t>Total Sales revenue for each store for the financial year. $ million.</t>
  </si>
  <si>
    <t>Wages $m:</t>
  </si>
  <si>
    <t>Total Wage and salary bill for the financial year. $ million.</t>
  </si>
  <si>
    <t>No. Staff:</t>
  </si>
  <si>
    <t>The number of effective full-time staff employed on a weekly basis.</t>
  </si>
  <si>
    <t>Age (Yrs):</t>
  </si>
  <si>
    <t>The number of full years of operation of the store.</t>
  </si>
  <si>
    <t>GrossProfit:</t>
  </si>
  <si>
    <t>Gross Profit for each store for the financial year. $ million.</t>
  </si>
  <si>
    <t>Adv.$'000:</t>
  </si>
  <si>
    <t>Advertising and promotional expenses for the financial year, $'000</t>
  </si>
  <si>
    <t>Competitors:</t>
  </si>
  <si>
    <t>The number of competing stores in the consumer catchment area</t>
  </si>
  <si>
    <t>HrsTrading:</t>
  </si>
  <si>
    <t>The total number of hours open for trading per week</t>
  </si>
  <si>
    <t>Sundays:</t>
  </si>
  <si>
    <t>Mng-Gender:</t>
  </si>
  <si>
    <t>Mng-Age:</t>
  </si>
  <si>
    <t>Age of the store manager, years</t>
  </si>
  <si>
    <t>Mng-Exp:</t>
  </si>
  <si>
    <t>No. of years of experience in some form of junior/senior management at Supermart</t>
  </si>
  <si>
    <t>Mng-Train:</t>
  </si>
  <si>
    <t>No. of management training courses taken while employed at Supermart</t>
  </si>
  <si>
    <t>Union%:</t>
  </si>
  <si>
    <t>The proportion of the staff at the store which belongs to a union.</t>
  </si>
  <si>
    <t>Car Spaces:</t>
  </si>
  <si>
    <t>The number of parking spaces available to the store.</t>
  </si>
  <si>
    <t>Online Channel</t>
  </si>
  <si>
    <t>Basket:2016</t>
  </si>
  <si>
    <t>Cost ($) of the basket of food items in each store at 1 June 2016</t>
  </si>
  <si>
    <t>%Change</t>
  </si>
  <si>
    <r>
      <t>Annual increase of the cost of the basket of food items in each store (Y</t>
    </r>
    <r>
      <rPr>
        <vertAlign val="subscript"/>
        <sz val="12"/>
        <color indexed="12"/>
        <rFont val="Calibri"/>
        <family val="2"/>
        <scheme val="minor"/>
      </rPr>
      <t>t+1</t>
    </r>
    <r>
      <rPr>
        <sz val="12"/>
        <color indexed="12"/>
        <rFont val="Calibri"/>
        <family val="2"/>
        <scheme val="minor"/>
      </rPr>
      <t>-Y</t>
    </r>
    <r>
      <rPr>
        <vertAlign val="subscript"/>
        <sz val="12"/>
        <color indexed="12"/>
        <rFont val="Calibri"/>
        <family val="2"/>
        <scheme val="minor"/>
      </rPr>
      <t>t)</t>
    </r>
    <r>
      <rPr>
        <sz val="12"/>
        <color indexed="12"/>
        <rFont val="Calibri"/>
        <family val="2"/>
        <scheme val="minor"/>
      </rPr>
      <t>/Y</t>
    </r>
    <r>
      <rPr>
        <vertAlign val="subscript"/>
        <sz val="12"/>
        <color indexed="12"/>
        <rFont val="Calibri"/>
        <family val="2"/>
        <scheme val="minor"/>
      </rPr>
      <t>t</t>
    </r>
  </si>
  <si>
    <t>Store No.</t>
  </si>
  <si>
    <t>Sales $m</t>
  </si>
  <si>
    <t>Wages $m</t>
  </si>
  <si>
    <t>No. Staff</t>
  </si>
  <si>
    <t>Age (Yrs)</t>
  </si>
  <si>
    <t>GrossProfit $m</t>
  </si>
  <si>
    <t>Adv.$'000</t>
  </si>
  <si>
    <t>Competitors</t>
  </si>
  <si>
    <t>HrsTrading</t>
  </si>
  <si>
    <t>Sundays</t>
  </si>
  <si>
    <t>Mng-Gender</t>
  </si>
  <si>
    <t>Mng-Age</t>
  </si>
  <si>
    <t>Mng-Exp</t>
  </si>
  <si>
    <t>Mng-Train</t>
  </si>
  <si>
    <t>Union%</t>
  </si>
  <si>
    <t>CarSpaces</t>
  </si>
  <si>
    <t>OnlineChannel</t>
  </si>
  <si>
    <t>%ChangeBasket</t>
  </si>
  <si>
    <t>Basket:2017</t>
  </si>
  <si>
    <t>Cost ($) of the basket of food items in each store at 1 June 2017</t>
  </si>
  <si>
    <t>1=Open on Sundays; 0=Close on Sunday</t>
  </si>
  <si>
    <t>1=Male store manager; 0=Female store manager</t>
  </si>
  <si>
    <t>1=Online Channel, 0=No Online Channel</t>
  </si>
  <si>
    <t>Time Period</t>
  </si>
  <si>
    <t>Quarter</t>
  </si>
  <si>
    <t>Total Sales ($m)</t>
  </si>
  <si>
    <t>2015-Q2</t>
  </si>
  <si>
    <t>2015-Q3</t>
  </si>
  <si>
    <t>2015-Q4</t>
  </si>
  <si>
    <t>2016-Q1</t>
  </si>
  <si>
    <t>2016-Q2</t>
  </si>
  <si>
    <t>2016-Q3</t>
  </si>
  <si>
    <t>2016-Q4</t>
  </si>
  <si>
    <t>2017-Q1</t>
  </si>
  <si>
    <t>2017-Q2</t>
  </si>
  <si>
    <t>2017-Q3</t>
  </si>
  <si>
    <t>2017-Q4</t>
  </si>
  <si>
    <t>2018-Q1</t>
  </si>
  <si>
    <t>2018-Q2</t>
  </si>
  <si>
    <t>2018-Q3</t>
  </si>
  <si>
    <t>2018-Q4</t>
  </si>
  <si>
    <t>2019-Q1</t>
  </si>
  <si>
    <t>Type</t>
  </si>
  <si>
    <t>Numerical</t>
  </si>
  <si>
    <t>Continuous</t>
  </si>
  <si>
    <t>Discrete</t>
  </si>
  <si>
    <t>Categorical</t>
  </si>
  <si>
    <t>Levels</t>
  </si>
  <si>
    <t>-</t>
  </si>
  <si>
    <t>Sales</t>
  </si>
  <si>
    <t>Summary - Key dependent variables</t>
  </si>
  <si>
    <t>A] Scatter diagram</t>
  </si>
  <si>
    <t>Pre-model Diagnosis</t>
  </si>
  <si>
    <t>Basket:
2016</t>
  </si>
  <si>
    <t>Model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</si>
  <si>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</si>
  <si>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</si>
  <si>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</si>
  <si>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</si>
  <si>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</si>
  <si>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</si>
  <si>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</si>
  <si>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</si>
  <si>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</si>
  <si>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</si>
  <si>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</si>
  <si>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</si>
  <si>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</si>
  <si>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</si>
  <si>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</si>
  <si>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</si>
  <si>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</si>
  <si>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</si>
  <si>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</si>
  <si>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</si>
  <si>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</si>
  <si>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</si>
  <si>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RESIDUAL OUTPUT</t>
  </si>
  <si>
    <t>Observation</t>
  </si>
  <si>
    <t>Predicted Sales $m</t>
  </si>
  <si>
    <t>Residuals</t>
  </si>
  <si>
    <t>Standard Residuals</t>
  </si>
  <si>
    <t>PROBABILITY OUTPUT</t>
  </si>
  <si>
    <t>Percentile</t>
  </si>
  <si>
    <t>Frequency</t>
  </si>
  <si>
    <t>Cumulative %</t>
  </si>
  <si>
    <t>Numerator</t>
  </si>
  <si>
    <t>DURBIN-WATSON TEST</t>
  </si>
  <si>
    <t>Denominator</t>
  </si>
  <si>
    <t>Sun_Comp</t>
  </si>
  <si>
    <t>SUMMARY OUTPUT - REGRESSION WITHOUT INTERACTION TERM</t>
  </si>
  <si>
    <t>SUMMARY OUTPUT - REGRESSION WITH INTERACTION TERM</t>
  </si>
  <si>
    <t>Without interaction</t>
  </si>
  <si>
    <t>With interaction</t>
  </si>
  <si>
    <t>Insignificant Variables</t>
  </si>
  <si>
    <r>
      <t>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</si>
  <si>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Adj R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</si>
  <si>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Std Err (%)</t>
  </si>
  <si>
    <t>Variable names:</t>
  </si>
  <si>
    <t>Name of independent variable:</t>
  </si>
  <si>
    <t>Meaning of dummy variable value "0"</t>
  </si>
  <si>
    <t>Meaning of dummy value "1"</t>
  </si>
  <si>
    <t>Regression Coefficients:</t>
  </si>
  <si>
    <t>Independent variable:</t>
  </si>
  <si>
    <t>Interacting variable:</t>
  </si>
  <si>
    <t>Interaction Term:</t>
  </si>
  <si>
    <t>Intercept / Constant:</t>
  </si>
  <si>
    <t>Means / SDs of variables:</t>
  </si>
  <si>
    <t>Mean of independent variable:</t>
  </si>
  <si>
    <t>SD of independent variable:</t>
  </si>
  <si>
    <t>Sunday Closed</t>
  </si>
  <si>
    <t>Sunday Open</t>
  </si>
  <si>
    <t>Sunday Open = 1</t>
  </si>
  <si>
    <t>Sunday Close = 0</t>
  </si>
  <si>
    <t>Effect of Interaction if number of competitors are 4</t>
  </si>
  <si>
    <t>Calculating slope of competitors for Sunday closed and open separately</t>
  </si>
  <si>
    <t>Open</t>
  </si>
  <si>
    <t>Closed</t>
  </si>
  <si>
    <t>Male</t>
  </si>
  <si>
    <t>Female</t>
  </si>
  <si>
    <t>Store Mng</t>
  </si>
  <si>
    <t>Gender</t>
  </si>
  <si>
    <t>Online</t>
  </si>
  <si>
    <t>Channel</t>
  </si>
  <si>
    <t>Yes</t>
  </si>
  <si>
    <t>No</t>
  </si>
  <si>
    <t>p-value</t>
  </si>
  <si>
    <t>sig</t>
  </si>
  <si>
    <t>lower</t>
  </si>
  <si>
    <t>upper</t>
  </si>
  <si>
    <t>Logistic Regression</t>
  </si>
  <si>
    <t>Success</t>
  </si>
  <si>
    <t>Failure</t>
  </si>
  <si>
    <t>p-Obs</t>
  </si>
  <si>
    <t>p-Pred</t>
  </si>
  <si>
    <t>Suc-Pred</t>
  </si>
  <si>
    <t>Fail-Pred</t>
  </si>
  <si>
    <t>LL</t>
  </si>
  <si>
    <t>% Correct</t>
  </si>
  <si>
    <t>HL Stat</t>
  </si>
  <si>
    <t>Coeff</t>
  </si>
  <si>
    <t>LL0</t>
  </si>
  <si>
    <t>LL1</t>
  </si>
  <si>
    <t>Chi-Sq</t>
  </si>
  <si>
    <t>alpha</t>
  </si>
  <si>
    <t>R-Sq (L)</t>
  </si>
  <si>
    <t>R-Sq (CS)</t>
  </si>
  <si>
    <t>R-Sq (N)</t>
  </si>
  <si>
    <t>Hosmer</t>
  </si>
  <si>
    <t>Covariance Matrix</t>
  </si>
  <si>
    <t>coeff b</t>
  </si>
  <si>
    <t>s.e.</t>
  </si>
  <si>
    <t>Wald</t>
  </si>
  <si>
    <t>exp(b)</t>
  </si>
  <si>
    <t>Converge</t>
  </si>
  <si>
    <t>Classification Table</t>
  </si>
  <si>
    <t>Suc-Obs</t>
  </si>
  <si>
    <t>Fail-Obs</t>
  </si>
  <si>
    <t>Accuracy</t>
  </si>
  <si>
    <t>Cutoff</t>
  </si>
  <si>
    <t>ROC Table</t>
  </si>
  <si>
    <t>Fail-Cum</t>
  </si>
  <si>
    <t>Suc-Cum</t>
  </si>
  <si>
    <t>FPR</t>
  </si>
  <si>
    <t>TPR</t>
  </si>
  <si>
    <t>AUC</t>
  </si>
  <si>
    <t>4 MA</t>
  </si>
  <si>
    <t>4 Centered MA</t>
  </si>
  <si>
    <t>Ratio (Obs/MA)</t>
  </si>
  <si>
    <t>Index</t>
  </si>
  <si>
    <t>Deseasonalised</t>
  </si>
  <si>
    <t>Trend</t>
  </si>
  <si>
    <t>Forecast</t>
  </si>
  <si>
    <t>APE</t>
  </si>
  <si>
    <t>MAPE</t>
  </si>
  <si>
    <t>Year</t>
  </si>
  <si>
    <t>SUM</t>
  </si>
  <si>
    <t>Average</t>
  </si>
  <si>
    <t>Indices</t>
  </si>
  <si>
    <t>Actual Sales ($m)</t>
  </si>
  <si>
    <t>Exp</t>
  </si>
  <si>
    <t>Age = 34_Female</t>
  </si>
  <si>
    <t>Age = 35_Female</t>
  </si>
  <si>
    <t>Age = 36_Female</t>
  </si>
  <si>
    <t>Age = 37_Female</t>
  </si>
  <si>
    <t>Age = 34_Male</t>
  </si>
  <si>
    <t>Age = 35_Male</t>
  </si>
  <si>
    <t>Age = 36_Male</t>
  </si>
  <si>
    <t>Age = 37_Male</t>
  </si>
  <si>
    <t>Multicollinearity</t>
  </si>
  <si>
    <t>Variables having weak linear correlation with Sales</t>
  </si>
  <si>
    <t>Correlation matrix</t>
  </si>
  <si>
    <t>Car Spaces</t>
  </si>
  <si>
    <t>Standard dev</t>
  </si>
  <si>
    <t>vif</t>
  </si>
  <si>
    <t>yes</t>
  </si>
  <si>
    <t>no</t>
  </si>
  <si>
    <t>Comparing accuracy rate with hit ratio</t>
  </si>
  <si>
    <r>
      <t>PCC hit ratio = p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(1-p)</t>
    </r>
    <r>
      <rPr>
        <vertAlign val="superscript"/>
        <sz val="11"/>
        <color theme="1"/>
        <rFont val="Calibri"/>
        <family val="2"/>
        <scheme val="minor"/>
      </rPr>
      <t>2</t>
    </r>
  </si>
  <si>
    <t>Standard (rule of thumb)</t>
  </si>
  <si>
    <t>%Change in Odds</t>
  </si>
  <si>
    <t>Descriptive Statistics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</si>
  <si>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</si>
  <si>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</si>
  <si>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</si>
  <si>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</si>
  <si>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</si>
  <si>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</si>
  <si>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</si>
  <si>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</si>
  <si>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Maximum</t>
  </si>
  <si>
    <t>Minimum</t>
  </si>
  <si>
    <t>Sum</t>
  </si>
  <si>
    <t>Count</t>
  </si>
  <si>
    <t>Geometric Mean</t>
  </si>
  <si>
    <t>Harmonic Mean</t>
  </si>
  <si>
    <t>AAD</t>
  </si>
  <si>
    <t>MAD</t>
  </si>
  <si>
    <t>IQR</t>
  </si>
  <si>
    <t>Shapiro-Wilk Test</t>
  </si>
  <si>
    <t>W-stat</t>
  </si>
  <si>
    <t>normal</t>
  </si>
  <si>
    <t>Open on Sunday</t>
  </si>
  <si>
    <t>Bins</t>
  </si>
  <si>
    <t>Close</t>
  </si>
  <si>
    <t>No Online channel</t>
  </si>
  <si>
    <t>Percentage</t>
  </si>
  <si>
    <t>Avg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</si>
</sst>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&quot;$&quot;#,##0_);\(&quot;$&quot;#,##0\)"/>
    <numFmt numFmtId="166" formatCode="0.000"/>
    <numFmt numFmtId="167" formatCode="&quot;$&quot;#,##0.00_);[Red]\(&quot;$&quot;#,##0.00\)"/>
    <numFmt numFmtId="168" formatCode="0.0000"/>
    <numFmt numFmtId="169" formatCode="0.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u/>
      <sz val="12"/>
      <color indexed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i/>
      <sz val="12"/>
      <color indexed="8"/>
      <name val="Calibri"/>
      <family val="2"/>
      <scheme val="minor"/>
    </font>
    <font>
      <b/>
      <sz val="12"/>
      <color indexed="18"/>
      <name val="Calibri"/>
      <family val="2"/>
      <scheme val="minor"/>
    </font>
    <font>
      <u/>
      <sz val="12"/>
      <color indexed="12"/>
      <name val="Calibri"/>
      <family val="2"/>
      <scheme val="minor"/>
    </font>
    <font>
      <sz val="12"/>
      <color indexed="12"/>
      <name val="Calibri"/>
      <family val="2"/>
      <scheme val="minor"/>
    </font>
    <font>
      <vertAlign val="subscript"/>
      <sz val="12"/>
      <color indexed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color indexed="8"/>
      <name val="MS Sans Serif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5" tint="0.79998168889431442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</fills>
  <borders count="2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2" fillId="0" borderId="0"/>
    <xf numFmtId="9" fontId="2" fillId="0" borderId="0" applyFont="0" applyFill="0" applyBorder="0" applyAlignment="0" applyProtection="0"/>
    <xf numFmtId="167" fontId="11" fillId="0" borderId="0" applyFont="0" applyFill="0" applyProtection="0"/>
    <xf numFmtId="9" fontId="1" fillId="0" borderId="0" applyFont="0" applyFill="0" applyBorder="0" applyAlignment="0" applyProtection="0"/>
    <xf numFmtId="0" fontId="20" fillId="0" borderId="0"/>
  </cellStyleXfs>
  <cellXfs count="244">
    <xf numFmtId="0" fontId="0" fillId="0" borderId="0" xfId="0"/>
    <xf numFmtId="0" fontId="3" fillId="0" borderId="0" xfId="1" applyFont="1" applyAlignment="1">
      <alignment horizontal="left"/>
    </xf>
    <xf numFmtId="0" fontId="4" fillId="0" borderId="0" xfId="1" applyFont="1" applyAlignment="1">
      <alignment horizontal="left"/>
    </xf>
    <xf numFmtId="0" fontId="4" fillId="0" borderId="0" xfId="1" applyFont="1" applyAlignment="1">
      <alignment horizontal="right"/>
    </xf>
    <xf numFmtId="0" fontId="4" fillId="0" borderId="0" xfId="1" applyFont="1"/>
    <xf numFmtId="0" fontId="5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7" fillId="0" borderId="0" xfId="1" applyFont="1" applyAlignment="1">
      <alignment horizontal="left"/>
    </xf>
    <xf numFmtId="0" fontId="8" fillId="0" borderId="0" xfId="1" applyFont="1" applyAlignment="1">
      <alignment horizontal="left"/>
    </xf>
    <xf numFmtId="0" fontId="8" fillId="0" borderId="0" xfId="1" applyFont="1" applyAlignment="1">
      <alignment horizontal="right"/>
    </xf>
    <xf numFmtId="0" fontId="8" fillId="0" borderId="0" xfId="1" applyFont="1" applyAlignment="1">
      <alignment horizontal="center"/>
    </xf>
    <xf numFmtId="0" fontId="8" fillId="0" borderId="0" xfId="1" applyFont="1" applyFill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right"/>
    </xf>
    <xf numFmtId="0" fontId="4" fillId="0" borderId="1" xfId="1" applyFont="1" applyBorder="1" applyAlignment="1">
      <alignment horizontal="center"/>
    </xf>
    <xf numFmtId="0" fontId="4" fillId="0" borderId="1" xfId="1" applyFont="1" applyBorder="1" applyAlignment="1">
      <alignment horizontal="right"/>
    </xf>
    <xf numFmtId="0" fontId="4" fillId="2" borderId="1" xfId="1" applyFont="1" applyFill="1" applyBorder="1" applyAlignment="1">
      <alignment horizontal="left"/>
    </xf>
    <xf numFmtId="0" fontId="4" fillId="0" borderId="0" xfId="1" applyFont="1" applyFill="1" applyBorder="1" applyAlignment="1">
      <alignment horizontal="center"/>
    </xf>
    <xf numFmtId="164" fontId="4" fillId="0" borderId="1" xfId="1" applyNumberFormat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" fontId="4" fillId="0" borderId="0" xfId="1" applyNumberFormat="1" applyFont="1" applyFill="1" applyBorder="1" applyAlignment="1">
      <alignment horizontal="center"/>
    </xf>
    <xf numFmtId="0" fontId="4" fillId="0" borderId="0" xfId="1" applyFont="1" applyFill="1" applyBorder="1" applyAlignment="1">
      <alignment horizontal="right"/>
    </xf>
    <xf numFmtId="164" fontId="4" fillId="2" borderId="1" xfId="1" applyNumberFormat="1" applyFont="1" applyFill="1" applyBorder="1" applyAlignment="1">
      <alignment horizontal="center"/>
    </xf>
    <xf numFmtId="165" fontId="4" fillId="2" borderId="1" xfId="1" applyNumberFormat="1" applyFont="1" applyFill="1" applyBorder="1" applyAlignment="1">
      <alignment horizontal="center"/>
    </xf>
    <xf numFmtId="166" fontId="4" fillId="2" borderId="1" xfId="1" applyNumberFormat="1" applyFont="1" applyFill="1" applyBorder="1" applyAlignment="1">
      <alignment horizontal="center"/>
    </xf>
    <xf numFmtId="0" fontId="12" fillId="0" borderId="0" xfId="0" applyFont="1"/>
    <xf numFmtId="164" fontId="12" fillId="0" borderId="0" xfId="0" applyNumberFormat="1" applyFont="1"/>
    <xf numFmtId="0" fontId="4" fillId="0" borderId="0" xfId="1" applyFont="1" applyAlignment="1">
      <alignment horizontal="center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4" fillId="3" borderId="2" xfId="0" applyFont="1" applyFill="1" applyBorder="1" applyAlignment="1">
      <alignment horizontal="center"/>
    </xf>
    <xf numFmtId="0" fontId="14" fillId="0" borderId="0" xfId="0" applyFont="1"/>
    <xf numFmtId="0" fontId="17" fillId="0" borderId="0" xfId="0" applyFont="1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3" xfId="0" applyFill="1" applyBorder="1" applyAlignment="1"/>
    <xf numFmtId="0" fontId="15" fillId="0" borderId="4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0" fontId="15" fillId="0" borderId="4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/>
    <xf numFmtId="2" fontId="14" fillId="3" borderId="3" xfId="0" applyNumberFormat="1" applyFont="1" applyFill="1" applyBorder="1" applyAlignment="1"/>
    <xf numFmtId="0" fontId="0" fillId="0" borderId="0" xfId="0" applyAlignment="1">
      <alignment horizontal="center"/>
    </xf>
    <xf numFmtId="0" fontId="10" fillId="2" borderId="2" xfId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2" xfId="1" applyFont="1" applyFill="1" applyBorder="1" applyAlignment="1">
      <alignment horizontal="center"/>
    </xf>
    <xf numFmtId="0" fontId="4" fillId="0" borderId="2" xfId="1" applyFont="1" applyBorder="1" applyAlignment="1">
      <alignment horizontal="center"/>
    </xf>
    <xf numFmtId="164" fontId="4" fillId="0" borderId="2" xfId="1" applyNumberFormat="1" applyFont="1" applyBorder="1" applyAlignment="1">
      <alignment horizontal="center"/>
    </xf>
    <xf numFmtId="0" fontId="4" fillId="0" borderId="2" xfId="1" applyFont="1" applyFill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Fill="1" applyBorder="1" applyAlignment="1">
      <alignment horizontal="center"/>
    </xf>
    <xf numFmtId="1" fontId="4" fillId="0" borderId="2" xfId="3" applyNumberFormat="1" applyFont="1" applyBorder="1" applyAlignment="1">
      <alignment horizontal="center"/>
    </xf>
    <xf numFmtId="9" fontId="4" fillId="0" borderId="2" xfId="2" applyFont="1" applyBorder="1"/>
    <xf numFmtId="9" fontId="4" fillId="0" borderId="2" xfId="2" applyNumberFormat="1" applyFont="1" applyBorder="1"/>
    <xf numFmtId="164" fontId="4" fillId="2" borderId="2" xfId="1" applyNumberFormat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166" fontId="4" fillId="2" borderId="2" xfId="1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15" fillId="0" borderId="4" xfId="0" applyFont="1" applyFill="1" applyBorder="1" applyAlignment="1">
      <alignment horizontal="centerContinuous"/>
    </xf>
    <xf numFmtId="2" fontId="15" fillId="0" borderId="4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166" fontId="0" fillId="0" borderId="0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14" fillId="3" borderId="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9" fontId="0" fillId="0" borderId="2" xfId="4" applyFont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3" xfId="0" applyNumberFormat="1" applyFill="1" applyBorder="1" applyAlignment="1"/>
    <xf numFmtId="166" fontId="0" fillId="0" borderId="2" xfId="0" applyNumberFormat="1" applyBorder="1" applyAlignment="1">
      <alignment horizontal="center"/>
    </xf>
    <xf numFmtId="168" fontId="0" fillId="0" borderId="2" xfId="0" applyNumberFormat="1" applyBorder="1" applyAlignment="1">
      <alignment horizontal="center"/>
    </xf>
    <xf numFmtId="10" fontId="0" fillId="0" borderId="0" xfId="4" applyNumberFormat="1" applyFont="1" applyAlignment="1">
      <alignment horizontal="center"/>
    </xf>
    <xf numFmtId="0" fontId="14" fillId="3" borderId="2" xfId="0" applyFont="1" applyFill="1" applyBorder="1" applyAlignment="1">
      <alignment horizontal="center" vertical="center"/>
    </xf>
    <xf numFmtId="166" fontId="0" fillId="0" borderId="3" xfId="0" applyNumberFormat="1" applyFill="1" applyBorder="1" applyAlignment="1">
      <alignment horizontal="center"/>
    </xf>
    <xf numFmtId="0" fontId="15" fillId="0" borderId="4" xfId="0" applyFont="1" applyFill="1" applyBorder="1" applyAlignment="1">
      <alignment horizontal="left"/>
    </xf>
    <xf numFmtId="0" fontId="14" fillId="0" borderId="0" xfId="0" applyFont="1" applyAlignment="1">
      <alignment horizontal="center"/>
    </xf>
    <xf numFmtId="0" fontId="20" fillId="0" borderId="0" xfId="5"/>
    <xf numFmtId="2" fontId="0" fillId="0" borderId="0" xfId="0" applyNumberFormat="1" applyAlignment="1">
      <alignment horizontal="left"/>
    </xf>
    <xf numFmtId="2" fontId="14" fillId="0" borderId="0" xfId="0" applyNumberFormat="1" applyFont="1" applyAlignment="1">
      <alignment horizontal="center"/>
    </xf>
    <xf numFmtId="166" fontId="0" fillId="0" borderId="0" xfId="0" applyNumberFormat="1" applyFill="1" applyBorder="1" applyAlignment="1"/>
    <xf numFmtId="166" fontId="0" fillId="0" borderId="3" xfId="0" applyNumberFormat="1" applyFill="1" applyBorder="1" applyAlignment="1"/>
    <xf numFmtId="166" fontId="15" fillId="0" borderId="4" xfId="0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0" fontId="14" fillId="3" borderId="2" xfId="0" applyFont="1" applyFill="1" applyBorder="1" applyAlignment="1">
      <alignment vertical="center"/>
    </xf>
    <xf numFmtId="0" fontId="0" fillId="0" borderId="2" xfId="0" applyBorder="1"/>
    <xf numFmtId="10" fontId="0" fillId="0" borderId="2" xfId="4" applyNumberFormat="1" applyFont="1" applyBorder="1" applyAlignment="1">
      <alignment horizontal="center"/>
    </xf>
    <xf numFmtId="0" fontId="22" fillId="0" borderId="0" xfId="5" applyFont="1" applyAlignment="1">
      <alignment horizontal="right"/>
    </xf>
    <xf numFmtId="0" fontId="23" fillId="0" borderId="0" xfId="5" applyFont="1" applyAlignment="1">
      <alignment horizontal="right"/>
    </xf>
    <xf numFmtId="0" fontId="23" fillId="0" borderId="0" xfId="5" applyFont="1"/>
    <xf numFmtId="0" fontId="24" fillId="0" borderId="0" xfId="5" applyFont="1"/>
    <xf numFmtId="0" fontId="25" fillId="6" borderId="0" xfId="5" applyFont="1" applyFill="1"/>
    <xf numFmtId="0" fontId="20" fillId="6" borderId="0" xfId="5" applyFill="1"/>
    <xf numFmtId="0" fontId="20" fillId="0" borderId="0" xfId="5" applyFont="1"/>
    <xf numFmtId="2" fontId="24" fillId="5" borderId="0" xfId="5" applyNumberFormat="1" applyFont="1" applyFill="1"/>
    <xf numFmtId="0" fontId="24" fillId="5" borderId="0" xfId="5" applyFont="1" applyFill="1" applyAlignment="1">
      <alignment horizontal="left"/>
    </xf>
    <xf numFmtId="0" fontId="21" fillId="0" borderId="0" xfId="5" applyFont="1"/>
    <xf numFmtId="0" fontId="21" fillId="0" borderId="0" xfId="5" applyFont="1" applyAlignment="1">
      <alignment horizontal="right"/>
    </xf>
    <xf numFmtId="2" fontId="20" fillId="0" borderId="0" xfId="5" applyNumberFormat="1" applyFont="1"/>
    <xf numFmtId="166" fontId="0" fillId="0" borderId="0" xfId="0" applyNumberFormat="1"/>
    <xf numFmtId="0" fontId="14" fillId="3" borderId="6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5" fillId="0" borderId="21" xfId="0" applyFont="1" applyBorder="1" applyAlignment="1">
      <alignment horizontal="center"/>
    </xf>
    <xf numFmtId="0" fontId="0" fillId="0" borderId="22" xfId="0" applyBorder="1"/>
    <xf numFmtId="0" fontId="0" fillId="0" borderId="20" xfId="0" applyBorder="1" applyAlignment="1">
      <alignment horizontal="right"/>
    </xf>
    <xf numFmtId="2" fontId="0" fillId="0" borderId="0" xfId="0" applyNumberFormat="1"/>
    <xf numFmtId="0" fontId="28" fillId="0" borderId="2" xfId="0" applyFont="1" applyBorder="1" applyAlignment="1">
      <alignment horizontal="center"/>
    </xf>
    <xf numFmtId="0" fontId="28" fillId="0" borderId="2" xfId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27" fillId="7" borderId="2" xfId="0" applyFont="1" applyFill="1" applyBorder="1" applyAlignment="1">
      <alignment horizontal="center"/>
    </xf>
    <xf numFmtId="0" fontId="27" fillId="7" borderId="2" xfId="1" applyFont="1" applyFill="1" applyBorder="1" applyAlignment="1">
      <alignment horizontal="center"/>
    </xf>
    <xf numFmtId="0" fontId="27" fillId="3" borderId="2" xfId="0" applyFont="1" applyFill="1" applyBorder="1" applyAlignment="1">
      <alignment horizontal="center"/>
    </xf>
    <xf numFmtId="166" fontId="0" fillId="0" borderId="23" xfId="0" applyNumberFormat="1" applyBorder="1" applyAlignment="1">
      <alignment horizontal="center"/>
    </xf>
    <xf numFmtId="166" fontId="0" fillId="0" borderId="24" xfId="0" applyNumberForma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166" fontId="0" fillId="9" borderId="0" xfId="0" applyNumberFormat="1" applyFill="1" applyAlignment="1">
      <alignment horizontal="center" vertical="center"/>
    </xf>
    <xf numFmtId="0" fontId="14" fillId="0" borderId="5" xfId="0" applyFont="1" applyBorder="1" applyAlignment="1">
      <alignment horizontal="right" vertical="center"/>
    </xf>
    <xf numFmtId="166" fontId="0" fillId="0" borderId="5" xfId="0" applyNumberFormat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166" fontId="0" fillId="10" borderId="0" xfId="0" applyNumberFormat="1" applyFill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0" fillId="11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3" xfId="0" applyFont="1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4" fillId="3" borderId="25" xfId="0" applyFont="1" applyFill="1" applyBorder="1" applyAlignment="1">
      <alignment horizontal="center"/>
    </xf>
    <xf numFmtId="0" fontId="14" fillId="12" borderId="25" xfId="0" applyFont="1" applyFill="1" applyBorder="1" applyAlignment="1">
      <alignment horizontal="center" vertical="center"/>
    </xf>
    <xf numFmtId="2" fontId="0" fillId="11" borderId="0" xfId="0" applyNumberFormat="1" applyFill="1"/>
    <xf numFmtId="2" fontId="0" fillId="11" borderId="0" xfId="0" applyNumberFormat="1" applyFill="1" applyAlignment="1">
      <alignment horizontal="center" vertical="center"/>
    </xf>
    <xf numFmtId="2" fontId="0" fillId="11" borderId="3" xfId="0" applyNumberFormat="1" applyFill="1" applyBorder="1"/>
    <xf numFmtId="2" fontId="0" fillId="11" borderId="3" xfId="0" applyNumberFormat="1" applyFill="1" applyBorder="1" applyAlignment="1">
      <alignment horizontal="center" vertical="center"/>
    </xf>
    <xf numFmtId="2" fontId="0" fillId="11" borderId="0" xfId="0" applyNumberFormat="1" applyFill="1" applyAlignment="1">
      <alignment horizontal="center"/>
    </xf>
    <xf numFmtId="2" fontId="0" fillId="11" borderId="3" xfId="0" applyNumberFormat="1" applyFill="1" applyBorder="1" applyAlignment="1">
      <alignment horizontal="center"/>
    </xf>
    <xf numFmtId="2" fontId="26" fillId="4" borderId="0" xfId="0" applyNumberFormat="1" applyFont="1" applyFill="1"/>
    <xf numFmtId="0" fontId="14" fillId="8" borderId="0" xfId="0" applyFont="1" applyFill="1"/>
    <xf numFmtId="10" fontId="14" fillId="8" borderId="0" xfId="4" applyNumberFormat="1" applyFont="1" applyFill="1"/>
    <xf numFmtId="2" fontId="0" fillId="0" borderId="0" xfId="4" applyNumberFormat="1" applyFont="1" applyAlignment="1">
      <alignment horizontal="center"/>
    </xf>
    <xf numFmtId="0" fontId="14" fillId="3" borderId="2" xfId="0" applyFont="1" applyFill="1" applyBorder="1"/>
    <xf numFmtId="0" fontId="14" fillId="3" borderId="2" xfId="0" applyFont="1" applyFill="1" applyBorder="1" applyAlignment="1">
      <alignment horizontal="center"/>
    </xf>
    <xf numFmtId="0" fontId="0" fillId="13" borderId="0" xfId="0" applyFill="1"/>
    <xf numFmtId="2" fontId="14" fillId="0" borderId="0" xfId="0" applyNumberFormat="1" applyFont="1" applyFill="1" applyBorder="1" applyAlignment="1"/>
    <xf numFmtId="2" fontId="0" fillId="0" borderId="0" xfId="0" applyNumberFormat="1" applyFont="1" applyFill="1" applyBorder="1" applyAlignment="1"/>
    <xf numFmtId="164" fontId="28" fillId="0" borderId="2" xfId="1" applyNumberFormat="1" applyFont="1" applyBorder="1" applyAlignment="1">
      <alignment horizontal="center"/>
    </xf>
    <xf numFmtId="0" fontId="28" fillId="0" borderId="2" xfId="1" applyFont="1" applyFill="1" applyBorder="1" applyAlignment="1">
      <alignment horizontal="center"/>
    </xf>
    <xf numFmtId="1" fontId="28" fillId="0" borderId="2" xfId="3" applyNumberFormat="1" applyFont="1" applyBorder="1" applyAlignment="1">
      <alignment horizontal="center"/>
    </xf>
    <xf numFmtId="164" fontId="28" fillId="2" borderId="2" xfId="1" applyNumberFormat="1" applyFont="1" applyFill="1" applyBorder="1" applyAlignment="1">
      <alignment horizontal="center"/>
    </xf>
    <xf numFmtId="0" fontId="28" fillId="2" borderId="2" xfId="1" applyFont="1" applyFill="1" applyBorder="1" applyAlignment="1">
      <alignment horizontal="center"/>
    </xf>
    <xf numFmtId="9" fontId="28" fillId="0" borderId="2" xfId="2" applyFont="1" applyBorder="1" applyAlignment="1">
      <alignment horizontal="center"/>
    </xf>
    <xf numFmtId="9" fontId="28" fillId="0" borderId="2" xfId="2" applyNumberFormat="1" applyFont="1" applyBorder="1" applyAlignment="1">
      <alignment horizontal="center"/>
    </xf>
    <xf numFmtId="0" fontId="27" fillId="7" borderId="2" xfId="0" applyFont="1" applyFill="1" applyBorder="1" applyAlignment="1">
      <alignment horizontal="center" wrapText="1"/>
    </xf>
    <xf numFmtId="0" fontId="27" fillId="7" borderId="2" xfId="1" applyFont="1" applyFill="1" applyBorder="1" applyAlignment="1">
      <alignment horizontal="center" wrapText="1"/>
    </xf>
    <xf numFmtId="0" fontId="27" fillId="3" borderId="2" xfId="0" applyFont="1" applyFill="1" applyBorder="1" applyAlignment="1">
      <alignment horizontal="center" wrapText="1"/>
    </xf>
    <xf numFmtId="0" fontId="27" fillId="3" borderId="2" xfId="1" applyFont="1" applyFill="1" applyBorder="1" applyAlignment="1">
      <alignment horizontal="center" wrapText="1"/>
    </xf>
    <xf numFmtId="0" fontId="0" fillId="0" borderId="0" xfId="0" applyAlignment="1">
      <alignment wrapText="1"/>
    </xf>
    <xf numFmtId="166" fontId="15" fillId="0" borderId="4" xfId="0" applyNumberFormat="1" applyFont="1" applyFill="1" applyBorder="1" applyAlignment="1">
      <alignment horizontal="centerContinuous"/>
    </xf>
    <xf numFmtId="1" fontId="0" fillId="0" borderId="3" xfId="0" applyNumberFormat="1" applyFill="1" applyBorder="1" applyAlignment="1"/>
    <xf numFmtId="0" fontId="14" fillId="0" borderId="0" xfId="0" applyFont="1" applyFill="1" applyBorder="1" applyAlignment="1"/>
    <xf numFmtId="166" fontId="14" fillId="0" borderId="0" xfId="0" applyNumberFormat="1" applyFont="1" applyFill="1" applyBorder="1" applyAlignment="1">
      <alignment horizontal="center"/>
    </xf>
    <xf numFmtId="166" fontId="14" fillId="0" borderId="0" xfId="0" applyNumberFormat="1" applyFont="1" applyFill="1" applyBorder="1" applyAlignment="1"/>
    <xf numFmtId="166" fontId="0" fillId="0" borderId="0" xfId="0" applyNumberFormat="1" applyFont="1" applyFill="1" applyBorder="1" applyAlignment="1"/>
    <xf numFmtId="166" fontId="0" fillId="0" borderId="0" xfId="0" applyNumberFormat="1" applyFont="1" applyFill="1" applyBorder="1" applyAlignment="1">
      <alignment horizontal="center"/>
    </xf>
    <xf numFmtId="166" fontId="0" fillId="0" borderId="0" xfId="0" applyNumberFormat="1" applyAlignment="1"/>
    <xf numFmtId="166" fontId="15" fillId="0" borderId="4" xfId="0" applyNumberFormat="1" applyFont="1" applyFill="1" applyBorder="1" applyAlignment="1"/>
    <xf numFmtId="0" fontId="26" fillId="4" borderId="0" xfId="0" applyFont="1" applyFill="1"/>
    <xf numFmtId="0" fontId="29" fillId="4" borderId="2" xfId="0" applyFont="1" applyFill="1" applyBorder="1" applyAlignment="1">
      <alignment horizontal="center"/>
    </xf>
    <xf numFmtId="0" fontId="29" fillId="4" borderId="2" xfId="0" applyFont="1" applyFill="1" applyBorder="1"/>
    <xf numFmtId="0" fontId="26" fillId="4" borderId="2" xfId="0" applyFont="1" applyFill="1" applyBorder="1" applyAlignment="1">
      <alignment horizontal="center"/>
    </xf>
    <xf numFmtId="2" fontId="26" fillId="4" borderId="2" xfId="0" applyNumberFormat="1" applyFont="1" applyFill="1" applyBorder="1" applyAlignment="1">
      <alignment horizontal="center"/>
    </xf>
    <xf numFmtId="166" fontId="0" fillId="0" borderId="0" xfId="4" applyNumberFormat="1" applyFont="1" applyFill="1" applyBorder="1" applyAlignment="1">
      <alignment horizontal="center"/>
    </xf>
    <xf numFmtId="166" fontId="0" fillId="0" borderId="0" xfId="4" applyNumberFormat="1" applyFont="1" applyFill="1" applyBorder="1" applyAlignment="1"/>
    <xf numFmtId="0" fontId="15" fillId="0" borderId="26" xfId="0" applyFont="1" applyBorder="1" applyAlignment="1">
      <alignment horizontal="center"/>
    </xf>
    <xf numFmtId="0" fontId="0" fillId="0" borderId="27" xfId="0" applyBorder="1"/>
    <xf numFmtId="0" fontId="0" fillId="0" borderId="23" xfId="0" applyBorder="1"/>
    <xf numFmtId="0" fontId="0" fillId="0" borderId="24" xfId="0" applyBorder="1"/>
    <xf numFmtId="166" fontId="0" fillId="0" borderId="8" xfId="0" applyNumberFormat="1" applyBorder="1" applyAlignment="1">
      <alignment horizontal="center"/>
    </xf>
    <xf numFmtId="166" fontId="28" fillId="0" borderId="2" xfId="1" applyNumberFormat="1" applyFont="1" applyBorder="1" applyAlignment="1">
      <alignment horizontal="center"/>
    </xf>
    <xf numFmtId="1" fontId="28" fillId="0" borderId="2" xfId="1" applyNumberFormat="1" applyFont="1" applyFill="1" applyBorder="1" applyAlignment="1">
      <alignment horizontal="center"/>
    </xf>
    <xf numFmtId="9" fontId="28" fillId="0" borderId="2" xfId="2" applyFont="1" applyBorder="1"/>
    <xf numFmtId="9" fontId="28" fillId="0" borderId="2" xfId="2" applyNumberFormat="1" applyFont="1" applyBorder="1"/>
    <xf numFmtId="166" fontId="28" fillId="2" borderId="2" xfId="1" applyNumberFormat="1" applyFont="1" applyFill="1" applyBorder="1" applyAlignment="1">
      <alignment horizontal="center"/>
    </xf>
    <xf numFmtId="0" fontId="28" fillId="0" borderId="0" xfId="1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6" fontId="0" fillId="0" borderId="23" xfId="0" applyNumberFormat="1" applyBorder="1"/>
    <xf numFmtId="166" fontId="0" fillId="0" borderId="24" xfId="0" applyNumberFormat="1" applyBorder="1"/>
    <xf numFmtId="166" fontId="14" fillId="0" borderId="0" xfId="0" applyNumberFormat="1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18" xfId="0" applyNumberFormat="1" applyBorder="1"/>
    <xf numFmtId="166" fontId="0" fillId="0" borderId="20" xfId="0" applyNumberFormat="1" applyBorder="1"/>
    <xf numFmtId="166" fontId="0" fillId="0" borderId="19" xfId="0" applyNumberFormat="1" applyBorder="1"/>
    <xf numFmtId="166" fontId="0" fillId="0" borderId="20" xfId="0" applyNumberFormat="1" applyBorder="1" applyAlignment="1">
      <alignment horizontal="right"/>
    </xf>
    <xf numFmtId="1" fontId="0" fillId="0" borderId="19" xfId="0" applyNumberFormat="1" applyBorder="1"/>
    <xf numFmtId="0" fontId="14" fillId="0" borderId="8" xfId="0" applyFont="1" applyBorder="1"/>
    <xf numFmtId="166" fontId="14" fillId="0" borderId="8" xfId="0" applyNumberFormat="1" applyFont="1" applyBorder="1" applyAlignment="1">
      <alignment horizontal="center"/>
    </xf>
    <xf numFmtId="0" fontId="0" fillId="0" borderId="0" xfId="0" applyAlignment="1"/>
    <xf numFmtId="0" fontId="16" fillId="0" borderId="0" xfId="0" applyFont="1"/>
    <xf numFmtId="0" fontId="14" fillId="3" borderId="2" xfId="0" applyFont="1" applyFill="1" applyBorder="1" applyAlignment="1">
      <alignment horizontal="center"/>
    </xf>
    <xf numFmtId="9" fontId="0" fillId="0" borderId="2" xfId="4" applyFont="1" applyFill="1" applyBorder="1" applyAlignment="1">
      <alignment horizontal="center"/>
    </xf>
    <xf numFmtId="0" fontId="0" fillId="0" borderId="0" xfId="0" applyFill="1"/>
    <xf numFmtId="168" fontId="0" fillId="0" borderId="0" xfId="0" applyNumberFormat="1"/>
    <xf numFmtId="169" fontId="0" fillId="0" borderId="0" xfId="4" applyNumberFormat="1" applyFont="1"/>
    <xf numFmtId="0" fontId="15" fillId="0" borderId="26" xfId="0" applyFont="1" applyBorder="1" applyAlignment="1">
      <alignment horizontal="left"/>
    </xf>
    <xf numFmtId="0" fontId="15" fillId="0" borderId="8" xfId="0" applyFont="1" applyBorder="1" applyAlignment="1">
      <alignment horizontal="center"/>
    </xf>
    <xf numFmtId="164" fontId="28" fillId="0" borderId="0" xfId="1" applyNumberFormat="1" applyFont="1" applyBorder="1" applyAlignment="1">
      <alignment horizontal="center"/>
    </xf>
    <xf numFmtId="164" fontId="28" fillId="2" borderId="0" xfId="1" applyNumberFormat="1" applyFont="1" applyFill="1" applyBorder="1" applyAlignment="1">
      <alignment horizontal="center"/>
    </xf>
    <xf numFmtId="0" fontId="0" fillId="0" borderId="8" xfId="0" applyBorder="1" applyAlignment="1">
      <alignment horizontal="right"/>
    </xf>
    <xf numFmtId="164" fontId="14" fillId="0" borderId="0" xfId="0" applyNumberFormat="1" applyFont="1"/>
    <xf numFmtId="2" fontId="14" fillId="0" borderId="0" xfId="0" applyNumberFormat="1" applyFont="1"/>
    <xf numFmtId="2" fontId="0" fillId="0" borderId="8" xfId="0" applyNumberFormat="1" applyBorder="1"/>
    <xf numFmtId="0" fontId="14" fillId="3" borderId="2" xfId="0" applyFont="1" applyFill="1" applyBorder="1" applyAlignment="1">
      <alignment horizontal="center"/>
    </xf>
    <xf numFmtId="10" fontId="0" fillId="0" borderId="8" xfId="4" applyNumberFormat="1" applyFont="1" applyBorder="1" applyAlignment="1">
      <alignment horizontal="center"/>
    </xf>
    <xf numFmtId="0" fontId="15" fillId="0" borderId="26" xfId="0" applyFont="1" applyBorder="1" applyAlignment="1">
      <alignment horizontal="center"/>
    </xf>
    <xf numFmtId="10" fontId="0" fillId="0" borderId="0" xfId="4" applyNumberFormat="1" applyFont="1" applyAlignment="1">
      <alignment horizontal="center"/>
    </xf>
  </cellXfs>
  <cellStyles count="6">
    <cellStyle name="Currency 2" xfId="3" xr:uid="{00000000-0005-0000-0000-000000000000}"/>
    <cellStyle name="Normal" xfId="0" builtinId="0"/>
    <cellStyle name="Normal 2" xfId="1" xr:uid="{00000000-0005-0000-0000-000002000000}"/>
    <cellStyle name="Normal 3" xfId="5" xr:uid="{575FC943-CBE5-432B-8D40-8AA1F948AD66}"/>
    <cellStyle name="Percent" xfId="4" builtinId="5"/>
    <cellStyle name="Percent 2" xfId="2" xr:uid="{00000000-0005-0000-0000-000003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 sz="1400"/>
              <a:t>Distribution of Sales ($mn)</a:t>
            </a:r>
          </a:p>
        </c:rich>
      </c:tx>
      <c:layout>
        <c:manualLayout>
          <c:xMode val="edge"/>
          <c:yMode val="edge"/>
          <c:x val="0.18341439516462243"/>
          <c:y val="3.537735849056603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74329370747696"/>
          <c:y val="0.19684575100282276"/>
          <c:w val="0.62230833402196539"/>
          <c:h val="0.62132762590996893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'1'!$F$12:$F$21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</c:numCache>
            </c:numRef>
          </c:cat>
          <c:val>
            <c:numRef>
              <c:f>'1'!$G$12:$G$21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38</c:v>
                </c:pt>
                <c:pt idx="3">
                  <c:v>33</c:v>
                </c:pt>
                <c:pt idx="4">
                  <c:v>25</c:v>
                </c:pt>
                <c:pt idx="5">
                  <c:v>21</c:v>
                </c:pt>
                <c:pt idx="6">
                  <c:v>16</c:v>
                </c:pt>
                <c:pt idx="7">
                  <c:v>7</c:v>
                </c:pt>
                <c:pt idx="8">
                  <c:v>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1-4CB9-A271-917D1362E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15333936"/>
        <c:axId val="815331312"/>
      </c:barChart>
      <c:lineChart>
        <c:grouping val="standard"/>
        <c:varyColors val="0"/>
        <c:ser>
          <c:idx val="1"/>
          <c:order val="1"/>
          <c:tx>
            <c:v>Cumulative polygon</c:v>
          </c:tx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'1'!$F$12:$F$21</c:f>
              <c:numCache>
                <c:formatCode>General</c:formatCode>
                <c:ptCount val="10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</c:numCache>
            </c:numRef>
          </c:cat>
          <c:val>
            <c:numRef>
              <c:f>'1'!$H$12:$H$21</c:f>
              <c:numCache>
                <c:formatCode>0.00%</c:formatCode>
                <c:ptCount val="10"/>
                <c:pt idx="0">
                  <c:v>0</c:v>
                </c:pt>
                <c:pt idx="1">
                  <c:v>3.3333333333333333E-2</c:v>
                </c:pt>
                <c:pt idx="2">
                  <c:v>0.28666666666666668</c:v>
                </c:pt>
                <c:pt idx="3">
                  <c:v>0.50666666666666671</c:v>
                </c:pt>
                <c:pt idx="4">
                  <c:v>0.67333333333333334</c:v>
                </c:pt>
                <c:pt idx="5">
                  <c:v>0.81333333333333335</c:v>
                </c:pt>
                <c:pt idx="6">
                  <c:v>0.92</c:v>
                </c:pt>
                <c:pt idx="7">
                  <c:v>0.96666666666666667</c:v>
                </c:pt>
                <c:pt idx="8">
                  <c:v>0.99333333333333329</c:v>
                </c:pt>
                <c:pt idx="9">
                  <c:v>0.99333333333333329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1-4CB9-A271-917D1362E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5306056"/>
        <c:axId val="815345088"/>
      </c:lineChart>
      <c:catAx>
        <c:axId val="81533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Sales $mn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331312"/>
        <c:crosses val="autoZero"/>
        <c:auto val="1"/>
        <c:lblAlgn val="ctr"/>
        <c:lblOffset val="100"/>
        <c:noMultiLvlLbl val="0"/>
      </c:catAx>
      <c:valAx>
        <c:axId val="815331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333936"/>
        <c:crosses val="autoZero"/>
        <c:crossBetween val="between"/>
      </c:valAx>
      <c:valAx>
        <c:axId val="815345088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crossAx val="815306056"/>
        <c:crosses val="max"/>
        <c:crossBetween val="between"/>
      </c:valAx>
      <c:catAx>
        <c:axId val="815306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5345088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1285479307590303"/>
          <c:y val="0.43869719704848215"/>
          <c:w val="0.17964895505003403"/>
          <c:h val="0.30725560837914129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Sales ($m) vs GrossProfit ($m)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Stores_Data!$T$1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5747673586256264"/>
                  <c:y val="-0.167008971787271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Stores_Data!$H$2:$H$151</c:f>
              <c:numCache>
                <c:formatCode>0.000</c:formatCode>
                <c:ptCount val="150"/>
                <c:pt idx="0">
                  <c:v>0.71199999999999997</c:v>
                </c:pt>
                <c:pt idx="1">
                  <c:v>9.0999999999999998E-2</c:v>
                </c:pt>
                <c:pt idx="2">
                  <c:v>1.72</c:v>
                </c:pt>
                <c:pt idx="3">
                  <c:v>1.3720000000000001</c:v>
                </c:pt>
                <c:pt idx="4">
                  <c:v>0.93500000000000005</c:v>
                </c:pt>
                <c:pt idx="5">
                  <c:v>2.0190000000000001</c:v>
                </c:pt>
                <c:pt idx="6">
                  <c:v>0.66200000000000003</c:v>
                </c:pt>
                <c:pt idx="7">
                  <c:v>0.7</c:v>
                </c:pt>
                <c:pt idx="8">
                  <c:v>0.93700000000000006</c:v>
                </c:pt>
                <c:pt idx="9">
                  <c:v>6.5000000000000002E-2</c:v>
                </c:pt>
                <c:pt idx="10">
                  <c:v>2.1440000000000001</c:v>
                </c:pt>
                <c:pt idx="11">
                  <c:v>0.248</c:v>
                </c:pt>
                <c:pt idx="12">
                  <c:v>1.607</c:v>
                </c:pt>
                <c:pt idx="13">
                  <c:v>1.6240000000000001</c:v>
                </c:pt>
                <c:pt idx="14">
                  <c:v>0.05</c:v>
                </c:pt>
                <c:pt idx="15">
                  <c:v>0.58799999999999997</c:v>
                </c:pt>
                <c:pt idx="16">
                  <c:v>1.76</c:v>
                </c:pt>
                <c:pt idx="17">
                  <c:v>4.4999999999999998E-2</c:v>
                </c:pt>
                <c:pt idx="18">
                  <c:v>1</c:v>
                </c:pt>
                <c:pt idx="19">
                  <c:v>0.121</c:v>
                </c:pt>
                <c:pt idx="20">
                  <c:v>0.159</c:v>
                </c:pt>
                <c:pt idx="21">
                  <c:v>2.2839999999999998</c:v>
                </c:pt>
                <c:pt idx="22">
                  <c:v>0.79900000000000004</c:v>
                </c:pt>
                <c:pt idx="23">
                  <c:v>0.91100000000000003</c:v>
                </c:pt>
                <c:pt idx="24">
                  <c:v>0.81299999999999994</c:v>
                </c:pt>
                <c:pt idx="25">
                  <c:v>0.97599999999999998</c:v>
                </c:pt>
                <c:pt idx="26">
                  <c:v>1.86</c:v>
                </c:pt>
                <c:pt idx="27">
                  <c:v>4.7E-2</c:v>
                </c:pt>
                <c:pt idx="28">
                  <c:v>0.498</c:v>
                </c:pt>
                <c:pt idx="29">
                  <c:v>8.4000000000000005E-2</c:v>
                </c:pt>
                <c:pt idx="30">
                  <c:v>4.8000000000000001E-2</c:v>
                </c:pt>
                <c:pt idx="31">
                  <c:v>0.96</c:v>
                </c:pt>
                <c:pt idx="32">
                  <c:v>1.18</c:v>
                </c:pt>
                <c:pt idx="33">
                  <c:v>0.97399999999999998</c:v>
                </c:pt>
                <c:pt idx="34">
                  <c:v>1.3149999999999999</c:v>
                </c:pt>
                <c:pt idx="35">
                  <c:v>0.97399999999999998</c:v>
                </c:pt>
                <c:pt idx="36">
                  <c:v>0.16700000000000001</c:v>
                </c:pt>
                <c:pt idx="37">
                  <c:v>0.93700000000000006</c:v>
                </c:pt>
                <c:pt idx="38">
                  <c:v>4.5999999999999999E-2</c:v>
                </c:pt>
                <c:pt idx="39">
                  <c:v>1.7999999999999999E-2</c:v>
                </c:pt>
                <c:pt idx="40">
                  <c:v>0.84</c:v>
                </c:pt>
                <c:pt idx="41">
                  <c:v>1</c:v>
                </c:pt>
                <c:pt idx="42">
                  <c:v>1.159</c:v>
                </c:pt>
                <c:pt idx="43">
                  <c:v>0.104</c:v>
                </c:pt>
                <c:pt idx="44">
                  <c:v>0.93600000000000005</c:v>
                </c:pt>
                <c:pt idx="45">
                  <c:v>1.968</c:v>
                </c:pt>
                <c:pt idx="46">
                  <c:v>2.536</c:v>
                </c:pt>
                <c:pt idx="47">
                  <c:v>0.41699999999999998</c:v>
                </c:pt>
                <c:pt idx="48">
                  <c:v>3.9E-2</c:v>
                </c:pt>
                <c:pt idx="49">
                  <c:v>1.155</c:v>
                </c:pt>
                <c:pt idx="50">
                  <c:v>1.9990000000000001</c:v>
                </c:pt>
                <c:pt idx="51">
                  <c:v>2.8719999999999999</c:v>
                </c:pt>
                <c:pt idx="52">
                  <c:v>0.73399999999999999</c:v>
                </c:pt>
                <c:pt idx="53">
                  <c:v>4.5900000000000003E-2</c:v>
                </c:pt>
                <c:pt idx="54">
                  <c:v>0.879</c:v>
                </c:pt>
                <c:pt idx="55">
                  <c:v>1.496</c:v>
                </c:pt>
                <c:pt idx="56">
                  <c:v>0.65500000000000003</c:v>
                </c:pt>
                <c:pt idx="57">
                  <c:v>1.6439999999999999</c:v>
                </c:pt>
                <c:pt idx="58">
                  <c:v>0.81899999999999995</c:v>
                </c:pt>
                <c:pt idx="59">
                  <c:v>1.623</c:v>
                </c:pt>
                <c:pt idx="60">
                  <c:v>1.0840000000000001</c:v>
                </c:pt>
                <c:pt idx="61">
                  <c:v>1.4610000000000001</c:v>
                </c:pt>
                <c:pt idx="62">
                  <c:v>0.53200000000000003</c:v>
                </c:pt>
                <c:pt idx="63">
                  <c:v>1.3360000000000001</c:v>
                </c:pt>
                <c:pt idx="64">
                  <c:v>1.018</c:v>
                </c:pt>
                <c:pt idx="65">
                  <c:v>4.2999999999999997E-2</c:v>
                </c:pt>
                <c:pt idx="66">
                  <c:v>1.28</c:v>
                </c:pt>
                <c:pt idx="67">
                  <c:v>0.61199999999999999</c:v>
                </c:pt>
                <c:pt idx="68">
                  <c:v>0.73899999999999999</c:v>
                </c:pt>
                <c:pt idx="69">
                  <c:v>1.1419999999999999</c:v>
                </c:pt>
                <c:pt idx="70">
                  <c:v>1.476</c:v>
                </c:pt>
                <c:pt idx="71">
                  <c:v>0.54600000000000004</c:v>
                </c:pt>
                <c:pt idx="72">
                  <c:v>1.2949999999999999</c:v>
                </c:pt>
                <c:pt idx="73">
                  <c:v>1.512</c:v>
                </c:pt>
                <c:pt idx="74">
                  <c:v>0.10299999999999999</c:v>
                </c:pt>
                <c:pt idx="75">
                  <c:v>0.185</c:v>
                </c:pt>
                <c:pt idx="76">
                  <c:v>0.63600000000000001</c:v>
                </c:pt>
                <c:pt idx="77">
                  <c:v>0.17199999999999999</c:v>
                </c:pt>
                <c:pt idx="78">
                  <c:v>4.3999999999999997E-2</c:v>
                </c:pt>
                <c:pt idx="79">
                  <c:v>1.5449999999999999</c:v>
                </c:pt>
                <c:pt idx="80">
                  <c:v>0.29099999999999998</c:v>
                </c:pt>
                <c:pt idx="81">
                  <c:v>9.1999999999999998E-2</c:v>
                </c:pt>
                <c:pt idx="82">
                  <c:v>0.48</c:v>
                </c:pt>
                <c:pt idx="83">
                  <c:v>0.98299999999999998</c:v>
                </c:pt>
                <c:pt idx="84">
                  <c:v>1.881</c:v>
                </c:pt>
                <c:pt idx="85">
                  <c:v>2.6259999999999999</c:v>
                </c:pt>
                <c:pt idx="86">
                  <c:v>0.56799999999999995</c:v>
                </c:pt>
                <c:pt idx="87">
                  <c:v>0.879</c:v>
                </c:pt>
                <c:pt idx="88">
                  <c:v>1.083</c:v>
                </c:pt>
                <c:pt idx="89">
                  <c:v>0.82799999999999996</c:v>
                </c:pt>
                <c:pt idx="90">
                  <c:v>1.56</c:v>
                </c:pt>
                <c:pt idx="91">
                  <c:v>1.4279999999999999</c:v>
                </c:pt>
                <c:pt idx="92">
                  <c:v>1.4039999999999999</c:v>
                </c:pt>
                <c:pt idx="93">
                  <c:v>1.0720000000000001</c:v>
                </c:pt>
                <c:pt idx="94">
                  <c:v>0.183</c:v>
                </c:pt>
                <c:pt idx="95">
                  <c:v>1.6</c:v>
                </c:pt>
                <c:pt idx="96">
                  <c:v>0.61199999999999999</c:v>
                </c:pt>
                <c:pt idx="97">
                  <c:v>0.496</c:v>
                </c:pt>
                <c:pt idx="98">
                  <c:v>1.8</c:v>
                </c:pt>
                <c:pt idx="99">
                  <c:v>0.40300000000000002</c:v>
                </c:pt>
                <c:pt idx="100">
                  <c:v>0.85599999999999998</c:v>
                </c:pt>
                <c:pt idx="101">
                  <c:v>1.8360000000000001</c:v>
                </c:pt>
                <c:pt idx="102">
                  <c:v>0.40799999999999997</c:v>
                </c:pt>
                <c:pt idx="103">
                  <c:v>0.124</c:v>
                </c:pt>
                <c:pt idx="104">
                  <c:v>8.5000000000000006E-2</c:v>
                </c:pt>
                <c:pt idx="105">
                  <c:v>0.85199999999999998</c:v>
                </c:pt>
                <c:pt idx="106">
                  <c:v>1.927</c:v>
                </c:pt>
                <c:pt idx="107">
                  <c:v>1.018</c:v>
                </c:pt>
                <c:pt idx="108">
                  <c:v>0.86399999999999999</c:v>
                </c:pt>
                <c:pt idx="109">
                  <c:v>0.626</c:v>
                </c:pt>
                <c:pt idx="110">
                  <c:v>1.3839999999999999</c:v>
                </c:pt>
                <c:pt idx="111">
                  <c:v>0.59</c:v>
                </c:pt>
                <c:pt idx="112">
                  <c:v>7.1999999999999995E-2</c:v>
                </c:pt>
                <c:pt idx="113">
                  <c:v>1.2829999999999999</c:v>
                </c:pt>
                <c:pt idx="114">
                  <c:v>7.4999999999999997E-2</c:v>
                </c:pt>
                <c:pt idx="115">
                  <c:v>0.89900000000000002</c:v>
                </c:pt>
                <c:pt idx="116">
                  <c:v>1.248</c:v>
                </c:pt>
                <c:pt idx="117">
                  <c:v>0.23100000000000001</c:v>
                </c:pt>
                <c:pt idx="118">
                  <c:v>1.512</c:v>
                </c:pt>
                <c:pt idx="119">
                  <c:v>0.83099999999999996</c:v>
                </c:pt>
                <c:pt idx="120">
                  <c:v>0.123</c:v>
                </c:pt>
                <c:pt idx="121">
                  <c:v>0.13100000000000001</c:v>
                </c:pt>
                <c:pt idx="122">
                  <c:v>1.5389999999999999</c:v>
                </c:pt>
                <c:pt idx="123">
                  <c:v>0.63700000000000001</c:v>
                </c:pt>
                <c:pt idx="124">
                  <c:v>0.27500000000000002</c:v>
                </c:pt>
                <c:pt idx="125">
                  <c:v>0.71099999999999997</c:v>
                </c:pt>
                <c:pt idx="126">
                  <c:v>1.2</c:v>
                </c:pt>
                <c:pt idx="127">
                  <c:v>1.2270000000000001</c:v>
                </c:pt>
                <c:pt idx="128">
                  <c:v>1.9630000000000001</c:v>
                </c:pt>
                <c:pt idx="129">
                  <c:v>0.496</c:v>
                </c:pt>
                <c:pt idx="130">
                  <c:v>0.42399999999999999</c:v>
                </c:pt>
                <c:pt idx="131">
                  <c:v>1.1519999999999999</c:v>
                </c:pt>
                <c:pt idx="132">
                  <c:v>1.4810000000000001</c:v>
                </c:pt>
                <c:pt idx="133">
                  <c:v>2.2850000000000001</c:v>
                </c:pt>
                <c:pt idx="134">
                  <c:v>0.29199999999999998</c:v>
                </c:pt>
                <c:pt idx="135">
                  <c:v>0.88800000000000001</c:v>
                </c:pt>
                <c:pt idx="136">
                  <c:v>2.3239999999999998</c:v>
                </c:pt>
                <c:pt idx="137">
                  <c:v>0.19600000000000001</c:v>
                </c:pt>
                <c:pt idx="138">
                  <c:v>0.18</c:v>
                </c:pt>
                <c:pt idx="139">
                  <c:v>1.4159999999999999</c:v>
                </c:pt>
                <c:pt idx="140">
                  <c:v>0.115</c:v>
                </c:pt>
                <c:pt idx="141">
                  <c:v>0.995</c:v>
                </c:pt>
                <c:pt idx="142">
                  <c:v>2.3519999999999999</c:v>
                </c:pt>
                <c:pt idx="143">
                  <c:v>1.2589999999999999</c:v>
                </c:pt>
                <c:pt idx="144">
                  <c:v>1.464</c:v>
                </c:pt>
                <c:pt idx="145">
                  <c:v>0.504</c:v>
                </c:pt>
                <c:pt idx="146">
                  <c:v>0.44700000000000001</c:v>
                </c:pt>
                <c:pt idx="147">
                  <c:v>2.62</c:v>
                </c:pt>
                <c:pt idx="148">
                  <c:v>1.1679999999999999</c:v>
                </c:pt>
                <c:pt idx="149">
                  <c:v>3.2000000000000001E-2</c:v>
                </c:pt>
              </c:numCache>
            </c:numRef>
          </c:xVal>
          <c:yVal>
            <c:numRef>
              <c:f>Stores_Data!$T$2:$T$151</c:f>
              <c:numCache>
                <c:formatCode>0.0</c:formatCode>
                <c:ptCount val="150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5-4826-AF9B-0ED8382D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26904"/>
        <c:axId val="661841920"/>
      </c:scatterChart>
      <c:valAx>
        <c:axId val="65842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GrossProfit ($m)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046743137531955"/>
              <c:y val="0.90376916701201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41920"/>
        <c:crosses val="autoZero"/>
        <c:crossBetween val="midCat"/>
      </c:valAx>
      <c:valAx>
        <c:axId val="66184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Sales ($m) 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2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Sales ($m) vs Trading hours per week</a:t>
            </a:r>
          </a:p>
        </c:rich>
      </c:tx>
      <c:layout>
        <c:manualLayout>
          <c:xMode val="edge"/>
          <c:yMode val="edge"/>
          <c:x val="0.20763716899812687"/>
          <c:y val="3.8022813688212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Stores_Data!$T$1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0075722638791627E-2"/>
                  <c:y val="-0.30315409718271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Stores_Data!$K$2:$K$151</c:f>
              <c:numCache>
                <c:formatCode>General</c:formatCode>
                <c:ptCount val="150"/>
                <c:pt idx="0">
                  <c:v>110</c:v>
                </c:pt>
                <c:pt idx="1">
                  <c:v>134</c:v>
                </c:pt>
                <c:pt idx="2">
                  <c:v>98</c:v>
                </c:pt>
                <c:pt idx="3">
                  <c:v>85</c:v>
                </c:pt>
                <c:pt idx="4">
                  <c:v>72</c:v>
                </c:pt>
                <c:pt idx="5">
                  <c:v>77</c:v>
                </c:pt>
                <c:pt idx="6">
                  <c:v>100</c:v>
                </c:pt>
                <c:pt idx="7">
                  <c:v>95</c:v>
                </c:pt>
                <c:pt idx="8">
                  <c:v>112</c:v>
                </c:pt>
                <c:pt idx="9">
                  <c:v>75</c:v>
                </c:pt>
                <c:pt idx="10">
                  <c:v>100</c:v>
                </c:pt>
                <c:pt idx="11">
                  <c:v>96</c:v>
                </c:pt>
                <c:pt idx="12">
                  <c:v>72</c:v>
                </c:pt>
                <c:pt idx="13">
                  <c:v>73</c:v>
                </c:pt>
                <c:pt idx="14">
                  <c:v>86</c:v>
                </c:pt>
                <c:pt idx="15">
                  <c:v>121</c:v>
                </c:pt>
                <c:pt idx="16">
                  <c:v>85</c:v>
                </c:pt>
                <c:pt idx="17">
                  <c:v>73</c:v>
                </c:pt>
                <c:pt idx="18">
                  <c:v>90</c:v>
                </c:pt>
                <c:pt idx="19">
                  <c:v>82</c:v>
                </c:pt>
                <c:pt idx="20">
                  <c:v>85</c:v>
                </c:pt>
                <c:pt idx="21">
                  <c:v>80</c:v>
                </c:pt>
                <c:pt idx="22">
                  <c:v>145</c:v>
                </c:pt>
                <c:pt idx="23">
                  <c:v>112</c:v>
                </c:pt>
                <c:pt idx="24">
                  <c:v>106</c:v>
                </c:pt>
                <c:pt idx="25">
                  <c:v>101</c:v>
                </c:pt>
                <c:pt idx="26">
                  <c:v>124</c:v>
                </c:pt>
                <c:pt idx="27">
                  <c:v>88</c:v>
                </c:pt>
                <c:pt idx="28">
                  <c:v>117</c:v>
                </c:pt>
                <c:pt idx="29">
                  <c:v>86</c:v>
                </c:pt>
                <c:pt idx="30">
                  <c:v>72</c:v>
                </c:pt>
                <c:pt idx="31">
                  <c:v>101</c:v>
                </c:pt>
                <c:pt idx="32">
                  <c:v>72</c:v>
                </c:pt>
                <c:pt idx="33">
                  <c:v>91</c:v>
                </c:pt>
                <c:pt idx="34">
                  <c:v>78</c:v>
                </c:pt>
                <c:pt idx="35">
                  <c:v>96</c:v>
                </c:pt>
                <c:pt idx="36">
                  <c:v>120</c:v>
                </c:pt>
                <c:pt idx="37">
                  <c:v>112</c:v>
                </c:pt>
                <c:pt idx="38">
                  <c:v>72</c:v>
                </c:pt>
                <c:pt idx="39">
                  <c:v>150</c:v>
                </c:pt>
                <c:pt idx="40">
                  <c:v>110</c:v>
                </c:pt>
                <c:pt idx="41">
                  <c:v>104</c:v>
                </c:pt>
                <c:pt idx="42">
                  <c:v>99</c:v>
                </c:pt>
                <c:pt idx="43">
                  <c:v>145</c:v>
                </c:pt>
                <c:pt idx="44">
                  <c:v>111</c:v>
                </c:pt>
                <c:pt idx="45">
                  <c:v>86</c:v>
                </c:pt>
                <c:pt idx="46">
                  <c:v>84</c:v>
                </c:pt>
                <c:pt idx="47">
                  <c:v>123</c:v>
                </c:pt>
                <c:pt idx="48">
                  <c:v>97</c:v>
                </c:pt>
                <c:pt idx="49">
                  <c:v>98</c:v>
                </c:pt>
                <c:pt idx="50">
                  <c:v>72</c:v>
                </c:pt>
                <c:pt idx="51">
                  <c:v>73</c:v>
                </c:pt>
                <c:pt idx="52">
                  <c:v>111</c:v>
                </c:pt>
                <c:pt idx="53">
                  <c:v>86</c:v>
                </c:pt>
                <c:pt idx="54">
                  <c:v>120</c:v>
                </c:pt>
                <c:pt idx="55">
                  <c:v>84</c:v>
                </c:pt>
                <c:pt idx="56">
                  <c:v>108</c:v>
                </c:pt>
                <c:pt idx="57">
                  <c:v>118</c:v>
                </c:pt>
                <c:pt idx="58">
                  <c:v>92</c:v>
                </c:pt>
                <c:pt idx="59">
                  <c:v>88</c:v>
                </c:pt>
                <c:pt idx="60">
                  <c:v>101</c:v>
                </c:pt>
                <c:pt idx="61">
                  <c:v>91</c:v>
                </c:pt>
                <c:pt idx="62">
                  <c:v>120</c:v>
                </c:pt>
                <c:pt idx="63">
                  <c:v>98</c:v>
                </c:pt>
                <c:pt idx="64">
                  <c:v>98</c:v>
                </c:pt>
                <c:pt idx="65">
                  <c:v>98</c:v>
                </c:pt>
                <c:pt idx="66">
                  <c:v>96</c:v>
                </c:pt>
                <c:pt idx="67">
                  <c:v>116</c:v>
                </c:pt>
                <c:pt idx="68">
                  <c:v>114</c:v>
                </c:pt>
                <c:pt idx="69">
                  <c:v>98</c:v>
                </c:pt>
                <c:pt idx="70">
                  <c:v>91</c:v>
                </c:pt>
                <c:pt idx="71">
                  <c:v>129</c:v>
                </c:pt>
                <c:pt idx="72">
                  <c:v>88</c:v>
                </c:pt>
                <c:pt idx="73">
                  <c:v>82</c:v>
                </c:pt>
                <c:pt idx="74">
                  <c:v>135</c:v>
                </c:pt>
                <c:pt idx="75">
                  <c:v>133</c:v>
                </c:pt>
                <c:pt idx="76">
                  <c:v>112</c:v>
                </c:pt>
                <c:pt idx="77">
                  <c:v>168</c:v>
                </c:pt>
                <c:pt idx="78">
                  <c:v>78</c:v>
                </c:pt>
                <c:pt idx="79">
                  <c:v>110</c:v>
                </c:pt>
                <c:pt idx="80">
                  <c:v>132</c:v>
                </c:pt>
                <c:pt idx="81">
                  <c:v>137</c:v>
                </c:pt>
                <c:pt idx="82">
                  <c:v>127</c:v>
                </c:pt>
                <c:pt idx="83">
                  <c:v>112</c:v>
                </c:pt>
                <c:pt idx="84">
                  <c:v>85</c:v>
                </c:pt>
                <c:pt idx="85">
                  <c:v>74</c:v>
                </c:pt>
                <c:pt idx="86">
                  <c:v>109</c:v>
                </c:pt>
                <c:pt idx="87">
                  <c:v>108</c:v>
                </c:pt>
                <c:pt idx="88">
                  <c:v>100</c:v>
                </c:pt>
                <c:pt idx="89">
                  <c:v>105</c:v>
                </c:pt>
                <c:pt idx="90">
                  <c:v>87</c:v>
                </c:pt>
                <c:pt idx="91">
                  <c:v>84</c:v>
                </c:pt>
                <c:pt idx="92">
                  <c:v>87</c:v>
                </c:pt>
                <c:pt idx="93">
                  <c:v>101</c:v>
                </c:pt>
                <c:pt idx="94">
                  <c:v>130</c:v>
                </c:pt>
                <c:pt idx="95">
                  <c:v>72</c:v>
                </c:pt>
                <c:pt idx="96">
                  <c:v>129</c:v>
                </c:pt>
                <c:pt idx="97">
                  <c:v>100</c:v>
                </c:pt>
                <c:pt idx="98">
                  <c:v>86</c:v>
                </c:pt>
                <c:pt idx="99">
                  <c:v>98</c:v>
                </c:pt>
                <c:pt idx="100">
                  <c:v>112</c:v>
                </c:pt>
                <c:pt idx="101">
                  <c:v>85</c:v>
                </c:pt>
                <c:pt idx="102">
                  <c:v>96</c:v>
                </c:pt>
                <c:pt idx="103">
                  <c:v>150</c:v>
                </c:pt>
                <c:pt idx="104">
                  <c:v>107</c:v>
                </c:pt>
                <c:pt idx="105">
                  <c:v>108</c:v>
                </c:pt>
                <c:pt idx="106">
                  <c:v>78</c:v>
                </c:pt>
                <c:pt idx="107">
                  <c:v>86</c:v>
                </c:pt>
                <c:pt idx="108">
                  <c:v>133</c:v>
                </c:pt>
                <c:pt idx="109">
                  <c:v>107</c:v>
                </c:pt>
                <c:pt idx="110">
                  <c:v>100</c:v>
                </c:pt>
                <c:pt idx="111">
                  <c:v>108</c:v>
                </c:pt>
                <c:pt idx="112">
                  <c:v>155</c:v>
                </c:pt>
                <c:pt idx="113">
                  <c:v>90</c:v>
                </c:pt>
                <c:pt idx="114">
                  <c:v>137</c:v>
                </c:pt>
                <c:pt idx="115">
                  <c:v>140</c:v>
                </c:pt>
                <c:pt idx="116">
                  <c:v>98</c:v>
                </c:pt>
                <c:pt idx="117">
                  <c:v>111</c:v>
                </c:pt>
                <c:pt idx="118">
                  <c:v>101</c:v>
                </c:pt>
                <c:pt idx="119">
                  <c:v>109</c:v>
                </c:pt>
                <c:pt idx="120">
                  <c:v>132</c:v>
                </c:pt>
                <c:pt idx="121">
                  <c:v>137</c:v>
                </c:pt>
                <c:pt idx="122">
                  <c:v>72</c:v>
                </c:pt>
                <c:pt idx="123">
                  <c:v>76</c:v>
                </c:pt>
                <c:pt idx="124">
                  <c:v>124</c:v>
                </c:pt>
                <c:pt idx="125">
                  <c:v>99</c:v>
                </c:pt>
                <c:pt idx="126">
                  <c:v>90</c:v>
                </c:pt>
                <c:pt idx="127">
                  <c:v>98</c:v>
                </c:pt>
                <c:pt idx="128">
                  <c:v>85</c:v>
                </c:pt>
                <c:pt idx="129">
                  <c:v>136</c:v>
                </c:pt>
                <c:pt idx="130">
                  <c:v>75</c:v>
                </c:pt>
                <c:pt idx="131">
                  <c:v>96</c:v>
                </c:pt>
                <c:pt idx="132">
                  <c:v>97</c:v>
                </c:pt>
                <c:pt idx="133">
                  <c:v>124</c:v>
                </c:pt>
                <c:pt idx="134">
                  <c:v>111</c:v>
                </c:pt>
                <c:pt idx="135">
                  <c:v>147</c:v>
                </c:pt>
                <c:pt idx="136">
                  <c:v>101</c:v>
                </c:pt>
                <c:pt idx="137">
                  <c:v>111</c:v>
                </c:pt>
                <c:pt idx="138">
                  <c:v>122</c:v>
                </c:pt>
                <c:pt idx="139">
                  <c:v>85</c:v>
                </c:pt>
                <c:pt idx="140">
                  <c:v>137</c:v>
                </c:pt>
                <c:pt idx="141">
                  <c:v>99</c:v>
                </c:pt>
                <c:pt idx="142">
                  <c:v>85</c:v>
                </c:pt>
                <c:pt idx="143">
                  <c:v>84</c:v>
                </c:pt>
                <c:pt idx="144">
                  <c:v>115</c:v>
                </c:pt>
                <c:pt idx="145">
                  <c:v>124</c:v>
                </c:pt>
                <c:pt idx="146">
                  <c:v>129</c:v>
                </c:pt>
                <c:pt idx="147">
                  <c:v>102</c:v>
                </c:pt>
                <c:pt idx="148">
                  <c:v>114</c:v>
                </c:pt>
                <c:pt idx="149">
                  <c:v>135</c:v>
                </c:pt>
              </c:numCache>
            </c:numRef>
          </c:xVal>
          <c:yVal>
            <c:numRef>
              <c:f>Stores_Data!$T$2:$T$151</c:f>
              <c:numCache>
                <c:formatCode>0.0</c:formatCode>
                <c:ptCount val="150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C5-488B-BF8C-C2D83EE3E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26904"/>
        <c:axId val="661841920"/>
      </c:scatterChart>
      <c:valAx>
        <c:axId val="65842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Trading hours per week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7069484507505868"/>
              <c:y val="0.890507781015562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41920"/>
        <c:crosses val="autoZero"/>
        <c:crossBetween val="midCat"/>
      </c:valAx>
      <c:valAx>
        <c:axId val="66184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Sales ($m) 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2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Sales ($m) vs Store Managers Age (Years)</a:t>
            </a:r>
          </a:p>
        </c:rich>
      </c:tx>
      <c:layout>
        <c:manualLayout>
          <c:xMode val="edge"/>
          <c:yMode val="edge"/>
          <c:x val="0.16682816189072255"/>
          <c:y val="3.8022813688212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Stores_Data!$T$1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9583348314337418E-2"/>
                  <c:y val="-0.265077891879484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Stores_Data!$L$2:$L$151</c:f>
              <c:numCache>
                <c:formatCode>General</c:formatCode>
                <c:ptCount val="150"/>
                <c:pt idx="0">
                  <c:v>33</c:v>
                </c:pt>
                <c:pt idx="1">
                  <c:v>33</c:v>
                </c:pt>
                <c:pt idx="2">
                  <c:v>40</c:v>
                </c:pt>
                <c:pt idx="3">
                  <c:v>29</c:v>
                </c:pt>
                <c:pt idx="4">
                  <c:v>36</c:v>
                </c:pt>
                <c:pt idx="5">
                  <c:v>32</c:v>
                </c:pt>
                <c:pt idx="6">
                  <c:v>52</c:v>
                </c:pt>
                <c:pt idx="7">
                  <c:v>41</c:v>
                </c:pt>
                <c:pt idx="8">
                  <c:v>31</c:v>
                </c:pt>
                <c:pt idx="9">
                  <c:v>42</c:v>
                </c:pt>
                <c:pt idx="10">
                  <c:v>32</c:v>
                </c:pt>
                <c:pt idx="11">
                  <c:v>39</c:v>
                </c:pt>
                <c:pt idx="12">
                  <c:v>45</c:v>
                </c:pt>
                <c:pt idx="13">
                  <c:v>39</c:v>
                </c:pt>
                <c:pt idx="14">
                  <c:v>31</c:v>
                </c:pt>
                <c:pt idx="15">
                  <c:v>41</c:v>
                </c:pt>
                <c:pt idx="16">
                  <c:v>38</c:v>
                </c:pt>
                <c:pt idx="17">
                  <c:v>29</c:v>
                </c:pt>
                <c:pt idx="18">
                  <c:v>34</c:v>
                </c:pt>
                <c:pt idx="19">
                  <c:v>34</c:v>
                </c:pt>
                <c:pt idx="20">
                  <c:v>47</c:v>
                </c:pt>
                <c:pt idx="21">
                  <c:v>38</c:v>
                </c:pt>
                <c:pt idx="22">
                  <c:v>34</c:v>
                </c:pt>
                <c:pt idx="23">
                  <c:v>30</c:v>
                </c:pt>
                <c:pt idx="24">
                  <c:v>44</c:v>
                </c:pt>
                <c:pt idx="25">
                  <c:v>37</c:v>
                </c:pt>
                <c:pt idx="26">
                  <c:v>37</c:v>
                </c:pt>
                <c:pt idx="27">
                  <c:v>27</c:v>
                </c:pt>
                <c:pt idx="28">
                  <c:v>30</c:v>
                </c:pt>
                <c:pt idx="29">
                  <c:v>38</c:v>
                </c:pt>
                <c:pt idx="30">
                  <c:v>35</c:v>
                </c:pt>
                <c:pt idx="31">
                  <c:v>30</c:v>
                </c:pt>
                <c:pt idx="32">
                  <c:v>34</c:v>
                </c:pt>
                <c:pt idx="33">
                  <c:v>37</c:v>
                </c:pt>
                <c:pt idx="34">
                  <c:v>35</c:v>
                </c:pt>
                <c:pt idx="35">
                  <c:v>33</c:v>
                </c:pt>
                <c:pt idx="36">
                  <c:v>39</c:v>
                </c:pt>
                <c:pt idx="37">
                  <c:v>59</c:v>
                </c:pt>
                <c:pt idx="38">
                  <c:v>30</c:v>
                </c:pt>
                <c:pt idx="39">
                  <c:v>28</c:v>
                </c:pt>
                <c:pt idx="40">
                  <c:v>36</c:v>
                </c:pt>
                <c:pt idx="41">
                  <c:v>40</c:v>
                </c:pt>
                <c:pt idx="42">
                  <c:v>43</c:v>
                </c:pt>
                <c:pt idx="43">
                  <c:v>52</c:v>
                </c:pt>
                <c:pt idx="44">
                  <c:v>45</c:v>
                </c:pt>
                <c:pt idx="45">
                  <c:v>33</c:v>
                </c:pt>
                <c:pt idx="46">
                  <c:v>36</c:v>
                </c:pt>
                <c:pt idx="47">
                  <c:v>36</c:v>
                </c:pt>
                <c:pt idx="48">
                  <c:v>43</c:v>
                </c:pt>
                <c:pt idx="49">
                  <c:v>35</c:v>
                </c:pt>
                <c:pt idx="50">
                  <c:v>49</c:v>
                </c:pt>
                <c:pt idx="51">
                  <c:v>35</c:v>
                </c:pt>
                <c:pt idx="52">
                  <c:v>44</c:v>
                </c:pt>
                <c:pt idx="53">
                  <c:v>29</c:v>
                </c:pt>
                <c:pt idx="54">
                  <c:v>39</c:v>
                </c:pt>
                <c:pt idx="55">
                  <c:v>36</c:v>
                </c:pt>
                <c:pt idx="56">
                  <c:v>37</c:v>
                </c:pt>
                <c:pt idx="57">
                  <c:v>34</c:v>
                </c:pt>
                <c:pt idx="58">
                  <c:v>52</c:v>
                </c:pt>
                <c:pt idx="59">
                  <c:v>45</c:v>
                </c:pt>
                <c:pt idx="60">
                  <c:v>53</c:v>
                </c:pt>
                <c:pt idx="61">
                  <c:v>44</c:v>
                </c:pt>
                <c:pt idx="62">
                  <c:v>46</c:v>
                </c:pt>
                <c:pt idx="63">
                  <c:v>38</c:v>
                </c:pt>
                <c:pt idx="64">
                  <c:v>36</c:v>
                </c:pt>
                <c:pt idx="65">
                  <c:v>42</c:v>
                </c:pt>
                <c:pt idx="66">
                  <c:v>28</c:v>
                </c:pt>
                <c:pt idx="67">
                  <c:v>35</c:v>
                </c:pt>
                <c:pt idx="68">
                  <c:v>43</c:v>
                </c:pt>
                <c:pt idx="69">
                  <c:v>35</c:v>
                </c:pt>
                <c:pt idx="70">
                  <c:v>28</c:v>
                </c:pt>
                <c:pt idx="71">
                  <c:v>56</c:v>
                </c:pt>
                <c:pt idx="72">
                  <c:v>40</c:v>
                </c:pt>
                <c:pt idx="73">
                  <c:v>31</c:v>
                </c:pt>
                <c:pt idx="74">
                  <c:v>40</c:v>
                </c:pt>
                <c:pt idx="75">
                  <c:v>29</c:v>
                </c:pt>
                <c:pt idx="76">
                  <c:v>32</c:v>
                </c:pt>
                <c:pt idx="77">
                  <c:v>33</c:v>
                </c:pt>
                <c:pt idx="78">
                  <c:v>39</c:v>
                </c:pt>
                <c:pt idx="79">
                  <c:v>41</c:v>
                </c:pt>
                <c:pt idx="80">
                  <c:v>31</c:v>
                </c:pt>
                <c:pt idx="81">
                  <c:v>43</c:v>
                </c:pt>
                <c:pt idx="82">
                  <c:v>30</c:v>
                </c:pt>
                <c:pt idx="83">
                  <c:v>39</c:v>
                </c:pt>
                <c:pt idx="84">
                  <c:v>46</c:v>
                </c:pt>
                <c:pt idx="85">
                  <c:v>50</c:v>
                </c:pt>
                <c:pt idx="86">
                  <c:v>44</c:v>
                </c:pt>
                <c:pt idx="87">
                  <c:v>31</c:v>
                </c:pt>
                <c:pt idx="88">
                  <c:v>53</c:v>
                </c:pt>
                <c:pt idx="89">
                  <c:v>37</c:v>
                </c:pt>
                <c:pt idx="90">
                  <c:v>46</c:v>
                </c:pt>
                <c:pt idx="91">
                  <c:v>45</c:v>
                </c:pt>
                <c:pt idx="92">
                  <c:v>34</c:v>
                </c:pt>
                <c:pt idx="93">
                  <c:v>38</c:v>
                </c:pt>
                <c:pt idx="94">
                  <c:v>37</c:v>
                </c:pt>
                <c:pt idx="95">
                  <c:v>39</c:v>
                </c:pt>
                <c:pt idx="96">
                  <c:v>42</c:v>
                </c:pt>
                <c:pt idx="97">
                  <c:v>54</c:v>
                </c:pt>
                <c:pt idx="98">
                  <c:v>39</c:v>
                </c:pt>
                <c:pt idx="99">
                  <c:v>35</c:v>
                </c:pt>
                <c:pt idx="100">
                  <c:v>33</c:v>
                </c:pt>
                <c:pt idx="101">
                  <c:v>36</c:v>
                </c:pt>
                <c:pt idx="102">
                  <c:v>42</c:v>
                </c:pt>
                <c:pt idx="103">
                  <c:v>29</c:v>
                </c:pt>
                <c:pt idx="104">
                  <c:v>38</c:v>
                </c:pt>
                <c:pt idx="105">
                  <c:v>37</c:v>
                </c:pt>
                <c:pt idx="106">
                  <c:v>29</c:v>
                </c:pt>
                <c:pt idx="107">
                  <c:v>36</c:v>
                </c:pt>
                <c:pt idx="108">
                  <c:v>61</c:v>
                </c:pt>
                <c:pt idx="109">
                  <c:v>38</c:v>
                </c:pt>
                <c:pt idx="110">
                  <c:v>27</c:v>
                </c:pt>
                <c:pt idx="111">
                  <c:v>32</c:v>
                </c:pt>
                <c:pt idx="112">
                  <c:v>44</c:v>
                </c:pt>
                <c:pt idx="113">
                  <c:v>37</c:v>
                </c:pt>
                <c:pt idx="114">
                  <c:v>37</c:v>
                </c:pt>
                <c:pt idx="115">
                  <c:v>60</c:v>
                </c:pt>
                <c:pt idx="116">
                  <c:v>53</c:v>
                </c:pt>
                <c:pt idx="117">
                  <c:v>41</c:v>
                </c:pt>
                <c:pt idx="118">
                  <c:v>39</c:v>
                </c:pt>
                <c:pt idx="119">
                  <c:v>44</c:v>
                </c:pt>
                <c:pt idx="120">
                  <c:v>45</c:v>
                </c:pt>
                <c:pt idx="121">
                  <c:v>38</c:v>
                </c:pt>
                <c:pt idx="122">
                  <c:v>36</c:v>
                </c:pt>
                <c:pt idx="123">
                  <c:v>30</c:v>
                </c:pt>
                <c:pt idx="124">
                  <c:v>34</c:v>
                </c:pt>
                <c:pt idx="125">
                  <c:v>47</c:v>
                </c:pt>
                <c:pt idx="126">
                  <c:v>33</c:v>
                </c:pt>
                <c:pt idx="127">
                  <c:v>37</c:v>
                </c:pt>
                <c:pt idx="128">
                  <c:v>28</c:v>
                </c:pt>
                <c:pt idx="129">
                  <c:v>42</c:v>
                </c:pt>
                <c:pt idx="130">
                  <c:v>49</c:v>
                </c:pt>
                <c:pt idx="131">
                  <c:v>42</c:v>
                </c:pt>
                <c:pt idx="132">
                  <c:v>40</c:v>
                </c:pt>
                <c:pt idx="133">
                  <c:v>32</c:v>
                </c:pt>
                <c:pt idx="134">
                  <c:v>34</c:v>
                </c:pt>
                <c:pt idx="135">
                  <c:v>40</c:v>
                </c:pt>
                <c:pt idx="136">
                  <c:v>49</c:v>
                </c:pt>
                <c:pt idx="137">
                  <c:v>33</c:v>
                </c:pt>
                <c:pt idx="138">
                  <c:v>40</c:v>
                </c:pt>
                <c:pt idx="139">
                  <c:v>45</c:v>
                </c:pt>
                <c:pt idx="140">
                  <c:v>46</c:v>
                </c:pt>
                <c:pt idx="141">
                  <c:v>30</c:v>
                </c:pt>
                <c:pt idx="142">
                  <c:v>30</c:v>
                </c:pt>
                <c:pt idx="143">
                  <c:v>31</c:v>
                </c:pt>
                <c:pt idx="144">
                  <c:v>46</c:v>
                </c:pt>
                <c:pt idx="145">
                  <c:v>42</c:v>
                </c:pt>
                <c:pt idx="146">
                  <c:v>43</c:v>
                </c:pt>
                <c:pt idx="147">
                  <c:v>39</c:v>
                </c:pt>
                <c:pt idx="148">
                  <c:v>52</c:v>
                </c:pt>
                <c:pt idx="149">
                  <c:v>35</c:v>
                </c:pt>
              </c:numCache>
            </c:numRef>
          </c:xVal>
          <c:yVal>
            <c:numRef>
              <c:f>Stores_Data!$T$2:$T$151</c:f>
              <c:numCache>
                <c:formatCode>0.0</c:formatCode>
                <c:ptCount val="150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98-4B46-BCCD-AA418F9B2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26904"/>
        <c:axId val="661841920"/>
      </c:scatterChart>
      <c:valAx>
        <c:axId val="65842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Store Managers Age (Years)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36546020515551497"/>
              <c:y val="0.9122198403210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41920"/>
        <c:crosses val="autoZero"/>
        <c:crossBetween val="midCat"/>
      </c:valAx>
      <c:valAx>
        <c:axId val="66184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Sales ($m) 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2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Sales ($m) vs Store Managers Experience (Years)</a:t>
            </a:r>
          </a:p>
        </c:rich>
      </c:tx>
      <c:layout>
        <c:manualLayout>
          <c:xMode val="edge"/>
          <c:yMode val="edge"/>
          <c:x val="0.16682816189072255"/>
          <c:y val="3.8022813688212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Stores_Data!$T$1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5346597300337461E-3"/>
                  <c:y val="-0.145869385148149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Stores_Data!$M$2:$M$151</c:f>
              <c:numCache>
                <c:formatCode>General</c:formatCode>
                <c:ptCount val="150"/>
                <c:pt idx="0">
                  <c:v>12</c:v>
                </c:pt>
                <c:pt idx="1">
                  <c:v>16</c:v>
                </c:pt>
                <c:pt idx="2">
                  <c:v>13</c:v>
                </c:pt>
                <c:pt idx="3">
                  <c:v>10</c:v>
                </c:pt>
                <c:pt idx="4">
                  <c:v>4</c:v>
                </c:pt>
                <c:pt idx="5">
                  <c:v>15</c:v>
                </c:pt>
                <c:pt idx="6">
                  <c:v>15</c:v>
                </c:pt>
                <c:pt idx="7">
                  <c:v>4</c:v>
                </c:pt>
                <c:pt idx="8">
                  <c:v>12</c:v>
                </c:pt>
                <c:pt idx="9">
                  <c:v>13</c:v>
                </c:pt>
                <c:pt idx="10">
                  <c:v>8</c:v>
                </c:pt>
                <c:pt idx="11">
                  <c:v>21</c:v>
                </c:pt>
                <c:pt idx="12">
                  <c:v>8</c:v>
                </c:pt>
                <c:pt idx="13">
                  <c:v>11</c:v>
                </c:pt>
                <c:pt idx="14">
                  <c:v>13</c:v>
                </c:pt>
                <c:pt idx="15">
                  <c:v>10</c:v>
                </c:pt>
                <c:pt idx="16">
                  <c:v>12</c:v>
                </c:pt>
                <c:pt idx="17">
                  <c:v>13</c:v>
                </c:pt>
                <c:pt idx="18">
                  <c:v>6</c:v>
                </c:pt>
                <c:pt idx="19">
                  <c:v>8</c:v>
                </c:pt>
                <c:pt idx="20">
                  <c:v>14</c:v>
                </c:pt>
                <c:pt idx="21">
                  <c:v>10</c:v>
                </c:pt>
                <c:pt idx="22">
                  <c:v>12</c:v>
                </c:pt>
                <c:pt idx="23">
                  <c:v>13</c:v>
                </c:pt>
                <c:pt idx="24">
                  <c:v>8</c:v>
                </c:pt>
                <c:pt idx="25">
                  <c:v>5</c:v>
                </c:pt>
                <c:pt idx="26">
                  <c:v>13</c:v>
                </c:pt>
                <c:pt idx="27">
                  <c:v>5</c:v>
                </c:pt>
                <c:pt idx="28">
                  <c:v>5</c:v>
                </c:pt>
                <c:pt idx="29">
                  <c:v>11</c:v>
                </c:pt>
                <c:pt idx="30">
                  <c:v>11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9</c:v>
                </c:pt>
                <c:pt idx="35">
                  <c:v>6</c:v>
                </c:pt>
                <c:pt idx="36">
                  <c:v>10</c:v>
                </c:pt>
                <c:pt idx="37">
                  <c:v>15</c:v>
                </c:pt>
                <c:pt idx="38">
                  <c:v>13</c:v>
                </c:pt>
                <c:pt idx="39">
                  <c:v>1</c:v>
                </c:pt>
                <c:pt idx="40">
                  <c:v>9</c:v>
                </c:pt>
                <c:pt idx="41">
                  <c:v>8</c:v>
                </c:pt>
                <c:pt idx="42">
                  <c:v>15</c:v>
                </c:pt>
                <c:pt idx="43">
                  <c:v>15</c:v>
                </c:pt>
                <c:pt idx="44">
                  <c:v>9</c:v>
                </c:pt>
                <c:pt idx="45">
                  <c:v>5</c:v>
                </c:pt>
                <c:pt idx="46">
                  <c:v>8</c:v>
                </c:pt>
                <c:pt idx="47">
                  <c:v>8</c:v>
                </c:pt>
                <c:pt idx="48">
                  <c:v>6</c:v>
                </c:pt>
                <c:pt idx="49">
                  <c:v>1</c:v>
                </c:pt>
                <c:pt idx="50">
                  <c:v>7</c:v>
                </c:pt>
                <c:pt idx="51">
                  <c:v>4</c:v>
                </c:pt>
                <c:pt idx="52">
                  <c:v>5</c:v>
                </c:pt>
                <c:pt idx="53">
                  <c:v>2</c:v>
                </c:pt>
                <c:pt idx="54">
                  <c:v>5</c:v>
                </c:pt>
                <c:pt idx="55">
                  <c:v>6</c:v>
                </c:pt>
                <c:pt idx="56">
                  <c:v>9</c:v>
                </c:pt>
                <c:pt idx="57">
                  <c:v>19</c:v>
                </c:pt>
                <c:pt idx="58">
                  <c:v>18</c:v>
                </c:pt>
                <c:pt idx="59">
                  <c:v>10</c:v>
                </c:pt>
                <c:pt idx="60">
                  <c:v>9</c:v>
                </c:pt>
                <c:pt idx="61">
                  <c:v>10</c:v>
                </c:pt>
                <c:pt idx="62">
                  <c:v>3</c:v>
                </c:pt>
                <c:pt idx="63">
                  <c:v>9</c:v>
                </c:pt>
                <c:pt idx="64">
                  <c:v>12</c:v>
                </c:pt>
                <c:pt idx="65">
                  <c:v>3</c:v>
                </c:pt>
                <c:pt idx="66">
                  <c:v>9</c:v>
                </c:pt>
                <c:pt idx="67">
                  <c:v>10</c:v>
                </c:pt>
                <c:pt idx="68">
                  <c:v>11</c:v>
                </c:pt>
                <c:pt idx="69">
                  <c:v>8</c:v>
                </c:pt>
                <c:pt idx="70">
                  <c:v>8</c:v>
                </c:pt>
                <c:pt idx="71">
                  <c:v>3</c:v>
                </c:pt>
                <c:pt idx="72">
                  <c:v>8</c:v>
                </c:pt>
                <c:pt idx="73">
                  <c:v>7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11</c:v>
                </c:pt>
                <c:pt idx="78">
                  <c:v>7</c:v>
                </c:pt>
                <c:pt idx="79">
                  <c:v>10</c:v>
                </c:pt>
                <c:pt idx="80">
                  <c:v>6</c:v>
                </c:pt>
                <c:pt idx="81">
                  <c:v>12</c:v>
                </c:pt>
                <c:pt idx="82">
                  <c:v>4</c:v>
                </c:pt>
                <c:pt idx="83">
                  <c:v>7</c:v>
                </c:pt>
                <c:pt idx="84">
                  <c:v>9</c:v>
                </c:pt>
                <c:pt idx="85">
                  <c:v>4</c:v>
                </c:pt>
                <c:pt idx="86">
                  <c:v>8</c:v>
                </c:pt>
                <c:pt idx="87">
                  <c:v>10</c:v>
                </c:pt>
                <c:pt idx="88">
                  <c:v>7</c:v>
                </c:pt>
                <c:pt idx="89">
                  <c:v>15</c:v>
                </c:pt>
                <c:pt idx="90">
                  <c:v>1</c:v>
                </c:pt>
                <c:pt idx="91">
                  <c:v>5</c:v>
                </c:pt>
                <c:pt idx="92">
                  <c:v>8</c:v>
                </c:pt>
                <c:pt idx="93">
                  <c:v>13</c:v>
                </c:pt>
                <c:pt idx="94">
                  <c:v>11</c:v>
                </c:pt>
                <c:pt idx="95">
                  <c:v>18</c:v>
                </c:pt>
                <c:pt idx="96">
                  <c:v>15</c:v>
                </c:pt>
                <c:pt idx="97">
                  <c:v>8</c:v>
                </c:pt>
                <c:pt idx="98">
                  <c:v>9</c:v>
                </c:pt>
                <c:pt idx="99">
                  <c:v>16</c:v>
                </c:pt>
                <c:pt idx="100">
                  <c:v>1</c:v>
                </c:pt>
                <c:pt idx="101">
                  <c:v>7</c:v>
                </c:pt>
                <c:pt idx="102">
                  <c:v>7</c:v>
                </c:pt>
                <c:pt idx="103">
                  <c:v>10</c:v>
                </c:pt>
                <c:pt idx="104">
                  <c:v>4</c:v>
                </c:pt>
                <c:pt idx="105">
                  <c:v>9</c:v>
                </c:pt>
                <c:pt idx="106">
                  <c:v>7</c:v>
                </c:pt>
                <c:pt idx="107">
                  <c:v>10</c:v>
                </c:pt>
                <c:pt idx="108">
                  <c:v>8</c:v>
                </c:pt>
                <c:pt idx="109">
                  <c:v>8</c:v>
                </c:pt>
                <c:pt idx="110">
                  <c:v>10</c:v>
                </c:pt>
                <c:pt idx="111">
                  <c:v>10</c:v>
                </c:pt>
                <c:pt idx="112">
                  <c:v>16</c:v>
                </c:pt>
                <c:pt idx="113">
                  <c:v>6</c:v>
                </c:pt>
                <c:pt idx="114">
                  <c:v>13</c:v>
                </c:pt>
                <c:pt idx="115">
                  <c:v>9</c:v>
                </c:pt>
                <c:pt idx="116">
                  <c:v>12</c:v>
                </c:pt>
                <c:pt idx="117">
                  <c:v>7</c:v>
                </c:pt>
                <c:pt idx="118">
                  <c:v>13</c:v>
                </c:pt>
                <c:pt idx="119">
                  <c:v>10</c:v>
                </c:pt>
                <c:pt idx="120">
                  <c:v>6</c:v>
                </c:pt>
                <c:pt idx="121">
                  <c:v>15</c:v>
                </c:pt>
                <c:pt idx="122">
                  <c:v>8</c:v>
                </c:pt>
                <c:pt idx="123">
                  <c:v>12</c:v>
                </c:pt>
                <c:pt idx="124">
                  <c:v>11</c:v>
                </c:pt>
                <c:pt idx="125">
                  <c:v>13</c:v>
                </c:pt>
                <c:pt idx="126">
                  <c:v>8</c:v>
                </c:pt>
                <c:pt idx="127">
                  <c:v>10</c:v>
                </c:pt>
                <c:pt idx="128">
                  <c:v>10</c:v>
                </c:pt>
                <c:pt idx="129">
                  <c:v>5</c:v>
                </c:pt>
                <c:pt idx="130">
                  <c:v>12</c:v>
                </c:pt>
                <c:pt idx="131">
                  <c:v>8</c:v>
                </c:pt>
                <c:pt idx="132">
                  <c:v>1</c:v>
                </c:pt>
                <c:pt idx="133">
                  <c:v>9</c:v>
                </c:pt>
                <c:pt idx="134">
                  <c:v>9</c:v>
                </c:pt>
                <c:pt idx="135">
                  <c:v>7</c:v>
                </c:pt>
                <c:pt idx="136">
                  <c:v>19</c:v>
                </c:pt>
                <c:pt idx="137">
                  <c:v>12</c:v>
                </c:pt>
                <c:pt idx="138">
                  <c:v>8</c:v>
                </c:pt>
                <c:pt idx="139">
                  <c:v>6</c:v>
                </c:pt>
                <c:pt idx="140">
                  <c:v>6</c:v>
                </c:pt>
                <c:pt idx="141">
                  <c:v>10</c:v>
                </c:pt>
                <c:pt idx="142">
                  <c:v>12</c:v>
                </c:pt>
                <c:pt idx="143">
                  <c:v>8</c:v>
                </c:pt>
                <c:pt idx="144">
                  <c:v>6</c:v>
                </c:pt>
                <c:pt idx="145">
                  <c:v>9</c:v>
                </c:pt>
                <c:pt idx="146">
                  <c:v>10</c:v>
                </c:pt>
                <c:pt idx="147">
                  <c:v>8</c:v>
                </c:pt>
                <c:pt idx="148">
                  <c:v>10</c:v>
                </c:pt>
                <c:pt idx="149">
                  <c:v>8</c:v>
                </c:pt>
              </c:numCache>
            </c:numRef>
          </c:xVal>
          <c:yVal>
            <c:numRef>
              <c:f>Stores_Data!$T$2:$T$151</c:f>
              <c:numCache>
                <c:formatCode>0.0</c:formatCode>
                <c:ptCount val="150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EE-420B-93B1-0A451CEAF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26904"/>
        <c:axId val="661841920"/>
      </c:scatterChart>
      <c:valAx>
        <c:axId val="65842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Store Managers Experience (Years)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7202872231332531"/>
              <c:y val="0.89020019958442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41920"/>
        <c:crosses val="autoZero"/>
        <c:crossBetween val="midCat"/>
      </c:valAx>
      <c:valAx>
        <c:axId val="66184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Sales ($m) 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2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Sales ($m) vs No.</a:t>
            </a:r>
            <a:r>
              <a:rPr lang="en-US" sz="1200" baseline="0">
                <a:solidFill>
                  <a:sysClr val="windowText" lastClr="000000"/>
                </a:solidFill>
              </a:rPr>
              <a:t> of </a:t>
            </a:r>
            <a:r>
              <a:rPr lang="en-US" sz="1200">
                <a:solidFill>
                  <a:sysClr val="windowText" lastClr="000000"/>
                </a:solidFill>
              </a:rPr>
              <a:t>Competitors</a:t>
            </a:r>
          </a:p>
        </c:rich>
      </c:tx>
      <c:layout>
        <c:manualLayout>
          <c:xMode val="edge"/>
          <c:yMode val="edge"/>
          <c:x val="0.24589645925495757"/>
          <c:y val="3.8022813688212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Stores_Data!$T$1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3949704226234193E-2"/>
                  <c:y val="-0.27179126373461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Stores_Data!$J$2:$J$151</c:f>
              <c:numCache>
                <c:formatCode>General</c:formatCode>
                <c:ptCount val="15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6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2</c:v>
                </c:pt>
                <c:pt idx="30">
                  <c:v>4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8">
                  <c:v>0</c:v>
                </c:pt>
                <c:pt idx="39">
                  <c:v>2</c:v>
                </c:pt>
                <c:pt idx="40">
                  <c:v>3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6</c:v>
                </c:pt>
                <c:pt idx="52">
                  <c:v>3</c:v>
                </c:pt>
                <c:pt idx="53">
                  <c:v>6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1</c:v>
                </c:pt>
                <c:pt idx="60">
                  <c:v>2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4</c:v>
                </c:pt>
                <c:pt idx="72">
                  <c:v>1</c:v>
                </c:pt>
                <c:pt idx="73">
                  <c:v>0</c:v>
                </c:pt>
                <c:pt idx="74">
                  <c:v>5</c:v>
                </c:pt>
                <c:pt idx="75">
                  <c:v>5</c:v>
                </c:pt>
                <c:pt idx="76">
                  <c:v>3</c:v>
                </c:pt>
                <c:pt idx="77">
                  <c:v>5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3</c:v>
                </c:pt>
                <c:pt idx="83">
                  <c:v>4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3</c:v>
                </c:pt>
                <c:pt idx="88">
                  <c:v>2</c:v>
                </c:pt>
                <c:pt idx="89">
                  <c:v>3</c:v>
                </c:pt>
                <c:pt idx="90">
                  <c:v>5</c:v>
                </c:pt>
                <c:pt idx="91">
                  <c:v>4</c:v>
                </c:pt>
                <c:pt idx="92">
                  <c:v>1</c:v>
                </c:pt>
                <c:pt idx="93">
                  <c:v>2</c:v>
                </c:pt>
                <c:pt idx="94">
                  <c:v>4</c:v>
                </c:pt>
                <c:pt idx="95">
                  <c:v>0</c:v>
                </c:pt>
                <c:pt idx="96">
                  <c:v>5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0</c:v>
                </c:pt>
                <c:pt idx="102">
                  <c:v>2</c:v>
                </c:pt>
                <c:pt idx="103">
                  <c:v>3</c:v>
                </c:pt>
                <c:pt idx="104">
                  <c:v>7</c:v>
                </c:pt>
                <c:pt idx="105">
                  <c:v>3</c:v>
                </c:pt>
                <c:pt idx="106">
                  <c:v>2</c:v>
                </c:pt>
                <c:pt idx="107">
                  <c:v>1</c:v>
                </c:pt>
                <c:pt idx="108">
                  <c:v>4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7</c:v>
                </c:pt>
                <c:pt idx="113">
                  <c:v>4</c:v>
                </c:pt>
                <c:pt idx="114">
                  <c:v>0</c:v>
                </c:pt>
                <c:pt idx="115">
                  <c:v>1</c:v>
                </c:pt>
                <c:pt idx="116">
                  <c:v>2</c:v>
                </c:pt>
                <c:pt idx="117">
                  <c:v>5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1</c:v>
                </c:pt>
                <c:pt idx="125">
                  <c:v>4</c:v>
                </c:pt>
                <c:pt idx="126">
                  <c:v>2</c:v>
                </c:pt>
                <c:pt idx="127">
                  <c:v>5</c:v>
                </c:pt>
                <c:pt idx="128">
                  <c:v>4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5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2</c:v>
                </c:pt>
                <c:pt idx="140">
                  <c:v>3</c:v>
                </c:pt>
                <c:pt idx="141">
                  <c:v>2</c:v>
                </c:pt>
                <c:pt idx="142">
                  <c:v>0</c:v>
                </c:pt>
                <c:pt idx="143">
                  <c:v>1</c:v>
                </c:pt>
                <c:pt idx="144">
                  <c:v>4</c:v>
                </c:pt>
                <c:pt idx="145">
                  <c:v>3</c:v>
                </c:pt>
                <c:pt idx="146">
                  <c:v>4</c:v>
                </c:pt>
                <c:pt idx="147">
                  <c:v>2</c:v>
                </c:pt>
                <c:pt idx="148">
                  <c:v>3</c:v>
                </c:pt>
                <c:pt idx="149">
                  <c:v>5</c:v>
                </c:pt>
              </c:numCache>
            </c:numRef>
          </c:xVal>
          <c:yVal>
            <c:numRef>
              <c:f>Stores_Data!$T$2:$T$151</c:f>
              <c:numCache>
                <c:formatCode>0.0</c:formatCode>
                <c:ptCount val="150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81-4EF4-96B4-280E8812F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26904"/>
        <c:axId val="661841920"/>
      </c:scatterChart>
      <c:valAx>
        <c:axId val="65842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No. of Competitors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0797199151475932"/>
              <c:y val="0.904187987774737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41920"/>
        <c:crosses val="autoZero"/>
        <c:crossBetween val="midCat"/>
      </c:valAx>
      <c:valAx>
        <c:axId val="66184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Sales ($m) 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2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Sales ($m) vs </a:t>
            </a:r>
            <a:r>
              <a:rPr lang="en-US" sz="1200" b="0" i="0" u="none" strike="noStrike" baseline="0">
                <a:effectLst/>
              </a:rPr>
              <a:t>Cost of the basket of food items for year 2017 ($)</a:t>
            </a:r>
            <a:endParaRPr 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6682816189072255"/>
          <c:y val="3.8022813688212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Stores_Data!$T$1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498971105933573"/>
                  <c:y val="-0.119425067113759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Stores_Data!$S$2:$S$151</c:f>
              <c:numCache>
                <c:formatCode>0</c:formatCode>
                <c:ptCount val="150"/>
                <c:pt idx="0">
                  <c:v>178</c:v>
                </c:pt>
                <c:pt idx="1">
                  <c:v>178</c:v>
                </c:pt>
                <c:pt idx="2">
                  <c:v>188</c:v>
                </c:pt>
                <c:pt idx="3">
                  <c:v>180</c:v>
                </c:pt>
                <c:pt idx="4">
                  <c:v>171</c:v>
                </c:pt>
                <c:pt idx="5">
                  <c:v>192</c:v>
                </c:pt>
                <c:pt idx="6">
                  <c:v>191</c:v>
                </c:pt>
                <c:pt idx="7">
                  <c:v>182</c:v>
                </c:pt>
                <c:pt idx="8">
                  <c:v>192</c:v>
                </c:pt>
                <c:pt idx="9">
                  <c:v>165</c:v>
                </c:pt>
                <c:pt idx="10">
                  <c:v>180</c:v>
                </c:pt>
                <c:pt idx="11">
                  <c:v>187</c:v>
                </c:pt>
                <c:pt idx="12">
                  <c:v>170</c:v>
                </c:pt>
                <c:pt idx="13">
                  <c:v>175</c:v>
                </c:pt>
                <c:pt idx="14">
                  <c:v>181</c:v>
                </c:pt>
                <c:pt idx="15">
                  <c:v>167</c:v>
                </c:pt>
                <c:pt idx="16">
                  <c:v>170</c:v>
                </c:pt>
                <c:pt idx="17">
                  <c:v>192</c:v>
                </c:pt>
                <c:pt idx="18">
                  <c:v>184</c:v>
                </c:pt>
                <c:pt idx="19">
                  <c:v>193</c:v>
                </c:pt>
                <c:pt idx="20">
                  <c:v>174</c:v>
                </c:pt>
                <c:pt idx="21">
                  <c:v>192</c:v>
                </c:pt>
                <c:pt idx="22">
                  <c:v>189</c:v>
                </c:pt>
                <c:pt idx="23">
                  <c:v>185</c:v>
                </c:pt>
                <c:pt idx="24">
                  <c:v>177</c:v>
                </c:pt>
                <c:pt idx="25">
                  <c:v>168</c:v>
                </c:pt>
                <c:pt idx="26">
                  <c:v>172</c:v>
                </c:pt>
                <c:pt idx="27">
                  <c:v>186</c:v>
                </c:pt>
                <c:pt idx="28">
                  <c:v>187</c:v>
                </c:pt>
                <c:pt idx="29">
                  <c:v>177</c:v>
                </c:pt>
                <c:pt idx="30">
                  <c:v>172</c:v>
                </c:pt>
                <c:pt idx="31">
                  <c:v>173</c:v>
                </c:pt>
                <c:pt idx="32">
                  <c:v>183</c:v>
                </c:pt>
                <c:pt idx="33">
                  <c:v>194</c:v>
                </c:pt>
                <c:pt idx="34">
                  <c:v>189</c:v>
                </c:pt>
                <c:pt idx="35">
                  <c:v>170</c:v>
                </c:pt>
                <c:pt idx="36">
                  <c:v>188</c:v>
                </c:pt>
                <c:pt idx="37">
                  <c:v>171</c:v>
                </c:pt>
                <c:pt idx="38">
                  <c:v>204</c:v>
                </c:pt>
                <c:pt idx="39">
                  <c:v>160</c:v>
                </c:pt>
                <c:pt idx="40">
                  <c:v>176</c:v>
                </c:pt>
                <c:pt idx="41">
                  <c:v>177</c:v>
                </c:pt>
                <c:pt idx="42">
                  <c:v>184</c:v>
                </c:pt>
                <c:pt idx="43">
                  <c:v>169</c:v>
                </c:pt>
                <c:pt idx="44">
                  <c:v>178</c:v>
                </c:pt>
                <c:pt idx="45">
                  <c:v>194</c:v>
                </c:pt>
                <c:pt idx="46">
                  <c:v>179</c:v>
                </c:pt>
                <c:pt idx="47">
                  <c:v>167</c:v>
                </c:pt>
                <c:pt idx="48">
                  <c:v>172</c:v>
                </c:pt>
                <c:pt idx="49">
                  <c:v>181</c:v>
                </c:pt>
                <c:pt idx="50">
                  <c:v>189</c:v>
                </c:pt>
                <c:pt idx="51">
                  <c:v>171</c:v>
                </c:pt>
                <c:pt idx="52">
                  <c:v>169</c:v>
                </c:pt>
                <c:pt idx="53">
                  <c:v>168</c:v>
                </c:pt>
                <c:pt idx="54">
                  <c:v>167</c:v>
                </c:pt>
                <c:pt idx="55">
                  <c:v>184</c:v>
                </c:pt>
                <c:pt idx="56">
                  <c:v>168</c:v>
                </c:pt>
                <c:pt idx="57">
                  <c:v>180</c:v>
                </c:pt>
                <c:pt idx="58">
                  <c:v>186</c:v>
                </c:pt>
                <c:pt idx="59">
                  <c:v>187</c:v>
                </c:pt>
                <c:pt idx="60">
                  <c:v>170</c:v>
                </c:pt>
                <c:pt idx="61">
                  <c:v>187</c:v>
                </c:pt>
                <c:pt idx="62">
                  <c:v>172</c:v>
                </c:pt>
                <c:pt idx="63">
                  <c:v>183</c:v>
                </c:pt>
                <c:pt idx="64">
                  <c:v>195</c:v>
                </c:pt>
                <c:pt idx="65">
                  <c:v>166</c:v>
                </c:pt>
                <c:pt idx="66">
                  <c:v>186</c:v>
                </c:pt>
                <c:pt idx="67">
                  <c:v>185</c:v>
                </c:pt>
                <c:pt idx="68">
                  <c:v>175</c:v>
                </c:pt>
                <c:pt idx="69">
                  <c:v>170</c:v>
                </c:pt>
                <c:pt idx="70">
                  <c:v>181</c:v>
                </c:pt>
                <c:pt idx="71">
                  <c:v>170</c:v>
                </c:pt>
                <c:pt idx="72">
                  <c:v>182</c:v>
                </c:pt>
                <c:pt idx="73">
                  <c:v>180</c:v>
                </c:pt>
                <c:pt idx="74">
                  <c:v>176</c:v>
                </c:pt>
                <c:pt idx="75">
                  <c:v>187</c:v>
                </c:pt>
                <c:pt idx="76">
                  <c:v>180</c:v>
                </c:pt>
                <c:pt idx="77">
                  <c:v>184</c:v>
                </c:pt>
                <c:pt idx="78">
                  <c:v>187</c:v>
                </c:pt>
                <c:pt idx="79">
                  <c:v>169</c:v>
                </c:pt>
                <c:pt idx="80">
                  <c:v>173</c:v>
                </c:pt>
                <c:pt idx="81">
                  <c:v>174</c:v>
                </c:pt>
                <c:pt idx="82">
                  <c:v>175</c:v>
                </c:pt>
                <c:pt idx="83">
                  <c:v>180</c:v>
                </c:pt>
                <c:pt idx="84">
                  <c:v>194</c:v>
                </c:pt>
                <c:pt idx="85">
                  <c:v>180</c:v>
                </c:pt>
                <c:pt idx="86">
                  <c:v>167</c:v>
                </c:pt>
                <c:pt idx="87">
                  <c:v>180</c:v>
                </c:pt>
                <c:pt idx="88">
                  <c:v>167</c:v>
                </c:pt>
                <c:pt idx="89">
                  <c:v>176</c:v>
                </c:pt>
                <c:pt idx="90">
                  <c:v>166</c:v>
                </c:pt>
                <c:pt idx="91">
                  <c:v>165</c:v>
                </c:pt>
                <c:pt idx="92">
                  <c:v>181</c:v>
                </c:pt>
                <c:pt idx="93">
                  <c:v>183</c:v>
                </c:pt>
                <c:pt idx="94">
                  <c:v>178</c:v>
                </c:pt>
                <c:pt idx="95">
                  <c:v>185</c:v>
                </c:pt>
                <c:pt idx="96">
                  <c:v>193</c:v>
                </c:pt>
                <c:pt idx="97">
                  <c:v>179</c:v>
                </c:pt>
                <c:pt idx="98">
                  <c:v>171</c:v>
                </c:pt>
                <c:pt idx="99">
                  <c:v>180</c:v>
                </c:pt>
                <c:pt idx="100">
                  <c:v>188</c:v>
                </c:pt>
                <c:pt idx="101">
                  <c:v>187</c:v>
                </c:pt>
                <c:pt idx="102">
                  <c:v>168</c:v>
                </c:pt>
                <c:pt idx="103">
                  <c:v>175</c:v>
                </c:pt>
                <c:pt idx="104">
                  <c:v>169</c:v>
                </c:pt>
                <c:pt idx="105">
                  <c:v>168</c:v>
                </c:pt>
                <c:pt idx="106">
                  <c:v>171</c:v>
                </c:pt>
                <c:pt idx="107">
                  <c:v>182</c:v>
                </c:pt>
                <c:pt idx="108">
                  <c:v>168</c:v>
                </c:pt>
                <c:pt idx="109">
                  <c:v>193</c:v>
                </c:pt>
                <c:pt idx="110">
                  <c:v>192</c:v>
                </c:pt>
                <c:pt idx="111">
                  <c:v>181</c:v>
                </c:pt>
                <c:pt idx="112">
                  <c:v>170</c:v>
                </c:pt>
                <c:pt idx="113">
                  <c:v>175</c:v>
                </c:pt>
                <c:pt idx="114">
                  <c:v>196</c:v>
                </c:pt>
                <c:pt idx="115">
                  <c:v>174</c:v>
                </c:pt>
                <c:pt idx="116">
                  <c:v>182</c:v>
                </c:pt>
                <c:pt idx="117">
                  <c:v>165</c:v>
                </c:pt>
                <c:pt idx="118">
                  <c:v>179</c:v>
                </c:pt>
                <c:pt idx="119">
                  <c:v>168</c:v>
                </c:pt>
                <c:pt idx="120">
                  <c:v>167</c:v>
                </c:pt>
                <c:pt idx="121">
                  <c:v>185</c:v>
                </c:pt>
                <c:pt idx="122">
                  <c:v>183</c:v>
                </c:pt>
                <c:pt idx="123">
                  <c:v>190</c:v>
                </c:pt>
                <c:pt idx="124">
                  <c:v>174</c:v>
                </c:pt>
                <c:pt idx="125">
                  <c:v>193</c:v>
                </c:pt>
                <c:pt idx="126">
                  <c:v>179</c:v>
                </c:pt>
                <c:pt idx="127">
                  <c:v>180</c:v>
                </c:pt>
                <c:pt idx="128">
                  <c:v>181</c:v>
                </c:pt>
                <c:pt idx="129">
                  <c:v>165</c:v>
                </c:pt>
                <c:pt idx="130">
                  <c:v>162</c:v>
                </c:pt>
                <c:pt idx="131">
                  <c:v>178</c:v>
                </c:pt>
                <c:pt idx="132">
                  <c:v>165</c:v>
                </c:pt>
                <c:pt idx="133">
                  <c:v>177</c:v>
                </c:pt>
                <c:pt idx="134">
                  <c:v>186</c:v>
                </c:pt>
                <c:pt idx="135">
                  <c:v>163</c:v>
                </c:pt>
                <c:pt idx="136">
                  <c:v>179</c:v>
                </c:pt>
                <c:pt idx="137">
                  <c:v>189</c:v>
                </c:pt>
                <c:pt idx="138">
                  <c:v>180</c:v>
                </c:pt>
                <c:pt idx="139">
                  <c:v>175</c:v>
                </c:pt>
                <c:pt idx="140">
                  <c:v>167</c:v>
                </c:pt>
                <c:pt idx="141">
                  <c:v>189</c:v>
                </c:pt>
                <c:pt idx="142">
                  <c:v>189</c:v>
                </c:pt>
                <c:pt idx="143">
                  <c:v>190</c:v>
                </c:pt>
                <c:pt idx="144">
                  <c:v>167</c:v>
                </c:pt>
                <c:pt idx="145">
                  <c:v>172</c:v>
                </c:pt>
                <c:pt idx="146">
                  <c:v>184</c:v>
                </c:pt>
                <c:pt idx="147">
                  <c:v>172</c:v>
                </c:pt>
                <c:pt idx="148">
                  <c:v>182</c:v>
                </c:pt>
                <c:pt idx="149">
                  <c:v>185</c:v>
                </c:pt>
              </c:numCache>
            </c:numRef>
          </c:xVal>
          <c:yVal>
            <c:numRef>
              <c:f>Stores_Data!$T$2:$T$151</c:f>
              <c:numCache>
                <c:formatCode>0.0</c:formatCode>
                <c:ptCount val="150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34-449B-B8D4-D33A26644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26904"/>
        <c:axId val="661841920"/>
      </c:scatterChart>
      <c:valAx>
        <c:axId val="658426904"/>
        <c:scaling>
          <c:orientation val="minMax"/>
          <c:max val="20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 of the basket of food items for year 2017 ($)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1977344270872892"/>
              <c:y val="0.88295729194800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41920"/>
        <c:crosses val="autoZero"/>
        <c:crossBetween val="midCat"/>
      </c:valAx>
      <c:valAx>
        <c:axId val="66184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Sales ($m) 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2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Sales ($m) vs Gender of store manager</a:t>
            </a:r>
          </a:p>
        </c:rich>
      </c:tx>
      <c:layout>
        <c:manualLayout>
          <c:xMode val="edge"/>
          <c:yMode val="edge"/>
          <c:x val="0.16682816189072255"/>
          <c:y val="3.8022813688212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Stores_Data!$T$1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8.4660650295424709E-3"/>
                  <c:y val="-0.167704559743720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Stores_Data!$C$2:$C$151</c:f>
              <c:numCache>
                <c:formatCode>General</c:formatCode>
                <c:ptCount val="1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</c:numCache>
            </c:numRef>
          </c:xVal>
          <c:yVal>
            <c:numRef>
              <c:f>Stores_Data!$T$2:$T$151</c:f>
              <c:numCache>
                <c:formatCode>0.0</c:formatCode>
                <c:ptCount val="150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2A-443B-B333-DCA7830C5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26904"/>
        <c:axId val="661841920"/>
      </c:scatterChart>
      <c:valAx>
        <c:axId val="65842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Gender of store manager (Male = 1, Female = 0) 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2205925684159949"/>
              <c:y val="0.895331390662781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41920"/>
        <c:crosses val="autoZero"/>
        <c:crossBetween val="midCat"/>
      </c:valAx>
      <c:valAx>
        <c:axId val="66184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Sales ($m) 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2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Sales ($m) vs Staff with union (%)</a:t>
            </a:r>
            <a:r>
              <a:rPr lang="en-US" sz="1200" baseline="0">
                <a:solidFill>
                  <a:sysClr val="windowText" lastClr="000000"/>
                </a:solidFill>
              </a:rPr>
              <a:t> </a:t>
            </a:r>
            <a:endParaRPr 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5298869143780295"/>
          <c:y val="3.36826060804899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Stores_Data!$T$1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6361739879707267E-2"/>
                  <c:y val="-0.2815429677754159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Stores_Data!$O$2:$O$151</c:f>
              <c:numCache>
                <c:formatCode>0</c:formatCode>
                <c:ptCount val="150"/>
                <c:pt idx="0">
                  <c:v>38</c:v>
                </c:pt>
                <c:pt idx="1">
                  <c:v>36</c:v>
                </c:pt>
                <c:pt idx="2">
                  <c:v>39</c:v>
                </c:pt>
                <c:pt idx="3">
                  <c:v>38</c:v>
                </c:pt>
                <c:pt idx="4">
                  <c:v>40</c:v>
                </c:pt>
                <c:pt idx="5">
                  <c:v>37</c:v>
                </c:pt>
                <c:pt idx="6">
                  <c:v>37</c:v>
                </c:pt>
                <c:pt idx="7">
                  <c:v>36</c:v>
                </c:pt>
                <c:pt idx="8">
                  <c:v>40</c:v>
                </c:pt>
                <c:pt idx="9">
                  <c:v>34</c:v>
                </c:pt>
                <c:pt idx="10">
                  <c:v>40</c:v>
                </c:pt>
                <c:pt idx="11">
                  <c:v>40</c:v>
                </c:pt>
                <c:pt idx="12">
                  <c:v>44</c:v>
                </c:pt>
                <c:pt idx="13">
                  <c:v>36</c:v>
                </c:pt>
                <c:pt idx="14">
                  <c:v>38</c:v>
                </c:pt>
                <c:pt idx="15">
                  <c:v>41</c:v>
                </c:pt>
                <c:pt idx="16">
                  <c:v>38</c:v>
                </c:pt>
                <c:pt idx="17">
                  <c:v>41</c:v>
                </c:pt>
                <c:pt idx="18">
                  <c:v>40</c:v>
                </c:pt>
                <c:pt idx="19">
                  <c:v>47</c:v>
                </c:pt>
                <c:pt idx="20">
                  <c:v>27</c:v>
                </c:pt>
                <c:pt idx="21">
                  <c:v>32</c:v>
                </c:pt>
                <c:pt idx="22">
                  <c:v>40</c:v>
                </c:pt>
                <c:pt idx="23">
                  <c:v>38</c:v>
                </c:pt>
                <c:pt idx="24">
                  <c:v>33</c:v>
                </c:pt>
                <c:pt idx="25">
                  <c:v>40</c:v>
                </c:pt>
                <c:pt idx="26">
                  <c:v>42</c:v>
                </c:pt>
                <c:pt idx="27">
                  <c:v>37</c:v>
                </c:pt>
                <c:pt idx="28">
                  <c:v>36</c:v>
                </c:pt>
                <c:pt idx="29">
                  <c:v>32</c:v>
                </c:pt>
                <c:pt idx="30">
                  <c:v>42</c:v>
                </c:pt>
                <c:pt idx="31">
                  <c:v>39</c:v>
                </c:pt>
                <c:pt idx="32">
                  <c:v>47</c:v>
                </c:pt>
                <c:pt idx="33">
                  <c:v>32</c:v>
                </c:pt>
                <c:pt idx="34">
                  <c:v>47</c:v>
                </c:pt>
                <c:pt idx="35">
                  <c:v>40</c:v>
                </c:pt>
                <c:pt idx="36">
                  <c:v>47</c:v>
                </c:pt>
                <c:pt idx="37">
                  <c:v>37</c:v>
                </c:pt>
                <c:pt idx="38">
                  <c:v>39</c:v>
                </c:pt>
                <c:pt idx="39">
                  <c:v>30</c:v>
                </c:pt>
                <c:pt idx="40">
                  <c:v>41</c:v>
                </c:pt>
                <c:pt idx="41">
                  <c:v>43</c:v>
                </c:pt>
                <c:pt idx="42">
                  <c:v>35</c:v>
                </c:pt>
                <c:pt idx="43">
                  <c:v>30</c:v>
                </c:pt>
                <c:pt idx="44">
                  <c:v>50</c:v>
                </c:pt>
                <c:pt idx="45">
                  <c:v>37</c:v>
                </c:pt>
                <c:pt idx="46">
                  <c:v>50</c:v>
                </c:pt>
                <c:pt idx="47">
                  <c:v>33</c:v>
                </c:pt>
                <c:pt idx="48">
                  <c:v>41</c:v>
                </c:pt>
                <c:pt idx="49">
                  <c:v>35</c:v>
                </c:pt>
                <c:pt idx="50">
                  <c:v>41</c:v>
                </c:pt>
                <c:pt idx="51">
                  <c:v>50</c:v>
                </c:pt>
                <c:pt idx="52">
                  <c:v>47</c:v>
                </c:pt>
                <c:pt idx="53">
                  <c:v>36</c:v>
                </c:pt>
                <c:pt idx="54">
                  <c:v>40</c:v>
                </c:pt>
                <c:pt idx="55">
                  <c:v>34</c:v>
                </c:pt>
                <c:pt idx="56">
                  <c:v>40</c:v>
                </c:pt>
                <c:pt idx="57">
                  <c:v>39</c:v>
                </c:pt>
                <c:pt idx="58">
                  <c:v>34</c:v>
                </c:pt>
                <c:pt idx="59">
                  <c:v>38</c:v>
                </c:pt>
                <c:pt idx="60">
                  <c:v>37</c:v>
                </c:pt>
                <c:pt idx="61">
                  <c:v>40</c:v>
                </c:pt>
                <c:pt idx="62">
                  <c:v>32</c:v>
                </c:pt>
                <c:pt idx="63">
                  <c:v>47</c:v>
                </c:pt>
                <c:pt idx="64">
                  <c:v>40</c:v>
                </c:pt>
                <c:pt idx="65">
                  <c:v>43</c:v>
                </c:pt>
                <c:pt idx="66">
                  <c:v>37</c:v>
                </c:pt>
                <c:pt idx="67">
                  <c:v>39</c:v>
                </c:pt>
                <c:pt idx="68">
                  <c:v>28</c:v>
                </c:pt>
                <c:pt idx="69">
                  <c:v>30</c:v>
                </c:pt>
                <c:pt idx="70">
                  <c:v>47</c:v>
                </c:pt>
                <c:pt idx="71">
                  <c:v>33</c:v>
                </c:pt>
                <c:pt idx="72">
                  <c:v>49</c:v>
                </c:pt>
                <c:pt idx="73">
                  <c:v>41</c:v>
                </c:pt>
                <c:pt idx="74">
                  <c:v>47</c:v>
                </c:pt>
                <c:pt idx="75">
                  <c:v>32</c:v>
                </c:pt>
                <c:pt idx="76">
                  <c:v>35</c:v>
                </c:pt>
                <c:pt idx="77">
                  <c:v>36</c:v>
                </c:pt>
                <c:pt idx="78">
                  <c:v>45</c:v>
                </c:pt>
                <c:pt idx="79">
                  <c:v>41</c:v>
                </c:pt>
                <c:pt idx="80">
                  <c:v>35</c:v>
                </c:pt>
                <c:pt idx="81">
                  <c:v>36</c:v>
                </c:pt>
                <c:pt idx="82">
                  <c:v>35</c:v>
                </c:pt>
                <c:pt idx="83">
                  <c:v>45</c:v>
                </c:pt>
                <c:pt idx="84">
                  <c:v>36</c:v>
                </c:pt>
                <c:pt idx="85">
                  <c:v>50</c:v>
                </c:pt>
                <c:pt idx="86">
                  <c:v>45</c:v>
                </c:pt>
                <c:pt idx="87">
                  <c:v>37</c:v>
                </c:pt>
                <c:pt idx="88">
                  <c:v>34</c:v>
                </c:pt>
                <c:pt idx="89">
                  <c:v>37</c:v>
                </c:pt>
                <c:pt idx="90">
                  <c:v>45</c:v>
                </c:pt>
                <c:pt idx="91">
                  <c:v>24</c:v>
                </c:pt>
                <c:pt idx="92">
                  <c:v>32</c:v>
                </c:pt>
                <c:pt idx="93">
                  <c:v>36</c:v>
                </c:pt>
                <c:pt idx="94">
                  <c:v>38</c:v>
                </c:pt>
                <c:pt idx="95">
                  <c:v>41</c:v>
                </c:pt>
                <c:pt idx="96">
                  <c:v>36</c:v>
                </c:pt>
                <c:pt idx="97">
                  <c:v>31</c:v>
                </c:pt>
                <c:pt idx="98">
                  <c:v>44</c:v>
                </c:pt>
                <c:pt idx="99">
                  <c:v>36</c:v>
                </c:pt>
                <c:pt idx="100">
                  <c:v>38</c:v>
                </c:pt>
                <c:pt idx="101">
                  <c:v>42</c:v>
                </c:pt>
                <c:pt idx="102">
                  <c:v>47</c:v>
                </c:pt>
                <c:pt idx="103">
                  <c:v>32</c:v>
                </c:pt>
                <c:pt idx="104">
                  <c:v>32</c:v>
                </c:pt>
                <c:pt idx="105">
                  <c:v>41</c:v>
                </c:pt>
                <c:pt idx="106">
                  <c:v>38</c:v>
                </c:pt>
                <c:pt idx="107">
                  <c:v>35</c:v>
                </c:pt>
                <c:pt idx="108">
                  <c:v>44</c:v>
                </c:pt>
                <c:pt idx="109">
                  <c:v>28</c:v>
                </c:pt>
                <c:pt idx="110">
                  <c:v>34</c:v>
                </c:pt>
                <c:pt idx="111">
                  <c:v>29</c:v>
                </c:pt>
                <c:pt idx="112">
                  <c:v>35</c:v>
                </c:pt>
                <c:pt idx="113">
                  <c:v>36</c:v>
                </c:pt>
                <c:pt idx="114">
                  <c:v>36</c:v>
                </c:pt>
                <c:pt idx="115">
                  <c:v>35</c:v>
                </c:pt>
                <c:pt idx="116">
                  <c:v>42</c:v>
                </c:pt>
                <c:pt idx="117">
                  <c:v>49</c:v>
                </c:pt>
                <c:pt idx="118">
                  <c:v>36</c:v>
                </c:pt>
                <c:pt idx="119">
                  <c:v>24</c:v>
                </c:pt>
                <c:pt idx="120">
                  <c:v>31</c:v>
                </c:pt>
                <c:pt idx="121">
                  <c:v>39</c:v>
                </c:pt>
                <c:pt idx="122">
                  <c:v>35</c:v>
                </c:pt>
                <c:pt idx="123">
                  <c:v>37</c:v>
                </c:pt>
                <c:pt idx="124">
                  <c:v>40</c:v>
                </c:pt>
                <c:pt idx="125">
                  <c:v>37</c:v>
                </c:pt>
                <c:pt idx="126">
                  <c:v>39</c:v>
                </c:pt>
                <c:pt idx="127">
                  <c:v>41</c:v>
                </c:pt>
                <c:pt idx="128">
                  <c:v>39</c:v>
                </c:pt>
                <c:pt idx="129">
                  <c:v>43</c:v>
                </c:pt>
                <c:pt idx="130">
                  <c:v>48</c:v>
                </c:pt>
                <c:pt idx="131">
                  <c:v>42</c:v>
                </c:pt>
                <c:pt idx="132">
                  <c:v>47</c:v>
                </c:pt>
                <c:pt idx="133">
                  <c:v>32</c:v>
                </c:pt>
                <c:pt idx="134">
                  <c:v>38</c:v>
                </c:pt>
                <c:pt idx="135">
                  <c:v>42</c:v>
                </c:pt>
                <c:pt idx="136">
                  <c:v>32</c:v>
                </c:pt>
                <c:pt idx="137">
                  <c:v>40</c:v>
                </c:pt>
                <c:pt idx="138">
                  <c:v>43</c:v>
                </c:pt>
                <c:pt idx="139">
                  <c:v>40</c:v>
                </c:pt>
                <c:pt idx="140">
                  <c:v>29</c:v>
                </c:pt>
                <c:pt idx="141">
                  <c:v>39</c:v>
                </c:pt>
                <c:pt idx="142">
                  <c:v>50</c:v>
                </c:pt>
                <c:pt idx="143">
                  <c:v>37</c:v>
                </c:pt>
                <c:pt idx="144">
                  <c:v>33</c:v>
                </c:pt>
                <c:pt idx="145">
                  <c:v>35</c:v>
                </c:pt>
                <c:pt idx="146">
                  <c:v>42</c:v>
                </c:pt>
                <c:pt idx="147">
                  <c:v>50</c:v>
                </c:pt>
                <c:pt idx="148">
                  <c:v>40</c:v>
                </c:pt>
                <c:pt idx="149">
                  <c:v>32</c:v>
                </c:pt>
              </c:numCache>
            </c:numRef>
          </c:xVal>
          <c:yVal>
            <c:numRef>
              <c:f>Stores_Data!$T$2:$T$151</c:f>
              <c:numCache>
                <c:formatCode>0.0</c:formatCode>
                <c:ptCount val="150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DA-49FA-AEC3-005A2E6A8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26904"/>
        <c:axId val="661841920"/>
      </c:scatterChart>
      <c:valAx>
        <c:axId val="65842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Staff with union (%) 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0436908229766916"/>
              <c:y val="0.8925436078302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41920"/>
        <c:crosses val="autoZero"/>
        <c:crossBetween val="midCat"/>
      </c:valAx>
      <c:valAx>
        <c:axId val="66184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Sales ($m) 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2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Sales ($m) vs No. of management trainings</a:t>
            </a:r>
          </a:p>
        </c:rich>
      </c:tx>
      <c:layout>
        <c:manualLayout>
          <c:xMode val="edge"/>
          <c:yMode val="edge"/>
          <c:x val="0.16682816189072255"/>
          <c:y val="3.8022813688212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Stores_Data!$T$1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4937784504798673E-2"/>
                  <c:y val="-0.14006217378721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Stores_Data!$N$2:$N$151</c:f>
              <c:numCache>
                <c:formatCode>General</c:formatCode>
                <c:ptCount val="15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6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5</c:v>
                </c:pt>
                <c:pt idx="32">
                  <c:v>2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2</c:v>
                </c:pt>
                <c:pt idx="41">
                  <c:v>3</c:v>
                </c:pt>
                <c:pt idx="42">
                  <c:v>5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5</c:v>
                </c:pt>
                <c:pt idx="59">
                  <c:v>3</c:v>
                </c:pt>
                <c:pt idx="60">
                  <c:v>4</c:v>
                </c:pt>
                <c:pt idx="61">
                  <c:v>3</c:v>
                </c:pt>
                <c:pt idx="62">
                  <c:v>4</c:v>
                </c:pt>
                <c:pt idx="63">
                  <c:v>2</c:v>
                </c:pt>
                <c:pt idx="64">
                  <c:v>1</c:v>
                </c:pt>
                <c:pt idx="65">
                  <c:v>3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5</c:v>
                </c:pt>
                <c:pt idx="72">
                  <c:v>3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5</c:v>
                </c:pt>
                <c:pt idx="78">
                  <c:v>3</c:v>
                </c:pt>
                <c:pt idx="79">
                  <c:v>3</c:v>
                </c:pt>
                <c:pt idx="80">
                  <c:v>2</c:v>
                </c:pt>
                <c:pt idx="81">
                  <c:v>3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4</c:v>
                </c:pt>
                <c:pt idx="86">
                  <c:v>3</c:v>
                </c:pt>
                <c:pt idx="87">
                  <c:v>2</c:v>
                </c:pt>
                <c:pt idx="88">
                  <c:v>4</c:v>
                </c:pt>
                <c:pt idx="89">
                  <c:v>2</c:v>
                </c:pt>
                <c:pt idx="90">
                  <c:v>4</c:v>
                </c:pt>
                <c:pt idx="91">
                  <c:v>4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1</c:v>
                </c:pt>
                <c:pt idx="100">
                  <c:v>3</c:v>
                </c:pt>
                <c:pt idx="101">
                  <c:v>2</c:v>
                </c:pt>
                <c:pt idx="102">
                  <c:v>6</c:v>
                </c:pt>
                <c:pt idx="103">
                  <c:v>1</c:v>
                </c:pt>
                <c:pt idx="104">
                  <c:v>5</c:v>
                </c:pt>
                <c:pt idx="105">
                  <c:v>4</c:v>
                </c:pt>
                <c:pt idx="106">
                  <c:v>2</c:v>
                </c:pt>
                <c:pt idx="107">
                  <c:v>4</c:v>
                </c:pt>
                <c:pt idx="108">
                  <c:v>5</c:v>
                </c:pt>
                <c:pt idx="109">
                  <c:v>3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3</c:v>
                </c:pt>
                <c:pt idx="114">
                  <c:v>1</c:v>
                </c:pt>
                <c:pt idx="115">
                  <c:v>5</c:v>
                </c:pt>
                <c:pt idx="116">
                  <c:v>4</c:v>
                </c:pt>
                <c:pt idx="117">
                  <c:v>3</c:v>
                </c:pt>
                <c:pt idx="118">
                  <c:v>2</c:v>
                </c:pt>
                <c:pt idx="119">
                  <c:v>4</c:v>
                </c:pt>
                <c:pt idx="120">
                  <c:v>3</c:v>
                </c:pt>
                <c:pt idx="121">
                  <c:v>5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4</c:v>
                </c:pt>
                <c:pt idx="128">
                  <c:v>1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6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4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</c:numCache>
            </c:numRef>
          </c:xVal>
          <c:yVal>
            <c:numRef>
              <c:f>Stores_Data!$T$2:$T$151</c:f>
              <c:numCache>
                <c:formatCode>0.0</c:formatCode>
                <c:ptCount val="150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62-47E5-AFB9-84CD4708E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26904"/>
        <c:axId val="661841920"/>
      </c:scatterChart>
      <c:valAx>
        <c:axId val="65842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No. of management trainings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9370910953204021"/>
              <c:y val="0.907414868595970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41920"/>
        <c:crosses val="autoZero"/>
        <c:crossBetween val="midCat"/>
      </c:valAx>
      <c:valAx>
        <c:axId val="66184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Sales ($m) 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2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Sales ($m) vs No. of car parkings</a:t>
            </a:r>
          </a:p>
        </c:rich>
      </c:tx>
      <c:layout>
        <c:manualLayout>
          <c:xMode val="edge"/>
          <c:yMode val="edge"/>
          <c:x val="0.2961385645759797"/>
          <c:y val="2.5002050524934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Stores_Data!$T$1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5075324488548519E-2"/>
                  <c:y val="-0.142161911320020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Stores_Data!$P$2:$P$151</c:f>
              <c:numCache>
                <c:formatCode>General</c:formatCode>
                <c:ptCount val="150"/>
                <c:pt idx="0">
                  <c:v>46</c:v>
                </c:pt>
                <c:pt idx="1">
                  <c:v>73</c:v>
                </c:pt>
                <c:pt idx="2">
                  <c:v>64</c:v>
                </c:pt>
                <c:pt idx="3">
                  <c:v>66</c:v>
                </c:pt>
                <c:pt idx="4">
                  <c:v>29</c:v>
                </c:pt>
                <c:pt idx="5">
                  <c:v>40</c:v>
                </c:pt>
                <c:pt idx="6">
                  <c:v>69</c:v>
                </c:pt>
                <c:pt idx="7">
                  <c:v>45</c:v>
                </c:pt>
                <c:pt idx="8">
                  <c:v>42</c:v>
                </c:pt>
                <c:pt idx="9">
                  <c:v>34</c:v>
                </c:pt>
                <c:pt idx="10">
                  <c:v>51</c:v>
                </c:pt>
                <c:pt idx="11">
                  <c:v>86</c:v>
                </c:pt>
                <c:pt idx="12">
                  <c:v>19</c:v>
                </c:pt>
                <c:pt idx="13">
                  <c:v>59</c:v>
                </c:pt>
                <c:pt idx="14">
                  <c:v>70</c:v>
                </c:pt>
                <c:pt idx="15">
                  <c:v>44</c:v>
                </c:pt>
                <c:pt idx="16">
                  <c:v>68</c:v>
                </c:pt>
                <c:pt idx="17">
                  <c:v>45</c:v>
                </c:pt>
                <c:pt idx="18">
                  <c:v>25</c:v>
                </c:pt>
                <c:pt idx="19">
                  <c:v>51</c:v>
                </c:pt>
                <c:pt idx="20">
                  <c:v>59</c:v>
                </c:pt>
                <c:pt idx="21">
                  <c:v>78</c:v>
                </c:pt>
                <c:pt idx="22">
                  <c:v>22</c:v>
                </c:pt>
                <c:pt idx="23">
                  <c:v>34</c:v>
                </c:pt>
                <c:pt idx="24">
                  <c:v>45</c:v>
                </c:pt>
                <c:pt idx="25">
                  <c:v>9</c:v>
                </c:pt>
                <c:pt idx="26">
                  <c:v>62</c:v>
                </c:pt>
                <c:pt idx="27">
                  <c:v>16</c:v>
                </c:pt>
                <c:pt idx="28">
                  <c:v>20</c:v>
                </c:pt>
                <c:pt idx="29">
                  <c:v>114</c:v>
                </c:pt>
                <c:pt idx="30">
                  <c:v>56</c:v>
                </c:pt>
                <c:pt idx="31">
                  <c:v>43</c:v>
                </c:pt>
                <c:pt idx="32">
                  <c:v>20</c:v>
                </c:pt>
                <c:pt idx="33">
                  <c:v>106</c:v>
                </c:pt>
                <c:pt idx="34">
                  <c:v>25</c:v>
                </c:pt>
                <c:pt idx="35">
                  <c:v>22</c:v>
                </c:pt>
                <c:pt idx="36">
                  <c:v>35</c:v>
                </c:pt>
                <c:pt idx="37">
                  <c:v>39</c:v>
                </c:pt>
                <c:pt idx="38">
                  <c:v>26</c:v>
                </c:pt>
                <c:pt idx="39">
                  <c:v>24</c:v>
                </c:pt>
                <c:pt idx="40">
                  <c:v>30</c:v>
                </c:pt>
                <c:pt idx="41">
                  <c:v>64</c:v>
                </c:pt>
                <c:pt idx="42">
                  <c:v>45</c:v>
                </c:pt>
                <c:pt idx="43">
                  <c:v>59</c:v>
                </c:pt>
                <c:pt idx="44">
                  <c:v>87</c:v>
                </c:pt>
                <c:pt idx="45">
                  <c:v>98</c:v>
                </c:pt>
                <c:pt idx="46">
                  <c:v>40</c:v>
                </c:pt>
                <c:pt idx="47">
                  <c:v>32</c:v>
                </c:pt>
                <c:pt idx="48">
                  <c:v>37</c:v>
                </c:pt>
                <c:pt idx="49">
                  <c:v>26</c:v>
                </c:pt>
                <c:pt idx="50">
                  <c:v>33</c:v>
                </c:pt>
                <c:pt idx="51">
                  <c:v>34</c:v>
                </c:pt>
                <c:pt idx="52">
                  <c:v>43</c:v>
                </c:pt>
                <c:pt idx="53">
                  <c:v>21</c:v>
                </c:pt>
                <c:pt idx="54">
                  <c:v>14</c:v>
                </c:pt>
                <c:pt idx="55">
                  <c:v>77</c:v>
                </c:pt>
                <c:pt idx="56">
                  <c:v>35</c:v>
                </c:pt>
                <c:pt idx="57">
                  <c:v>22</c:v>
                </c:pt>
                <c:pt idx="58">
                  <c:v>87</c:v>
                </c:pt>
                <c:pt idx="59">
                  <c:v>45</c:v>
                </c:pt>
                <c:pt idx="60">
                  <c:v>33</c:v>
                </c:pt>
                <c:pt idx="61">
                  <c:v>44</c:v>
                </c:pt>
                <c:pt idx="62">
                  <c:v>26</c:v>
                </c:pt>
                <c:pt idx="63">
                  <c:v>41</c:v>
                </c:pt>
                <c:pt idx="64">
                  <c:v>57</c:v>
                </c:pt>
                <c:pt idx="65">
                  <c:v>59</c:v>
                </c:pt>
                <c:pt idx="66">
                  <c:v>54</c:v>
                </c:pt>
                <c:pt idx="67">
                  <c:v>42</c:v>
                </c:pt>
                <c:pt idx="68">
                  <c:v>35</c:v>
                </c:pt>
                <c:pt idx="69">
                  <c:v>37</c:v>
                </c:pt>
                <c:pt idx="70">
                  <c:v>41</c:v>
                </c:pt>
                <c:pt idx="71">
                  <c:v>74</c:v>
                </c:pt>
                <c:pt idx="72">
                  <c:v>31</c:v>
                </c:pt>
                <c:pt idx="73">
                  <c:v>22</c:v>
                </c:pt>
                <c:pt idx="74">
                  <c:v>16</c:v>
                </c:pt>
                <c:pt idx="75">
                  <c:v>97</c:v>
                </c:pt>
                <c:pt idx="76">
                  <c:v>26</c:v>
                </c:pt>
                <c:pt idx="77">
                  <c:v>23</c:v>
                </c:pt>
                <c:pt idx="78">
                  <c:v>84</c:v>
                </c:pt>
                <c:pt idx="79">
                  <c:v>28</c:v>
                </c:pt>
                <c:pt idx="80">
                  <c:v>74</c:v>
                </c:pt>
                <c:pt idx="81">
                  <c:v>65</c:v>
                </c:pt>
                <c:pt idx="82">
                  <c:v>17</c:v>
                </c:pt>
                <c:pt idx="83">
                  <c:v>23</c:v>
                </c:pt>
                <c:pt idx="84">
                  <c:v>17</c:v>
                </c:pt>
                <c:pt idx="85">
                  <c:v>21</c:v>
                </c:pt>
                <c:pt idx="86">
                  <c:v>34</c:v>
                </c:pt>
                <c:pt idx="87">
                  <c:v>50</c:v>
                </c:pt>
                <c:pt idx="88">
                  <c:v>28</c:v>
                </c:pt>
                <c:pt idx="89">
                  <c:v>75</c:v>
                </c:pt>
                <c:pt idx="90">
                  <c:v>37</c:v>
                </c:pt>
                <c:pt idx="91">
                  <c:v>14</c:v>
                </c:pt>
                <c:pt idx="92">
                  <c:v>38</c:v>
                </c:pt>
                <c:pt idx="93">
                  <c:v>49</c:v>
                </c:pt>
                <c:pt idx="94">
                  <c:v>22</c:v>
                </c:pt>
                <c:pt idx="95">
                  <c:v>29</c:v>
                </c:pt>
                <c:pt idx="96">
                  <c:v>55</c:v>
                </c:pt>
                <c:pt idx="97">
                  <c:v>37</c:v>
                </c:pt>
                <c:pt idx="98">
                  <c:v>40</c:v>
                </c:pt>
                <c:pt idx="99">
                  <c:v>45</c:v>
                </c:pt>
                <c:pt idx="100">
                  <c:v>43</c:v>
                </c:pt>
                <c:pt idx="101">
                  <c:v>83</c:v>
                </c:pt>
                <c:pt idx="102">
                  <c:v>49</c:v>
                </c:pt>
                <c:pt idx="103">
                  <c:v>24</c:v>
                </c:pt>
                <c:pt idx="104">
                  <c:v>35</c:v>
                </c:pt>
                <c:pt idx="105">
                  <c:v>25</c:v>
                </c:pt>
                <c:pt idx="106">
                  <c:v>58</c:v>
                </c:pt>
                <c:pt idx="107">
                  <c:v>31</c:v>
                </c:pt>
                <c:pt idx="108">
                  <c:v>39</c:v>
                </c:pt>
                <c:pt idx="109">
                  <c:v>26</c:v>
                </c:pt>
                <c:pt idx="110">
                  <c:v>94</c:v>
                </c:pt>
                <c:pt idx="111">
                  <c:v>54</c:v>
                </c:pt>
                <c:pt idx="112">
                  <c:v>8</c:v>
                </c:pt>
                <c:pt idx="113">
                  <c:v>17</c:v>
                </c:pt>
                <c:pt idx="114">
                  <c:v>27</c:v>
                </c:pt>
                <c:pt idx="115">
                  <c:v>62</c:v>
                </c:pt>
                <c:pt idx="116">
                  <c:v>25</c:v>
                </c:pt>
                <c:pt idx="117">
                  <c:v>29</c:v>
                </c:pt>
                <c:pt idx="118">
                  <c:v>32</c:v>
                </c:pt>
                <c:pt idx="119">
                  <c:v>65</c:v>
                </c:pt>
                <c:pt idx="120">
                  <c:v>36</c:v>
                </c:pt>
                <c:pt idx="121">
                  <c:v>39</c:v>
                </c:pt>
                <c:pt idx="122">
                  <c:v>50</c:v>
                </c:pt>
                <c:pt idx="123">
                  <c:v>49</c:v>
                </c:pt>
                <c:pt idx="124">
                  <c:v>59</c:v>
                </c:pt>
                <c:pt idx="125">
                  <c:v>89</c:v>
                </c:pt>
                <c:pt idx="126">
                  <c:v>109</c:v>
                </c:pt>
                <c:pt idx="127">
                  <c:v>20</c:v>
                </c:pt>
                <c:pt idx="128">
                  <c:v>22</c:v>
                </c:pt>
                <c:pt idx="129">
                  <c:v>39</c:v>
                </c:pt>
                <c:pt idx="130">
                  <c:v>43</c:v>
                </c:pt>
                <c:pt idx="131">
                  <c:v>49</c:v>
                </c:pt>
                <c:pt idx="132">
                  <c:v>24</c:v>
                </c:pt>
                <c:pt idx="133">
                  <c:v>62</c:v>
                </c:pt>
                <c:pt idx="134">
                  <c:v>30</c:v>
                </c:pt>
                <c:pt idx="135">
                  <c:v>61</c:v>
                </c:pt>
                <c:pt idx="136">
                  <c:v>21</c:v>
                </c:pt>
                <c:pt idx="137">
                  <c:v>15</c:v>
                </c:pt>
                <c:pt idx="138">
                  <c:v>26</c:v>
                </c:pt>
                <c:pt idx="139">
                  <c:v>57</c:v>
                </c:pt>
                <c:pt idx="140">
                  <c:v>19</c:v>
                </c:pt>
                <c:pt idx="141">
                  <c:v>58</c:v>
                </c:pt>
                <c:pt idx="142">
                  <c:v>51</c:v>
                </c:pt>
                <c:pt idx="143">
                  <c:v>76</c:v>
                </c:pt>
                <c:pt idx="144">
                  <c:v>31</c:v>
                </c:pt>
                <c:pt idx="145">
                  <c:v>63</c:v>
                </c:pt>
                <c:pt idx="146">
                  <c:v>35</c:v>
                </c:pt>
                <c:pt idx="147">
                  <c:v>48</c:v>
                </c:pt>
                <c:pt idx="148">
                  <c:v>34</c:v>
                </c:pt>
                <c:pt idx="149">
                  <c:v>37</c:v>
                </c:pt>
              </c:numCache>
            </c:numRef>
          </c:xVal>
          <c:yVal>
            <c:numRef>
              <c:f>Stores_Data!$T$2:$T$151</c:f>
              <c:numCache>
                <c:formatCode>0.0</c:formatCode>
                <c:ptCount val="150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3D-47A1-AA2E-43783BA09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26904"/>
        <c:axId val="661841920"/>
      </c:scatterChart>
      <c:valAx>
        <c:axId val="65842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No. of car parkings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355190514978724"/>
              <c:y val="0.903221032917760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41920"/>
        <c:crosses val="autoZero"/>
        <c:crossBetween val="midCat"/>
      </c:valAx>
      <c:valAx>
        <c:axId val="66184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Sales ($m) 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2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Stores open on Sunday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EE-4DEB-8D9C-8CC0741192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EE-4DEB-8D9C-8CC0741192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'1'!$O$3:$P$3</c:f>
              <c:strCache>
                <c:ptCount val="2"/>
                <c:pt idx="0">
                  <c:v>Open</c:v>
                </c:pt>
                <c:pt idx="1">
                  <c:v>Close</c:v>
                </c:pt>
              </c:strCache>
            </c:strRef>
          </c:cat>
          <c:val>
            <c:numRef>
              <c:f>'1'!$O$4:$P$4</c:f>
              <c:numCache>
                <c:formatCode>0%</c:formatCode>
                <c:ptCount val="2"/>
                <c:pt idx="0">
                  <c:v>0.64</c:v>
                </c:pt>
                <c:pt idx="1">
                  <c:v>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F-4959-B212-B6ED6185F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Sales ($m) vs</a:t>
            </a:r>
            <a:r>
              <a:rPr lang="en-US" sz="1200" baseline="0">
                <a:solidFill>
                  <a:sysClr val="windowText" lastClr="000000"/>
                </a:solidFill>
              </a:rPr>
              <a:t> </a:t>
            </a:r>
            <a:r>
              <a:rPr lang="en-US" sz="1200" b="0" i="0" u="none" strike="noStrike" baseline="0">
                <a:effectLst/>
              </a:rPr>
              <a:t>%Change in cost basket of food items</a:t>
            </a:r>
            <a:endParaRPr 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6682816189072255"/>
          <c:y val="3.8022813688212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Stores_Data!$T$1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5415384092107276E-2"/>
                  <c:y val="-0.137196491123020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Stores_Data!$Q$2:$Q$151</c:f>
              <c:numCache>
                <c:formatCode>0%</c:formatCode>
                <c:ptCount val="150"/>
                <c:pt idx="0">
                  <c:v>4.0935672514619881E-2</c:v>
                </c:pt>
                <c:pt idx="1">
                  <c:v>5.9523809523809521E-2</c:v>
                </c:pt>
                <c:pt idx="2">
                  <c:v>4.4444444444444446E-2</c:v>
                </c:pt>
                <c:pt idx="3">
                  <c:v>4.046242774566474E-2</c:v>
                </c:pt>
                <c:pt idx="4">
                  <c:v>3.0120481927710843E-2</c:v>
                </c:pt>
                <c:pt idx="5">
                  <c:v>4.9180327868852458E-2</c:v>
                </c:pt>
                <c:pt idx="6">
                  <c:v>4.9450549450549448E-2</c:v>
                </c:pt>
                <c:pt idx="7">
                  <c:v>5.2023121387283239E-2</c:v>
                </c:pt>
                <c:pt idx="8">
                  <c:v>4.9180327868852458E-2</c:v>
                </c:pt>
                <c:pt idx="9">
                  <c:v>4.4303797468354431E-2</c:v>
                </c:pt>
                <c:pt idx="10">
                  <c:v>3.4482758620689655E-2</c:v>
                </c:pt>
                <c:pt idx="11">
                  <c:v>7.4712643678160925E-2</c:v>
                </c:pt>
                <c:pt idx="12">
                  <c:v>4.2944785276073622E-2</c:v>
                </c:pt>
                <c:pt idx="13">
                  <c:v>4.1666666666666664E-2</c:v>
                </c:pt>
                <c:pt idx="14">
                  <c:v>4.6242774566473986E-2</c:v>
                </c:pt>
                <c:pt idx="15">
                  <c:v>5.0314465408805034E-2</c:v>
                </c:pt>
                <c:pt idx="16">
                  <c:v>4.2944785276073622E-2</c:v>
                </c:pt>
                <c:pt idx="17">
                  <c:v>5.4945054945054944E-2</c:v>
                </c:pt>
                <c:pt idx="18">
                  <c:v>3.3707865168539325E-2</c:v>
                </c:pt>
                <c:pt idx="19">
                  <c:v>4.3243243243243246E-2</c:v>
                </c:pt>
                <c:pt idx="20">
                  <c:v>3.5714285714285712E-2</c:v>
                </c:pt>
                <c:pt idx="21">
                  <c:v>4.9180327868852458E-2</c:v>
                </c:pt>
                <c:pt idx="22">
                  <c:v>4.4198895027624308E-2</c:v>
                </c:pt>
                <c:pt idx="23">
                  <c:v>3.9325842696629212E-2</c:v>
                </c:pt>
                <c:pt idx="24">
                  <c:v>4.1176470588235294E-2</c:v>
                </c:pt>
                <c:pt idx="25">
                  <c:v>3.0674846625766871E-2</c:v>
                </c:pt>
                <c:pt idx="26">
                  <c:v>4.878048780487805E-2</c:v>
                </c:pt>
                <c:pt idx="27">
                  <c:v>3.3333333333333333E-2</c:v>
                </c:pt>
                <c:pt idx="28">
                  <c:v>4.4692737430167599E-2</c:v>
                </c:pt>
                <c:pt idx="29">
                  <c:v>4.1176470588235294E-2</c:v>
                </c:pt>
                <c:pt idx="30">
                  <c:v>3.614457831325301E-2</c:v>
                </c:pt>
                <c:pt idx="31">
                  <c:v>2.976190476190476E-2</c:v>
                </c:pt>
                <c:pt idx="32">
                  <c:v>2.8089887640449437E-2</c:v>
                </c:pt>
                <c:pt idx="33">
                  <c:v>4.3010752688172046E-2</c:v>
                </c:pt>
                <c:pt idx="34">
                  <c:v>4.4198895027624308E-2</c:v>
                </c:pt>
                <c:pt idx="35">
                  <c:v>3.0303030303030304E-2</c:v>
                </c:pt>
                <c:pt idx="36">
                  <c:v>3.8674033149171269E-2</c:v>
                </c:pt>
                <c:pt idx="37">
                  <c:v>3.0120481927710843E-2</c:v>
                </c:pt>
                <c:pt idx="38">
                  <c:v>1.4925373134328358E-2</c:v>
                </c:pt>
                <c:pt idx="39">
                  <c:v>1.9108280254777069E-2</c:v>
                </c:pt>
                <c:pt idx="40">
                  <c:v>2.9239766081871343E-2</c:v>
                </c:pt>
                <c:pt idx="41">
                  <c:v>5.9880239520958084E-2</c:v>
                </c:pt>
                <c:pt idx="42">
                  <c:v>4.5454545454545456E-2</c:v>
                </c:pt>
                <c:pt idx="43">
                  <c:v>3.6809815950920248E-2</c:v>
                </c:pt>
                <c:pt idx="44">
                  <c:v>2.8901734104046242E-2</c:v>
                </c:pt>
                <c:pt idx="45">
                  <c:v>6.0109289617486336E-2</c:v>
                </c:pt>
                <c:pt idx="46">
                  <c:v>3.4682080924855488E-2</c:v>
                </c:pt>
                <c:pt idx="47">
                  <c:v>3.7267080745341616E-2</c:v>
                </c:pt>
                <c:pt idx="48">
                  <c:v>4.2424242424242427E-2</c:v>
                </c:pt>
                <c:pt idx="49">
                  <c:v>4.6242774566473986E-2</c:v>
                </c:pt>
                <c:pt idx="50">
                  <c:v>3.8461538461538464E-2</c:v>
                </c:pt>
                <c:pt idx="51">
                  <c:v>3.6363636363636362E-2</c:v>
                </c:pt>
                <c:pt idx="52">
                  <c:v>3.048780487804878E-2</c:v>
                </c:pt>
                <c:pt idx="53">
                  <c:v>2.4390243902439025E-2</c:v>
                </c:pt>
                <c:pt idx="54">
                  <c:v>3.0864197530864196E-2</c:v>
                </c:pt>
                <c:pt idx="55">
                  <c:v>3.954802259887006E-2</c:v>
                </c:pt>
                <c:pt idx="56">
                  <c:v>3.0674846625766871E-2</c:v>
                </c:pt>
                <c:pt idx="57">
                  <c:v>4.6511627906976744E-2</c:v>
                </c:pt>
                <c:pt idx="58">
                  <c:v>4.49438202247191E-2</c:v>
                </c:pt>
                <c:pt idx="59">
                  <c:v>4.4692737430167599E-2</c:v>
                </c:pt>
                <c:pt idx="60">
                  <c:v>3.6585365853658534E-2</c:v>
                </c:pt>
                <c:pt idx="61">
                  <c:v>3.3149171270718231E-2</c:v>
                </c:pt>
                <c:pt idx="62">
                  <c:v>4.878048780487805E-2</c:v>
                </c:pt>
                <c:pt idx="63">
                  <c:v>3.3898305084745763E-2</c:v>
                </c:pt>
                <c:pt idx="64">
                  <c:v>5.9782608695652176E-2</c:v>
                </c:pt>
                <c:pt idx="65">
                  <c:v>3.7499999999999999E-2</c:v>
                </c:pt>
                <c:pt idx="66">
                  <c:v>3.3333333333333333E-2</c:v>
                </c:pt>
                <c:pt idx="67">
                  <c:v>3.9325842696629212E-2</c:v>
                </c:pt>
                <c:pt idx="68">
                  <c:v>2.9411764705882353E-2</c:v>
                </c:pt>
                <c:pt idx="69">
                  <c:v>3.6585365853658534E-2</c:v>
                </c:pt>
                <c:pt idx="70">
                  <c:v>4.0229885057471264E-2</c:v>
                </c:pt>
                <c:pt idx="71">
                  <c:v>4.2944785276073622E-2</c:v>
                </c:pt>
                <c:pt idx="72">
                  <c:v>0.04</c:v>
                </c:pt>
                <c:pt idx="73">
                  <c:v>3.4482758620689655E-2</c:v>
                </c:pt>
                <c:pt idx="74">
                  <c:v>3.5294117647058823E-2</c:v>
                </c:pt>
                <c:pt idx="75">
                  <c:v>5.0561797752808987E-2</c:v>
                </c:pt>
                <c:pt idx="76">
                  <c:v>4.046242774566474E-2</c:v>
                </c:pt>
                <c:pt idx="77">
                  <c:v>4.5454545454545456E-2</c:v>
                </c:pt>
                <c:pt idx="78">
                  <c:v>4.4692737430167599E-2</c:v>
                </c:pt>
                <c:pt idx="79">
                  <c:v>4.3209876543209874E-2</c:v>
                </c:pt>
                <c:pt idx="80">
                  <c:v>2.976190476190476E-2</c:v>
                </c:pt>
                <c:pt idx="81">
                  <c:v>5.4545454545454543E-2</c:v>
                </c:pt>
                <c:pt idx="82">
                  <c:v>2.9411764705882353E-2</c:v>
                </c:pt>
                <c:pt idx="83">
                  <c:v>2.8571428571428571E-2</c:v>
                </c:pt>
                <c:pt idx="84">
                  <c:v>5.434782608695652E-2</c:v>
                </c:pt>
                <c:pt idx="85">
                  <c:v>2.2727272727272728E-2</c:v>
                </c:pt>
                <c:pt idx="86">
                  <c:v>4.3749999999999997E-2</c:v>
                </c:pt>
                <c:pt idx="87">
                  <c:v>4.046242774566474E-2</c:v>
                </c:pt>
                <c:pt idx="88">
                  <c:v>2.4539877300613498E-2</c:v>
                </c:pt>
                <c:pt idx="89">
                  <c:v>4.7619047619047616E-2</c:v>
                </c:pt>
                <c:pt idx="90">
                  <c:v>2.4691358024691357E-2</c:v>
                </c:pt>
                <c:pt idx="91">
                  <c:v>3.125E-2</c:v>
                </c:pt>
                <c:pt idx="92">
                  <c:v>4.0229885057471264E-2</c:v>
                </c:pt>
                <c:pt idx="93">
                  <c:v>4.5714285714285714E-2</c:v>
                </c:pt>
                <c:pt idx="94">
                  <c:v>4.0935672514619881E-2</c:v>
                </c:pt>
                <c:pt idx="95">
                  <c:v>5.7142857142857141E-2</c:v>
                </c:pt>
                <c:pt idx="96">
                  <c:v>3.7634408602150539E-2</c:v>
                </c:pt>
                <c:pt idx="97">
                  <c:v>4.0697674418604654E-2</c:v>
                </c:pt>
                <c:pt idx="98">
                  <c:v>3.6363636363636362E-2</c:v>
                </c:pt>
                <c:pt idx="99">
                  <c:v>3.4482758620689655E-2</c:v>
                </c:pt>
                <c:pt idx="100">
                  <c:v>5.6179775280898875E-2</c:v>
                </c:pt>
                <c:pt idx="101">
                  <c:v>4.4692737430167599E-2</c:v>
                </c:pt>
                <c:pt idx="102">
                  <c:v>4.3478260869565216E-2</c:v>
                </c:pt>
                <c:pt idx="103">
                  <c:v>4.1666666666666664E-2</c:v>
                </c:pt>
                <c:pt idx="104">
                  <c:v>4.3209876543209874E-2</c:v>
                </c:pt>
                <c:pt idx="105">
                  <c:v>3.7037037037037035E-2</c:v>
                </c:pt>
                <c:pt idx="106">
                  <c:v>4.2682926829268296E-2</c:v>
                </c:pt>
                <c:pt idx="107">
                  <c:v>3.4090909090909088E-2</c:v>
                </c:pt>
                <c:pt idx="108">
                  <c:v>3.7037037037037035E-2</c:v>
                </c:pt>
                <c:pt idx="109">
                  <c:v>4.3243243243243246E-2</c:v>
                </c:pt>
                <c:pt idx="110">
                  <c:v>5.4945054945054944E-2</c:v>
                </c:pt>
                <c:pt idx="111">
                  <c:v>4.6242774566473986E-2</c:v>
                </c:pt>
                <c:pt idx="112">
                  <c:v>3.6585365853658534E-2</c:v>
                </c:pt>
                <c:pt idx="113">
                  <c:v>2.9411764705882353E-2</c:v>
                </c:pt>
                <c:pt idx="114">
                  <c:v>6.5217391304347824E-2</c:v>
                </c:pt>
                <c:pt idx="115">
                  <c:v>2.9585798816568046E-2</c:v>
                </c:pt>
                <c:pt idx="116">
                  <c:v>0.04</c:v>
                </c:pt>
                <c:pt idx="117">
                  <c:v>1.8518518518518517E-2</c:v>
                </c:pt>
                <c:pt idx="118">
                  <c:v>4.0697674418604654E-2</c:v>
                </c:pt>
                <c:pt idx="119">
                  <c:v>3.7037037037037035E-2</c:v>
                </c:pt>
                <c:pt idx="120">
                  <c:v>3.7267080745341616E-2</c:v>
                </c:pt>
                <c:pt idx="121">
                  <c:v>5.7142857142857141E-2</c:v>
                </c:pt>
                <c:pt idx="122">
                  <c:v>4.5714285714285714E-2</c:v>
                </c:pt>
                <c:pt idx="123">
                  <c:v>4.9723756906077346E-2</c:v>
                </c:pt>
                <c:pt idx="124">
                  <c:v>2.9585798816568046E-2</c:v>
                </c:pt>
                <c:pt idx="125">
                  <c:v>5.4644808743169397E-2</c:v>
                </c:pt>
                <c:pt idx="126">
                  <c:v>4.0697674418604654E-2</c:v>
                </c:pt>
                <c:pt idx="127">
                  <c:v>4.046242774566474E-2</c:v>
                </c:pt>
                <c:pt idx="128">
                  <c:v>2.8409090909090908E-2</c:v>
                </c:pt>
                <c:pt idx="129">
                  <c:v>2.4844720496894408E-2</c:v>
                </c:pt>
                <c:pt idx="130">
                  <c:v>3.1847133757961783E-2</c:v>
                </c:pt>
                <c:pt idx="131">
                  <c:v>4.0935672514619881E-2</c:v>
                </c:pt>
                <c:pt idx="132">
                  <c:v>3.125E-2</c:v>
                </c:pt>
                <c:pt idx="133">
                  <c:v>3.5087719298245612E-2</c:v>
                </c:pt>
                <c:pt idx="134">
                  <c:v>3.9106145251396648E-2</c:v>
                </c:pt>
                <c:pt idx="135">
                  <c:v>4.4871794871794872E-2</c:v>
                </c:pt>
                <c:pt idx="136">
                  <c:v>4.0697674418604654E-2</c:v>
                </c:pt>
                <c:pt idx="137">
                  <c:v>4.4198895027624308E-2</c:v>
                </c:pt>
                <c:pt idx="138">
                  <c:v>5.2631578947368418E-2</c:v>
                </c:pt>
                <c:pt idx="139">
                  <c:v>3.5502958579881658E-2</c:v>
                </c:pt>
                <c:pt idx="140">
                  <c:v>3.7267080745341616E-2</c:v>
                </c:pt>
                <c:pt idx="141">
                  <c:v>0.05</c:v>
                </c:pt>
                <c:pt idx="142">
                  <c:v>3.8461538461538464E-2</c:v>
                </c:pt>
                <c:pt idx="143">
                  <c:v>3.825136612021858E-2</c:v>
                </c:pt>
                <c:pt idx="144">
                  <c:v>3.0864197530864196E-2</c:v>
                </c:pt>
                <c:pt idx="145">
                  <c:v>5.5214723926380369E-2</c:v>
                </c:pt>
                <c:pt idx="146">
                  <c:v>3.3707865168539325E-2</c:v>
                </c:pt>
                <c:pt idx="147">
                  <c:v>3.614457831325301E-2</c:v>
                </c:pt>
                <c:pt idx="148">
                  <c:v>4.5977011494252873E-2</c:v>
                </c:pt>
                <c:pt idx="149">
                  <c:v>3.9325842696629212E-2</c:v>
                </c:pt>
              </c:numCache>
            </c:numRef>
          </c:xVal>
          <c:yVal>
            <c:numRef>
              <c:f>Stores_Data!$T$2:$T$151</c:f>
              <c:numCache>
                <c:formatCode>0.0</c:formatCode>
                <c:ptCount val="150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EB-4E87-A216-89D5BDEB7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26904"/>
        <c:axId val="661841920"/>
      </c:scatterChart>
      <c:valAx>
        <c:axId val="65842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Annual growth rate of cost of the basket (%) 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24489544228658164"/>
              <c:y val="0.901817930653405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41920"/>
        <c:crosses val="autoZero"/>
        <c:crossBetween val="midCat"/>
      </c:valAx>
      <c:valAx>
        <c:axId val="66184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Sales ($m) 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2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Sales ($m) vs Cost of the basket</a:t>
            </a:r>
            <a:r>
              <a:rPr lang="en-US" sz="1200" baseline="0">
                <a:solidFill>
                  <a:sysClr val="windowText" lastClr="000000"/>
                </a:solidFill>
              </a:rPr>
              <a:t> of food items for year 2016 </a:t>
            </a:r>
            <a:r>
              <a:rPr lang="en-US" sz="1200">
                <a:solidFill>
                  <a:sysClr val="windowText" lastClr="000000"/>
                </a:solidFill>
              </a:rPr>
              <a:t>($)</a:t>
            </a:r>
          </a:p>
        </c:rich>
      </c:tx>
      <c:layout>
        <c:manualLayout>
          <c:xMode val="edge"/>
          <c:yMode val="edge"/>
          <c:x val="0.16682816189072255"/>
          <c:y val="3.8022813688212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Stores_Data!$T$1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710575849511016"/>
                  <c:y val="-0.150315750004933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Stores_Data!$R$2:$R$151</c:f>
              <c:numCache>
                <c:formatCode>0</c:formatCode>
                <c:ptCount val="150"/>
                <c:pt idx="0">
                  <c:v>171</c:v>
                </c:pt>
                <c:pt idx="1">
                  <c:v>168</c:v>
                </c:pt>
                <c:pt idx="2">
                  <c:v>180</c:v>
                </c:pt>
                <c:pt idx="3">
                  <c:v>173</c:v>
                </c:pt>
                <c:pt idx="4">
                  <c:v>166</c:v>
                </c:pt>
                <c:pt idx="5">
                  <c:v>183</c:v>
                </c:pt>
                <c:pt idx="6">
                  <c:v>182</c:v>
                </c:pt>
                <c:pt idx="7">
                  <c:v>173</c:v>
                </c:pt>
                <c:pt idx="8">
                  <c:v>183</c:v>
                </c:pt>
                <c:pt idx="9">
                  <c:v>158</c:v>
                </c:pt>
                <c:pt idx="10">
                  <c:v>174</c:v>
                </c:pt>
                <c:pt idx="11">
                  <c:v>174</c:v>
                </c:pt>
                <c:pt idx="12">
                  <c:v>163</c:v>
                </c:pt>
                <c:pt idx="13">
                  <c:v>168</c:v>
                </c:pt>
                <c:pt idx="14">
                  <c:v>173</c:v>
                </c:pt>
                <c:pt idx="15">
                  <c:v>159</c:v>
                </c:pt>
                <c:pt idx="16">
                  <c:v>163</c:v>
                </c:pt>
                <c:pt idx="17">
                  <c:v>182</c:v>
                </c:pt>
                <c:pt idx="18">
                  <c:v>178</c:v>
                </c:pt>
                <c:pt idx="19">
                  <c:v>185</c:v>
                </c:pt>
                <c:pt idx="20">
                  <c:v>168</c:v>
                </c:pt>
                <c:pt idx="21">
                  <c:v>183</c:v>
                </c:pt>
                <c:pt idx="22">
                  <c:v>181</c:v>
                </c:pt>
                <c:pt idx="23">
                  <c:v>178</c:v>
                </c:pt>
                <c:pt idx="24">
                  <c:v>170</c:v>
                </c:pt>
                <c:pt idx="25">
                  <c:v>163</c:v>
                </c:pt>
                <c:pt idx="26">
                  <c:v>164</c:v>
                </c:pt>
                <c:pt idx="27">
                  <c:v>180</c:v>
                </c:pt>
                <c:pt idx="28">
                  <c:v>179</c:v>
                </c:pt>
                <c:pt idx="29">
                  <c:v>170</c:v>
                </c:pt>
                <c:pt idx="30">
                  <c:v>166</c:v>
                </c:pt>
                <c:pt idx="31">
                  <c:v>168</c:v>
                </c:pt>
                <c:pt idx="32">
                  <c:v>178</c:v>
                </c:pt>
                <c:pt idx="33">
                  <c:v>186</c:v>
                </c:pt>
                <c:pt idx="34">
                  <c:v>181</c:v>
                </c:pt>
                <c:pt idx="35">
                  <c:v>165</c:v>
                </c:pt>
                <c:pt idx="36">
                  <c:v>181</c:v>
                </c:pt>
                <c:pt idx="37">
                  <c:v>166</c:v>
                </c:pt>
                <c:pt idx="38">
                  <c:v>201</c:v>
                </c:pt>
                <c:pt idx="39">
                  <c:v>157</c:v>
                </c:pt>
                <c:pt idx="40">
                  <c:v>171</c:v>
                </c:pt>
                <c:pt idx="41">
                  <c:v>167</c:v>
                </c:pt>
                <c:pt idx="42">
                  <c:v>176</c:v>
                </c:pt>
                <c:pt idx="43">
                  <c:v>163</c:v>
                </c:pt>
                <c:pt idx="44">
                  <c:v>173</c:v>
                </c:pt>
                <c:pt idx="45">
                  <c:v>183</c:v>
                </c:pt>
                <c:pt idx="46">
                  <c:v>173</c:v>
                </c:pt>
                <c:pt idx="47">
                  <c:v>161</c:v>
                </c:pt>
                <c:pt idx="48">
                  <c:v>165</c:v>
                </c:pt>
                <c:pt idx="49">
                  <c:v>173</c:v>
                </c:pt>
                <c:pt idx="50">
                  <c:v>182</c:v>
                </c:pt>
                <c:pt idx="51">
                  <c:v>165</c:v>
                </c:pt>
                <c:pt idx="52">
                  <c:v>164</c:v>
                </c:pt>
                <c:pt idx="53">
                  <c:v>164</c:v>
                </c:pt>
                <c:pt idx="54">
                  <c:v>162</c:v>
                </c:pt>
                <c:pt idx="55">
                  <c:v>177</c:v>
                </c:pt>
                <c:pt idx="56">
                  <c:v>163</c:v>
                </c:pt>
                <c:pt idx="57">
                  <c:v>172</c:v>
                </c:pt>
                <c:pt idx="58">
                  <c:v>178</c:v>
                </c:pt>
                <c:pt idx="59">
                  <c:v>179</c:v>
                </c:pt>
                <c:pt idx="60">
                  <c:v>164</c:v>
                </c:pt>
                <c:pt idx="61">
                  <c:v>181</c:v>
                </c:pt>
                <c:pt idx="62">
                  <c:v>164</c:v>
                </c:pt>
                <c:pt idx="63">
                  <c:v>177</c:v>
                </c:pt>
                <c:pt idx="64">
                  <c:v>184</c:v>
                </c:pt>
                <c:pt idx="65">
                  <c:v>160</c:v>
                </c:pt>
                <c:pt idx="66">
                  <c:v>180</c:v>
                </c:pt>
                <c:pt idx="67">
                  <c:v>178</c:v>
                </c:pt>
                <c:pt idx="68">
                  <c:v>170</c:v>
                </c:pt>
                <c:pt idx="69">
                  <c:v>164</c:v>
                </c:pt>
                <c:pt idx="70">
                  <c:v>174</c:v>
                </c:pt>
                <c:pt idx="71">
                  <c:v>163</c:v>
                </c:pt>
                <c:pt idx="72">
                  <c:v>175</c:v>
                </c:pt>
                <c:pt idx="73">
                  <c:v>174</c:v>
                </c:pt>
                <c:pt idx="74">
                  <c:v>170</c:v>
                </c:pt>
                <c:pt idx="75">
                  <c:v>178</c:v>
                </c:pt>
                <c:pt idx="76">
                  <c:v>173</c:v>
                </c:pt>
                <c:pt idx="77">
                  <c:v>176</c:v>
                </c:pt>
                <c:pt idx="78">
                  <c:v>179</c:v>
                </c:pt>
                <c:pt idx="79">
                  <c:v>162</c:v>
                </c:pt>
                <c:pt idx="80">
                  <c:v>168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184</c:v>
                </c:pt>
                <c:pt idx="85">
                  <c:v>176</c:v>
                </c:pt>
                <c:pt idx="86">
                  <c:v>160</c:v>
                </c:pt>
                <c:pt idx="87">
                  <c:v>173</c:v>
                </c:pt>
                <c:pt idx="88">
                  <c:v>163</c:v>
                </c:pt>
                <c:pt idx="89">
                  <c:v>168</c:v>
                </c:pt>
                <c:pt idx="90">
                  <c:v>162</c:v>
                </c:pt>
                <c:pt idx="91">
                  <c:v>160</c:v>
                </c:pt>
                <c:pt idx="92">
                  <c:v>174</c:v>
                </c:pt>
                <c:pt idx="93">
                  <c:v>175</c:v>
                </c:pt>
                <c:pt idx="94">
                  <c:v>171</c:v>
                </c:pt>
                <c:pt idx="95">
                  <c:v>175</c:v>
                </c:pt>
                <c:pt idx="96">
                  <c:v>186</c:v>
                </c:pt>
                <c:pt idx="97">
                  <c:v>172</c:v>
                </c:pt>
                <c:pt idx="98">
                  <c:v>165</c:v>
                </c:pt>
                <c:pt idx="99">
                  <c:v>174</c:v>
                </c:pt>
                <c:pt idx="100">
                  <c:v>178</c:v>
                </c:pt>
                <c:pt idx="101">
                  <c:v>179</c:v>
                </c:pt>
                <c:pt idx="102">
                  <c:v>161</c:v>
                </c:pt>
                <c:pt idx="103">
                  <c:v>168</c:v>
                </c:pt>
                <c:pt idx="104">
                  <c:v>162</c:v>
                </c:pt>
                <c:pt idx="105">
                  <c:v>162</c:v>
                </c:pt>
                <c:pt idx="106">
                  <c:v>164</c:v>
                </c:pt>
                <c:pt idx="107">
                  <c:v>176</c:v>
                </c:pt>
                <c:pt idx="108">
                  <c:v>162</c:v>
                </c:pt>
                <c:pt idx="109">
                  <c:v>185</c:v>
                </c:pt>
                <c:pt idx="110">
                  <c:v>182</c:v>
                </c:pt>
                <c:pt idx="111">
                  <c:v>173</c:v>
                </c:pt>
                <c:pt idx="112">
                  <c:v>164</c:v>
                </c:pt>
                <c:pt idx="113">
                  <c:v>170</c:v>
                </c:pt>
                <c:pt idx="114">
                  <c:v>184</c:v>
                </c:pt>
                <c:pt idx="115">
                  <c:v>169</c:v>
                </c:pt>
                <c:pt idx="116">
                  <c:v>175</c:v>
                </c:pt>
                <c:pt idx="117">
                  <c:v>162</c:v>
                </c:pt>
                <c:pt idx="118">
                  <c:v>172</c:v>
                </c:pt>
                <c:pt idx="119">
                  <c:v>162</c:v>
                </c:pt>
                <c:pt idx="120">
                  <c:v>161</c:v>
                </c:pt>
                <c:pt idx="121">
                  <c:v>175</c:v>
                </c:pt>
                <c:pt idx="122">
                  <c:v>175</c:v>
                </c:pt>
                <c:pt idx="123">
                  <c:v>181</c:v>
                </c:pt>
                <c:pt idx="124">
                  <c:v>169</c:v>
                </c:pt>
                <c:pt idx="125">
                  <c:v>183</c:v>
                </c:pt>
                <c:pt idx="126">
                  <c:v>172</c:v>
                </c:pt>
                <c:pt idx="127">
                  <c:v>173</c:v>
                </c:pt>
                <c:pt idx="128">
                  <c:v>176</c:v>
                </c:pt>
                <c:pt idx="129">
                  <c:v>161</c:v>
                </c:pt>
                <c:pt idx="130">
                  <c:v>157</c:v>
                </c:pt>
                <c:pt idx="131">
                  <c:v>171</c:v>
                </c:pt>
                <c:pt idx="132">
                  <c:v>160</c:v>
                </c:pt>
                <c:pt idx="133">
                  <c:v>171</c:v>
                </c:pt>
                <c:pt idx="134">
                  <c:v>179</c:v>
                </c:pt>
                <c:pt idx="135">
                  <c:v>156</c:v>
                </c:pt>
                <c:pt idx="136">
                  <c:v>172</c:v>
                </c:pt>
                <c:pt idx="137">
                  <c:v>181</c:v>
                </c:pt>
                <c:pt idx="138">
                  <c:v>171</c:v>
                </c:pt>
                <c:pt idx="139">
                  <c:v>169</c:v>
                </c:pt>
                <c:pt idx="140">
                  <c:v>161</c:v>
                </c:pt>
                <c:pt idx="141">
                  <c:v>180</c:v>
                </c:pt>
                <c:pt idx="142">
                  <c:v>182</c:v>
                </c:pt>
                <c:pt idx="143">
                  <c:v>183</c:v>
                </c:pt>
                <c:pt idx="144">
                  <c:v>162</c:v>
                </c:pt>
                <c:pt idx="145">
                  <c:v>163</c:v>
                </c:pt>
                <c:pt idx="146">
                  <c:v>178</c:v>
                </c:pt>
                <c:pt idx="147">
                  <c:v>166</c:v>
                </c:pt>
                <c:pt idx="148">
                  <c:v>174</c:v>
                </c:pt>
                <c:pt idx="149">
                  <c:v>178</c:v>
                </c:pt>
              </c:numCache>
            </c:numRef>
          </c:xVal>
          <c:yVal>
            <c:numRef>
              <c:f>Stores_Data!$T$2:$T$151</c:f>
              <c:numCache>
                <c:formatCode>0.0</c:formatCode>
                <c:ptCount val="150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3C-4B90-A4B7-C0D6AB228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26904"/>
        <c:axId val="661841920"/>
      </c:scatterChart>
      <c:valAx>
        <c:axId val="65842690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Cost of the basket of food items for year 2016 ($)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19363901784263934"/>
              <c:y val="0.89194579304529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41920"/>
        <c:crosses val="autoZero"/>
        <c:crossBetween val="midCat"/>
      </c:valAx>
      <c:valAx>
        <c:axId val="66184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Sales ($m) 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2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Mng-Exp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'2.3e'!$A$2:$A$151</c:f>
              <c:numCache>
                <c:formatCode>General</c:formatCode>
                <c:ptCount val="150"/>
                <c:pt idx="0">
                  <c:v>12</c:v>
                </c:pt>
                <c:pt idx="1">
                  <c:v>16</c:v>
                </c:pt>
                <c:pt idx="2">
                  <c:v>13</c:v>
                </c:pt>
                <c:pt idx="3">
                  <c:v>10</c:v>
                </c:pt>
                <c:pt idx="4">
                  <c:v>4</c:v>
                </c:pt>
                <c:pt idx="5">
                  <c:v>15</c:v>
                </c:pt>
                <c:pt idx="6">
                  <c:v>15</c:v>
                </c:pt>
                <c:pt idx="7">
                  <c:v>4</c:v>
                </c:pt>
                <c:pt idx="8">
                  <c:v>12</c:v>
                </c:pt>
                <c:pt idx="9">
                  <c:v>13</c:v>
                </c:pt>
                <c:pt idx="10">
                  <c:v>8</c:v>
                </c:pt>
                <c:pt idx="11">
                  <c:v>21</c:v>
                </c:pt>
                <c:pt idx="12">
                  <c:v>8</c:v>
                </c:pt>
                <c:pt idx="13">
                  <c:v>11</c:v>
                </c:pt>
                <c:pt idx="14">
                  <c:v>13</c:v>
                </c:pt>
                <c:pt idx="15">
                  <c:v>10</c:v>
                </c:pt>
                <c:pt idx="16">
                  <c:v>12</c:v>
                </c:pt>
                <c:pt idx="17">
                  <c:v>13</c:v>
                </c:pt>
                <c:pt idx="18">
                  <c:v>6</c:v>
                </c:pt>
                <c:pt idx="19">
                  <c:v>8</c:v>
                </c:pt>
                <c:pt idx="20">
                  <c:v>14</c:v>
                </c:pt>
                <c:pt idx="21">
                  <c:v>10</c:v>
                </c:pt>
                <c:pt idx="22">
                  <c:v>12</c:v>
                </c:pt>
                <c:pt idx="23">
                  <c:v>13</c:v>
                </c:pt>
                <c:pt idx="24">
                  <c:v>8</c:v>
                </c:pt>
                <c:pt idx="25">
                  <c:v>5</c:v>
                </c:pt>
                <c:pt idx="26">
                  <c:v>13</c:v>
                </c:pt>
                <c:pt idx="27">
                  <c:v>5</c:v>
                </c:pt>
                <c:pt idx="28">
                  <c:v>5</c:v>
                </c:pt>
                <c:pt idx="29">
                  <c:v>11</c:v>
                </c:pt>
                <c:pt idx="30">
                  <c:v>11</c:v>
                </c:pt>
                <c:pt idx="31">
                  <c:v>10</c:v>
                </c:pt>
                <c:pt idx="32">
                  <c:v>6</c:v>
                </c:pt>
                <c:pt idx="33">
                  <c:v>6</c:v>
                </c:pt>
                <c:pt idx="34">
                  <c:v>9</c:v>
                </c:pt>
                <c:pt idx="35">
                  <c:v>6</c:v>
                </c:pt>
                <c:pt idx="36">
                  <c:v>10</c:v>
                </c:pt>
                <c:pt idx="37">
                  <c:v>15</c:v>
                </c:pt>
                <c:pt idx="38">
                  <c:v>13</c:v>
                </c:pt>
                <c:pt idx="39">
                  <c:v>1</c:v>
                </c:pt>
                <c:pt idx="40">
                  <c:v>9</c:v>
                </c:pt>
                <c:pt idx="41">
                  <c:v>8</c:v>
                </c:pt>
                <c:pt idx="42">
                  <c:v>15</c:v>
                </c:pt>
                <c:pt idx="43">
                  <c:v>15</c:v>
                </c:pt>
                <c:pt idx="44">
                  <c:v>9</c:v>
                </c:pt>
                <c:pt idx="45">
                  <c:v>5</c:v>
                </c:pt>
                <c:pt idx="46">
                  <c:v>8</c:v>
                </c:pt>
                <c:pt idx="47">
                  <c:v>8</c:v>
                </c:pt>
                <c:pt idx="48">
                  <c:v>6</c:v>
                </c:pt>
                <c:pt idx="49">
                  <c:v>1</c:v>
                </c:pt>
                <c:pt idx="50">
                  <c:v>7</c:v>
                </c:pt>
                <c:pt idx="51">
                  <c:v>4</c:v>
                </c:pt>
                <c:pt idx="52">
                  <c:v>5</c:v>
                </c:pt>
                <c:pt idx="53">
                  <c:v>2</c:v>
                </c:pt>
                <c:pt idx="54">
                  <c:v>5</c:v>
                </c:pt>
                <c:pt idx="55">
                  <c:v>6</c:v>
                </c:pt>
                <c:pt idx="56">
                  <c:v>9</c:v>
                </c:pt>
                <c:pt idx="57">
                  <c:v>19</c:v>
                </c:pt>
                <c:pt idx="58">
                  <c:v>18</c:v>
                </c:pt>
                <c:pt idx="59">
                  <c:v>10</c:v>
                </c:pt>
                <c:pt idx="60">
                  <c:v>9</c:v>
                </c:pt>
                <c:pt idx="61">
                  <c:v>10</c:v>
                </c:pt>
                <c:pt idx="62">
                  <c:v>3</c:v>
                </c:pt>
                <c:pt idx="63">
                  <c:v>9</c:v>
                </c:pt>
                <c:pt idx="64">
                  <c:v>12</c:v>
                </c:pt>
                <c:pt idx="65">
                  <c:v>3</c:v>
                </c:pt>
                <c:pt idx="66">
                  <c:v>9</c:v>
                </c:pt>
                <c:pt idx="67">
                  <c:v>10</c:v>
                </c:pt>
                <c:pt idx="68">
                  <c:v>11</c:v>
                </c:pt>
                <c:pt idx="69">
                  <c:v>8</c:v>
                </c:pt>
                <c:pt idx="70">
                  <c:v>8</c:v>
                </c:pt>
                <c:pt idx="71">
                  <c:v>3</c:v>
                </c:pt>
                <c:pt idx="72">
                  <c:v>8</c:v>
                </c:pt>
                <c:pt idx="73">
                  <c:v>7</c:v>
                </c:pt>
                <c:pt idx="74">
                  <c:v>20</c:v>
                </c:pt>
                <c:pt idx="75">
                  <c:v>15</c:v>
                </c:pt>
                <c:pt idx="76">
                  <c:v>10</c:v>
                </c:pt>
                <c:pt idx="77">
                  <c:v>11</c:v>
                </c:pt>
                <c:pt idx="78">
                  <c:v>7</c:v>
                </c:pt>
                <c:pt idx="79">
                  <c:v>10</c:v>
                </c:pt>
                <c:pt idx="80">
                  <c:v>6</c:v>
                </c:pt>
                <c:pt idx="81">
                  <c:v>12</c:v>
                </c:pt>
                <c:pt idx="82">
                  <c:v>4</c:v>
                </c:pt>
                <c:pt idx="83">
                  <c:v>7</c:v>
                </c:pt>
                <c:pt idx="84">
                  <c:v>9</c:v>
                </c:pt>
                <c:pt idx="85">
                  <c:v>4</c:v>
                </c:pt>
                <c:pt idx="86">
                  <c:v>8</c:v>
                </c:pt>
                <c:pt idx="87">
                  <c:v>10</c:v>
                </c:pt>
                <c:pt idx="88">
                  <c:v>7</c:v>
                </c:pt>
                <c:pt idx="89">
                  <c:v>15</c:v>
                </c:pt>
                <c:pt idx="90">
                  <c:v>1</c:v>
                </c:pt>
                <c:pt idx="91">
                  <c:v>5</c:v>
                </c:pt>
                <c:pt idx="92">
                  <c:v>8</c:v>
                </c:pt>
                <c:pt idx="93">
                  <c:v>13</c:v>
                </c:pt>
                <c:pt idx="94">
                  <c:v>11</c:v>
                </c:pt>
                <c:pt idx="95">
                  <c:v>18</c:v>
                </c:pt>
                <c:pt idx="96">
                  <c:v>15</c:v>
                </c:pt>
                <c:pt idx="97">
                  <c:v>8</c:v>
                </c:pt>
                <c:pt idx="98">
                  <c:v>9</c:v>
                </c:pt>
                <c:pt idx="99">
                  <c:v>16</c:v>
                </c:pt>
                <c:pt idx="100">
                  <c:v>1</c:v>
                </c:pt>
                <c:pt idx="101">
                  <c:v>7</c:v>
                </c:pt>
                <c:pt idx="102">
                  <c:v>7</c:v>
                </c:pt>
                <c:pt idx="103">
                  <c:v>10</c:v>
                </c:pt>
                <c:pt idx="104">
                  <c:v>4</c:v>
                </c:pt>
                <c:pt idx="105">
                  <c:v>9</c:v>
                </c:pt>
                <c:pt idx="106">
                  <c:v>7</c:v>
                </c:pt>
                <c:pt idx="107">
                  <c:v>10</c:v>
                </c:pt>
                <c:pt idx="108">
                  <c:v>8</c:v>
                </c:pt>
                <c:pt idx="109">
                  <c:v>8</c:v>
                </c:pt>
                <c:pt idx="110">
                  <c:v>10</c:v>
                </c:pt>
                <c:pt idx="111">
                  <c:v>10</c:v>
                </c:pt>
                <c:pt idx="112">
                  <c:v>16</c:v>
                </c:pt>
                <c:pt idx="113">
                  <c:v>6</c:v>
                </c:pt>
                <c:pt idx="114">
                  <c:v>13</c:v>
                </c:pt>
                <c:pt idx="115">
                  <c:v>9</c:v>
                </c:pt>
                <c:pt idx="116">
                  <c:v>12</c:v>
                </c:pt>
                <c:pt idx="117">
                  <c:v>7</c:v>
                </c:pt>
                <c:pt idx="118">
                  <c:v>13</c:v>
                </c:pt>
                <c:pt idx="119">
                  <c:v>10</c:v>
                </c:pt>
                <c:pt idx="120">
                  <c:v>6</c:v>
                </c:pt>
                <c:pt idx="121">
                  <c:v>15</c:v>
                </c:pt>
                <c:pt idx="122">
                  <c:v>8</c:v>
                </c:pt>
                <c:pt idx="123">
                  <c:v>12</c:v>
                </c:pt>
                <c:pt idx="124">
                  <c:v>11</c:v>
                </c:pt>
                <c:pt idx="125">
                  <c:v>13</c:v>
                </c:pt>
                <c:pt idx="126">
                  <c:v>8</c:v>
                </c:pt>
                <c:pt idx="127">
                  <c:v>10</c:v>
                </c:pt>
                <c:pt idx="128">
                  <c:v>10</c:v>
                </c:pt>
                <c:pt idx="129">
                  <c:v>5</c:v>
                </c:pt>
                <c:pt idx="130">
                  <c:v>12</c:v>
                </c:pt>
                <c:pt idx="131">
                  <c:v>8</c:v>
                </c:pt>
                <c:pt idx="132">
                  <c:v>1</c:v>
                </c:pt>
                <c:pt idx="133">
                  <c:v>9</c:v>
                </c:pt>
                <c:pt idx="134">
                  <c:v>9</c:v>
                </c:pt>
                <c:pt idx="135">
                  <c:v>7</c:v>
                </c:pt>
                <c:pt idx="136">
                  <c:v>19</c:v>
                </c:pt>
                <c:pt idx="137">
                  <c:v>12</c:v>
                </c:pt>
                <c:pt idx="138">
                  <c:v>8</c:v>
                </c:pt>
                <c:pt idx="139">
                  <c:v>6</c:v>
                </c:pt>
                <c:pt idx="140">
                  <c:v>6</c:v>
                </c:pt>
                <c:pt idx="141">
                  <c:v>10</c:v>
                </c:pt>
                <c:pt idx="142">
                  <c:v>12</c:v>
                </c:pt>
                <c:pt idx="143">
                  <c:v>8</c:v>
                </c:pt>
                <c:pt idx="144">
                  <c:v>6</c:v>
                </c:pt>
                <c:pt idx="145">
                  <c:v>9</c:v>
                </c:pt>
                <c:pt idx="146">
                  <c:v>10</c:v>
                </c:pt>
                <c:pt idx="147">
                  <c:v>8</c:v>
                </c:pt>
                <c:pt idx="148">
                  <c:v>10</c:v>
                </c:pt>
                <c:pt idx="149">
                  <c:v>8</c:v>
                </c:pt>
              </c:numCache>
            </c:numRef>
          </c:xVal>
          <c:yVal>
            <c:numRef>
              <c:f>'2.3e'!$J$29:$J$178</c:f>
              <c:numCache>
                <c:formatCode>0.000</c:formatCode>
                <c:ptCount val="150"/>
                <c:pt idx="0">
                  <c:v>-5.6178244140866695E-2</c:v>
                </c:pt>
                <c:pt idx="1">
                  <c:v>-0.22170821129304663</c:v>
                </c:pt>
                <c:pt idx="2">
                  <c:v>1.0657117137501118</c:v>
                </c:pt>
                <c:pt idx="3">
                  <c:v>0.9752869763832912</c:v>
                </c:pt>
                <c:pt idx="4">
                  <c:v>-0.7717862854167965</c:v>
                </c:pt>
                <c:pt idx="5">
                  <c:v>0.78752301150151993</c:v>
                </c:pt>
                <c:pt idx="6">
                  <c:v>-0.19011437149939603</c:v>
                </c:pt>
                <c:pt idx="7">
                  <c:v>0.50395463294879761</c:v>
                </c:pt>
                <c:pt idx="8">
                  <c:v>0.3502621059827753</c:v>
                </c:pt>
                <c:pt idx="9">
                  <c:v>-0.46886647786390689</c:v>
                </c:pt>
                <c:pt idx="10">
                  <c:v>0.31005132466915342</c:v>
                </c:pt>
                <c:pt idx="11">
                  <c:v>-0.73651512578376099</c:v>
                </c:pt>
                <c:pt idx="12">
                  <c:v>-0.65796484823472845</c:v>
                </c:pt>
                <c:pt idx="13">
                  <c:v>-2.4784058525773585</c:v>
                </c:pt>
                <c:pt idx="14">
                  <c:v>0.24597457453249838</c:v>
                </c:pt>
                <c:pt idx="15">
                  <c:v>0.41314241509111937</c:v>
                </c:pt>
                <c:pt idx="16">
                  <c:v>-1.2736912551087443E-2</c:v>
                </c:pt>
                <c:pt idx="17">
                  <c:v>0.34733543725186955</c:v>
                </c:pt>
                <c:pt idx="18">
                  <c:v>-1.0562297215188678</c:v>
                </c:pt>
                <c:pt idx="19">
                  <c:v>-0.92127512148411661</c:v>
                </c:pt>
                <c:pt idx="20">
                  <c:v>2.3697138166493659E-2</c:v>
                </c:pt>
                <c:pt idx="21">
                  <c:v>0.17316340341195158</c:v>
                </c:pt>
                <c:pt idx="22">
                  <c:v>0.34817605218507985</c:v>
                </c:pt>
                <c:pt idx="23">
                  <c:v>1.6651786026300091</c:v>
                </c:pt>
                <c:pt idx="24">
                  <c:v>0.95498353377613654</c:v>
                </c:pt>
                <c:pt idx="25">
                  <c:v>-0.3337602512733886</c:v>
                </c:pt>
                <c:pt idx="26">
                  <c:v>-0.56633452589848332</c:v>
                </c:pt>
                <c:pt idx="27">
                  <c:v>-1.0053965750146805</c:v>
                </c:pt>
                <c:pt idx="28">
                  <c:v>1.3264453836921835</c:v>
                </c:pt>
                <c:pt idx="29">
                  <c:v>4.3011957867349793E-2</c:v>
                </c:pt>
                <c:pt idx="30">
                  <c:v>-1.441719141105736</c:v>
                </c:pt>
                <c:pt idx="31">
                  <c:v>2.3588795129514395E-2</c:v>
                </c:pt>
                <c:pt idx="32">
                  <c:v>-0.79061775079459906</c:v>
                </c:pt>
                <c:pt idx="33">
                  <c:v>-0.88916568289471698</c:v>
                </c:pt>
                <c:pt idx="34">
                  <c:v>8.4018888858224727E-2</c:v>
                </c:pt>
                <c:pt idx="35">
                  <c:v>-0.93514586353944473</c:v>
                </c:pt>
                <c:pt idx="36">
                  <c:v>-0.24533690195631763</c:v>
                </c:pt>
                <c:pt idx="37">
                  <c:v>-0.94011393160921841</c:v>
                </c:pt>
                <c:pt idx="38">
                  <c:v>-1.6288024058272335</c:v>
                </c:pt>
                <c:pt idx="39">
                  <c:v>1.0879377726828512</c:v>
                </c:pt>
                <c:pt idx="40">
                  <c:v>-0.10391526938422579</c:v>
                </c:pt>
                <c:pt idx="41">
                  <c:v>-1.3332526214687341</c:v>
                </c:pt>
                <c:pt idx="42">
                  <c:v>-0.69756515811458364</c:v>
                </c:pt>
                <c:pt idx="43">
                  <c:v>-0.31489639041845052</c:v>
                </c:pt>
                <c:pt idx="44">
                  <c:v>0.35243160069066981</c:v>
                </c:pt>
                <c:pt idx="45">
                  <c:v>-0.66849107429660926</c:v>
                </c:pt>
                <c:pt idx="46">
                  <c:v>0.68554494105267061</c:v>
                </c:pt>
                <c:pt idx="47">
                  <c:v>-0.3189226630092854</c:v>
                </c:pt>
                <c:pt idx="48">
                  <c:v>-1.0797707136118326</c:v>
                </c:pt>
                <c:pt idx="49">
                  <c:v>-0.16283843086766581</c:v>
                </c:pt>
                <c:pt idx="50">
                  <c:v>0.43978131166107026</c:v>
                </c:pt>
                <c:pt idx="51">
                  <c:v>-0.95681437896135257</c:v>
                </c:pt>
                <c:pt idx="52">
                  <c:v>-0.34567027317529053</c:v>
                </c:pt>
                <c:pt idx="53">
                  <c:v>-0.4152238568293285</c:v>
                </c:pt>
                <c:pt idx="54">
                  <c:v>-0.30011080808122603</c:v>
                </c:pt>
                <c:pt idx="55">
                  <c:v>-1.0171396807515443</c:v>
                </c:pt>
                <c:pt idx="56">
                  <c:v>-0.27189519770605308</c:v>
                </c:pt>
                <c:pt idx="57">
                  <c:v>-0.35070700718283199</c:v>
                </c:pt>
                <c:pt idx="58">
                  <c:v>-1.1359704781887103</c:v>
                </c:pt>
                <c:pt idx="59">
                  <c:v>4.3908791241966227E-2</c:v>
                </c:pt>
                <c:pt idx="60">
                  <c:v>-0.11589218088505859</c:v>
                </c:pt>
                <c:pt idx="61">
                  <c:v>1.1600720971932326</c:v>
                </c:pt>
                <c:pt idx="62">
                  <c:v>-0.96980312096395593</c:v>
                </c:pt>
                <c:pt idx="63">
                  <c:v>-0.95779841265586718</c:v>
                </c:pt>
                <c:pt idx="64">
                  <c:v>0.66002348680808964</c:v>
                </c:pt>
                <c:pt idx="65">
                  <c:v>0.4889020227787686</c:v>
                </c:pt>
                <c:pt idx="66">
                  <c:v>0.54080134175497285</c:v>
                </c:pt>
                <c:pt idx="67">
                  <c:v>0.95642719631912065</c:v>
                </c:pt>
                <c:pt idx="68">
                  <c:v>0.75258145164698398</c:v>
                </c:pt>
                <c:pt idx="69">
                  <c:v>-4.6016188455887175E-2</c:v>
                </c:pt>
                <c:pt idx="70">
                  <c:v>-0.34623338660475689</c:v>
                </c:pt>
                <c:pt idx="71">
                  <c:v>-1.2043833443271428</c:v>
                </c:pt>
                <c:pt idx="72">
                  <c:v>-1.054222228008312</c:v>
                </c:pt>
                <c:pt idx="73">
                  <c:v>-0.19362835540404966</c:v>
                </c:pt>
                <c:pt idx="74">
                  <c:v>-0.10177110719764393</c:v>
                </c:pt>
                <c:pt idx="75">
                  <c:v>0.97826285542845604</c:v>
                </c:pt>
                <c:pt idx="76">
                  <c:v>-0.18438389118214182</c:v>
                </c:pt>
                <c:pt idx="77">
                  <c:v>1.3756981524491518</c:v>
                </c:pt>
                <c:pt idx="78">
                  <c:v>-0.30647416669746974</c:v>
                </c:pt>
                <c:pt idx="79">
                  <c:v>1.294331083536532</c:v>
                </c:pt>
                <c:pt idx="80">
                  <c:v>2.0960651855974959</c:v>
                </c:pt>
                <c:pt idx="81">
                  <c:v>1.5818450676946068</c:v>
                </c:pt>
                <c:pt idx="82">
                  <c:v>0.60506015312764472</c:v>
                </c:pt>
                <c:pt idx="83">
                  <c:v>-0.43244515221602242</c:v>
                </c:pt>
                <c:pt idx="84">
                  <c:v>3.3097949108389813E-2</c:v>
                </c:pt>
                <c:pt idx="85">
                  <c:v>0.49800224432520857</c:v>
                </c:pt>
                <c:pt idx="86">
                  <c:v>-7.3887572030217896E-2</c:v>
                </c:pt>
                <c:pt idx="87">
                  <c:v>-0.1561763215270382</c:v>
                </c:pt>
                <c:pt idx="88">
                  <c:v>-1.0106582030870115E-2</c:v>
                </c:pt>
                <c:pt idx="89">
                  <c:v>0.54695945254899314</c:v>
                </c:pt>
                <c:pt idx="90">
                  <c:v>-0.21315238745875131</c:v>
                </c:pt>
                <c:pt idx="91">
                  <c:v>8.3679283338971899E-2</c:v>
                </c:pt>
                <c:pt idx="92">
                  <c:v>6.2556171701956487E-2</c:v>
                </c:pt>
                <c:pt idx="93">
                  <c:v>-0.86333292184970212</c:v>
                </c:pt>
                <c:pt idx="94">
                  <c:v>-7.980579550320499E-3</c:v>
                </c:pt>
                <c:pt idx="95">
                  <c:v>-0.83432406432735462</c:v>
                </c:pt>
                <c:pt idx="96">
                  <c:v>-0.70702052609560262</c:v>
                </c:pt>
                <c:pt idx="97">
                  <c:v>-0.42871238630423214</c:v>
                </c:pt>
                <c:pt idx="98">
                  <c:v>-0.1584791369969647</c:v>
                </c:pt>
                <c:pt idx="99">
                  <c:v>0.76750378310492806</c:v>
                </c:pt>
                <c:pt idx="100">
                  <c:v>1.6111515072897795</c:v>
                </c:pt>
                <c:pt idx="101">
                  <c:v>-0.85917275478895405</c:v>
                </c:pt>
                <c:pt idx="102">
                  <c:v>0.14399292306741884</c:v>
                </c:pt>
                <c:pt idx="103">
                  <c:v>0.1333521360351213</c:v>
                </c:pt>
                <c:pt idx="104">
                  <c:v>0.58469807003396568</c:v>
                </c:pt>
                <c:pt idx="105">
                  <c:v>0.4043293518560791</c:v>
                </c:pt>
                <c:pt idx="106">
                  <c:v>0.49412786016939059</c:v>
                </c:pt>
                <c:pt idx="107">
                  <c:v>-0.83066728055554684</c:v>
                </c:pt>
                <c:pt idx="108">
                  <c:v>-0.15851778047408693</c:v>
                </c:pt>
                <c:pt idx="109">
                  <c:v>-0.58980800879701256</c:v>
                </c:pt>
                <c:pt idx="110">
                  <c:v>4.0647939551737622E-2</c:v>
                </c:pt>
                <c:pt idx="111">
                  <c:v>-0.75144218909468741</c:v>
                </c:pt>
                <c:pt idx="112">
                  <c:v>6.3653682305142567E-2</c:v>
                </c:pt>
                <c:pt idx="113">
                  <c:v>0.57348497481750815</c:v>
                </c:pt>
                <c:pt idx="114">
                  <c:v>-0.16933325795983478</c:v>
                </c:pt>
                <c:pt idx="115">
                  <c:v>1.1948925669781971</c:v>
                </c:pt>
                <c:pt idx="116">
                  <c:v>-0.63239772421201224</c:v>
                </c:pt>
                <c:pt idx="117">
                  <c:v>0.18989326534141693</c:v>
                </c:pt>
                <c:pt idx="118">
                  <c:v>0.89257309413754449</c:v>
                </c:pt>
                <c:pt idx="119">
                  <c:v>-1.2167495927278615</c:v>
                </c:pt>
                <c:pt idx="120">
                  <c:v>-0.82327993059196469</c:v>
                </c:pt>
                <c:pt idx="121">
                  <c:v>1.6974449917995607</c:v>
                </c:pt>
                <c:pt idx="122">
                  <c:v>-1.4189547684505541</c:v>
                </c:pt>
                <c:pt idx="123">
                  <c:v>0.73917952613177462</c:v>
                </c:pt>
                <c:pt idx="124">
                  <c:v>0.73706820595044498</c:v>
                </c:pt>
                <c:pt idx="125">
                  <c:v>6.7005952495964749E-2</c:v>
                </c:pt>
                <c:pt idx="126">
                  <c:v>-0.34329067345340825</c:v>
                </c:pt>
                <c:pt idx="127">
                  <c:v>-0.64364604442209306</c:v>
                </c:pt>
                <c:pt idx="128">
                  <c:v>-0.67236566350458382</c:v>
                </c:pt>
                <c:pt idx="129">
                  <c:v>-0.47824542361443889</c:v>
                </c:pt>
                <c:pt idx="130">
                  <c:v>1.0998472676273199</c:v>
                </c:pt>
                <c:pt idx="131">
                  <c:v>-0.24938264917980391</c:v>
                </c:pt>
                <c:pt idx="132">
                  <c:v>0.24413963270075723</c:v>
                </c:pt>
                <c:pt idx="133">
                  <c:v>0.51559470174800026</c:v>
                </c:pt>
                <c:pt idx="134">
                  <c:v>1.2673441499139599</c:v>
                </c:pt>
                <c:pt idx="135">
                  <c:v>0.28621855462649393</c:v>
                </c:pt>
                <c:pt idx="136">
                  <c:v>-0.61346610703380833</c:v>
                </c:pt>
                <c:pt idx="137">
                  <c:v>-3.5219890163743273E-2</c:v>
                </c:pt>
                <c:pt idx="138">
                  <c:v>-0.58601279658369165</c:v>
                </c:pt>
                <c:pt idx="139">
                  <c:v>-0.49221795983712546</c:v>
                </c:pt>
                <c:pt idx="140">
                  <c:v>0.4684708014190857</c:v>
                </c:pt>
                <c:pt idx="141">
                  <c:v>1.7433713171824827</c:v>
                </c:pt>
                <c:pt idx="142">
                  <c:v>0.66605143918355836</c:v>
                </c:pt>
                <c:pt idx="143">
                  <c:v>0.8062985046222142</c:v>
                </c:pt>
                <c:pt idx="144">
                  <c:v>-0.13098487848935036</c:v>
                </c:pt>
                <c:pt idx="145">
                  <c:v>-1.099324596104454</c:v>
                </c:pt>
                <c:pt idx="146">
                  <c:v>0.33256972796534434</c:v>
                </c:pt>
                <c:pt idx="147">
                  <c:v>4.7279960476262435</c:v>
                </c:pt>
                <c:pt idx="148">
                  <c:v>-1.1358082244850394</c:v>
                </c:pt>
                <c:pt idx="149">
                  <c:v>0.65949287542140311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45-401F-B175-CC9B13965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074088"/>
        <c:axId val="815068184"/>
      </c:scatterChart>
      <c:valAx>
        <c:axId val="81507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Mng-Exp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068184"/>
        <c:crosses val="autoZero"/>
        <c:crossBetween val="midCat"/>
      </c:valAx>
      <c:valAx>
        <c:axId val="8150681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150740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No. Staff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'2.3e'!$B$2:$B$151</c:f>
              <c:numCache>
                <c:formatCode>General</c:formatCode>
                <c:ptCount val="150"/>
                <c:pt idx="0">
                  <c:v>60</c:v>
                </c:pt>
                <c:pt idx="1">
                  <c:v>69</c:v>
                </c:pt>
                <c:pt idx="2">
                  <c:v>79</c:v>
                </c:pt>
                <c:pt idx="3">
                  <c:v>66</c:v>
                </c:pt>
                <c:pt idx="4">
                  <c:v>51</c:v>
                </c:pt>
                <c:pt idx="5">
                  <c:v>62</c:v>
                </c:pt>
                <c:pt idx="6">
                  <c:v>61</c:v>
                </c:pt>
                <c:pt idx="7">
                  <c:v>59</c:v>
                </c:pt>
                <c:pt idx="8">
                  <c:v>65</c:v>
                </c:pt>
                <c:pt idx="9">
                  <c:v>55</c:v>
                </c:pt>
                <c:pt idx="10">
                  <c:v>65</c:v>
                </c:pt>
                <c:pt idx="11">
                  <c:v>74</c:v>
                </c:pt>
                <c:pt idx="12">
                  <c:v>43</c:v>
                </c:pt>
                <c:pt idx="13">
                  <c:v>78</c:v>
                </c:pt>
                <c:pt idx="14">
                  <c:v>67</c:v>
                </c:pt>
                <c:pt idx="15">
                  <c:v>62</c:v>
                </c:pt>
                <c:pt idx="16">
                  <c:v>99</c:v>
                </c:pt>
                <c:pt idx="17">
                  <c:v>67</c:v>
                </c:pt>
                <c:pt idx="18">
                  <c:v>51</c:v>
                </c:pt>
                <c:pt idx="19">
                  <c:v>71</c:v>
                </c:pt>
                <c:pt idx="20">
                  <c:v>65</c:v>
                </c:pt>
                <c:pt idx="21">
                  <c:v>86</c:v>
                </c:pt>
                <c:pt idx="22">
                  <c:v>51</c:v>
                </c:pt>
                <c:pt idx="23">
                  <c:v>56</c:v>
                </c:pt>
                <c:pt idx="24">
                  <c:v>60</c:v>
                </c:pt>
                <c:pt idx="25">
                  <c:v>40</c:v>
                </c:pt>
                <c:pt idx="26">
                  <c:v>85</c:v>
                </c:pt>
                <c:pt idx="27">
                  <c:v>35</c:v>
                </c:pt>
                <c:pt idx="28">
                  <c:v>51</c:v>
                </c:pt>
                <c:pt idx="29">
                  <c:v>102</c:v>
                </c:pt>
                <c:pt idx="30">
                  <c:v>70</c:v>
                </c:pt>
                <c:pt idx="31">
                  <c:v>61</c:v>
                </c:pt>
                <c:pt idx="32">
                  <c:v>44</c:v>
                </c:pt>
                <c:pt idx="33">
                  <c:v>98</c:v>
                </c:pt>
                <c:pt idx="34">
                  <c:v>53</c:v>
                </c:pt>
                <c:pt idx="35">
                  <c:v>44</c:v>
                </c:pt>
                <c:pt idx="36">
                  <c:v>58</c:v>
                </c:pt>
                <c:pt idx="37">
                  <c:v>60</c:v>
                </c:pt>
                <c:pt idx="38">
                  <c:v>54</c:v>
                </c:pt>
                <c:pt idx="39">
                  <c:v>48</c:v>
                </c:pt>
                <c:pt idx="40">
                  <c:v>53</c:v>
                </c:pt>
                <c:pt idx="41">
                  <c:v>88</c:v>
                </c:pt>
                <c:pt idx="42">
                  <c:v>59</c:v>
                </c:pt>
                <c:pt idx="43">
                  <c:v>117</c:v>
                </c:pt>
                <c:pt idx="44">
                  <c:v>83</c:v>
                </c:pt>
                <c:pt idx="45">
                  <c:v>91</c:v>
                </c:pt>
                <c:pt idx="46">
                  <c:v>56</c:v>
                </c:pt>
                <c:pt idx="47">
                  <c:v>51</c:v>
                </c:pt>
                <c:pt idx="48">
                  <c:v>56</c:v>
                </c:pt>
                <c:pt idx="49">
                  <c:v>51</c:v>
                </c:pt>
                <c:pt idx="50">
                  <c:v>56</c:v>
                </c:pt>
                <c:pt idx="51">
                  <c:v>53</c:v>
                </c:pt>
                <c:pt idx="52">
                  <c:v>62</c:v>
                </c:pt>
                <c:pt idx="53">
                  <c:v>44</c:v>
                </c:pt>
                <c:pt idx="54">
                  <c:v>41</c:v>
                </c:pt>
                <c:pt idx="55">
                  <c:v>72</c:v>
                </c:pt>
                <c:pt idx="56">
                  <c:v>55</c:v>
                </c:pt>
                <c:pt idx="57">
                  <c:v>48</c:v>
                </c:pt>
                <c:pt idx="58">
                  <c:v>76</c:v>
                </c:pt>
                <c:pt idx="59">
                  <c:v>58</c:v>
                </c:pt>
                <c:pt idx="60">
                  <c:v>51</c:v>
                </c:pt>
                <c:pt idx="61">
                  <c:v>67</c:v>
                </c:pt>
                <c:pt idx="62">
                  <c:v>50</c:v>
                </c:pt>
                <c:pt idx="63">
                  <c:v>58</c:v>
                </c:pt>
                <c:pt idx="64">
                  <c:v>89</c:v>
                </c:pt>
                <c:pt idx="65">
                  <c:v>76</c:v>
                </c:pt>
                <c:pt idx="66">
                  <c:v>71</c:v>
                </c:pt>
                <c:pt idx="67">
                  <c:v>63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79</c:v>
                </c:pt>
                <c:pt idx="72">
                  <c:v>53</c:v>
                </c:pt>
                <c:pt idx="73">
                  <c:v>47</c:v>
                </c:pt>
                <c:pt idx="74">
                  <c:v>39</c:v>
                </c:pt>
                <c:pt idx="75">
                  <c:v>75</c:v>
                </c:pt>
                <c:pt idx="76">
                  <c:v>51</c:v>
                </c:pt>
                <c:pt idx="77">
                  <c:v>51</c:v>
                </c:pt>
                <c:pt idx="78">
                  <c:v>74</c:v>
                </c:pt>
                <c:pt idx="79">
                  <c:v>50</c:v>
                </c:pt>
                <c:pt idx="80">
                  <c:v>70</c:v>
                </c:pt>
                <c:pt idx="81">
                  <c:v>66</c:v>
                </c:pt>
                <c:pt idx="82">
                  <c:v>43</c:v>
                </c:pt>
                <c:pt idx="83">
                  <c:v>49</c:v>
                </c:pt>
                <c:pt idx="84">
                  <c:v>49</c:v>
                </c:pt>
                <c:pt idx="85">
                  <c:v>46</c:v>
                </c:pt>
                <c:pt idx="86">
                  <c:v>53</c:v>
                </c:pt>
                <c:pt idx="87">
                  <c:v>62</c:v>
                </c:pt>
                <c:pt idx="88">
                  <c:v>51</c:v>
                </c:pt>
                <c:pt idx="89">
                  <c:v>70</c:v>
                </c:pt>
                <c:pt idx="90">
                  <c:v>56</c:v>
                </c:pt>
                <c:pt idx="91">
                  <c:v>42</c:v>
                </c:pt>
                <c:pt idx="92">
                  <c:v>56</c:v>
                </c:pt>
                <c:pt idx="93">
                  <c:v>60</c:v>
                </c:pt>
                <c:pt idx="94">
                  <c:v>48</c:v>
                </c:pt>
                <c:pt idx="95">
                  <c:v>88</c:v>
                </c:pt>
                <c:pt idx="96">
                  <c:v>75</c:v>
                </c:pt>
                <c:pt idx="97">
                  <c:v>56</c:v>
                </c:pt>
                <c:pt idx="98">
                  <c:v>60</c:v>
                </c:pt>
                <c:pt idx="99">
                  <c:v>58</c:v>
                </c:pt>
                <c:pt idx="100">
                  <c:v>67</c:v>
                </c:pt>
                <c:pt idx="101">
                  <c:v>73</c:v>
                </c:pt>
                <c:pt idx="102">
                  <c:v>70</c:v>
                </c:pt>
                <c:pt idx="103">
                  <c:v>49</c:v>
                </c:pt>
                <c:pt idx="104">
                  <c:v>55</c:v>
                </c:pt>
                <c:pt idx="105">
                  <c:v>49</c:v>
                </c:pt>
                <c:pt idx="106">
                  <c:v>74</c:v>
                </c:pt>
                <c:pt idx="107">
                  <c:v>53</c:v>
                </c:pt>
                <c:pt idx="108">
                  <c:v>58</c:v>
                </c:pt>
                <c:pt idx="109">
                  <c:v>54</c:v>
                </c:pt>
                <c:pt idx="110">
                  <c:v>55</c:v>
                </c:pt>
                <c:pt idx="111">
                  <c:v>65</c:v>
                </c:pt>
                <c:pt idx="112">
                  <c:v>39</c:v>
                </c:pt>
                <c:pt idx="113">
                  <c:v>42</c:v>
                </c:pt>
                <c:pt idx="114">
                  <c:v>89</c:v>
                </c:pt>
                <c:pt idx="115">
                  <c:v>65</c:v>
                </c:pt>
                <c:pt idx="116">
                  <c:v>49</c:v>
                </c:pt>
                <c:pt idx="117">
                  <c:v>51</c:v>
                </c:pt>
                <c:pt idx="118">
                  <c:v>53</c:v>
                </c:pt>
                <c:pt idx="119">
                  <c:v>96</c:v>
                </c:pt>
                <c:pt idx="120">
                  <c:v>56</c:v>
                </c:pt>
                <c:pt idx="121">
                  <c:v>79</c:v>
                </c:pt>
                <c:pt idx="122">
                  <c:v>64</c:v>
                </c:pt>
                <c:pt idx="123">
                  <c:v>67</c:v>
                </c:pt>
                <c:pt idx="124">
                  <c:v>65</c:v>
                </c:pt>
                <c:pt idx="125">
                  <c:v>89</c:v>
                </c:pt>
                <c:pt idx="126">
                  <c:v>53</c:v>
                </c:pt>
                <c:pt idx="127">
                  <c:v>44</c:v>
                </c:pt>
                <c:pt idx="128">
                  <c:v>46</c:v>
                </c:pt>
                <c:pt idx="129">
                  <c:v>58</c:v>
                </c:pt>
                <c:pt idx="130">
                  <c:v>62</c:v>
                </c:pt>
                <c:pt idx="131">
                  <c:v>62</c:v>
                </c:pt>
                <c:pt idx="132">
                  <c:v>46</c:v>
                </c:pt>
                <c:pt idx="133">
                  <c:v>66</c:v>
                </c:pt>
                <c:pt idx="134">
                  <c:v>56</c:v>
                </c:pt>
                <c:pt idx="135">
                  <c:v>82</c:v>
                </c:pt>
                <c:pt idx="136">
                  <c:v>44</c:v>
                </c:pt>
                <c:pt idx="137">
                  <c:v>44</c:v>
                </c:pt>
                <c:pt idx="138">
                  <c:v>51</c:v>
                </c:pt>
                <c:pt idx="139">
                  <c:v>70</c:v>
                </c:pt>
                <c:pt idx="140">
                  <c:v>44</c:v>
                </c:pt>
                <c:pt idx="141">
                  <c:v>75</c:v>
                </c:pt>
                <c:pt idx="142">
                  <c:v>68</c:v>
                </c:pt>
                <c:pt idx="143">
                  <c:v>84</c:v>
                </c:pt>
                <c:pt idx="144">
                  <c:v>51</c:v>
                </c:pt>
                <c:pt idx="145">
                  <c:v>88</c:v>
                </c:pt>
                <c:pt idx="146">
                  <c:v>58</c:v>
                </c:pt>
                <c:pt idx="147">
                  <c:v>66</c:v>
                </c:pt>
                <c:pt idx="148">
                  <c:v>55</c:v>
                </c:pt>
                <c:pt idx="149">
                  <c:v>60</c:v>
                </c:pt>
              </c:numCache>
            </c:numRef>
          </c:xVal>
          <c:yVal>
            <c:numRef>
              <c:f>'2.3e'!$J$29:$J$178</c:f>
              <c:numCache>
                <c:formatCode>0.000</c:formatCode>
                <c:ptCount val="150"/>
                <c:pt idx="0">
                  <c:v>-5.6178244140866695E-2</c:v>
                </c:pt>
                <c:pt idx="1">
                  <c:v>-0.22170821129304663</c:v>
                </c:pt>
                <c:pt idx="2">
                  <c:v>1.0657117137501118</c:v>
                </c:pt>
                <c:pt idx="3">
                  <c:v>0.9752869763832912</c:v>
                </c:pt>
                <c:pt idx="4">
                  <c:v>-0.7717862854167965</c:v>
                </c:pt>
                <c:pt idx="5">
                  <c:v>0.78752301150151993</c:v>
                </c:pt>
                <c:pt idx="6">
                  <c:v>-0.19011437149939603</c:v>
                </c:pt>
                <c:pt idx="7">
                  <c:v>0.50395463294879761</c:v>
                </c:pt>
                <c:pt idx="8">
                  <c:v>0.3502621059827753</c:v>
                </c:pt>
                <c:pt idx="9">
                  <c:v>-0.46886647786390689</c:v>
                </c:pt>
                <c:pt idx="10">
                  <c:v>0.31005132466915342</c:v>
                </c:pt>
                <c:pt idx="11">
                  <c:v>-0.73651512578376099</c:v>
                </c:pt>
                <c:pt idx="12">
                  <c:v>-0.65796484823472845</c:v>
                </c:pt>
                <c:pt idx="13">
                  <c:v>-2.4784058525773585</c:v>
                </c:pt>
                <c:pt idx="14">
                  <c:v>0.24597457453249838</c:v>
                </c:pt>
                <c:pt idx="15">
                  <c:v>0.41314241509111937</c:v>
                </c:pt>
                <c:pt idx="16">
                  <c:v>-1.2736912551087443E-2</c:v>
                </c:pt>
                <c:pt idx="17">
                  <c:v>0.34733543725186955</c:v>
                </c:pt>
                <c:pt idx="18">
                  <c:v>-1.0562297215188678</c:v>
                </c:pt>
                <c:pt idx="19">
                  <c:v>-0.92127512148411661</c:v>
                </c:pt>
                <c:pt idx="20">
                  <c:v>2.3697138166493659E-2</c:v>
                </c:pt>
                <c:pt idx="21">
                  <c:v>0.17316340341195158</c:v>
                </c:pt>
                <c:pt idx="22">
                  <c:v>0.34817605218507985</c:v>
                </c:pt>
                <c:pt idx="23">
                  <c:v>1.6651786026300091</c:v>
                </c:pt>
                <c:pt idx="24">
                  <c:v>0.95498353377613654</c:v>
                </c:pt>
                <c:pt idx="25">
                  <c:v>-0.3337602512733886</c:v>
                </c:pt>
                <c:pt idx="26">
                  <c:v>-0.56633452589848332</c:v>
                </c:pt>
                <c:pt idx="27">
                  <c:v>-1.0053965750146805</c:v>
                </c:pt>
                <c:pt idx="28">
                  <c:v>1.3264453836921835</c:v>
                </c:pt>
                <c:pt idx="29">
                  <c:v>4.3011957867349793E-2</c:v>
                </c:pt>
                <c:pt idx="30">
                  <c:v>-1.441719141105736</c:v>
                </c:pt>
                <c:pt idx="31">
                  <c:v>2.3588795129514395E-2</c:v>
                </c:pt>
                <c:pt idx="32">
                  <c:v>-0.79061775079459906</c:v>
                </c:pt>
                <c:pt idx="33">
                  <c:v>-0.88916568289471698</c:v>
                </c:pt>
                <c:pt idx="34">
                  <c:v>8.4018888858224727E-2</c:v>
                </c:pt>
                <c:pt idx="35">
                  <c:v>-0.93514586353944473</c:v>
                </c:pt>
                <c:pt idx="36">
                  <c:v>-0.24533690195631763</c:v>
                </c:pt>
                <c:pt idx="37">
                  <c:v>-0.94011393160921841</c:v>
                </c:pt>
                <c:pt idx="38">
                  <c:v>-1.6288024058272335</c:v>
                </c:pt>
                <c:pt idx="39">
                  <c:v>1.0879377726828512</c:v>
                </c:pt>
                <c:pt idx="40">
                  <c:v>-0.10391526938422579</c:v>
                </c:pt>
                <c:pt idx="41">
                  <c:v>-1.3332526214687341</c:v>
                </c:pt>
                <c:pt idx="42">
                  <c:v>-0.69756515811458364</c:v>
                </c:pt>
                <c:pt idx="43">
                  <c:v>-0.31489639041845052</c:v>
                </c:pt>
                <c:pt idx="44">
                  <c:v>0.35243160069066981</c:v>
                </c:pt>
                <c:pt idx="45">
                  <c:v>-0.66849107429660926</c:v>
                </c:pt>
                <c:pt idx="46">
                  <c:v>0.68554494105267061</c:v>
                </c:pt>
                <c:pt idx="47">
                  <c:v>-0.3189226630092854</c:v>
                </c:pt>
                <c:pt idx="48">
                  <c:v>-1.0797707136118326</c:v>
                </c:pt>
                <c:pt idx="49">
                  <c:v>-0.16283843086766581</c:v>
                </c:pt>
                <c:pt idx="50">
                  <c:v>0.43978131166107026</c:v>
                </c:pt>
                <c:pt idx="51">
                  <c:v>-0.95681437896135257</c:v>
                </c:pt>
                <c:pt idx="52">
                  <c:v>-0.34567027317529053</c:v>
                </c:pt>
                <c:pt idx="53">
                  <c:v>-0.4152238568293285</c:v>
                </c:pt>
                <c:pt idx="54">
                  <c:v>-0.30011080808122603</c:v>
                </c:pt>
                <c:pt idx="55">
                  <c:v>-1.0171396807515443</c:v>
                </c:pt>
                <c:pt idx="56">
                  <c:v>-0.27189519770605308</c:v>
                </c:pt>
                <c:pt idx="57">
                  <c:v>-0.35070700718283199</c:v>
                </c:pt>
                <c:pt idx="58">
                  <c:v>-1.1359704781887103</c:v>
                </c:pt>
                <c:pt idx="59">
                  <c:v>4.3908791241966227E-2</c:v>
                </c:pt>
                <c:pt idx="60">
                  <c:v>-0.11589218088505859</c:v>
                </c:pt>
                <c:pt idx="61">
                  <c:v>1.1600720971932326</c:v>
                </c:pt>
                <c:pt idx="62">
                  <c:v>-0.96980312096395593</c:v>
                </c:pt>
                <c:pt idx="63">
                  <c:v>-0.95779841265586718</c:v>
                </c:pt>
                <c:pt idx="64">
                  <c:v>0.66002348680808964</c:v>
                </c:pt>
                <c:pt idx="65">
                  <c:v>0.4889020227787686</c:v>
                </c:pt>
                <c:pt idx="66">
                  <c:v>0.54080134175497285</c:v>
                </c:pt>
                <c:pt idx="67">
                  <c:v>0.95642719631912065</c:v>
                </c:pt>
                <c:pt idx="68">
                  <c:v>0.75258145164698398</c:v>
                </c:pt>
                <c:pt idx="69">
                  <c:v>-4.6016188455887175E-2</c:v>
                </c:pt>
                <c:pt idx="70">
                  <c:v>-0.34623338660475689</c:v>
                </c:pt>
                <c:pt idx="71">
                  <c:v>-1.2043833443271428</c:v>
                </c:pt>
                <c:pt idx="72">
                  <c:v>-1.054222228008312</c:v>
                </c:pt>
                <c:pt idx="73">
                  <c:v>-0.19362835540404966</c:v>
                </c:pt>
                <c:pt idx="74">
                  <c:v>-0.10177110719764393</c:v>
                </c:pt>
                <c:pt idx="75">
                  <c:v>0.97826285542845604</c:v>
                </c:pt>
                <c:pt idx="76">
                  <c:v>-0.18438389118214182</c:v>
                </c:pt>
                <c:pt idx="77">
                  <c:v>1.3756981524491518</c:v>
                </c:pt>
                <c:pt idx="78">
                  <c:v>-0.30647416669746974</c:v>
                </c:pt>
                <c:pt idx="79">
                  <c:v>1.294331083536532</c:v>
                </c:pt>
                <c:pt idx="80">
                  <c:v>2.0960651855974959</c:v>
                </c:pt>
                <c:pt idx="81">
                  <c:v>1.5818450676946068</c:v>
                </c:pt>
                <c:pt idx="82">
                  <c:v>0.60506015312764472</c:v>
                </c:pt>
                <c:pt idx="83">
                  <c:v>-0.43244515221602242</c:v>
                </c:pt>
                <c:pt idx="84">
                  <c:v>3.3097949108389813E-2</c:v>
                </c:pt>
                <c:pt idx="85">
                  <c:v>0.49800224432520857</c:v>
                </c:pt>
                <c:pt idx="86">
                  <c:v>-7.3887572030217896E-2</c:v>
                </c:pt>
                <c:pt idx="87">
                  <c:v>-0.1561763215270382</c:v>
                </c:pt>
                <c:pt idx="88">
                  <c:v>-1.0106582030870115E-2</c:v>
                </c:pt>
                <c:pt idx="89">
                  <c:v>0.54695945254899314</c:v>
                </c:pt>
                <c:pt idx="90">
                  <c:v>-0.21315238745875131</c:v>
                </c:pt>
                <c:pt idx="91">
                  <c:v>8.3679283338971899E-2</c:v>
                </c:pt>
                <c:pt idx="92">
                  <c:v>6.2556171701956487E-2</c:v>
                </c:pt>
                <c:pt idx="93">
                  <c:v>-0.86333292184970212</c:v>
                </c:pt>
                <c:pt idx="94">
                  <c:v>-7.980579550320499E-3</c:v>
                </c:pt>
                <c:pt idx="95">
                  <c:v>-0.83432406432735462</c:v>
                </c:pt>
                <c:pt idx="96">
                  <c:v>-0.70702052609560262</c:v>
                </c:pt>
                <c:pt idx="97">
                  <c:v>-0.42871238630423214</c:v>
                </c:pt>
                <c:pt idx="98">
                  <c:v>-0.1584791369969647</c:v>
                </c:pt>
                <c:pt idx="99">
                  <c:v>0.76750378310492806</c:v>
                </c:pt>
                <c:pt idx="100">
                  <c:v>1.6111515072897795</c:v>
                </c:pt>
                <c:pt idx="101">
                  <c:v>-0.85917275478895405</c:v>
                </c:pt>
                <c:pt idx="102">
                  <c:v>0.14399292306741884</c:v>
                </c:pt>
                <c:pt idx="103">
                  <c:v>0.1333521360351213</c:v>
                </c:pt>
                <c:pt idx="104">
                  <c:v>0.58469807003396568</c:v>
                </c:pt>
                <c:pt idx="105">
                  <c:v>0.4043293518560791</c:v>
                </c:pt>
                <c:pt idx="106">
                  <c:v>0.49412786016939059</c:v>
                </c:pt>
                <c:pt idx="107">
                  <c:v>-0.83066728055554684</c:v>
                </c:pt>
                <c:pt idx="108">
                  <c:v>-0.15851778047408693</c:v>
                </c:pt>
                <c:pt idx="109">
                  <c:v>-0.58980800879701256</c:v>
                </c:pt>
                <c:pt idx="110">
                  <c:v>4.0647939551737622E-2</c:v>
                </c:pt>
                <c:pt idx="111">
                  <c:v>-0.75144218909468741</c:v>
                </c:pt>
                <c:pt idx="112">
                  <c:v>6.3653682305142567E-2</c:v>
                </c:pt>
                <c:pt idx="113">
                  <c:v>0.57348497481750815</c:v>
                </c:pt>
                <c:pt idx="114">
                  <c:v>-0.16933325795983478</c:v>
                </c:pt>
                <c:pt idx="115">
                  <c:v>1.1948925669781971</c:v>
                </c:pt>
                <c:pt idx="116">
                  <c:v>-0.63239772421201224</c:v>
                </c:pt>
                <c:pt idx="117">
                  <c:v>0.18989326534141693</c:v>
                </c:pt>
                <c:pt idx="118">
                  <c:v>0.89257309413754449</c:v>
                </c:pt>
                <c:pt idx="119">
                  <c:v>-1.2167495927278615</c:v>
                </c:pt>
                <c:pt idx="120">
                  <c:v>-0.82327993059196469</c:v>
                </c:pt>
                <c:pt idx="121">
                  <c:v>1.6974449917995607</c:v>
                </c:pt>
                <c:pt idx="122">
                  <c:v>-1.4189547684505541</c:v>
                </c:pt>
                <c:pt idx="123">
                  <c:v>0.73917952613177462</c:v>
                </c:pt>
                <c:pt idx="124">
                  <c:v>0.73706820595044498</c:v>
                </c:pt>
                <c:pt idx="125">
                  <c:v>6.7005952495964749E-2</c:v>
                </c:pt>
                <c:pt idx="126">
                  <c:v>-0.34329067345340825</c:v>
                </c:pt>
                <c:pt idx="127">
                  <c:v>-0.64364604442209306</c:v>
                </c:pt>
                <c:pt idx="128">
                  <c:v>-0.67236566350458382</c:v>
                </c:pt>
                <c:pt idx="129">
                  <c:v>-0.47824542361443889</c:v>
                </c:pt>
                <c:pt idx="130">
                  <c:v>1.0998472676273199</c:v>
                </c:pt>
                <c:pt idx="131">
                  <c:v>-0.24938264917980391</c:v>
                </c:pt>
                <c:pt idx="132">
                  <c:v>0.24413963270075723</c:v>
                </c:pt>
                <c:pt idx="133">
                  <c:v>0.51559470174800026</c:v>
                </c:pt>
                <c:pt idx="134">
                  <c:v>1.2673441499139599</c:v>
                </c:pt>
                <c:pt idx="135">
                  <c:v>0.28621855462649393</c:v>
                </c:pt>
                <c:pt idx="136">
                  <c:v>-0.61346610703380833</c:v>
                </c:pt>
                <c:pt idx="137">
                  <c:v>-3.5219890163743273E-2</c:v>
                </c:pt>
                <c:pt idx="138">
                  <c:v>-0.58601279658369165</c:v>
                </c:pt>
                <c:pt idx="139">
                  <c:v>-0.49221795983712546</c:v>
                </c:pt>
                <c:pt idx="140">
                  <c:v>0.4684708014190857</c:v>
                </c:pt>
                <c:pt idx="141">
                  <c:v>1.7433713171824827</c:v>
                </c:pt>
                <c:pt idx="142">
                  <c:v>0.66605143918355836</c:v>
                </c:pt>
                <c:pt idx="143">
                  <c:v>0.8062985046222142</c:v>
                </c:pt>
                <c:pt idx="144">
                  <c:v>-0.13098487848935036</c:v>
                </c:pt>
                <c:pt idx="145">
                  <c:v>-1.099324596104454</c:v>
                </c:pt>
                <c:pt idx="146">
                  <c:v>0.33256972796534434</c:v>
                </c:pt>
                <c:pt idx="147">
                  <c:v>4.7279960476262435</c:v>
                </c:pt>
                <c:pt idx="148">
                  <c:v>-1.1358082244850394</c:v>
                </c:pt>
                <c:pt idx="149">
                  <c:v>0.65949287542140311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09-4C1D-857B-F930F31DB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089176"/>
        <c:axId val="815094096"/>
      </c:scatterChart>
      <c:valAx>
        <c:axId val="815089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No. Staff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094096"/>
        <c:crosses val="autoZero"/>
        <c:crossBetween val="midCat"/>
      </c:valAx>
      <c:valAx>
        <c:axId val="8150940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150891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Adv.$'000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'2.3e'!$C$2:$C$151</c:f>
              <c:numCache>
                <c:formatCode>General</c:formatCode>
                <c:ptCount val="150"/>
                <c:pt idx="0">
                  <c:v>171</c:v>
                </c:pt>
                <c:pt idx="1">
                  <c:v>213</c:v>
                </c:pt>
                <c:pt idx="2">
                  <c:v>255</c:v>
                </c:pt>
                <c:pt idx="3">
                  <c:v>287</c:v>
                </c:pt>
                <c:pt idx="4">
                  <c:v>112</c:v>
                </c:pt>
                <c:pt idx="5">
                  <c:v>238</c:v>
                </c:pt>
                <c:pt idx="6">
                  <c:v>124</c:v>
                </c:pt>
                <c:pt idx="7">
                  <c:v>214</c:v>
                </c:pt>
                <c:pt idx="8">
                  <c:v>215</c:v>
                </c:pt>
                <c:pt idx="9">
                  <c:v>154</c:v>
                </c:pt>
                <c:pt idx="10">
                  <c:v>97</c:v>
                </c:pt>
                <c:pt idx="11">
                  <c:v>301</c:v>
                </c:pt>
                <c:pt idx="12">
                  <c:v>123</c:v>
                </c:pt>
                <c:pt idx="13">
                  <c:v>148</c:v>
                </c:pt>
                <c:pt idx="14">
                  <c:v>228</c:v>
                </c:pt>
                <c:pt idx="15">
                  <c:v>136</c:v>
                </c:pt>
                <c:pt idx="16">
                  <c:v>369</c:v>
                </c:pt>
                <c:pt idx="17">
                  <c:v>187</c:v>
                </c:pt>
                <c:pt idx="18">
                  <c:v>66</c:v>
                </c:pt>
                <c:pt idx="19">
                  <c:v>116</c:v>
                </c:pt>
                <c:pt idx="20">
                  <c:v>144</c:v>
                </c:pt>
                <c:pt idx="21">
                  <c:v>201</c:v>
                </c:pt>
                <c:pt idx="22">
                  <c:v>96</c:v>
                </c:pt>
                <c:pt idx="23">
                  <c:v>134</c:v>
                </c:pt>
                <c:pt idx="24">
                  <c:v>101</c:v>
                </c:pt>
                <c:pt idx="25">
                  <c:v>82</c:v>
                </c:pt>
                <c:pt idx="26">
                  <c:v>311</c:v>
                </c:pt>
                <c:pt idx="27">
                  <c:v>65</c:v>
                </c:pt>
                <c:pt idx="28">
                  <c:v>31</c:v>
                </c:pt>
                <c:pt idx="29">
                  <c:v>249</c:v>
                </c:pt>
                <c:pt idx="30">
                  <c:v>197</c:v>
                </c:pt>
                <c:pt idx="31">
                  <c:v>213</c:v>
                </c:pt>
                <c:pt idx="32">
                  <c:v>69</c:v>
                </c:pt>
                <c:pt idx="33">
                  <c:v>201</c:v>
                </c:pt>
                <c:pt idx="34">
                  <c:v>69</c:v>
                </c:pt>
                <c:pt idx="35">
                  <c:v>117</c:v>
                </c:pt>
                <c:pt idx="36">
                  <c:v>81</c:v>
                </c:pt>
                <c:pt idx="37">
                  <c:v>211</c:v>
                </c:pt>
                <c:pt idx="38">
                  <c:v>151</c:v>
                </c:pt>
                <c:pt idx="39">
                  <c:v>77</c:v>
                </c:pt>
                <c:pt idx="40">
                  <c:v>99</c:v>
                </c:pt>
                <c:pt idx="41">
                  <c:v>283</c:v>
                </c:pt>
                <c:pt idx="42">
                  <c:v>196</c:v>
                </c:pt>
                <c:pt idx="43">
                  <c:v>253</c:v>
                </c:pt>
                <c:pt idx="44">
                  <c:v>203</c:v>
                </c:pt>
                <c:pt idx="45">
                  <c:v>164</c:v>
                </c:pt>
                <c:pt idx="46">
                  <c:v>146</c:v>
                </c:pt>
                <c:pt idx="47">
                  <c:v>121</c:v>
                </c:pt>
                <c:pt idx="48">
                  <c:v>128</c:v>
                </c:pt>
                <c:pt idx="49">
                  <c:v>132</c:v>
                </c:pt>
                <c:pt idx="50">
                  <c:v>75</c:v>
                </c:pt>
                <c:pt idx="51">
                  <c:v>144</c:v>
                </c:pt>
                <c:pt idx="52">
                  <c:v>152</c:v>
                </c:pt>
                <c:pt idx="53">
                  <c:v>104</c:v>
                </c:pt>
                <c:pt idx="54">
                  <c:v>112</c:v>
                </c:pt>
                <c:pt idx="55">
                  <c:v>139</c:v>
                </c:pt>
                <c:pt idx="56">
                  <c:v>150</c:v>
                </c:pt>
                <c:pt idx="57">
                  <c:v>60</c:v>
                </c:pt>
                <c:pt idx="58">
                  <c:v>266</c:v>
                </c:pt>
                <c:pt idx="59">
                  <c:v>209</c:v>
                </c:pt>
                <c:pt idx="60">
                  <c:v>181</c:v>
                </c:pt>
                <c:pt idx="61">
                  <c:v>180</c:v>
                </c:pt>
                <c:pt idx="62">
                  <c:v>111</c:v>
                </c:pt>
                <c:pt idx="63">
                  <c:v>150</c:v>
                </c:pt>
                <c:pt idx="64">
                  <c:v>348</c:v>
                </c:pt>
                <c:pt idx="65">
                  <c:v>214</c:v>
                </c:pt>
                <c:pt idx="66">
                  <c:v>141</c:v>
                </c:pt>
                <c:pt idx="67">
                  <c:v>148</c:v>
                </c:pt>
                <c:pt idx="68">
                  <c:v>146</c:v>
                </c:pt>
                <c:pt idx="69">
                  <c:v>199</c:v>
                </c:pt>
                <c:pt idx="70">
                  <c:v>171</c:v>
                </c:pt>
                <c:pt idx="71">
                  <c:v>122</c:v>
                </c:pt>
                <c:pt idx="72">
                  <c:v>110</c:v>
                </c:pt>
                <c:pt idx="73">
                  <c:v>73</c:v>
                </c:pt>
                <c:pt idx="74">
                  <c:v>89</c:v>
                </c:pt>
                <c:pt idx="75">
                  <c:v>166</c:v>
                </c:pt>
                <c:pt idx="76">
                  <c:v>118</c:v>
                </c:pt>
                <c:pt idx="77">
                  <c:v>117</c:v>
                </c:pt>
                <c:pt idx="78">
                  <c:v>175</c:v>
                </c:pt>
                <c:pt idx="79">
                  <c:v>102</c:v>
                </c:pt>
                <c:pt idx="80">
                  <c:v>182</c:v>
                </c:pt>
                <c:pt idx="81">
                  <c:v>230</c:v>
                </c:pt>
                <c:pt idx="82">
                  <c:v>59</c:v>
                </c:pt>
                <c:pt idx="83">
                  <c:v>71</c:v>
                </c:pt>
                <c:pt idx="84">
                  <c:v>46</c:v>
                </c:pt>
                <c:pt idx="85">
                  <c:v>43</c:v>
                </c:pt>
                <c:pt idx="86">
                  <c:v>125</c:v>
                </c:pt>
                <c:pt idx="87">
                  <c:v>118</c:v>
                </c:pt>
                <c:pt idx="88">
                  <c:v>101</c:v>
                </c:pt>
                <c:pt idx="89">
                  <c:v>213</c:v>
                </c:pt>
                <c:pt idx="90">
                  <c:v>115</c:v>
                </c:pt>
                <c:pt idx="91">
                  <c:v>121</c:v>
                </c:pt>
                <c:pt idx="92">
                  <c:v>69</c:v>
                </c:pt>
                <c:pt idx="93">
                  <c:v>178</c:v>
                </c:pt>
                <c:pt idx="94">
                  <c:v>85</c:v>
                </c:pt>
                <c:pt idx="95">
                  <c:v>282</c:v>
                </c:pt>
                <c:pt idx="96">
                  <c:v>156</c:v>
                </c:pt>
                <c:pt idx="97">
                  <c:v>86</c:v>
                </c:pt>
                <c:pt idx="98">
                  <c:v>212</c:v>
                </c:pt>
                <c:pt idx="99">
                  <c:v>157</c:v>
                </c:pt>
                <c:pt idx="100">
                  <c:v>91</c:v>
                </c:pt>
                <c:pt idx="101">
                  <c:v>169</c:v>
                </c:pt>
                <c:pt idx="102">
                  <c:v>175</c:v>
                </c:pt>
                <c:pt idx="103">
                  <c:v>77</c:v>
                </c:pt>
                <c:pt idx="104">
                  <c:v>125</c:v>
                </c:pt>
                <c:pt idx="105">
                  <c:v>102</c:v>
                </c:pt>
                <c:pt idx="106">
                  <c:v>249</c:v>
                </c:pt>
                <c:pt idx="107">
                  <c:v>134</c:v>
                </c:pt>
                <c:pt idx="108">
                  <c:v>129</c:v>
                </c:pt>
                <c:pt idx="109">
                  <c:v>51</c:v>
                </c:pt>
                <c:pt idx="110">
                  <c:v>33</c:v>
                </c:pt>
                <c:pt idx="111">
                  <c:v>121</c:v>
                </c:pt>
                <c:pt idx="112">
                  <c:v>116</c:v>
                </c:pt>
                <c:pt idx="113">
                  <c:v>68</c:v>
                </c:pt>
                <c:pt idx="114">
                  <c:v>296</c:v>
                </c:pt>
                <c:pt idx="115">
                  <c:v>165</c:v>
                </c:pt>
                <c:pt idx="116">
                  <c:v>92</c:v>
                </c:pt>
                <c:pt idx="117">
                  <c:v>109</c:v>
                </c:pt>
                <c:pt idx="118">
                  <c:v>125</c:v>
                </c:pt>
                <c:pt idx="119">
                  <c:v>199</c:v>
                </c:pt>
                <c:pt idx="120">
                  <c:v>113</c:v>
                </c:pt>
                <c:pt idx="121">
                  <c:v>284</c:v>
                </c:pt>
                <c:pt idx="122">
                  <c:v>115</c:v>
                </c:pt>
                <c:pt idx="123">
                  <c:v>188</c:v>
                </c:pt>
                <c:pt idx="124">
                  <c:v>139</c:v>
                </c:pt>
                <c:pt idx="125">
                  <c:v>232</c:v>
                </c:pt>
                <c:pt idx="126">
                  <c:v>83</c:v>
                </c:pt>
                <c:pt idx="127">
                  <c:v>100</c:v>
                </c:pt>
                <c:pt idx="128">
                  <c:v>113</c:v>
                </c:pt>
                <c:pt idx="129">
                  <c:v>100</c:v>
                </c:pt>
                <c:pt idx="130">
                  <c:v>123</c:v>
                </c:pt>
                <c:pt idx="131">
                  <c:v>106</c:v>
                </c:pt>
                <c:pt idx="132">
                  <c:v>126</c:v>
                </c:pt>
                <c:pt idx="133">
                  <c:v>200</c:v>
                </c:pt>
                <c:pt idx="134">
                  <c:v>47</c:v>
                </c:pt>
                <c:pt idx="135">
                  <c:v>202</c:v>
                </c:pt>
                <c:pt idx="136">
                  <c:v>97</c:v>
                </c:pt>
                <c:pt idx="137">
                  <c:v>49</c:v>
                </c:pt>
                <c:pt idx="138">
                  <c:v>84</c:v>
                </c:pt>
                <c:pt idx="139">
                  <c:v>209</c:v>
                </c:pt>
                <c:pt idx="140">
                  <c:v>70</c:v>
                </c:pt>
                <c:pt idx="141">
                  <c:v>185</c:v>
                </c:pt>
                <c:pt idx="142">
                  <c:v>209</c:v>
                </c:pt>
                <c:pt idx="143">
                  <c:v>175</c:v>
                </c:pt>
                <c:pt idx="144">
                  <c:v>118</c:v>
                </c:pt>
                <c:pt idx="145">
                  <c:v>253</c:v>
                </c:pt>
                <c:pt idx="146">
                  <c:v>20</c:v>
                </c:pt>
                <c:pt idx="147">
                  <c:v>103</c:v>
                </c:pt>
                <c:pt idx="148">
                  <c:v>120</c:v>
                </c:pt>
                <c:pt idx="149">
                  <c:v>102</c:v>
                </c:pt>
              </c:numCache>
            </c:numRef>
          </c:xVal>
          <c:yVal>
            <c:numRef>
              <c:f>'2.3e'!$J$29:$J$178</c:f>
              <c:numCache>
                <c:formatCode>0.000</c:formatCode>
                <c:ptCount val="150"/>
                <c:pt idx="0">
                  <c:v>-5.6178244140866695E-2</c:v>
                </c:pt>
                <c:pt idx="1">
                  <c:v>-0.22170821129304663</c:v>
                </c:pt>
                <c:pt idx="2">
                  <c:v>1.0657117137501118</c:v>
                </c:pt>
                <c:pt idx="3">
                  <c:v>0.9752869763832912</c:v>
                </c:pt>
                <c:pt idx="4">
                  <c:v>-0.7717862854167965</c:v>
                </c:pt>
                <c:pt idx="5">
                  <c:v>0.78752301150151993</c:v>
                </c:pt>
                <c:pt idx="6">
                  <c:v>-0.19011437149939603</c:v>
                </c:pt>
                <c:pt idx="7">
                  <c:v>0.50395463294879761</c:v>
                </c:pt>
                <c:pt idx="8">
                  <c:v>0.3502621059827753</c:v>
                </c:pt>
                <c:pt idx="9">
                  <c:v>-0.46886647786390689</c:v>
                </c:pt>
                <c:pt idx="10">
                  <c:v>0.31005132466915342</c:v>
                </c:pt>
                <c:pt idx="11">
                  <c:v>-0.73651512578376099</c:v>
                </c:pt>
                <c:pt idx="12">
                  <c:v>-0.65796484823472845</c:v>
                </c:pt>
                <c:pt idx="13">
                  <c:v>-2.4784058525773585</c:v>
                </c:pt>
                <c:pt idx="14">
                  <c:v>0.24597457453249838</c:v>
                </c:pt>
                <c:pt idx="15">
                  <c:v>0.41314241509111937</c:v>
                </c:pt>
                <c:pt idx="16">
                  <c:v>-1.2736912551087443E-2</c:v>
                </c:pt>
                <c:pt idx="17">
                  <c:v>0.34733543725186955</c:v>
                </c:pt>
                <c:pt idx="18">
                  <c:v>-1.0562297215188678</c:v>
                </c:pt>
                <c:pt idx="19">
                  <c:v>-0.92127512148411661</c:v>
                </c:pt>
                <c:pt idx="20">
                  <c:v>2.3697138166493659E-2</c:v>
                </c:pt>
                <c:pt idx="21">
                  <c:v>0.17316340341195158</c:v>
                </c:pt>
                <c:pt idx="22">
                  <c:v>0.34817605218507985</c:v>
                </c:pt>
                <c:pt idx="23">
                  <c:v>1.6651786026300091</c:v>
                </c:pt>
                <c:pt idx="24">
                  <c:v>0.95498353377613654</c:v>
                </c:pt>
                <c:pt idx="25">
                  <c:v>-0.3337602512733886</c:v>
                </c:pt>
                <c:pt idx="26">
                  <c:v>-0.56633452589848332</c:v>
                </c:pt>
                <c:pt idx="27">
                  <c:v>-1.0053965750146805</c:v>
                </c:pt>
                <c:pt idx="28">
                  <c:v>1.3264453836921835</c:v>
                </c:pt>
                <c:pt idx="29">
                  <c:v>4.3011957867349793E-2</c:v>
                </c:pt>
                <c:pt idx="30">
                  <c:v>-1.441719141105736</c:v>
                </c:pt>
                <c:pt idx="31">
                  <c:v>2.3588795129514395E-2</c:v>
                </c:pt>
                <c:pt idx="32">
                  <c:v>-0.79061775079459906</c:v>
                </c:pt>
                <c:pt idx="33">
                  <c:v>-0.88916568289471698</c:v>
                </c:pt>
                <c:pt idx="34">
                  <c:v>8.4018888858224727E-2</c:v>
                </c:pt>
                <c:pt idx="35">
                  <c:v>-0.93514586353944473</c:v>
                </c:pt>
                <c:pt idx="36">
                  <c:v>-0.24533690195631763</c:v>
                </c:pt>
                <c:pt idx="37">
                  <c:v>-0.94011393160921841</c:v>
                </c:pt>
                <c:pt idx="38">
                  <c:v>-1.6288024058272335</c:v>
                </c:pt>
                <c:pt idx="39">
                  <c:v>1.0879377726828512</c:v>
                </c:pt>
                <c:pt idx="40">
                  <c:v>-0.10391526938422579</c:v>
                </c:pt>
                <c:pt idx="41">
                  <c:v>-1.3332526214687341</c:v>
                </c:pt>
                <c:pt idx="42">
                  <c:v>-0.69756515811458364</c:v>
                </c:pt>
                <c:pt idx="43">
                  <c:v>-0.31489639041845052</c:v>
                </c:pt>
                <c:pt idx="44">
                  <c:v>0.35243160069066981</c:v>
                </c:pt>
                <c:pt idx="45">
                  <c:v>-0.66849107429660926</c:v>
                </c:pt>
                <c:pt idx="46">
                  <c:v>0.68554494105267061</c:v>
                </c:pt>
                <c:pt idx="47">
                  <c:v>-0.3189226630092854</c:v>
                </c:pt>
                <c:pt idx="48">
                  <c:v>-1.0797707136118326</c:v>
                </c:pt>
                <c:pt idx="49">
                  <c:v>-0.16283843086766581</c:v>
                </c:pt>
                <c:pt idx="50">
                  <c:v>0.43978131166107026</c:v>
                </c:pt>
                <c:pt idx="51">
                  <c:v>-0.95681437896135257</c:v>
                </c:pt>
                <c:pt idx="52">
                  <c:v>-0.34567027317529053</c:v>
                </c:pt>
                <c:pt idx="53">
                  <c:v>-0.4152238568293285</c:v>
                </c:pt>
                <c:pt idx="54">
                  <c:v>-0.30011080808122603</c:v>
                </c:pt>
                <c:pt idx="55">
                  <c:v>-1.0171396807515443</c:v>
                </c:pt>
                <c:pt idx="56">
                  <c:v>-0.27189519770605308</c:v>
                </c:pt>
                <c:pt idx="57">
                  <c:v>-0.35070700718283199</c:v>
                </c:pt>
                <c:pt idx="58">
                  <c:v>-1.1359704781887103</c:v>
                </c:pt>
                <c:pt idx="59">
                  <c:v>4.3908791241966227E-2</c:v>
                </c:pt>
                <c:pt idx="60">
                  <c:v>-0.11589218088505859</c:v>
                </c:pt>
                <c:pt idx="61">
                  <c:v>1.1600720971932326</c:v>
                </c:pt>
                <c:pt idx="62">
                  <c:v>-0.96980312096395593</c:v>
                </c:pt>
                <c:pt idx="63">
                  <c:v>-0.95779841265586718</c:v>
                </c:pt>
                <c:pt idx="64">
                  <c:v>0.66002348680808964</c:v>
                </c:pt>
                <c:pt idx="65">
                  <c:v>0.4889020227787686</c:v>
                </c:pt>
                <c:pt idx="66">
                  <c:v>0.54080134175497285</c:v>
                </c:pt>
                <c:pt idx="67">
                  <c:v>0.95642719631912065</c:v>
                </c:pt>
                <c:pt idx="68">
                  <c:v>0.75258145164698398</c:v>
                </c:pt>
                <c:pt idx="69">
                  <c:v>-4.6016188455887175E-2</c:v>
                </c:pt>
                <c:pt idx="70">
                  <c:v>-0.34623338660475689</c:v>
                </c:pt>
                <c:pt idx="71">
                  <c:v>-1.2043833443271428</c:v>
                </c:pt>
                <c:pt idx="72">
                  <c:v>-1.054222228008312</c:v>
                </c:pt>
                <c:pt idx="73">
                  <c:v>-0.19362835540404966</c:v>
                </c:pt>
                <c:pt idx="74">
                  <c:v>-0.10177110719764393</c:v>
                </c:pt>
                <c:pt idx="75">
                  <c:v>0.97826285542845604</c:v>
                </c:pt>
                <c:pt idx="76">
                  <c:v>-0.18438389118214182</c:v>
                </c:pt>
                <c:pt idx="77">
                  <c:v>1.3756981524491518</c:v>
                </c:pt>
                <c:pt idx="78">
                  <c:v>-0.30647416669746974</c:v>
                </c:pt>
                <c:pt idx="79">
                  <c:v>1.294331083536532</c:v>
                </c:pt>
                <c:pt idx="80">
                  <c:v>2.0960651855974959</c:v>
                </c:pt>
                <c:pt idx="81">
                  <c:v>1.5818450676946068</c:v>
                </c:pt>
                <c:pt idx="82">
                  <c:v>0.60506015312764472</c:v>
                </c:pt>
                <c:pt idx="83">
                  <c:v>-0.43244515221602242</c:v>
                </c:pt>
                <c:pt idx="84">
                  <c:v>3.3097949108389813E-2</c:v>
                </c:pt>
                <c:pt idx="85">
                  <c:v>0.49800224432520857</c:v>
                </c:pt>
                <c:pt idx="86">
                  <c:v>-7.3887572030217896E-2</c:v>
                </c:pt>
                <c:pt idx="87">
                  <c:v>-0.1561763215270382</c:v>
                </c:pt>
                <c:pt idx="88">
                  <c:v>-1.0106582030870115E-2</c:v>
                </c:pt>
                <c:pt idx="89">
                  <c:v>0.54695945254899314</c:v>
                </c:pt>
                <c:pt idx="90">
                  <c:v>-0.21315238745875131</c:v>
                </c:pt>
                <c:pt idx="91">
                  <c:v>8.3679283338971899E-2</c:v>
                </c:pt>
                <c:pt idx="92">
                  <c:v>6.2556171701956487E-2</c:v>
                </c:pt>
                <c:pt idx="93">
                  <c:v>-0.86333292184970212</c:v>
                </c:pt>
                <c:pt idx="94">
                  <c:v>-7.980579550320499E-3</c:v>
                </c:pt>
                <c:pt idx="95">
                  <c:v>-0.83432406432735462</c:v>
                </c:pt>
                <c:pt idx="96">
                  <c:v>-0.70702052609560262</c:v>
                </c:pt>
                <c:pt idx="97">
                  <c:v>-0.42871238630423214</c:v>
                </c:pt>
                <c:pt idx="98">
                  <c:v>-0.1584791369969647</c:v>
                </c:pt>
                <c:pt idx="99">
                  <c:v>0.76750378310492806</c:v>
                </c:pt>
                <c:pt idx="100">
                  <c:v>1.6111515072897795</c:v>
                </c:pt>
                <c:pt idx="101">
                  <c:v>-0.85917275478895405</c:v>
                </c:pt>
                <c:pt idx="102">
                  <c:v>0.14399292306741884</c:v>
                </c:pt>
                <c:pt idx="103">
                  <c:v>0.1333521360351213</c:v>
                </c:pt>
                <c:pt idx="104">
                  <c:v>0.58469807003396568</c:v>
                </c:pt>
                <c:pt idx="105">
                  <c:v>0.4043293518560791</c:v>
                </c:pt>
                <c:pt idx="106">
                  <c:v>0.49412786016939059</c:v>
                </c:pt>
                <c:pt idx="107">
                  <c:v>-0.83066728055554684</c:v>
                </c:pt>
                <c:pt idx="108">
                  <c:v>-0.15851778047408693</c:v>
                </c:pt>
                <c:pt idx="109">
                  <c:v>-0.58980800879701256</c:v>
                </c:pt>
                <c:pt idx="110">
                  <c:v>4.0647939551737622E-2</c:v>
                </c:pt>
                <c:pt idx="111">
                  <c:v>-0.75144218909468741</c:v>
                </c:pt>
                <c:pt idx="112">
                  <c:v>6.3653682305142567E-2</c:v>
                </c:pt>
                <c:pt idx="113">
                  <c:v>0.57348497481750815</c:v>
                </c:pt>
                <c:pt idx="114">
                  <c:v>-0.16933325795983478</c:v>
                </c:pt>
                <c:pt idx="115">
                  <c:v>1.1948925669781971</c:v>
                </c:pt>
                <c:pt idx="116">
                  <c:v>-0.63239772421201224</c:v>
                </c:pt>
                <c:pt idx="117">
                  <c:v>0.18989326534141693</c:v>
                </c:pt>
                <c:pt idx="118">
                  <c:v>0.89257309413754449</c:v>
                </c:pt>
                <c:pt idx="119">
                  <c:v>-1.2167495927278615</c:v>
                </c:pt>
                <c:pt idx="120">
                  <c:v>-0.82327993059196469</c:v>
                </c:pt>
                <c:pt idx="121">
                  <c:v>1.6974449917995607</c:v>
                </c:pt>
                <c:pt idx="122">
                  <c:v>-1.4189547684505541</c:v>
                </c:pt>
                <c:pt idx="123">
                  <c:v>0.73917952613177462</c:v>
                </c:pt>
                <c:pt idx="124">
                  <c:v>0.73706820595044498</c:v>
                </c:pt>
                <c:pt idx="125">
                  <c:v>6.7005952495964749E-2</c:v>
                </c:pt>
                <c:pt idx="126">
                  <c:v>-0.34329067345340825</c:v>
                </c:pt>
                <c:pt idx="127">
                  <c:v>-0.64364604442209306</c:v>
                </c:pt>
                <c:pt idx="128">
                  <c:v>-0.67236566350458382</c:v>
                </c:pt>
                <c:pt idx="129">
                  <c:v>-0.47824542361443889</c:v>
                </c:pt>
                <c:pt idx="130">
                  <c:v>1.0998472676273199</c:v>
                </c:pt>
                <c:pt idx="131">
                  <c:v>-0.24938264917980391</c:v>
                </c:pt>
                <c:pt idx="132">
                  <c:v>0.24413963270075723</c:v>
                </c:pt>
                <c:pt idx="133">
                  <c:v>0.51559470174800026</c:v>
                </c:pt>
                <c:pt idx="134">
                  <c:v>1.2673441499139599</c:v>
                </c:pt>
                <c:pt idx="135">
                  <c:v>0.28621855462649393</c:v>
                </c:pt>
                <c:pt idx="136">
                  <c:v>-0.61346610703380833</c:v>
                </c:pt>
                <c:pt idx="137">
                  <c:v>-3.5219890163743273E-2</c:v>
                </c:pt>
                <c:pt idx="138">
                  <c:v>-0.58601279658369165</c:v>
                </c:pt>
                <c:pt idx="139">
                  <c:v>-0.49221795983712546</c:v>
                </c:pt>
                <c:pt idx="140">
                  <c:v>0.4684708014190857</c:v>
                </c:pt>
                <c:pt idx="141">
                  <c:v>1.7433713171824827</c:v>
                </c:pt>
                <c:pt idx="142">
                  <c:v>0.66605143918355836</c:v>
                </c:pt>
                <c:pt idx="143">
                  <c:v>0.8062985046222142</c:v>
                </c:pt>
                <c:pt idx="144">
                  <c:v>-0.13098487848935036</c:v>
                </c:pt>
                <c:pt idx="145">
                  <c:v>-1.099324596104454</c:v>
                </c:pt>
                <c:pt idx="146">
                  <c:v>0.33256972796534434</c:v>
                </c:pt>
                <c:pt idx="147">
                  <c:v>4.7279960476262435</c:v>
                </c:pt>
                <c:pt idx="148">
                  <c:v>-1.1358082244850394</c:v>
                </c:pt>
                <c:pt idx="149">
                  <c:v>0.65949287542140311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49-4D09-8F62-2A583FD89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099016"/>
        <c:axId val="815072776"/>
      </c:scatterChart>
      <c:valAx>
        <c:axId val="815099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Adv.$'000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072776"/>
        <c:crosses val="autoZero"/>
        <c:crossBetween val="midCat"/>
      </c:valAx>
      <c:valAx>
        <c:axId val="815072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815099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Basket:2016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'2.3e'!$D$2:$D$151</c:f>
              <c:numCache>
                <c:formatCode>0</c:formatCode>
                <c:ptCount val="150"/>
                <c:pt idx="0">
                  <c:v>171</c:v>
                </c:pt>
                <c:pt idx="1">
                  <c:v>168</c:v>
                </c:pt>
                <c:pt idx="2">
                  <c:v>180</c:v>
                </c:pt>
                <c:pt idx="3">
                  <c:v>173</c:v>
                </c:pt>
                <c:pt idx="4">
                  <c:v>166</c:v>
                </c:pt>
                <c:pt idx="5">
                  <c:v>183</c:v>
                </c:pt>
                <c:pt idx="6">
                  <c:v>182</c:v>
                </c:pt>
                <c:pt idx="7">
                  <c:v>173</c:v>
                </c:pt>
                <c:pt idx="8">
                  <c:v>183</c:v>
                </c:pt>
                <c:pt idx="9">
                  <c:v>158</c:v>
                </c:pt>
                <c:pt idx="10">
                  <c:v>174</c:v>
                </c:pt>
                <c:pt idx="11">
                  <c:v>174</c:v>
                </c:pt>
                <c:pt idx="12">
                  <c:v>163</c:v>
                </c:pt>
                <c:pt idx="13">
                  <c:v>168</c:v>
                </c:pt>
                <c:pt idx="14">
                  <c:v>173</c:v>
                </c:pt>
                <c:pt idx="15">
                  <c:v>159</c:v>
                </c:pt>
                <c:pt idx="16">
                  <c:v>163</c:v>
                </c:pt>
                <c:pt idx="17">
                  <c:v>182</c:v>
                </c:pt>
                <c:pt idx="18">
                  <c:v>178</c:v>
                </c:pt>
                <c:pt idx="19">
                  <c:v>185</c:v>
                </c:pt>
                <c:pt idx="20">
                  <c:v>168</c:v>
                </c:pt>
                <c:pt idx="21">
                  <c:v>183</c:v>
                </c:pt>
                <c:pt idx="22">
                  <c:v>181</c:v>
                </c:pt>
                <c:pt idx="23">
                  <c:v>178</c:v>
                </c:pt>
                <c:pt idx="24">
                  <c:v>170</c:v>
                </c:pt>
                <c:pt idx="25">
                  <c:v>163</c:v>
                </c:pt>
                <c:pt idx="26">
                  <c:v>164</c:v>
                </c:pt>
                <c:pt idx="27">
                  <c:v>180</c:v>
                </c:pt>
                <c:pt idx="28">
                  <c:v>179</c:v>
                </c:pt>
                <c:pt idx="29">
                  <c:v>170</c:v>
                </c:pt>
                <c:pt idx="30">
                  <c:v>166</c:v>
                </c:pt>
                <c:pt idx="31">
                  <c:v>168</c:v>
                </c:pt>
                <c:pt idx="32">
                  <c:v>178</c:v>
                </c:pt>
                <c:pt idx="33">
                  <c:v>186</c:v>
                </c:pt>
                <c:pt idx="34">
                  <c:v>181</c:v>
                </c:pt>
                <c:pt idx="35">
                  <c:v>165</c:v>
                </c:pt>
                <c:pt idx="36">
                  <c:v>181</c:v>
                </c:pt>
                <c:pt idx="37">
                  <c:v>166</c:v>
                </c:pt>
                <c:pt idx="38">
                  <c:v>201</c:v>
                </c:pt>
                <c:pt idx="39">
                  <c:v>157</c:v>
                </c:pt>
                <c:pt idx="40">
                  <c:v>171</c:v>
                </c:pt>
                <c:pt idx="41">
                  <c:v>167</c:v>
                </c:pt>
                <c:pt idx="42">
                  <c:v>176</c:v>
                </c:pt>
                <c:pt idx="43">
                  <c:v>163</c:v>
                </c:pt>
                <c:pt idx="44">
                  <c:v>173</c:v>
                </c:pt>
                <c:pt idx="45">
                  <c:v>183</c:v>
                </c:pt>
                <c:pt idx="46">
                  <c:v>173</c:v>
                </c:pt>
                <c:pt idx="47">
                  <c:v>161</c:v>
                </c:pt>
                <c:pt idx="48">
                  <c:v>165</c:v>
                </c:pt>
                <c:pt idx="49">
                  <c:v>173</c:v>
                </c:pt>
                <c:pt idx="50">
                  <c:v>182</c:v>
                </c:pt>
                <c:pt idx="51">
                  <c:v>165</c:v>
                </c:pt>
                <c:pt idx="52">
                  <c:v>164</c:v>
                </c:pt>
                <c:pt idx="53">
                  <c:v>164</c:v>
                </c:pt>
                <c:pt idx="54">
                  <c:v>162</c:v>
                </c:pt>
                <c:pt idx="55">
                  <c:v>177</c:v>
                </c:pt>
                <c:pt idx="56">
                  <c:v>163</c:v>
                </c:pt>
                <c:pt idx="57">
                  <c:v>172</c:v>
                </c:pt>
                <c:pt idx="58">
                  <c:v>178</c:v>
                </c:pt>
                <c:pt idx="59">
                  <c:v>179</c:v>
                </c:pt>
                <c:pt idx="60">
                  <c:v>164</c:v>
                </c:pt>
                <c:pt idx="61">
                  <c:v>181</c:v>
                </c:pt>
                <c:pt idx="62">
                  <c:v>164</c:v>
                </c:pt>
                <c:pt idx="63">
                  <c:v>177</c:v>
                </c:pt>
                <c:pt idx="64">
                  <c:v>184</c:v>
                </c:pt>
                <c:pt idx="65">
                  <c:v>160</c:v>
                </c:pt>
                <c:pt idx="66">
                  <c:v>180</c:v>
                </c:pt>
                <c:pt idx="67">
                  <c:v>178</c:v>
                </c:pt>
                <c:pt idx="68">
                  <c:v>170</c:v>
                </c:pt>
                <c:pt idx="69">
                  <c:v>164</c:v>
                </c:pt>
                <c:pt idx="70">
                  <c:v>174</c:v>
                </c:pt>
                <c:pt idx="71">
                  <c:v>163</c:v>
                </c:pt>
                <c:pt idx="72">
                  <c:v>175</c:v>
                </c:pt>
                <c:pt idx="73">
                  <c:v>174</c:v>
                </c:pt>
                <c:pt idx="74">
                  <c:v>170</c:v>
                </c:pt>
                <c:pt idx="75">
                  <c:v>178</c:v>
                </c:pt>
                <c:pt idx="76">
                  <c:v>173</c:v>
                </c:pt>
                <c:pt idx="77">
                  <c:v>176</c:v>
                </c:pt>
                <c:pt idx="78">
                  <c:v>179</c:v>
                </c:pt>
                <c:pt idx="79">
                  <c:v>162</c:v>
                </c:pt>
                <c:pt idx="80">
                  <c:v>168</c:v>
                </c:pt>
                <c:pt idx="81">
                  <c:v>165</c:v>
                </c:pt>
                <c:pt idx="82">
                  <c:v>170</c:v>
                </c:pt>
                <c:pt idx="83">
                  <c:v>175</c:v>
                </c:pt>
                <c:pt idx="84">
                  <c:v>184</c:v>
                </c:pt>
                <c:pt idx="85">
                  <c:v>176</c:v>
                </c:pt>
                <c:pt idx="86">
                  <c:v>160</c:v>
                </c:pt>
                <c:pt idx="87">
                  <c:v>173</c:v>
                </c:pt>
                <c:pt idx="88">
                  <c:v>163</c:v>
                </c:pt>
                <c:pt idx="89">
                  <c:v>168</c:v>
                </c:pt>
                <c:pt idx="90">
                  <c:v>162</c:v>
                </c:pt>
                <c:pt idx="91">
                  <c:v>160</c:v>
                </c:pt>
                <c:pt idx="92">
                  <c:v>174</c:v>
                </c:pt>
                <c:pt idx="93">
                  <c:v>175</c:v>
                </c:pt>
                <c:pt idx="94">
                  <c:v>171</c:v>
                </c:pt>
                <c:pt idx="95">
                  <c:v>175</c:v>
                </c:pt>
                <c:pt idx="96">
                  <c:v>186</c:v>
                </c:pt>
                <c:pt idx="97">
                  <c:v>172</c:v>
                </c:pt>
                <c:pt idx="98">
                  <c:v>165</c:v>
                </c:pt>
                <c:pt idx="99">
                  <c:v>174</c:v>
                </c:pt>
                <c:pt idx="100">
                  <c:v>178</c:v>
                </c:pt>
                <c:pt idx="101">
                  <c:v>179</c:v>
                </c:pt>
                <c:pt idx="102">
                  <c:v>161</c:v>
                </c:pt>
                <c:pt idx="103">
                  <c:v>168</c:v>
                </c:pt>
                <c:pt idx="104">
                  <c:v>162</c:v>
                </c:pt>
                <c:pt idx="105">
                  <c:v>162</c:v>
                </c:pt>
                <c:pt idx="106">
                  <c:v>164</c:v>
                </c:pt>
                <c:pt idx="107">
                  <c:v>176</c:v>
                </c:pt>
                <c:pt idx="108">
                  <c:v>162</c:v>
                </c:pt>
                <c:pt idx="109">
                  <c:v>185</c:v>
                </c:pt>
                <c:pt idx="110">
                  <c:v>182</c:v>
                </c:pt>
                <c:pt idx="111">
                  <c:v>173</c:v>
                </c:pt>
                <c:pt idx="112">
                  <c:v>164</c:v>
                </c:pt>
                <c:pt idx="113">
                  <c:v>170</c:v>
                </c:pt>
                <c:pt idx="114">
                  <c:v>184</c:v>
                </c:pt>
                <c:pt idx="115">
                  <c:v>169</c:v>
                </c:pt>
                <c:pt idx="116">
                  <c:v>175</c:v>
                </c:pt>
                <c:pt idx="117">
                  <c:v>162</c:v>
                </c:pt>
                <c:pt idx="118">
                  <c:v>172</c:v>
                </c:pt>
                <c:pt idx="119">
                  <c:v>162</c:v>
                </c:pt>
                <c:pt idx="120">
                  <c:v>161</c:v>
                </c:pt>
                <c:pt idx="121">
                  <c:v>175</c:v>
                </c:pt>
                <c:pt idx="122">
                  <c:v>175</c:v>
                </c:pt>
                <c:pt idx="123">
                  <c:v>181</c:v>
                </c:pt>
                <c:pt idx="124">
                  <c:v>169</c:v>
                </c:pt>
                <c:pt idx="125">
                  <c:v>183</c:v>
                </c:pt>
                <c:pt idx="126">
                  <c:v>172</c:v>
                </c:pt>
                <c:pt idx="127">
                  <c:v>173</c:v>
                </c:pt>
                <c:pt idx="128">
                  <c:v>176</c:v>
                </c:pt>
                <c:pt idx="129">
                  <c:v>161</c:v>
                </c:pt>
                <c:pt idx="130">
                  <c:v>157</c:v>
                </c:pt>
                <c:pt idx="131">
                  <c:v>171</c:v>
                </c:pt>
                <c:pt idx="132">
                  <c:v>160</c:v>
                </c:pt>
                <c:pt idx="133">
                  <c:v>171</c:v>
                </c:pt>
                <c:pt idx="134">
                  <c:v>179</c:v>
                </c:pt>
                <c:pt idx="135">
                  <c:v>156</c:v>
                </c:pt>
                <c:pt idx="136">
                  <c:v>172</c:v>
                </c:pt>
                <c:pt idx="137">
                  <c:v>181</c:v>
                </c:pt>
                <c:pt idx="138">
                  <c:v>171</c:v>
                </c:pt>
                <c:pt idx="139">
                  <c:v>169</c:v>
                </c:pt>
                <c:pt idx="140">
                  <c:v>161</c:v>
                </c:pt>
                <c:pt idx="141">
                  <c:v>180</c:v>
                </c:pt>
                <c:pt idx="142">
                  <c:v>182</c:v>
                </c:pt>
                <c:pt idx="143">
                  <c:v>183</c:v>
                </c:pt>
                <c:pt idx="144">
                  <c:v>162</c:v>
                </c:pt>
                <c:pt idx="145">
                  <c:v>163</c:v>
                </c:pt>
                <c:pt idx="146">
                  <c:v>178</c:v>
                </c:pt>
                <c:pt idx="147">
                  <c:v>166</c:v>
                </c:pt>
                <c:pt idx="148">
                  <c:v>174</c:v>
                </c:pt>
                <c:pt idx="149">
                  <c:v>178</c:v>
                </c:pt>
              </c:numCache>
            </c:numRef>
          </c:xVal>
          <c:yVal>
            <c:numRef>
              <c:f>'2.3e'!$J$29:$J$178</c:f>
              <c:numCache>
                <c:formatCode>0.000</c:formatCode>
                <c:ptCount val="150"/>
                <c:pt idx="0">
                  <c:v>-5.6178244140866695E-2</c:v>
                </c:pt>
                <c:pt idx="1">
                  <c:v>-0.22170821129304663</c:v>
                </c:pt>
                <c:pt idx="2">
                  <c:v>1.0657117137501118</c:v>
                </c:pt>
                <c:pt idx="3">
                  <c:v>0.9752869763832912</c:v>
                </c:pt>
                <c:pt idx="4">
                  <c:v>-0.7717862854167965</c:v>
                </c:pt>
                <c:pt idx="5">
                  <c:v>0.78752301150151993</c:v>
                </c:pt>
                <c:pt idx="6">
                  <c:v>-0.19011437149939603</c:v>
                </c:pt>
                <c:pt idx="7">
                  <c:v>0.50395463294879761</c:v>
                </c:pt>
                <c:pt idx="8">
                  <c:v>0.3502621059827753</c:v>
                </c:pt>
                <c:pt idx="9">
                  <c:v>-0.46886647786390689</c:v>
                </c:pt>
                <c:pt idx="10">
                  <c:v>0.31005132466915342</c:v>
                </c:pt>
                <c:pt idx="11">
                  <c:v>-0.73651512578376099</c:v>
                </c:pt>
                <c:pt idx="12">
                  <c:v>-0.65796484823472845</c:v>
                </c:pt>
                <c:pt idx="13">
                  <c:v>-2.4784058525773585</c:v>
                </c:pt>
                <c:pt idx="14">
                  <c:v>0.24597457453249838</c:v>
                </c:pt>
                <c:pt idx="15">
                  <c:v>0.41314241509111937</c:v>
                </c:pt>
                <c:pt idx="16">
                  <c:v>-1.2736912551087443E-2</c:v>
                </c:pt>
                <c:pt idx="17">
                  <c:v>0.34733543725186955</c:v>
                </c:pt>
                <c:pt idx="18">
                  <c:v>-1.0562297215188678</c:v>
                </c:pt>
                <c:pt idx="19">
                  <c:v>-0.92127512148411661</c:v>
                </c:pt>
                <c:pt idx="20">
                  <c:v>2.3697138166493659E-2</c:v>
                </c:pt>
                <c:pt idx="21">
                  <c:v>0.17316340341195158</c:v>
                </c:pt>
                <c:pt idx="22">
                  <c:v>0.34817605218507985</c:v>
                </c:pt>
                <c:pt idx="23">
                  <c:v>1.6651786026300091</c:v>
                </c:pt>
                <c:pt idx="24">
                  <c:v>0.95498353377613654</c:v>
                </c:pt>
                <c:pt idx="25">
                  <c:v>-0.3337602512733886</c:v>
                </c:pt>
                <c:pt idx="26">
                  <c:v>-0.56633452589848332</c:v>
                </c:pt>
                <c:pt idx="27">
                  <c:v>-1.0053965750146805</c:v>
                </c:pt>
                <c:pt idx="28">
                  <c:v>1.3264453836921835</c:v>
                </c:pt>
                <c:pt idx="29">
                  <c:v>4.3011957867349793E-2</c:v>
                </c:pt>
                <c:pt idx="30">
                  <c:v>-1.441719141105736</c:v>
                </c:pt>
                <c:pt idx="31">
                  <c:v>2.3588795129514395E-2</c:v>
                </c:pt>
                <c:pt idx="32">
                  <c:v>-0.79061775079459906</c:v>
                </c:pt>
                <c:pt idx="33">
                  <c:v>-0.88916568289471698</c:v>
                </c:pt>
                <c:pt idx="34">
                  <c:v>8.4018888858224727E-2</c:v>
                </c:pt>
                <c:pt idx="35">
                  <c:v>-0.93514586353944473</c:v>
                </c:pt>
                <c:pt idx="36">
                  <c:v>-0.24533690195631763</c:v>
                </c:pt>
                <c:pt idx="37">
                  <c:v>-0.94011393160921841</c:v>
                </c:pt>
                <c:pt idx="38">
                  <c:v>-1.6288024058272335</c:v>
                </c:pt>
                <c:pt idx="39">
                  <c:v>1.0879377726828512</c:v>
                </c:pt>
                <c:pt idx="40">
                  <c:v>-0.10391526938422579</c:v>
                </c:pt>
                <c:pt idx="41">
                  <c:v>-1.3332526214687341</c:v>
                </c:pt>
                <c:pt idx="42">
                  <c:v>-0.69756515811458364</c:v>
                </c:pt>
                <c:pt idx="43">
                  <c:v>-0.31489639041845052</c:v>
                </c:pt>
                <c:pt idx="44">
                  <c:v>0.35243160069066981</c:v>
                </c:pt>
                <c:pt idx="45">
                  <c:v>-0.66849107429660926</c:v>
                </c:pt>
                <c:pt idx="46">
                  <c:v>0.68554494105267061</c:v>
                </c:pt>
                <c:pt idx="47">
                  <c:v>-0.3189226630092854</c:v>
                </c:pt>
                <c:pt idx="48">
                  <c:v>-1.0797707136118326</c:v>
                </c:pt>
                <c:pt idx="49">
                  <c:v>-0.16283843086766581</c:v>
                </c:pt>
                <c:pt idx="50">
                  <c:v>0.43978131166107026</c:v>
                </c:pt>
                <c:pt idx="51">
                  <c:v>-0.95681437896135257</c:v>
                </c:pt>
                <c:pt idx="52">
                  <c:v>-0.34567027317529053</c:v>
                </c:pt>
                <c:pt idx="53">
                  <c:v>-0.4152238568293285</c:v>
                </c:pt>
                <c:pt idx="54">
                  <c:v>-0.30011080808122603</c:v>
                </c:pt>
                <c:pt idx="55">
                  <c:v>-1.0171396807515443</c:v>
                </c:pt>
                <c:pt idx="56">
                  <c:v>-0.27189519770605308</c:v>
                </c:pt>
                <c:pt idx="57">
                  <c:v>-0.35070700718283199</c:v>
                </c:pt>
                <c:pt idx="58">
                  <c:v>-1.1359704781887103</c:v>
                </c:pt>
                <c:pt idx="59">
                  <c:v>4.3908791241966227E-2</c:v>
                </c:pt>
                <c:pt idx="60">
                  <c:v>-0.11589218088505859</c:v>
                </c:pt>
                <c:pt idx="61">
                  <c:v>1.1600720971932326</c:v>
                </c:pt>
                <c:pt idx="62">
                  <c:v>-0.96980312096395593</c:v>
                </c:pt>
                <c:pt idx="63">
                  <c:v>-0.95779841265586718</c:v>
                </c:pt>
                <c:pt idx="64">
                  <c:v>0.66002348680808964</c:v>
                </c:pt>
                <c:pt idx="65">
                  <c:v>0.4889020227787686</c:v>
                </c:pt>
                <c:pt idx="66">
                  <c:v>0.54080134175497285</c:v>
                </c:pt>
                <c:pt idx="67">
                  <c:v>0.95642719631912065</c:v>
                </c:pt>
                <c:pt idx="68">
                  <c:v>0.75258145164698398</c:v>
                </c:pt>
                <c:pt idx="69">
                  <c:v>-4.6016188455887175E-2</c:v>
                </c:pt>
                <c:pt idx="70">
                  <c:v>-0.34623338660475689</c:v>
                </c:pt>
                <c:pt idx="71">
                  <c:v>-1.2043833443271428</c:v>
                </c:pt>
                <c:pt idx="72">
                  <c:v>-1.054222228008312</c:v>
                </c:pt>
                <c:pt idx="73">
                  <c:v>-0.19362835540404966</c:v>
                </c:pt>
                <c:pt idx="74">
                  <c:v>-0.10177110719764393</c:v>
                </c:pt>
                <c:pt idx="75">
                  <c:v>0.97826285542845604</c:v>
                </c:pt>
                <c:pt idx="76">
                  <c:v>-0.18438389118214182</c:v>
                </c:pt>
                <c:pt idx="77">
                  <c:v>1.3756981524491518</c:v>
                </c:pt>
                <c:pt idx="78">
                  <c:v>-0.30647416669746974</c:v>
                </c:pt>
                <c:pt idx="79">
                  <c:v>1.294331083536532</c:v>
                </c:pt>
                <c:pt idx="80">
                  <c:v>2.0960651855974959</c:v>
                </c:pt>
                <c:pt idx="81">
                  <c:v>1.5818450676946068</c:v>
                </c:pt>
                <c:pt idx="82">
                  <c:v>0.60506015312764472</c:v>
                </c:pt>
                <c:pt idx="83">
                  <c:v>-0.43244515221602242</c:v>
                </c:pt>
                <c:pt idx="84">
                  <c:v>3.3097949108389813E-2</c:v>
                </c:pt>
                <c:pt idx="85">
                  <c:v>0.49800224432520857</c:v>
                </c:pt>
                <c:pt idx="86">
                  <c:v>-7.3887572030217896E-2</c:v>
                </c:pt>
                <c:pt idx="87">
                  <c:v>-0.1561763215270382</c:v>
                </c:pt>
                <c:pt idx="88">
                  <c:v>-1.0106582030870115E-2</c:v>
                </c:pt>
                <c:pt idx="89">
                  <c:v>0.54695945254899314</c:v>
                </c:pt>
                <c:pt idx="90">
                  <c:v>-0.21315238745875131</c:v>
                </c:pt>
                <c:pt idx="91">
                  <c:v>8.3679283338971899E-2</c:v>
                </c:pt>
                <c:pt idx="92">
                  <c:v>6.2556171701956487E-2</c:v>
                </c:pt>
                <c:pt idx="93">
                  <c:v>-0.86333292184970212</c:v>
                </c:pt>
                <c:pt idx="94">
                  <c:v>-7.980579550320499E-3</c:v>
                </c:pt>
                <c:pt idx="95">
                  <c:v>-0.83432406432735462</c:v>
                </c:pt>
                <c:pt idx="96">
                  <c:v>-0.70702052609560262</c:v>
                </c:pt>
                <c:pt idx="97">
                  <c:v>-0.42871238630423214</c:v>
                </c:pt>
                <c:pt idx="98">
                  <c:v>-0.1584791369969647</c:v>
                </c:pt>
                <c:pt idx="99">
                  <c:v>0.76750378310492806</c:v>
                </c:pt>
                <c:pt idx="100">
                  <c:v>1.6111515072897795</c:v>
                </c:pt>
                <c:pt idx="101">
                  <c:v>-0.85917275478895405</c:v>
                </c:pt>
                <c:pt idx="102">
                  <c:v>0.14399292306741884</c:v>
                </c:pt>
                <c:pt idx="103">
                  <c:v>0.1333521360351213</c:v>
                </c:pt>
                <c:pt idx="104">
                  <c:v>0.58469807003396568</c:v>
                </c:pt>
                <c:pt idx="105">
                  <c:v>0.4043293518560791</c:v>
                </c:pt>
                <c:pt idx="106">
                  <c:v>0.49412786016939059</c:v>
                </c:pt>
                <c:pt idx="107">
                  <c:v>-0.83066728055554684</c:v>
                </c:pt>
                <c:pt idx="108">
                  <c:v>-0.15851778047408693</c:v>
                </c:pt>
                <c:pt idx="109">
                  <c:v>-0.58980800879701256</c:v>
                </c:pt>
                <c:pt idx="110">
                  <c:v>4.0647939551737622E-2</c:v>
                </c:pt>
                <c:pt idx="111">
                  <c:v>-0.75144218909468741</c:v>
                </c:pt>
                <c:pt idx="112">
                  <c:v>6.3653682305142567E-2</c:v>
                </c:pt>
                <c:pt idx="113">
                  <c:v>0.57348497481750815</c:v>
                </c:pt>
                <c:pt idx="114">
                  <c:v>-0.16933325795983478</c:v>
                </c:pt>
                <c:pt idx="115">
                  <c:v>1.1948925669781971</c:v>
                </c:pt>
                <c:pt idx="116">
                  <c:v>-0.63239772421201224</c:v>
                </c:pt>
                <c:pt idx="117">
                  <c:v>0.18989326534141693</c:v>
                </c:pt>
                <c:pt idx="118">
                  <c:v>0.89257309413754449</c:v>
                </c:pt>
                <c:pt idx="119">
                  <c:v>-1.2167495927278615</c:v>
                </c:pt>
                <c:pt idx="120">
                  <c:v>-0.82327993059196469</c:v>
                </c:pt>
                <c:pt idx="121">
                  <c:v>1.6974449917995607</c:v>
                </c:pt>
                <c:pt idx="122">
                  <c:v>-1.4189547684505541</c:v>
                </c:pt>
                <c:pt idx="123">
                  <c:v>0.73917952613177462</c:v>
                </c:pt>
                <c:pt idx="124">
                  <c:v>0.73706820595044498</c:v>
                </c:pt>
                <c:pt idx="125">
                  <c:v>6.7005952495964749E-2</c:v>
                </c:pt>
                <c:pt idx="126">
                  <c:v>-0.34329067345340825</c:v>
                </c:pt>
                <c:pt idx="127">
                  <c:v>-0.64364604442209306</c:v>
                </c:pt>
                <c:pt idx="128">
                  <c:v>-0.67236566350458382</c:v>
                </c:pt>
                <c:pt idx="129">
                  <c:v>-0.47824542361443889</c:v>
                </c:pt>
                <c:pt idx="130">
                  <c:v>1.0998472676273199</c:v>
                </c:pt>
                <c:pt idx="131">
                  <c:v>-0.24938264917980391</c:v>
                </c:pt>
                <c:pt idx="132">
                  <c:v>0.24413963270075723</c:v>
                </c:pt>
                <c:pt idx="133">
                  <c:v>0.51559470174800026</c:v>
                </c:pt>
                <c:pt idx="134">
                  <c:v>1.2673441499139599</c:v>
                </c:pt>
                <c:pt idx="135">
                  <c:v>0.28621855462649393</c:v>
                </c:pt>
                <c:pt idx="136">
                  <c:v>-0.61346610703380833</c:v>
                </c:pt>
                <c:pt idx="137">
                  <c:v>-3.5219890163743273E-2</c:v>
                </c:pt>
                <c:pt idx="138">
                  <c:v>-0.58601279658369165</c:v>
                </c:pt>
                <c:pt idx="139">
                  <c:v>-0.49221795983712546</c:v>
                </c:pt>
                <c:pt idx="140">
                  <c:v>0.4684708014190857</c:v>
                </c:pt>
                <c:pt idx="141">
                  <c:v>1.7433713171824827</c:v>
                </c:pt>
                <c:pt idx="142">
                  <c:v>0.66605143918355836</c:v>
                </c:pt>
                <c:pt idx="143">
                  <c:v>0.8062985046222142</c:v>
                </c:pt>
                <c:pt idx="144">
                  <c:v>-0.13098487848935036</c:v>
                </c:pt>
                <c:pt idx="145">
                  <c:v>-1.099324596104454</c:v>
                </c:pt>
                <c:pt idx="146">
                  <c:v>0.33256972796534434</c:v>
                </c:pt>
                <c:pt idx="147">
                  <c:v>4.7279960476262435</c:v>
                </c:pt>
                <c:pt idx="148">
                  <c:v>-1.1358082244850394</c:v>
                </c:pt>
                <c:pt idx="149">
                  <c:v>0.65949287542140311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A-485C-B462-1F34FBAEC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382616"/>
        <c:axId val="760384256"/>
      </c:scatterChart>
      <c:valAx>
        <c:axId val="760382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Basket:2016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760384256"/>
        <c:crosses val="autoZero"/>
        <c:crossBetween val="midCat"/>
      </c:valAx>
      <c:valAx>
        <c:axId val="7603842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603826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%ChangeBasket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'2.3e'!$E$2:$E$151</c:f>
              <c:numCache>
                <c:formatCode>0%</c:formatCode>
                <c:ptCount val="150"/>
                <c:pt idx="0">
                  <c:v>4.0935672514619881E-2</c:v>
                </c:pt>
                <c:pt idx="1">
                  <c:v>5.9523809523809521E-2</c:v>
                </c:pt>
                <c:pt idx="2">
                  <c:v>4.4444444444444446E-2</c:v>
                </c:pt>
                <c:pt idx="3">
                  <c:v>4.046242774566474E-2</c:v>
                </c:pt>
                <c:pt idx="4">
                  <c:v>3.0120481927710843E-2</c:v>
                </c:pt>
                <c:pt idx="5">
                  <c:v>4.9180327868852458E-2</c:v>
                </c:pt>
                <c:pt idx="6">
                  <c:v>4.9450549450549448E-2</c:v>
                </c:pt>
                <c:pt idx="7">
                  <c:v>5.2023121387283239E-2</c:v>
                </c:pt>
                <c:pt idx="8">
                  <c:v>4.9180327868852458E-2</c:v>
                </c:pt>
                <c:pt idx="9">
                  <c:v>4.4303797468354431E-2</c:v>
                </c:pt>
                <c:pt idx="10">
                  <c:v>3.4482758620689655E-2</c:v>
                </c:pt>
                <c:pt idx="11">
                  <c:v>7.4712643678160925E-2</c:v>
                </c:pt>
                <c:pt idx="12">
                  <c:v>4.2944785276073622E-2</c:v>
                </c:pt>
                <c:pt idx="13">
                  <c:v>4.1666666666666664E-2</c:v>
                </c:pt>
                <c:pt idx="14">
                  <c:v>4.6242774566473986E-2</c:v>
                </c:pt>
                <c:pt idx="15">
                  <c:v>5.0314465408805034E-2</c:v>
                </c:pt>
                <c:pt idx="16">
                  <c:v>4.2944785276073622E-2</c:v>
                </c:pt>
                <c:pt idx="17">
                  <c:v>5.4945054945054944E-2</c:v>
                </c:pt>
                <c:pt idx="18">
                  <c:v>3.3707865168539325E-2</c:v>
                </c:pt>
                <c:pt idx="19">
                  <c:v>4.3243243243243246E-2</c:v>
                </c:pt>
                <c:pt idx="20">
                  <c:v>3.5714285714285712E-2</c:v>
                </c:pt>
                <c:pt idx="21">
                  <c:v>4.9180327868852458E-2</c:v>
                </c:pt>
                <c:pt idx="22">
                  <c:v>4.4198895027624308E-2</c:v>
                </c:pt>
                <c:pt idx="23">
                  <c:v>3.9325842696629212E-2</c:v>
                </c:pt>
                <c:pt idx="24">
                  <c:v>4.1176470588235294E-2</c:v>
                </c:pt>
                <c:pt idx="25">
                  <c:v>3.0674846625766871E-2</c:v>
                </c:pt>
                <c:pt idx="26">
                  <c:v>4.878048780487805E-2</c:v>
                </c:pt>
                <c:pt idx="27">
                  <c:v>3.3333333333333333E-2</c:v>
                </c:pt>
                <c:pt idx="28">
                  <c:v>4.4692737430167599E-2</c:v>
                </c:pt>
                <c:pt idx="29">
                  <c:v>4.1176470588235294E-2</c:v>
                </c:pt>
                <c:pt idx="30">
                  <c:v>3.614457831325301E-2</c:v>
                </c:pt>
                <c:pt idx="31">
                  <c:v>2.976190476190476E-2</c:v>
                </c:pt>
                <c:pt idx="32">
                  <c:v>2.8089887640449437E-2</c:v>
                </c:pt>
                <c:pt idx="33">
                  <c:v>4.3010752688172046E-2</c:v>
                </c:pt>
                <c:pt idx="34">
                  <c:v>4.4198895027624308E-2</c:v>
                </c:pt>
                <c:pt idx="35">
                  <c:v>3.0303030303030304E-2</c:v>
                </c:pt>
                <c:pt idx="36">
                  <c:v>3.8674033149171269E-2</c:v>
                </c:pt>
                <c:pt idx="37">
                  <c:v>3.0120481927710843E-2</c:v>
                </c:pt>
                <c:pt idx="38">
                  <c:v>1.4925373134328358E-2</c:v>
                </c:pt>
                <c:pt idx="39">
                  <c:v>1.9108280254777069E-2</c:v>
                </c:pt>
                <c:pt idx="40">
                  <c:v>2.9239766081871343E-2</c:v>
                </c:pt>
                <c:pt idx="41">
                  <c:v>5.9880239520958084E-2</c:v>
                </c:pt>
                <c:pt idx="42">
                  <c:v>4.5454545454545456E-2</c:v>
                </c:pt>
                <c:pt idx="43">
                  <c:v>3.6809815950920248E-2</c:v>
                </c:pt>
                <c:pt idx="44">
                  <c:v>2.8901734104046242E-2</c:v>
                </c:pt>
                <c:pt idx="45">
                  <c:v>6.0109289617486336E-2</c:v>
                </c:pt>
                <c:pt idx="46">
                  <c:v>3.4682080924855488E-2</c:v>
                </c:pt>
                <c:pt idx="47">
                  <c:v>3.7267080745341616E-2</c:v>
                </c:pt>
                <c:pt idx="48">
                  <c:v>4.2424242424242427E-2</c:v>
                </c:pt>
                <c:pt idx="49">
                  <c:v>4.6242774566473986E-2</c:v>
                </c:pt>
                <c:pt idx="50">
                  <c:v>3.8461538461538464E-2</c:v>
                </c:pt>
                <c:pt idx="51">
                  <c:v>3.6363636363636362E-2</c:v>
                </c:pt>
                <c:pt idx="52">
                  <c:v>3.048780487804878E-2</c:v>
                </c:pt>
                <c:pt idx="53">
                  <c:v>2.4390243902439025E-2</c:v>
                </c:pt>
                <c:pt idx="54">
                  <c:v>3.0864197530864196E-2</c:v>
                </c:pt>
                <c:pt idx="55">
                  <c:v>3.954802259887006E-2</c:v>
                </c:pt>
                <c:pt idx="56">
                  <c:v>3.0674846625766871E-2</c:v>
                </c:pt>
                <c:pt idx="57">
                  <c:v>4.6511627906976744E-2</c:v>
                </c:pt>
                <c:pt idx="58">
                  <c:v>4.49438202247191E-2</c:v>
                </c:pt>
                <c:pt idx="59">
                  <c:v>4.4692737430167599E-2</c:v>
                </c:pt>
                <c:pt idx="60">
                  <c:v>3.6585365853658534E-2</c:v>
                </c:pt>
                <c:pt idx="61">
                  <c:v>3.3149171270718231E-2</c:v>
                </c:pt>
                <c:pt idx="62">
                  <c:v>4.878048780487805E-2</c:v>
                </c:pt>
                <c:pt idx="63">
                  <c:v>3.3898305084745763E-2</c:v>
                </c:pt>
                <c:pt idx="64">
                  <c:v>5.9782608695652176E-2</c:v>
                </c:pt>
                <c:pt idx="65">
                  <c:v>3.7499999999999999E-2</c:v>
                </c:pt>
                <c:pt idx="66">
                  <c:v>3.3333333333333333E-2</c:v>
                </c:pt>
                <c:pt idx="67">
                  <c:v>3.9325842696629212E-2</c:v>
                </c:pt>
                <c:pt idx="68">
                  <c:v>2.9411764705882353E-2</c:v>
                </c:pt>
                <c:pt idx="69">
                  <c:v>3.6585365853658534E-2</c:v>
                </c:pt>
                <c:pt idx="70">
                  <c:v>4.0229885057471264E-2</c:v>
                </c:pt>
                <c:pt idx="71">
                  <c:v>4.2944785276073622E-2</c:v>
                </c:pt>
                <c:pt idx="72">
                  <c:v>0.04</c:v>
                </c:pt>
                <c:pt idx="73">
                  <c:v>3.4482758620689655E-2</c:v>
                </c:pt>
                <c:pt idx="74">
                  <c:v>3.5294117647058823E-2</c:v>
                </c:pt>
                <c:pt idx="75">
                  <c:v>5.0561797752808987E-2</c:v>
                </c:pt>
                <c:pt idx="76">
                  <c:v>4.046242774566474E-2</c:v>
                </c:pt>
                <c:pt idx="77">
                  <c:v>4.5454545454545456E-2</c:v>
                </c:pt>
                <c:pt idx="78">
                  <c:v>4.4692737430167599E-2</c:v>
                </c:pt>
                <c:pt idx="79">
                  <c:v>4.3209876543209874E-2</c:v>
                </c:pt>
                <c:pt idx="80">
                  <c:v>2.976190476190476E-2</c:v>
                </c:pt>
                <c:pt idx="81">
                  <c:v>5.4545454545454543E-2</c:v>
                </c:pt>
                <c:pt idx="82">
                  <c:v>2.9411764705882353E-2</c:v>
                </c:pt>
                <c:pt idx="83">
                  <c:v>2.8571428571428571E-2</c:v>
                </c:pt>
                <c:pt idx="84">
                  <c:v>5.434782608695652E-2</c:v>
                </c:pt>
                <c:pt idx="85">
                  <c:v>2.2727272727272728E-2</c:v>
                </c:pt>
                <c:pt idx="86">
                  <c:v>4.3749999999999997E-2</c:v>
                </c:pt>
                <c:pt idx="87">
                  <c:v>4.046242774566474E-2</c:v>
                </c:pt>
                <c:pt idx="88">
                  <c:v>2.4539877300613498E-2</c:v>
                </c:pt>
                <c:pt idx="89">
                  <c:v>4.7619047619047616E-2</c:v>
                </c:pt>
                <c:pt idx="90">
                  <c:v>2.4691358024691357E-2</c:v>
                </c:pt>
                <c:pt idx="91">
                  <c:v>3.125E-2</c:v>
                </c:pt>
                <c:pt idx="92">
                  <c:v>4.0229885057471264E-2</c:v>
                </c:pt>
                <c:pt idx="93">
                  <c:v>4.5714285714285714E-2</c:v>
                </c:pt>
                <c:pt idx="94">
                  <c:v>4.0935672514619881E-2</c:v>
                </c:pt>
                <c:pt idx="95">
                  <c:v>5.7142857142857141E-2</c:v>
                </c:pt>
                <c:pt idx="96">
                  <c:v>3.7634408602150539E-2</c:v>
                </c:pt>
                <c:pt idx="97">
                  <c:v>4.0697674418604654E-2</c:v>
                </c:pt>
                <c:pt idx="98">
                  <c:v>3.6363636363636362E-2</c:v>
                </c:pt>
                <c:pt idx="99">
                  <c:v>3.4482758620689655E-2</c:v>
                </c:pt>
                <c:pt idx="100">
                  <c:v>5.6179775280898875E-2</c:v>
                </c:pt>
                <c:pt idx="101">
                  <c:v>4.4692737430167599E-2</c:v>
                </c:pt>
                <c:pt idx="102">
                  <c:v>4.3478260869565216E-2</c:v>
                </c:pt>
                <c:pt idx="103">
                  <c:v>4.1666666666666664E-2</c:v>
                </c:pt>
                <c:pt idx="104">
                  <c:v>4.3209876543209874E-2</c:v>
                </c:pt>
                <c:pt idx="105">
                  <c:v>3.7037037037037035E-2</c:v>
                </c:pt>
                <c:pt idx="106">
                  <c:v>4.2682926829268296E-2</c:v>
                </c:pt>
                <c:pt idx="107">
                  <c:v>3.4090909090909088E-2</c:v>
                </c:pt>
                <c:pt idx="108">
                  <c:v>3.7037037037037035E-2</c:v>
                </c:pt>
                <c:pt idx="109">
                  <c:v>4.3243243243243246E-2</c:v>
                </c:pt>
                <c:pt idx="110">
                  <c:v>5.4945054945054944E-2</c:v>
                </c:pt>
                <c:pt idx="111">
                  <c:v>4.6242774566473986E-2</c:v>
                </c:pt>
                <c:pt idx="112">
                  <c:v>3.6585365853658534E-2</c:v>
                </c:pt>
                <c:pt idx="113">
                  <c:v>2.9411764705882353E-2</c:v>
                </c:pt>
                <c:pt idx="114">
                  <c:v>6.5217391304347824E-2</c:v>
                </c:pt>
                <c:pt idx="115">
                  <c:v>2.9585798816568046E-2</c:v>
                </c:pt>
                <c:pt idx="116">
                  <c:v>0.04</c:v>
                </c:pt>
                <c:pt idx="117">
                  <c:v>1.8518518518518517E-2</c:v>
                </c:pt>
                <c:pt idx="118">
                  <c:v>4.0697674418604654E-2</c:v>
                </c:pt>
                <c:pt idx="119">
                  <c:v>3.7037037037037035E-2</c:v>
                </c:pt>
                <c:pt idx="120">
                  <c:v>3.7267080745341616E-2</c:v>
                </c:pt>
                <c:pt idx="121">
                  <c:v>5.7142857142857141E-2</c:v>
                </c:pt>
                <c:pt idx="122">
                  <c:v>4.5714285714285714E-2</c:v>
                </c:pt>
                <c:pt idx="123">
                  <c:v>4.9723756906077346E-2</c:v>
                </c:pt>
                <c:pt idx="124">
                  <c:v>2.9585798816568046E-2</c:v>
                </c:pt>
                <c:pt idx="125">
                  <c:v>5.4644808743169397E-2</c:v>
                </c:pt>
                <c:pt idx="126">
                  <c:v>4.0697674418604654E-2</c:v>
                </c:pt>
                <c:pt idx="127">
                  <c:v>4.046242774566474E-2</c:v>
                </c:pt>
                <c:pt idx="128">
                  <c:v>2.8409090909090908E-2</c:v>
                </c:pt>
                <c:pt idx="129">
                  <c:v>2.4844720496894408E-2</c:v>
                </c:pt>
                <c:pt idx="130">
                  <c:v>3.1847133757961783E-2</c:v>
                </c:pt>
                <c:pt idx="131">
                  <c:v>4.0935672514619881E-2</c:v>
                </c:pt>
                <c:pt idx="132">
                  <c:v>3.125E-2</c:v>
                </c:pt>
                <c:pt idx="133">
                  <c:v>3.5087719298245612E-2</c:v>
                </c:pt>
                <c:pt idx="134">
                  <c:v>3.9106145251396648E-2</c:v>
                </c:pt>
                <c:pt idx="135">
                  <c:v>4.4871794871794872E-2</c:v>
                </c:pt>
                <c:pt idx="136">
                  <c:v>4.0697674418604654E-2</c:v>
                </c:pt>
                <c:pt idx="137">
                  <c:v>4.4198895027624308E-2</c:v>
                </c:pt>
                <c:pt idx="138">
                  <c:v>5.2631578947368418E-2</c:v>
                </c:pt>
                <c:pt idx="139">
                  <c:v>3.5502958579881658E-2</c:v>
                </c:pt>
                <c:pt idx="140">
                  <c:v>3.7267080745341616E-2</c:v>
                </c:pt>
                <c:pt idx="141">
                  <c:v>0.05</c:v>
                </c:pt>
                <c:pt idx="142">
                  <c:v>3.8461538461538464E-2</c:v>
                </c:pt>
                <c:pt idx="143">
                  <c:v>3.825136612021858E-2</c:v>
                </c:pt>
                <c:pt idx="144">
                  <c:v>3.0864197530864196E-2</c:v>
                </c:pt>
                <c:pt idx="145">
                  <c:v>5.5214723926380369E-2</c:v>
                </c:pt>
                <c:pt idx="146">
                  <c:v>3.3707865168539325E-2</c:v>
                </c:pt>
                <c:pt idx="147">
                  <c:v>3.614457831325301E-2</c:v>
                </c:pt>
                <c:pt idx="148">
                  <c:v>4.5977011494252873E-2</c:v>
                </c:pt>
                <c:pt idx="149">
                  <c:v>3.9325842696629212E-2</c:v>
                </c:pt>
              </c:numCache>
            </c:numRef>
          </c:xVal>
          <c:yVal>
            <c:numRef>
              <c:f>'2.3e'!$J$29:$J$178</c:f>
              <c:numCache>
                <c:formatCode>0.000</c:formatCode>
                <c:ptCount val="150"/>
                <c:pt idx="0">
                  <c:v>-5.6178244140866695E-2</c:v>
                </c:pt>
                <c:pt idx="1">
                  <c:v>-0.22170821129304663</c:v>
                </c:pt>
                <c:pt idx="2">
                  <c:v>1.0657117137501118</c:v>
                </c:pt>
                <c:pt idx="3">
                  <c:v>0.9752869763832912</c:v>
                </c:pt>
                <c:pt idx="4">
                  <c:v>-0.7717862854167965</c:v>
                </c:pt>
                <c:pt idx="5">
                  <c:v>0.78752301150151993</c:v>
                </c:pt>
                <c:pt idx="6">
                  <c:v>-0.19011437149939603</c:v>
                </c:pt>
                <c:pt idx="7">
                  <c:v>0.50395463294879761</c:v>
                </c:pt>
                <c:pt idx="8">
                  <c:v>0.3502621059827753</c:v>
                </c:pt>
                <c:pt idx="9">
                  <c:v>-0.46886647786390689</c:v>
                </c:pt>
                <c:pt idx="10">
                  <c:v>0.31005132466915342</c:v>
                </c:pt>
                <c:pt idx="11">
                  <c:v>-0.73651512578376099</c:v>
                </c:pt>
                <c:pt idx="12">
                  <c:v>-0.65796484823472845</c:v>
                </c:pt>
                <c:pt idx="13">
                  <c:v>-2.4784058525773585</c:v>
                </c:pt>
                <c:pt idx="14">
                  <c:v>0.24597457453249838</c:v>
                </c:pt>
                <c:pt idx="15">
                  <c:v>0.41314241509111937</c:v>
                </c:pt>
                <c:pt idx="16">
                  <c:v>-1.2736912551087443E-2</c:v>
                </c:pt>
                <c:pt idx="17">
                  <c:v>0.34733543725186955</c:v>
                </c:pt>
                <c:pt idx="18">
                  <c:v>-1.0562297215188678</c:v>
                </c:pt>
                <c:pt idx="19">
                  <c:v>-0.92127512148411661</c:v>
                </c:pt>
                <c:pt idx="20">
                  <c:v>2.3697138166493659E-2</c:v>
                </c:pt>
                <c:pt idx="21">
                  <c:v>0.17316340341195158</c:v>
                </c:pt>
                <c:pt idx="22">
                  <c:v>0.34817605218507985</c:v>
                </c:pt>
                <c:pt idx="23">
                  <c:v>1.6651786026300091</c:v>
                </c:pt>
                <c:pt idx="24">
                  <c:v>0.95498353377613654</c:v>
                </c:pt>
                <c:pt idx="25">
                  <c:v>-0.3337602512733886</c:v>
                </c:pt>
                <c:pt idx="26">
                  <c:v>-0.56633452589848332</c:v>
                </c:pt>
                <c:pt idx="27">
                  <c:v>-1.0053965750146805</c:v>
                </c:pt>
                <c:pt idx="28">
                  <c:v>1.3264453836921835</c:v>
                </c:pt>
                <c:pt idx="29">
                  <c:v>4.3011957867349793E-2</c:v>
                </c:pt>
                <c:pt idx="30">
                  <c:v>-1.441719141105736</c:v>
                </c:pt>
                <c:pt idx="31">
                  <c:v>2.3588795129514395E-2</c:v>
                </c:pt>
                <c:pt idx="32">
                  <c:v>-0.79061775079459906</c:v>
                </c:pt>
                <c:pt idx="33">
                  <c:v>-0.88916568289471698</c:v>
                </c:pt>
                <c:pt idx="34">
                  <c:v>8.4018888858224727E-2</c:v>
                </c:pt>
                <c:pt idx="35">
                  <c:v>-0.93514586353944473</c:v>
                </c:pt>
                <c:pt idx="36">
                  <c:v>-0.24533690195631763</c:v>
                </c:pt>
                <c:pt idx="37">
                  <c:v>-0.94011393160921841</c:v>
                </c:pt>
                <c:pt idx="38">
                  <c:v>-1.6288024058272335</c:v>
                </c:pt>
                <c:pt idx="39">
                  <c:v>1.0879377726828512</c:v>
                </c:pt>
                <c:pt idx="40">
                  <c:v>-0.10391526938422579</c:v>
                </c:pt>
                <c:pt idx="41">
                  <c:v>-1.3332526214687341</c:v>
                </c:pt>
                <c:pt idx="42">
                  <c:v>-0.69756515811458364</c:v>
                </c:pt>
                <c:pt idx="43">
                  <c:v>-0.31489639041845052</c:v>
                </c:pt>
                <c:pt idx="44">
                  <c:v>0.35243160069066981</c:v>
                </c:pt>
                <c:pt idx="45">
                  <c:v>-0.66849107429660926</c:v>
                </c:pt>
                <c:pt idx="46">
                  <c:v>0.68554494105267061</c:v>
                </c:pt>
                <c:pt idx="47">
                  <c:v>-0.3189226630092854</c:v>
                </c:pt>
                <c:pt idx="48">
                  <c:v>-1.0797707136118326</c:v>
                </c:pt>
                <c:pt idx="49">
                  <c:v>-0.16283843086766581</c:v>
                </c:pt>
                <c:pt idx="50">
                  <c:v>0.43978131166107026</c:v>
                </c:pt>
                <c:pt idx="51">
                  <c:v>-0.95681437896135257</c:v>
                </c:pt>
                <c:pt idx="52">
                  <c:v>-0.34567027317529053</c:v>
                </c:pt>
                <c:pt idx="53">
                  <c:v>-0.4152238568293285</c:v>
                </c:pt>
                <c:pt idx="54">
                  <c:v>-0.30011080808122603</c:v>
                </c:pt>
                <c:pt idx="55">
                  <c:v>-1.0171396807515443</c:v>
                </c:pt>
                <c:pt idx="56">
                  <c:v>-0.27189519770605308</c:v>
                </c:pt>
                <c:pt idx="57">
                  <c:v>-0.35070700718283199</c:v>
                </c:pt>
                <c:pt idx="58">
                  <c:v>-1.1359704781887103</c:v>
                </c:pt>
                <c:pt idx="59">
                  <c:v>4.3908791241966227E-2</c:v>
                </c:pt>
                <c:pt idx="60">
                  <c:v>-0.11589218088505859</c:v>
                </c:pt>
                <c:pt idx="61">
                  <c:v>1.1600720971932326</c:v>
                </c:pt>
                <c:pt idx="62">
                  <c:v>-0.96980312096395593</c:v>
                </c:pt>
                <c:pt idx="63">
                  <c:v>-0.95779841265586718</c:v>
                </c:pt>
                <c:pt idx="64">
                  <c:v>0.66002348680808964</c:v>
                </c:pt>
                <c:pt idx="65">
                  <c:v>0.4889020227787686</c:v>
                </c:pt>
                <c:pt idx="66">
                  <c:v>0.54080134175497285</c:v>
                </c:pt>
                <c:pt idx="67">
                  <c:v>0.95642719631912065</c:v>
                </c:pt>
                <c:pt idx="68">
                  <c:v>0.75258145164698398</c:v>
                </c:pt>
                <c:pt idx="69">
                  <c:v>-4.6016188455887175E-2</c:v>
                </c:pt>
                <c:pt idx="70">
                  <c:v>-0.34623338660475689</c:v>
                </c:pt>
                <c:pt idx="71">
                  <c:v>-1.2043833443271428</c:v>
                </c:pt>
                <c:pt idx="72">
                  <c:v>-1.054222228008312</c:v>
                </c:pt>
                <c:pt idx="73">
                  <c:v>-0.19362835540404966</c:v>
                </c:pt>
                <c:pt idx="74">
                  <c:v>-0.10177110719764393</c:v>
                </c:pt>
                <c:pt idx="75">
                  <c:v>0.97826285542845604</c:v>
                </c:pt>
                <c:pt idx="76">
                  <c:v>-0.18438389118214182</c:v>
                </c:pt>
                <c:pt idx="77">
                  <c:v>1.3756981524491518</c:v>
                </c:pt>
                <c:pt idx="78">
                  <c:v>-0.30647416669746974</c:v>
                </c:pt>
                <c:pt idx="79">
                  <c:v>1.294331083536532</c:v>
                </c:pt>
                <c:pt idx="80">
                  <c:v>2.0960651855974959</c:v>
                </c:pt>
                <c:pt idx="81">
                  <c:v>1.5818450676946068</c:v>
                </c:pt>
                <c:pt idx="82">
                  <c:v>0.60506015312764472</c:v>
                </c:pt>
                <c:pt idx="83">
                  <c:v>-0.43244515221602242</c:v>
                </c:pt>
                <c:pt idx="84">
                  <c:v>3.3097949108389813E-2</c:v>
                </c:pt>
                <c:pt idx="85">
                  <c:v>0.49800224432520857</c:v>
                </c:pt>
                <c:pt idx="86">
                  <c:v>-7.3887572030217896E-2</c:v>
                </c:pt>
                <c:pt idx="87">
                  <c:v>-0.1561763215270382</c:v>
                </c:pt>
                <c:pt idx="88">
                  <c:v>-1.0106582030870115E-2</c:v>
                </c:pt>
                <c:pt idx="89">
                  <c:v>0.54695945254899314</c:v>
                </c:pt>
                <c:pt idx="90">
                  <c:v>-0.21315238745875131</c:v>
                </c:pt>
                <c:pt idx="91">
                  <c:v>8.3679283338971899E-2</c:v>
                </c:pt>
                <c:pt idx="92">
                  <c:v>6.2556171701956487E-2</c:v>
                </c:pt>
                <c:pt idx="93">
                  <c:v>-0.86333292184970212</c:v>
                </c:pt>
                <c:pt idx="94">
                  <c:v>-7.980579550320499E-3</c:v>
                </c:pt>
                <c:pt idx="95">
                  <c:v>-0.83432406432735462</c:v>
                </c:pt>
                <c:pt idx="96">
                  <c:v>-0.70702052609560262</c:v>
                </c:pt>
                <c:pt idx="97">
                  <c:v>-0.42871238630423214</c:v>
                </c:pt>
                <c:pt idx="98">
                  <c:v>-0.1584791369969647</c:v>
                </c:pt>
                <c:pt idx="99">
                  <c:v>0.76750378310492806</c:v>
                </c:pt>
                <c:pt idx="100">
                  <c:v>1.6111515072897795</c:v>
                </c:pt>
                <c:pt idx="101">
                  <c:v>-0.85917275478895405</c:v>
                </c:pt>
                <c:pt idx="102">
                  <c:v>0.14399292306741884</c:v>
                </c:pt>
                <c:pt idx="103">
                  <c:v>0.1333521360351213</c:v>
                </c:pt>
                <c:pt idx="104">
                  <c:v>0.58469807003396568</c:v>
                </c:pt>
                <c:pt idx="105">
                  <c:v>0.4043293518560791</c:v>
                </c:pt>
                <c:pt idx="106">
                  <c:v>0.49412786016939059</c:v>
                </c:pt>
                <c:pt idx="107">
                  <c:v>-0.83066728055554684</c:v>
                </c:pt>
                <c:pt idx="108">
                  <c:v>-0.15851778047408693</c:v>
                </c:pt>
                <c:pt idx="109">
                  <c:v>-0.58980800879701256</c:v>
                </c:pt>
                <c:pt idx="110">
                  <c:v>4.0647939551737622E-2</c:v>
                </c:pt>
                <c:pt idx="111">
                  <c:v>-0.75144218909468741</c:v>
                </c:pt>
                <c:pt idx="112">
                  <c:v>6.3653682305142567E-2</c:v>
                </c:pt>
                <c:pt idx="113">
                  <c:v>0.57348497481750815</c:v>
                </c:pt>
                <c:pt idx="114">
                  <c:v>-0.16933325795983478</c:v>
                </c:pt>
                <c:pt idx="115">
                  <c:v>1.1948925669781971</c:v>
                </c:pt>
                <c:pt idx="116">
                  <c:v>-0.63239772421201224</c:v>
                </c:pt>
                <c:pt idx="117">
                  <c:v>0.18989326534141693</c:v>
                </c:pt>
                <c:pt idx="118">
                  <c:v>0.89257309413754449</c:v>
                </c:pt>
                <c:pt idx="119">
                  <c:v>-1.2167495927278615</c:v>
                </c:pt>
                <c:pt idx="120">
                  <c:v>-0.82327993059196469</c:v>
                </c:pt>
                <c:pt idx="121">
                  <c:v>1.6974449917995607</c:v>
                </c:pt>
                <c:pt idx="122">
                  <c:v>-1.4189547684505541</c:v>
                </c:pt>
                <c:pt idx="123">
                  <c:v>0.73917952613177462</c:v>
                </c:pt>
                <c:pt idx="124">
                  <c:v>0.73706820595044498</c:v>
                </c:pt>
                <c:pt idx="125">
                  <c:v>6.7005952495964749E-2</c:v>
                </c:pt>
                <c:pt idx="126">
                  <c:v>-0.34329067345340825</c:v>
                </c:pt>
                <c:pt idx="127">
                  <c:v>-0.64364604442209306</c:v>
                </c:pt>
                <c:pt idx="128">
                  <c:v>-0.67236566350458382</c:v>
                </c:pt>
                <c:pt idx="129">
                  <c:v>-0.47824542361443889</c:v>
                </c:pt>
                <c:pt idx="130">
                  <c:v>1.0998472676273199</c:v>
                </c:pt>
                <c:pt idx="131">
                  <c:v>-0.24938264917980391</c:v>
                </c:pt>
                <c:pt idx="132">
                  <c:v>0.24413963270075723</c:v>
                </c:pt>
                <c:pt idx="133">
                  <c:v>0.51559470174800026</c:v>
                </c:pt>
                <c:pt idx="134">
                  <c:v>1.2673441499139599</c:v>
                </c:pt>
                <c:pt idx="135">
                  <c:v>0.28621855462649393</c:v>
                </c:pt>
                <c:pt idx="136">
                  <c:v>-0.61346610703380833</c:v>
                </c:pt>
                <c:pt idx="137">
                  <c:v>-3.5219890163743273E-2</c:v>
                </c:pt>
                <c:pt idx="138">
                  <c:v>-0.58601279658369165</c:v>
                </c:pt>
                <c:pt idx="139">
                  <c:v>-0.49221795983712546</c:v>
                </c:pt>
                <c:pt idx="140">
                  <c:v>0.4684708014190857</c:v>
                </c:pt>
                <c:pt idx="141">
                  <c:v>1.7433713171824827</c:v>
                </c:pt>
                <c:pt idx="142">
                  <c:v>0.66605143918355836</c:v>
                </c:pt>
                <c:pt idx="143">
                  <c:v>0.8062985046222142</c:v>
                </c:pt>
                <c:pt idx="144">
                  <c:v>-0.13098487848935036</c:v>
                </c:pt>
                <c:pt idx="145">
                  <c:v>-1.099324596104454</c:v>
                </c:pt>
                <c:pt idx="146">
                  <c:v>0.33256972796534434</c:v>
                </c:pt>
                <c:pt idx="147">
                  <c:v>4.7279960476262435</c:v>
                </c:pt>
                <c:pt idx="148">
                  <c:v>-1.1358082244850394</c:v>
                </c:pt>
                <c:pt idx="149">
                  <c:v>0.65949287542140311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1E-44D3-A2DC-4C520A567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911192"/>
        <c:axId val="760385568"/>
      </c:scatterChart>
      <c:valAx>
        <c:axId val="766911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%ChangeBasket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760385568"/>
        <c:crosses val="autoZero"/>
        <c:crossBetween val="midCat"/>
      </c:valAx>
      <c:valAx>
        <c:axId val="760385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Residuals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766911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'2.3e'!$M$29:$M$178</c:f>
              <c:numCache>
                <c:formatCode>0.000</c:formatCode>
                <c:ptCount val="150"/>
                <c:pt idx="0">
                  <c:v>0.33333333333333331</c:v>
                </c:pt>
                <c:pt idx="1">
                  <c:v>1</c:v>
                </c:pt>
                <c:pt idx="2">
                  <c:v>1.6666666666666665</c:v>
                </c:pt>
                <c:pt idx="3">
                  <c:v>2.3333333333333335</c:v>
                </c:pt>
                <c:pt idx="4">
                  <c:v>3</c:v>
                </c:pt>
                <c:pt idx="5">
                  <c:v>3.6666666666666665</c:v>
                </c:pt>
                <c:pt idx="6">
                  <c:v>4.333333333333333</c:v>
                </c:pt>
                <c:pt idx="7">
                  <c:v>4.9999999999999991</c:v>
                </c:pt>
                <c:pt idx="8">
                  <c:v>5.6666666666666661</c:v>
                </c:pt>
                <c:pt idx="9">
                  <c:v>6.333333333333333</c:v>
                </c:pt>
                <c:pt idx="10">
                  <c:v>6.9999999999999991</c:v>
                </c:pt>
                <c:pt idx="11">
                  <c:v>7.6666666666666661</c:v>
                </c:pt>
                <c:pt idx="12">
                  <c:v>8.3333333333333339</c:v>
                </c:pt>
                <c:pt idx="13">
                  <c:v>9</c:v>
                </c:pt>
                <c:pt idx="14">
                  <c:v>9.6666666666666661</c:v>
                </c:pt>
                <c:pt idx="15">
                  <c:v>10.333333333333334</c:v>
                </c:pt>
                <c:pt idx="16">
                  <c:v>11</c:v>
                </c:pt>
                <c:pt idx="17">
                  <c:v>11.666666666666666</c:v>
                </c:pt>
                <c:pt idx="18">
                  <c:v>12.333333333333334</c:v>
                </c:pt>
                <c:pt idx="19">
                  <c:v>13</c:v>
                </c:pt>
                <c:pt idx="20">
                  <c:v>13.666666666666666</c:v>
                </c:pt>
                <c:pt idx="21">
                  <c:v>14.333333333333334</c:v>
                </c:pt>
                <c:pt idx="22">
                  <c:v>15</c:v>
                </c:pt>
                <c:pt idx="23">
                  <c:v>15.666666666666666</c:v>
                </c:pt>
                <c:pt idx="24">
                  <c:v>16.333333333333332</c:v>
                </c:pt>
                <c:pt idx="25">
                  <c:v>16.999999999999996</c:v>
                </c:pt>
                <c:pt idx="26">
                  <c:v>17.666666666666664</c:v>
                </c:pt>
                <c:pt idx="27">
                  <c:v>18.333333333333332</c:v>
                </c:pt>
                <c:pt idx="28">
                  <c:v>18.999999999999996</c:v>
                </c:pt>
                <c:pt idx="29">
                  <c:v>19.666666666666664</c:v>
                </c:pt>
                <c:pt idx="30">
                  <c:v>20.333333333333332</c:v>
                </c:pt>
                <c:pt idx="31">
                  <c:v>20.999999999999996</c:v>
                </c:pt>
                <c:pt idx="32">
                  <c:v>21.666666666666664</c:v>
                </c:pt>
                <c:pt idx="33">
                  <c:v>22.333333333333332</c:v>
                </c:pt>
                <c:pt idx="34">
                  <c:v>22.999999999999996</c:v>
                </c:pt>
                <c:pt idx="35">
                  <c:v>23.666666666666664</c:v>
                </c:pt>
                <c:pt idx="36">
                  <c:v>24.333333333333332</c:v>
                </c:pt>
                <c:pt idx="37">
                  <c:v>24.999999999999996</c:v>
                </c:pt>
                <c:pt idx="38">
                  <c:v>25.666666666666664</c:v>
                </c:pt>
                <c:pt idx="39">
                  <c:v>26.333333333333332</c:v>
                </c:pt>
                <c:pt idx="40">
                  <c:v>26.999999999999996</c:v>
                </c:pt>
                <c:pt idx="41">
                  <c:v>27.666666666666664</c:v>
                </c:pt>
                <c:pt idx="42">
                  <c:v>28.333333333333332</c:v>
                </c:pt>
                <c:pt idx="43">
                  <c:v>28.999999999999996</c:v>
                </c:pt>
                <c:pt idx="44">
                  <c:v>29.666666666666664</c:v>
                </c:pt>
                <c:pt idx="45">
                  <c:v>30.333333333333332</c:v>
                </c:pt>
                <c:pt idx="46">
                  <c:v>30.999999999999996</c:v>
                </c:pt>
                <c:pt idx="47">
                  <c:v>31.666666666666664</c:v>
                </c:pt>
                <c:pt idx="48">
                  <c:v>32.333333333333336</c:v>
                </c:pt>
                <c:pt idx="49">
                  <c:v>33</c:v>
                </c:pt>
                <c:pt idx="50">
                  <c:v>33.666666666666664</c:v>
                </c:pt>
                <c:pt idx="51">
                  <c:v>34.333333333333336</c:v>
                </c:pt>
                <c:pt idx="52">
                  <c:v>35</c:v>
                </c:pt>
                <c:pt idx="53">
                  <c:v>35.666666666666664</c:v>
                </c:pt>
                <c:pt idx="54">
                  <c:v>36.333333333333336</c:v>
                </c:pt>
                <c:pt idx="55">
                  <c:v>37</c:v>
                </c:pt>
                <c:pt idx="56">
                  <c:v>37.666666666666664</c:v>
                </c:pt>
                <c:pt idx="57">
                  <c:v>38.333333333333336</c:v>
                </c:pt>
                <c:pt idx="58">
                  <c:v>39</c:v>
                </c:pt>
                <c:pt idx="59">
                  <c:v>39.666666666666664</c:v>
                </c:pt>
                <c:pt idx="60">
                  <c:v>40.333333333333336</c:v>
                </c:pt>
                <c:pt idx="61">
                  <c:v>41</c:v>
                </c:pt>
                <c:pt idx="62">
                  <c:v>41.666666666666664</c:v>
                </c:pt>
                <c:pt idx="63">
                  <c:v>42.333333333333336</c:v>
                </c:pt>
                <c:pt idx="64">
                  <c:v>43</c:v>
                </c:pt>
                <c:pt idx="65">
                  <c:v>43.666666666666664</c:v>
                </c:pt>
                <c:pt idx="66">
                  <c:v>44.333333333333336</c:v>
                </c:pt>
                <c:pt idx="67">
                  <c:v>45</c:v>
                </c:pt>
                <c:pt idx="68">
                  <c:v>45.666666666666664</c:v>
                </c:pt>
                <c:pt idx="69">
                  <c:v>46.333333333333336</c:v>
                </c:pt>
                <c:pt idx="70">
                  <c:v>47</c:v>
                </c:pt>
                <c:pt idx="71">
                  <c:v>47.666666666666664</c:v>
                </c:pt>
                <c:pt idx="72">
                  <c:v>48.333333333333336</c:v>
                </c:pt>
                <c:pt idx="73">
                  <c:v>49</c:v>
                </c:pt>
                <c:pt idx="74">
                  <c:v>49.666666666666664</c:v>
                </c:pt>
                <c:pt idx="75">
                  <c:v>50.333333333333336</c:v>
                </c:pt>
                <c:pt idx="76">
                  <c:v>51</c:v>
                </c:pt>
                <c:pt idx="77">
                  <c:v>51.666666666666664</c:v>
                </c:pt>
                <c:pt idx="78">
                  <c:v>52.333333333333336</c:v>
                </c:pt>
                <c:pt idx="79">
                  <c:v>53</c:v>
                </c:pt>
                <c:pt idx="80">
                  <c:v>53.666666666666664</c:v>
                </c:pt>
                <c:pt idx="81">
                  <c:v>54.333333333333336</c:v>
                </c:pt>
                <c:pt idx="82">
                  <c:v>55</c:v>
                </c:pt>
                <c:pt idx="83">
                  <c:v>55.666666666666664</c:v>
                </c:pt>
                <c:pt idx="84">
                  <c:v>56.333333333333336</c:v>
                </c:pt>
                <c:pt idx="85">
                  <c:v>57</c:v>
                </c:pt>
                <c:pt idx="86">
                  <c:v>57.666666666666664</c:v>
                </c:pt>
                <c:pt idx="87">
                  <c:v>58.333333333333336</c:v>
                </c:pt>
                <c:pt idx="88">
                  <c:v>59</c:v>
                </c:pt>
                <c:pt idx="89">
                  <c:v>59.666666666666664</c:v>
                </c:pt>
                <c:pt idx="90">
                  <c:v>60.333333333333336</c:v>
                </c:pt>
                <c:pt idx="91">
                  <c:v>61</c:v>
                </c:pt>
                <c:pt idx="92">
                  <c:v>61.666666666666664</c:v>
                </c:pt>
                <c:pt idx="93">
                  <c:v>62.333333333333336</c:v>
                </c:pt>
                <c:pt idx="94">
                  <c:v>63</c:v>
                </c:pt>
                <c:pt idx="95">
                  <c:v>63.666666666666664</c:v>
                </c:pt>
                <c:pt idx="96">
                  <c:v>64.333333333333329</c:v>
                </c:pt>
                <c:pt idx="97">
                  <c:v>64.999999999999986</c:v>
                </c:pt>
                <c:pt idx="98">
                  <c:v>65.666666666666657</c:v>
                </c:pt>
                <c:pt idx="99">
                  <c:v>66.333333333333329</c:v>
                </c:pt>
                <c:pt idx="100">
                  <c:v>66.999999999999986</c:v>
                </c:pt>
                <c:pt idx="101">
                  <c:v>67.666666666666657</c:v>
                </c:pt>
                <c:pt idx="102">
                  <c:v>68.333333333333329</c:v>
                </c:pt>
                <c:pt idx="103">
                  <c:v>68.999999999999986</c:v>
                </c:pt>
                <c:pt idx="104">
                  <c:v>69.666666666666657</c:v>
                </c:pt>
                <c:pt idx="105">
                  <c:v>70.333333333333329</c:v>
                </c:pt>
                <c:pt idx="106">
                  <c:v>70.999999999999986</c:v>
                </c:pt>
                <c:pt idx="107">
                  <c:v>71.666666666666657</c:v>
                </c:pt>
                <c:pt idx="108">
                  <c:v>72.333333333333329</c:v>
                </c:pt>
                <c:pt idx="109">
                  <c:v>72.999999999999986</c:v>
                </c:pt>
                <c:pt idx="110">
                  <c:v>73.666666666666657</c:v>
                </c:pt>
                <c:pt idx="111">
                  <c:v>74.333333333333329</c:v>
                </c:pt>
                <c:pt idx="112">
                  <c:v>74.999999999999986</c:v>
                </c:pt>
                <c:pt idx="113">
                  <c:v>75.666666666666657</c:v>
                </c:pt>
                <c:pt idx="114">
                  <c:v>76.333333333333329</c:v>
                </c:pt>
                <c:pt idx="115">
                  <c:v>76.999999999999986</c:v>
                </c:pt>
                <c:pt idx="116">
                  <c:v>77.666666666666657</c:v>
                </c:pt>
                <c:pt idx="117">
                  <c:v>78.333333333333329</c:v>
                </c:pt>
                <c:pt idx="118">
                  <c:v>78.999999999999986</c:v>
                </c:pt>
                <c:pt idx="119">
                  <c:v>79.666666666666657</c:v>
                </c:pt>
                <c:pt idx="120">
                  <c:v>80.333333333333329</c:v>
                </c:pt>
                <c:pt idx="121">
                  <c:v>80.999999999999986</c:v>
                </c:pt>
                <c:pt idx="122">
                  <c:v>81.666666666666657</c:v>
                </c:pt>
                <c:pt idx="123">
                  <c:v>82.333333333333329</c:v>
                </c:pt>
                <c:pt idx="124">
                  <c:v>82.999999999999986</c:v>
                </c:pt>
                <c:pt idx="125">
                  <c:v>83.666666666666657</c:v>
                </c:pt>
                <c:pt idx="126">
                  <c:v>84.333333333333329</c:v>
                </c:pt>
                <c:pt idx="127">
                  <c:v>84.999999999999986</c:v>
                </c:pt>
                <c:pt idx="128">
                  <c:v>85.666666666666657</c:v>
                </c:pt>
                <c:pt idx="129">
                  <c:v>86.333333333333329</c:v>
                </c:pt>
                <c:pt idx="130">
                  <c:v>86.999999999999986</c:v>
                </c:pt>
                <c:pt idx="131">
                  <c:v>87.666666666666657</c:v>
                </c:pt>
                <c:pt idx="132">
                  <c:v>88.333333333333329</c:v>
                </c:pt>
                <c:pt idx="133">
                  <c:v>88.999999999999986</c:v>
                </c:pt>
                <c:pt idx="134">
                  <c:v>89.666666666666657</c:v>
                </c:pt>
                <c:pt idx="135">
                  <c:v>90.333333333333329</c:v>
                </c:pt>
                <c:pt idx="136">
                  <c:v>90.999999999999986</c:v>
                </c:pt>
                <c:pt idx="137">
                  <c:v>91.666666666666657</c:v>
                </c:pt>
                <c:pt idx="138">
                  <c:v>92.333333333333329</c:v>
                </c:pt>
                <c:pt idx="139">
                  <c:v>92.999999999999986</c:v>
                </c:pt>
                <c:pt idx="140">
                  <c:v>93.666666666666657</c:v>
                </c:pt>
                <c:pt idx="141">
                  <c:v>94.333333333333329</c:v>
                </c:pt>
                <c:pt idx="142">
                  <c:v>94.999999999999986</c:v>
                </c:pt>
                <c:pt idx="143">
                  <c:v>95.666666666666657</c:v>
                </c:pt>
                <c:pt idx="144">
                  <c:v>96.333333333333329</c:v>
                </c:pt>
                <c:pt idx="145">
                  <c:v>96.999999999999986</c:v>
                </c:pt>
                <c:pt idx="146">
                  <c:v>97.666666666666657</c:v>
                </c:pt>
                <c:pt idx="147">
                  <c:v>98.333333333333329</c:v>
                </c:pt>
                <c:pt idx="148">
                  <c:v>98.999999999999986</c:v>
                </c:pt>
                <c:pt idx="149">
                  <c:v>99.666666666666657</c:v>
                </c:pt>
              </c:numCache>
            </c:numRef>
          </c:xVal>
          <c:yVal>
            <c:numRef>
              <c:f>'2.3e'!$N$29:$N$178</c:f>
              <c:numCache>
                <c:formatCode>0.000</c:formatCode>
                <c:ptCount val="150"/>
                <c:pt idx="0">
                  <c:v>5.9</c:v>
                </c:pt>
                <c:pt idx="1">
                  <c:v>6.2</c:v>
                </c:pt>
                <c:pt idx="2">
                  <c:v>6.6</c:v>
                </c:pt>
                <c:pt idx="3">
                  <c:v>6.6</c:v>
                </c:pt>
                <c:pt idx="4">
                  <c:v>6.8</c:v>
                </c:pt>
                <c:pt idx="5">
                  <c:v>7.2</c:v>
                </c:pt>
                <c:pt idx="6">
                  <c:v>7.2</c:v>
                </c:pt>
                <c:pt idx="7">
                  <c:v>7.3</c:v>
                </c:pt>
                <c:pt idx="8">
                  <c:v>7.4</c:v>
                </c:pt>
                <c:pt idx="9">
                  <c:v>7.4</c:v>
                </c:pt>
                <c:pt idx="10">
                  <c:v>7.5</c:v>
                </c:pt>
                <c:pt idx="11">
                  <c:v>7.5</c:v>
                </c:pt>
                <c:pt idx="12">
                  <c:v>7.6</c:v>
                </c:pt>
                <c:pt idx="13">
                  <c:v>7.6</c:v>
                </c:pt>
                <c:pt idx="14">
                  <c:v>7.6</c:v>
                </c:pt>
                <c:pt idx="15">
                  <c:v>7.7</c:v>
                </c:pt>
                <c:pt idx="16">
                  <c:v>7.8</c:v>
                </c:pt>
                <c:pt idx="17">
                  <c:v>7.9</c:v>
                </c:pt>
                <c:pt idx="18">
                  <c:v>7.9</c:v>
                </c:pt>
                <c:pt idx="19">
                  <c:v>7.9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8.1</c:v>
                </c:pt>
                <c:pt idx="24">
                  <c:v>8.1</c:v>
                </c:pt>
                <c:pt idx="25">
                  <c:v>8.1</c:v>
                </c:pt>
                <c:pt idx="26">
                  <c:v>8.1</c:v>
                </c:pt>
                <c:pt idx="27">
                  <c:v>8.1999999999999993</c:v>
                </c:pt>
                <c:pt idx="28">
                  <c:v>8.3000000000000007</c:v>
                </c:pt>
                <c:pt idx="29">
                  <c:v>8.4</c:v>
                </c:pt>
                <c:pt idx="30">
                  <c:v>8.4</c:v>
                </c:pt>
                <c:pt idx="31">
                  <c:v>8.5</c:v>
                </c:pt>
                <c:pt idx="32">
                  <c:v>8.6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8.6999999999999993</c:v>
                </c:pt>
                <c:pt idx="36">
                  <c:v>8.8000000000000007</c:v>
                </c:pt>
                <c:pt idx="37">
                  <c:v>8.8000000000000007</c:v>
                </c:pt>
                <c:pt idx="38">
                  <c:v>8.9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9.1</c:v>
                </c:pt>
                <c:pt idx="44">
                  <c:v>9.1</c:v>
                </c:pt>
                <c:pt idx="45">
                  <c:v>9.1</c:v>
                </c:pt>
                <c:pt idx="46">
                  <c:v>9.1999999999999993</c:v>
                </c:pt>
                <c:pt idx="47">
                  <c:v>9.3000000000000007</c:v>
                </c:pt>
                <c:pt idx="48">
                  <c:v>9.4</c:v>
                </c:pt>
                <c:pt idx="49">
                  <c:v>9.4</c:v>
                </c:pt>
                <c:pt idx="50">
                  <c:v>9.4</c:v>
                </c:pt>
                <c:pt idx="51">
                  <c:v>9.4</c:v>
                </c:pt>
                <c:pt idx="52">
                  <c:v>9.5</c:v>
                </c:pt>
                <c:pt idx="53">
                  <c:v>9.5</c:v>
                </c:pt>
                <c:pt idx="54">
                  <c:v>9.5</c:v>
                </c:pt>
                <c:pt idx="55">
                  <c:v>9.6</c:v>
                </c:pt>
                <c:pt idx="56">
                  <c:v>9.6999999999999993</c:v>
                </c:pt>
                <c:pt idx="57">
                  <c:v>9.6999999999999993</c:v>
                </c:pt>
                <c:pt idx="58">
                  <c:v>9.6999999999999993</c:v>
                </c:pt>
                <c:pt idx="59">
                  <c:v>9.6999999999999993</c:v>
                </c:pt>
                <c:pt idx="60">
                  <c:v>9.8000000000000007</c:v>
                </c:pt>
                <c:pt idx="61">
                  <c:v>9.8000000000000007</c:v>
                </c:pt>
                <c:pt idx="62">
                  <c:v>10</c:v>
                </c:pt>
                <c:pt idx="63">
                  <c:v>10.3</c:v>
                </c:pt>
                <c:pt idx="64">
                  <c:v>10.3</c:v>
                </c:pt>
                <c:pt idx="65">
                  <c:v>10.3</c:v>
                </c:pt>
                <c:pt idx="66">
                  <c:v>10.4</c:v>
                </c:pt>
                <c:pt idx="67">
                  <c:v>10.4</c:v>
                </c:pt>
                <c:pt idx="68">
                  <c:v>10.5</c:v>
                </c:pt>
                <c:pt idx="69">
                  <c:v>10.5</c:v>
                </c:pt>
                <c:pt idx="70">
                  <c:v>10.5</c:v>
                </c:pt>
                <c:pt idx="71">
                  <c:v>10.6</c:v>
                </c:pt>
                <c:pt idx="72">
                  <c:v>10.7</c:v>
                </c:pt>
                <c:pt idx="73">
                  <c:v>10.7</c:v>
                </c:pt>
                <c:pt idx="74">
                  <c:v>10.9</c:v>
                </c:pt>
                <c:pt idx="75">
                  <c:v>11</c:v>
                </c:pt>
                <c:pt idx="76">
                  <c:v>11.1</c:v>
                </c:pt>
                <c:pt idx="77">
                  <c:v>11.1</c:v>
                </c:pt>
                <c:pt idx="78">
                  <c:v>11.2</c:v>
                </c:pt>
                <c:pt idx="79">
                  <c:v>11.3</c:v>
                </c:pt>
                <c:pt idx="80">
                  <c:v>11.4</c:v>
                </c:pt>
                <c:pt idx="81">
                  <c:v>11.4</c:v>
                </c:pt>
                <c:pt idx="82">
                  <c:v>11.4</c:v>
                </c:pt>
                <c:pt idx="83">
                  <c:v>11.6</c:v>
                </c:pt>
                <c:pt idx="84">
                  <c:v>11.6</c:v>
                </c:pt>
                <c:pt idx="85">
                  <c:v>11.7</c:v>
                </c:pt>
                <c:pt idx="86">
                  <c:v>11.8</c:v>
                </c:pt>
                <c:pt idx="87">
                  <c:v>11.8</c:v>
                </c:pt>
                <c:pt idx="88">
                  <c:v>11.8</c:v>
                </c:pt>
                <c:pt idx="89">
                  <c:v>12</c:v>
                </c:pt>
                <c:pt idx="90">
                  <c:v>12.1</c:v>
                </c:pt>
                <c:pt idx="91">
                  <c:v>12.2</c:v>
                </c:pt>
                <c:pt idx="92">
                  <c:v>12.4</c:v>
                </c:pt>
                <c:pt idx="93">
                  <c:v>12.4</c:v>
                </c:pt>
                <c:pt idx="94">
                  <c:v>12.5</c:v>
                </c:pt>
                <c:pt idx="95">
                  <c:v>12.5</c:v>
                </c:pt>
                <c:pt idx="96">
                  <c:v>12.5</c:v>
                </c:pt>
                <c:pt idx="97">
                  <c:v>12.7</c:v>
                </c:pt>
                <c:pt idx="98">
                  <c:v>12.7</c:v>
                </c:pt>
                <c:pt idx="99">
                  <c:v>12.8</c:v>
                </c:pt>
                <c:pt idx="100">
                  <c:v>12.9</c:v>
                </c:pt>
                <c:pt idx="101">
                  <c:v>13.1</c:v>
                </c:pt>
                <c:pt idx="102">
                  <c:v>13.1</c:v>
                </c:pt>
                <c:pt idx="103">
                  <c:v>13.2</c:v>
                </c:pt>
                <c:pt idx="104">
                  <c:v>13.3</c:v>
                </c:pt>
                <c:pt idx="105">
                  <c:v>13.4</c:v>
                </c:pt>
                <c:pt idx="106">
                  <c:v>13.6</c:v>
                </c:pt>
                <c:pt idx="107">
                  <c:v>13.8</c:v>
                </c:pt>
                <c:pt idx="108">
                  <c:v>13.9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14.1</c:v>
                </c:pt>
                <c:pt idx="114">
                  <c:v>14.4</c:v>
                </c:pt>
                <c:pt idx="115">
                  <c:v>14.4</c:v>
                </c:pt>
                <c:pt idx="116">
                  <c:v>14.5</c:v>
                </c:pt>
                <c:pt idx="117">
                  <c:v>14.5</c:v>
                </c:pt>
                <c:pt idx="118">
                  <c:v>14.8</c:v>
                </c:pt>
                <c:pt idx="119">
                  <c:v>14.8</c:v>
                </c:pt>
                <c:pt idx="120">
                  <c:v>14.8</c:v>
                </c:pt>
                <c:pt idx="121">
                  <c:v>14.9</c:v>
                </c:pt>
                <c:pt idx="122">
                  <c:v>15.3</c:v>
                </c:pt>
                <c:pt idx="123">
                  <c:v>15.4</c:v>
                </c:pt>
                <c:pt idx="124">
                  <c:v>15.5</c:v>
                </c:pt>
                <c:pt idx="125">
                  <c:v>15.6</c:v>
                </c:pt>
                <c:pt idx="126">
                  <c:v>15.7</c:v>
                </c:pt>
                <c:pt idx="127">
                  <c:v>15.8</c:v>
                </c:pt>
                <c:pt idx="128">
                  <c:v>15.9</c:v>
                </c:pt>
                <c:pt idx="129">
                  <c:v>15.9</c:v>
                </c:pt>
                <c:pt idx="130">
                  <c:v>16.100000000000001</c:v>
                </c:pt>
                <c:pt idx="131">
                  <c:v>16.2</c:v>
                </c:pt>
                <c:pt idx="132">
                  <c:v>16.2</c:v>
                </c:pt>
                <c:pt idx="133">
                  <c:v>16.3</c:v>
                </c:pt>
                <c:pt idx="134">
                  <c:v>16.7</c:v>
                </c:pt>
                <c:pt idx="135">
                  <c:v>16.8</c:v>
                </c:pt>
                <c:pt idx="136">
                  <c:v>16.899999999999999</c:v>
                </c:pt>
                <c:pt idx="137">
                  <c:v>17</c:v>
                </c:pt>
                <c:pt idx="138">
                  <c:v>17.100000000000001</c:v>
                </c:pt>
                <c:pt idx="139">
                  <c:v>17.100000000000001</c:v>
                </c:pt>
                <c:pt idx="140">
                  <c:v>18.2</c:v>
                </c:pt>
                <c:pt idx="141">
                  <c:v>18.2</c:v>
                </c:pt>
                <c:pt idx="142">
                  <c:v>18.3</c:v>
                </c:pt>
                <c:pt idx="143">
                  <c:v>18.5</c:v>
                </c:pt>
                <c:pt idx="144">
                  <c:v>19</c:v>
                </c:pt>
                <c:pt idx="145">
                  <c:v>19.3</c:v>
                </c:pt>
                <c:pt idx="146">
                  <c:v>19.5</c:v>
                </c:pt>
                <c:pt idx="147">
                  <c:v>20.399999999999999</c:v>
                </c:pt>
                <c:pt idx="148">
                  <c:v>21</c:v>
                </c:pt>
                <c:pt idx="149">
                  <c:v>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56-40E1-88EF-7299CEFEB8A8}"/>
            </c:ext>
          </c:extLst>
        </c:ser>
        <c:ser>
          <c:idx val="1"/>
          <c:order val="1"/>
          <c:spPr>
            <a:ln>
              <a:solidFill>
                <a:srgbClr val="FF0000"/>
              </a:solidFill>
              <a:prstDash val="sysDot"/>
            </a:ln>
          </c:spPr>
          <c:xVal>
            <c:numRef>
              <c:f>'2.3e'!$AI$14:$AI$15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99.666666666666657</c:v>
                </c:pt>
              </c:numCache>
            </c:numRef>
          </c:xVal>
          <c:yVal>
            <c:numRef>
              <c:f>'2.3e'!$AH$14:$AH$15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23.5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56-40E1-88EF-7299CEFEB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099016"/>
        <c:axId val="609517064"/>
      </c:scatterChart>
      <c:valAx>
        <c:axId val="815099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Sample Percentile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09517064"/>
        <c:crosses val="autoZero"/>
        <c:crossBetween val="midCat"/>
      </c:valAx>
      <c:valAx>
        <c:axId val="609517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Sales $m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81509901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Standardized Residuals</a:t>
            </a:r>
            <a:r>
              <a:rPr lang="en-AU" baseline="0"/>
              <a:t> Histogram</a:t>
            </a:r>
            <a:endParaRPr lang="en-AU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587331644098122"/>
          <c:y val="0.16539921012231962"/>
          <c:w val="0.75091704583639851"/>
          <c:h val="0.65277416679047195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ln w="12700">
              <a:solidFill>
                <a:schemeClr val="tx1"/>
              </a:solidFill>
            </a:ln>
          </c:spPr>
          <c:invertIfNegative val="0"/>
          <c:cat>
            <c:numRef>
              <c:f>'2.3e'!$U$24:$U$31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'2.3e'!$V$24:$V$31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21</c:v>
                </c:pt>
                <c:pt idx="3">
                  <c:v>59</c:v>
                </c:pt>
                <c:pt idx="4">
                  <c:v>48</c:v>
                </c:pt>
                <c:pt idx="5">
                  <c:v>19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7-4667-8FA1-177166F61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66139680"/>
        <c:axId val="766137712"/>
      </c:barChart>
      <c:lineChart>
        <c:grouping val="standard"/>
        <c:varyColors val="0"/>
        <c:ser>
          <c:idx val="1"/>
          <c:order val="1"/>
          <c:tx>
            <c:v>Cumulative %</c:v>
          </c:tx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'2.3e'!$U$24:$U$31</c:f>
              <c:numCache>
                <c:formatCode>General</c:formatCode>
                <c:ptCount val="8"/>
                <c:pt idx="0">
                  <c:v>-3</c:v>
                </c:pt>
                <c:pt idx="1">
                  <c:v>-2</c:v>
                </c:pt>
                <c:pt idx="2">
                  <c:v>-1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</c:numCache>
            </c:numRef>
          </c:cat>
          <c:val>
            <c:numRef>
              <c:f>'2.3e'!$W$24:$W$31</c:f>
              <c:numCache>
                <c:formatCode>0.00%</c:formatCode>
                <c:ptCount val="8"/>
                <c:pt idx="0">
                  <c:v>0</c:v>
                </c:pt>
                <c:pt idx="1">
                  <c:v>6.6666666666666671E-3</c:v>
                </c:pt>
                <c:pt idx="2">
                  <c:v>0.14666666666666667</c:v>
                </c:pt>
                <c:pt idx="3">
                  <c:v>0.54</c:v>
                </c:pt>
                <c:pt idx="4">
                  <c:v>0.86</c:v>
                </c:pt>
                <c:pt idx="5">
                  <c:v>0.98666666666666669</c:v>
                </c:pt>
                <c:pt idx="6">
                  <c:v>0.99333333333333329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7-4667-8FA1-177166F61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6134104"/>
        <c:axId val="766133776"/>
      </c:lineChart>
      <c:catAx>
        <c:axId val="766139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Standard 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137712"/>
        <c:crosses val="autoZero"/>
        <c:auto val="1"/>
        <c:lblAlgn val="ctr"/>
        <c:lblOffset val="100"/>
        <c:noMultiLvlLbl val="0"/>
      </c:catAx>
      <c:valAx>
        <c:axId val="766137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AU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66139680"/>
        <c:crosses val="autoZero"/>
        <c:crossBetween val="between"/>
      </c:valAx>
      <c:valAx>
        <c:axId val="766133776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766134104"/>
        <c:crosses val="max"/>
        <c:crossBetween val="between"/>
      </c:valAx>
      <c:catAx>
        <c:axId val="766134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61337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1897279059840702"/>
          <c:y val="0.88681040459565186"/>
          <c:w val="0.2464251332770255"/>
          <c:h val="0.10678391026593374"/>
        </c:manualLayout>
      </c:layout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3175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Residuals Autocorrelation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'2.3e'!$J$28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'2.3e'!$J$29:$J$178</c:f>
              <c:numCache>
                <c:formatCode>0.000</c:formatCode>
                <c:ptCount val="150"/>
                <c:pt idx="0">
                  <c:v>-5.6178244140866695E-2</c:v>
                </c:pt>
                <c:pt idx="1">
                  <c:v>-0.22170821129304663</c:v>
                </c:pt>
                <c:pt idx="2">
                  <c:v>1.0657117137501118</c:v>
                </c:pt>
                <c:pt idx="3">
                  <c:v>0.9752869763832912</c:v>
                </c:pt>
                <c:pt idx="4">
                  <c:v>-0.7717862854167965</c:v>
                </c:pt>
                <c:pt idx="5">
                  <c:v>0.78752301150151993</c:v>
                </c:pt>
                <c:pt idx="6">
                  <c:v>-0.19011437149939603</c:v>
                </c:pt>
                <c:pt idx="7">
                  <c:v>0.50395463294879761</c:v>
                </c:pt>
                <c:pt idx="8">
                  <c:v>0.3502621059827753</c:v>
                </c:pt>
                <c:pt idx="9">
                  <c:v>-0.46886647786390689</c:v>
                </c:pt>
                <c:pt idx="10">
                  <c:v>0.31005132466915342</c:v>
                </c:pt>
                <c:pt idx="11">
                  <c:v>-0.73651512578376099</c:v>
                </c:pt>
                <c:pt idx="12">
                  <c:v>-0.65796484823472845</c:v>
                </c:pt>
                <c:pt idx="13">
                  <c:v>-2.4784058525773585</c:v>
                </c:pt>
                <c:pt idx="14">
                  <c:v>0.24597457453249838</c:v>
                </c:pt>
                <c:pt idx="15">
                  <c:v>0.41314241509111937</c:v>
                </c:pt>
                <c:pt idx="16">
                  <c:v>-1.2736912551087443E-2</c:v>
                </c:pt>
                <c:pt idx="17">
                  <c:v>0.34733543725186955</c:v>
                </c:pt>
                <c:pt idx="18">
                  <c:v>-1.0562297215188678</c:v>
                </c:pt>
                <c:pt idx="19">
                  <c:v>-0.92127512148411661</c:v>
                </c:pt>
                <c:pt idx="20">
                  <c:v>2.3697138166493659E-2</c:v>
                </c:pt>
                <c:pt idx="21">
                  <c:v>0.17316340341195158</c:v>
                </c:pt>
                <c:pt idx="22">
                  <c:v>0.34817605218507985</c:v>
                </c:pt>
                <c:pt idx="23">
                  <c:v>1.6651786026300091</c:v>
                </c:pt>
                <c:pt idx="24">
                  <c:v>0.95498353377613654</c:v>
                </c:pt>
                <c:pt idx="25">
                  <c:v>-0.3337602512733886</c:v>
                </c:pt>
                <c:pt idx="26">
                  <c:v>-0.56633452589848332</c:v>
                </c:pt>
                <c:pt idx="27">
                  <c:v>-1.0053965750146805</c:v>
                </c:pt>
                <c:pt idx="28">
                  <c:v>1.3264453836921835</c:v>
                </c:pt>
                <c:pt idx="29">
                  <c:v>4.3011957867349793E-2</c:v>
                </c:pt>
                <c:pt idx="30">
                  <c:v>-1.441719141105736</c:v>
                </c:pt>
                <c:pt idx="31">
                  <c:v>2.3588795129514395E-2</c:v>
                </c:pt>
                <c:pt idx="32">
                  <c:v>-0.79061775079459906</c:v>
                </c:pt>
                <c:pt idx="33">
                  <c:v>-0.88916568289471698</c:v>
                </c:pt>
                <c:pt idx="34">
                  <c:v>8.4018888858224727E-2</c:v>
                </c:pt>
                <c:pt idx="35">
                  <c:v>-0.93514586353944473</c:v>
                </c:pt>
                <c:pt idx="36">
                  <c:v>-0.24533690195631763</c:v>
                </c:pt>
                <c:pt idx="37">
                  <c:v>-0.94011393160921841</c:v>
                </c:pt>
                <c:pt idx="38">
                  <c:v>-1.6288024058272335</c:v>
                </c:pt>
                <c:pt idx="39">
                  <c:v>1.0879377726828512</c:v>
                </c:pt>
                <c:pt idx="40">
                  <c:v>-0.10391526938422579</c:v>
                </c:pt>
                <c:pt idx="41">
                  <c:v>-1.3332526214687341</c:v>
                </c:pt>
                <c:pt idx="42">
                  <c:v>-0.69756515811458364</c:v>
                </c:pt>
                <c:pt idx="43">
                  <c:v>-0.31489639041845052</c:v>
                </c:pt>
                <c:pt idx="44">
                  <c:v>0.35243160069066981</c:v>
                </c:pt>
                <c:pt idx="45">
                  <c:v>-0.66849107429660926</c:v>
                </c:pt>
                <c:pt idx="46">
                  <c:v>0.68554494105267061</c:v>
                </c:pt>
                <c:pt idx="47">
                  <c:v>-0.3189226630092854</c:v>
                </c:pt>
                <c:pt idx="48">
                  <c:v>-1.0797707136118326</c:v>
                </c:pt>
                <c:pt idx="49">
                  <c:v>-0.16283843086766581</c:v>
                </c:pt>
                <c:pt idx="50">
                  <c:v>0.43978131166107026</c:v>
                </c:pt>
                <c:pt idx="51">
                  <c:v>-0.95681437896135257</c:v>
                </c:pt>
                <c:pt idx="52">
                  <c:v>-0.34567027317529053</c:v>
                </c:pt>
                <c:pt idx="53">
                  <c:v>-0.4152238568293285</c:v>
                </c:pt>
                <c:pt idx="54">
                  <c:v>-0.30011080808122603</c:v>
                </c:pt>
                <c:pt idx="55">
                  <c:v>-1.0171396807515443</c:v>
                </c:pt>
                <c:pt idx="56">
                  <c:v>-0.27189519770605308</c:v>
                </c:pt>
                <c:pt idx="57">
                  <c:v>-0.35070700718283199</c:v>
                </c:pt>
                <c:pt idx="58">
                  <c:v>-1.1359704781887103</c:v>
                </c:pt>
                <c:pt idx="59">
                  <c:v>4.3908791241966227E-2</c:v>
                </c:pt>
                <c:pt idx="60">
                  <c:v>-0.11589218088505859</c:v>
                </c:pt>
                <c:pt idx="61">
                  <c:v>1.1600720971932326</c:v>
                </c:pt>
                <c:pt idx="62">
                  <c:v>-0.96980312096395593</c:v>
                </c:pt>
                <c:pt idx="63">
                  <c:v>-0.95779841265586718</c:v>
                </c:pt>
                <c:pt idx="64">
                  <c:v>0.66002348680808964</c:v>
                </c:pt>
                <c:pt idx="65">
                  <c:v>0.4889020227787686</c:v>
                </c:pt>
                <c:pt idx="66">
                  <c:v>0.54080134175497285</c:v>
                </c:pt>
                <c:pt idx="67">
                  <c:v>0.95642719631912065</c:v>
                </c:pt>
                <c:pt idx="68">
                  <c:v>0.75258145164698398</c:v>
                </c:pt>
                <c:pt idx="69">
                  <c:v>-4.6016188455887175E-2</c:v>
                </c:pt>
                <c:pt idx="70">
                  <c:v>-0.34623338660475689</c:v>
                </c:pt>
                <c:pt idx="71">
                  <c:v>-1.2043833443271428</c:v>
                </c:pt>
                <c:pt idx="72">
                  <c:v>-1.054222228008312</c:v>
                </c:pt>
                <c:pt idx="73">
                  <c:v>-0.19362835540404966</c:v>
                </c:pt>
                <c:pt idx="74">
                  <c:v>-0.10177110719764393</c:v>
                </c:pt>
                <c:pt idx="75">
                  <c:v>0.97826285542845604</c:v>
                </c:pt>
                <c:pt idx="76">
                  <c:v>-0.18438389118214182</c:v>
                </c:pt>
                <c:pt idx="77">
                  <c:v>1.3756981524491518</c:v>
                </c:pt>
                <c:pt idx="78">
                  <c:v>-0.30647416669746974</c:v>
                </c:pt>
                <c:pt idx="79">
                  <c:v>1.294331083536532</c:v>
                </c:pt>
                <c:pt idx="80">
                  <c:v>2.0960651855974959</c:v>
                </c:pt>
                <c:pt idx="81">
                  <c:v>1.5818450676946068</c:v>
                </c:pt>
                <c:pt idx="82">
                  <c:v>0.60506015312764472</c:v>
                </c:pt>
                <c:pt idx="83">
                  <c:v>-0.43244515221602242</c:v>
                </c:pt>
                <c:pt idx="84">
                  <c:v>3.3097949108389813E-2</c:v>
                </c:pt>
                <c:pt idx="85">
                  <c:v>0.49800224432520857</c:v>
                </c:pt>
                <c:pt idx="86">
                  <c:v>-7.3887572030217896E-2</c:v>
                </c:pt>
                <c:pt idx="87">
                  <c:v>-0.1561763215270382</c:v>
                </c:pt>
                <c:pt idx="88">
                  <c:v>-1.0106582030870115E-2</c:v>
                </c:pt>
                <c:pt idx="89">
                  <c:v>0.54695945254899314</c:v>
                </c:pt>
                <c:pt idx="90">
                  <c:v>-0.21315238745875131</c:v>
                </c:pt>
                <c:pt idx="91">
                  <c:v>8.3679283338971899E-2</c:v>
                </c:pt>
                <c:pt idx="92">
                  <c:v>6.2556171701956487E-2</c:v>
                </c:pt>
                <c:pt idx="93">
                  <c:v>-0.86333292184970212</c:v>
                </c:pt>
                <c:pt idx="94">
                  <c:v>-7.980579550320499E-3</c:v>
                </c:pt>
                <c:pt idx="95">
                  <c:v>-0.83432406432735462</c:v>
                </c:pt>
                <c:pt idx="96">
                  <c:v>-0.70702052609560262</c:v>
                </c:pt>
                <c:pt idx="97">
                  <c:v>-0.42871238630423214</c:v>
                </c:pt>
                <c:pt idx="98">
                  <c:v>-0.1584791369969647</c:v>
                </c:pt>
                <c:pt idx="99">
                  <c:v>0.76750378310492806</c:v>
                </c:pt>
                <c:pt idx="100">
                  <c:v>1.6111515072897795</c:v>
                </c:pt>
                <c:pt idx="101">
                  <c:v>-0.85917275478895405</c:v>
                </c:pt>
                <c:pt idx="102">
                  <c:v>0.14399292306741884</c:v>
                </c:pt>
                <c:pt idx="103">
                  <c:v>0.1333521360351213</c:v>
                </c:pt>
                <c:pt idx="104">
                  <c:v>0.58469807003396568</c:v>
                </c:pt>
                <c:pt idx="105">
                  <c:v>0.4043293518560791</c:v>
                </c:pt>
                <c:pt idx="106">
                  <c:v>0.49412786016939059</c:v>
                </c:pt>
                <c:pt idx="107">
                  <c:v>-0.83066728055554684</c:v>
                </c:pt>
                <c:pt idx="108">
                  <c:v>-0.15851778047408693</c:v>
                </c:pt>
                <c:pt idx="109">
                  <c:v>-0.58980800879701256</c:v>
                </c:pt>
                <c:pt idx="110">
                  <c:v>4.0647939551737622E-2</c:v>
                </c:pt>
                <c:pt idx="111">
                  <c:v>-0.75144218909468741</c:v>
                </c:pt>
                <c:pt idx="112">
                  <c:v>6.3653682305142567E-2</c:v>
                </c:pt>
                <c:pt idx="113">
                  <c:v>0.57348497481750815</c:v>
                </c:pt>
                <c:pt idx="114">
                  <c:v>-0.16933325795983478</c:v>
                </c:pt>
                <c:pt idx="115">
                  <c:v>1.1948925669781971</c:v>
                </c:pt>
                <c:pt idx="116">
                  <c:v>-0.63239772421201224</c:v>
                </c:pt>
                <c:pt idx="117">
                  <c:v>0.18989326534141693</c:v>
                </c:pt>
                <c:pt idx="118">
                  <c:v>0.89257309413754449</c:v>
                </c:pt>
                <c:pt idx="119">
                  <c:v>-1.2167495927278615</c:v>
                </c:pt>
                <c:pt idx="120">
                  <c:v>-0.82327993059196469</c:v>
                </c:pt>
                <c:pt idx="121">
                  <c:v>1.6974449917995607</c:v>
                </c:pt>
                <c:pt idx="122">
                  <c:v>-1.4189547684505541</c:v>
                </c:pt>
                <c:pt idx="123">
                  <c:v>0.73917952613177462</c:v>
                </c:pt>
                <c:pt idx="124">
                  <c:v>0.73706820595044498</c:v>
                </c:pt>
                <c:pt idx="125">
                  <c:v>6.7005952495964749E-2</c:v>
                </c:pt>
                <c:pt idx="126">
                  <c:v>-0.34329067345340825</c:v>
                </c:pt>
                <c:pt idx="127">
                  <c:v>-0.64364604442209306</c:v>
                </c:pt>
                <c:pt idx="128">
                  <c:v>-0.67236566350458382</c:v>
                </c:pt>
                <c:pt idx="129">
                  <c:v>-0.47824542361443889</c:v>
                </c:pt>
                <c:pt idx="130">
                  <c:v>1.0998472676273199</c:v>
                </c:pt>
                <c:pt idx="131">
                  <c:v>-0.24938264917980391</c:v>
                </c:pt>
                <c:pt idx="132">
                  <c:v>0.24413963270075723</c:v>
                </c:pt>
                <c:pt idx="133">
                  <c:v>0.51559470174800026</c:v>
                </c:pt>
                <c:pt idx="134">
                  <c:v>1.2673441499139599</c:v>
                </c:pt>
                <c:pt idx="135">
                  <c:v>0.28621855462649393</c:v>
                </c:pt>
                <c:pt idx="136">
                  <c:v>-0.61346610703380833</c:v>
                </c:pt>
                <c:pt idx="137">
                  <c:v>-3.5219890163743273E-2</c:v>
                </c:pt>
                <c:pt idx="138">
                  <c:v>-0.58601279658369165</c:v>
                </c:pt>
                <c:pt idx="139">
                  <c:v>-0.49221795983712546</c:v>
                </c:pt>
                <c:pt idx="140">
                  <c:v>0.4684708014190857</c:v>
                </c:pt>
                <c:pt idx="141">
                  <c:v>1.7433713171824827</c:v>
                </c:pt>
                <c:pt idx="142">
                  <c:v>0.66605143918355836</c:v>
                </c:pt>
                <c:pt idx="143">
                  <c:v>0.8062985046222142</c:v>
                </c:pt>
                <c:pt idx="144">
                  <c:v>-0.13098487848935036</c:v>
                </c:pt>
                <c:pt idx="145">
                  <c:v>-1.099324596104454</c:v>
                </c:pt>
                <c:pt idx="146">
                  <c:v>0.33256972796534434</c:v>
                </c:pt>
                <c:pt idx="147">
                  <c:v>4.7279960476262435</c:v>
                </c:pt>
                <c:pt idx="148">
                  <c:v>-1.1358082244850394</c:v>
                </c:pt>
                <c:pt idx="149">
                  <c:v>0.65949287542140311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1-47B4-940F-AFC0FDC18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07048"/>
        <c:axId val="762405408"/>
      </c:scatterChart>
      <c:valAx>
        <c:axId val="762407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ysClr val="windowText" lastClr="000000"/>
                    </a:solidFill>
                  </a:rPr>
                  <a:t>Sequence</a:t>
                </a:r>
                <a:r>
                  <a:rPr lang="en-AU" baseline="0">
                    <a:solidFill>
                      <a:sysClr val="windowText" lastClr="000000"/>
                    </a:solidFill>
                  </a:rPr>
                  <a:t> of observed data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05408"/>
        <c:crosses val="autoZero"/>
        <c:crossBetween val="midCat"/>
      </c:valAx>
      <c:valAx>
        <c:axId val="762405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ysClr val="windowText" lastClr="000000"/>
                    </a:solidFill>
                  </a:rPr>
                  <a:t>Residuals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0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Stores with online sales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AB-4160-83F9-167306AE15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3AB-4160-83F9-167306AE15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'1'!$S$3:$T$3</c:f>
              <c:strCache>
                <c:ptCount val="2"/>
                <c:pt idx="0">
                  <c:v>Online Channel</c:v>
                </c:pt>
                <c:pt idx="1">
                  <c:v>No Online channel</c:v>
                </c:pt>
              </c:strCache>
            </c:strRef>
          </c:cat>
          <c:val>
            <c:numRef>
              <c:f>'1'!$S$4:$T$4</c:f>
              <c:numCache>
                <c:formatCode>0%</c:formatCode>
                <c:ptCount val="2"/>
                <c:pt idx="0">
                  <c:v>0.41333333333333333</c:v>
                </c:pt>
                <c:pt idx="1">
                  <c:v>0.58666666666666667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8-4B0C-AD63-5108BC35C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AU" b="1">
                <a:solidFill>
                  <a:schemeClr val="tx1"/>
                </a:solidFill>
              </a:rPr>
              <a:t>Competitors vs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27472962831751"/>
          <c:y val="0.16707207207207206"/>
          <c:w val="0.7377215638320973"/>
          <c:h val="0.63291303114137765"/>
        </c:manualLayout>
      </c:layout>
      <c:scatterChart>
        <c:scatterStyle val="lineMarker"/>
        <c:varyColors val="0"/>
        <c:ser>
          <c:idx val="0"/>
          <c:order val="0"/>
          <c:tx>
            <c:v>Sunday Open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531934949646944"/>
                  <c:y val="-0.113256446757714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'3'!$A$2:$A$55</c:f>
              <c:numCache>
                <c:formatCode>General</c:formatCode>
                <c:ptCount val="54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5</c:v>
                </c:pt>
                <c:pt idx="35">
                  <c:v>3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</c:numCache>
            </c:numRef>
          </c:xVal>
          <c:yVal>
            <c:numRef>
              <c:f>'3'!$D$2:$D$55</c:f>
              <c:numCache>
                <c:formatCode>General</c:formatCode>
                <c:ptCount val="54"/>
                <c:pt idx="0">
                  <c:v>17.100000000000001</c:v>
                </c:pt>
                <c:pt idx="1">
                  <c:v>9.1999999999999993</c:v>
                </c:pt>
                <c:pt idx="2">
                  <c:v>8.1</c:v>
                </c:pt>
                <c:pt idx="3">
                  <c:v>15.7</c:v>
                </c:pt>
                <c:pt idx="4">
                  <c:v>19.5</c:v>
                </c:pt>
                <c:pt idx="5">
                  <c:v>12.2</c:v>
                </c:pt>
                <c:pt idx="6">
                  <c:v>11.1</c:v>
                </c:pt>
                <c:pt idx="7">
                  <c:v>6.2</c:v>
                </c:pt>
                <c:pt idx="8">
                  <c:v>8</c:v>
                </c:pt>
                <c:pt idx="9">
                  <c:v>7.4</c:v>
                </c:pt>
                <c:pt idx="10">
                  <c:v>10.5</c:v>
                </c:pt>
                <c:pt idx="11">
                  <c:v>5.9</c:v>
                </c:pt>
                <c:pt idx="12">
                  <c:v>8</c:v>
                </c:pt>
                <c:pt idx="13">
                  <c:v>8.4</c:v>
                </c:pt>
                <c:pt idx="14">
                  <c:v>10.6</c:v>
                </c:pt>
                <c:pt idx="15">
                  <c:v>10.9</c:v>
                </c:pt>
                <c:pt idx="16">
                  <c:v>7.2</c:v>
                </c:pt>
                <c:pt idx="17">
                  <c:v>8.6</c:v>
                </c:pt>
                <c:pt idx="18">
                  <c:v>17.100000000000001</c:v>
                </c:pt>
                <c:pt idx="19">
                  <c:v>15.4</c:v>
                </c:pt>
                <c:pt idx="20">
                  <c:v>11</c:v>
                </c:pt>
                <c:pt idx="21">
                  <c:v>15.6</c:v>
                </c:pt>
                <c:pt idx="22">
                  <c:v>7.6</c:v>
                </c:pt>
                <c:pt idx="23">
                  <c:v>11.4</c:v>
                </c:pt>
                <c:pt idx="24">
                  <c:v>13.4</c:v>
                </c:pt>
                <c:pt idx="25">
                  <c:v>8.4</c:v>
                </c:pt>
                <c:pt idx="26">
                  <c:v>15.5</c:v>
                </c:pt>
                <c:pt idx="27">
                  <c:v>15.9</c:v>
                </c:pt>
                <c:pt idx="28">
                  <c:v>7.5</c:v>
                </c:pt>
                <c:pt idx="29">
                  <c:v>10.3</c:v>
                </c:pt>
                <c:pt idx="30">
                  <c:v>7.7</c:v>
                </c:pt>
                <c:pt idx="31">
                  <c:v>8.5</c:v>
                </c:pt>
                <c:pt idx="32">
                  <c:v>10.7</c:v>
                </c:pt>
                <c:pt idx="33">
                  <c:v>7.4</c:v>
                </c:pt>
                <c:pt idx="34">
                  <c:v>14.4</c:v>
                </c:pt>
                <c:pt idx="35">
                  <c:v>8.8000000000000007</c:v>
                </c:pt>
                <c:pt idx="36">
                  <c:v>13.3</c:v>
                </c:pt>
                <c:pt idx="37">
                  <c:v>13.2</c:v>
                </c:pt>
                <c:pt idx="38">
                  <c:v>11.1</c:v>
                </c:pt>
                <c:pt idx="39">
                  <c:v>8.3000000000000007</c:v>
                </c:pt>
                <c:pt idx="40">
                  <c:v>10.7</c:v>
                </c:pt>
                <c:pt idx="41">
                  <c:v>12.7</c:v>
                </c:pt>
                <c:pt idx="42">
                  <c:v>9.4</c:v>
                </c:pt>
                <c:pt idx="43">
                  <c:v>7.2</c:v>
                </c:pt>
                <c:pt idx="44">
                  <c:v>20.399999999999999</c:v>
                </c:pt>
                <c:pt idx="45">
                  <c:v>16.2</c:v>
                </c:pt>
                <c:pt idx="46">
                  <c:v>11.4</c:v>
                </c:pt>
                <c:pt idx="47">
                  <c:v>18.3</c:v>
                </c:pt>
                <c:pt idx="48">
                  <c:v>6.6</c:v>
                </c:pt>
                <c:pt idx="49">
                  <c:v>9.1</c:v>
                </c:pt>
                <c:pt idx="50">
                  <c:v>7.8</c:v>
                </c:pt>
                <c:pt idx="51">
                  <c:v>6.6</c:v>
                </c:pt>
                <c:pt idx="52">
                  <c:v>14.1</c:v>
                </c:pt>
                <c:pt idx="53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A-4B87-A75E-5852BB0720BD}"/>
            </c:ext>
          </c:extLst>
        </c:ser>
        <c:ser>
          <c:idx val="1"/>
          <c:order val="1"/>
          <c:tx>
            <c:v>Sunday Closed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004596418857857"/>
                  <c:y val="7.2293029049334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'3'!$A$56:$A$151</c:f>
              <c:numCache>
                <c:formatCode>General</c:formatCode>
                <c:ptCount val="96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4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6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6</c:v>
                </c:pt>
                <c:pt idx="36">
                  <c:v>3</c:v>
                </c:pt>
                <c:pt idx="37">
                  <c:v>6</c:v>
                </c:pt>
                <c:pt idx="38">
                  <c:v>2</c:v>
                </c:pt>
                <c:pt idx="39">
                  <c:v>3</c:v>
                </c:pt>
                <c:pt idx="40">
                  <c:v>0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1</c:v>
                </c:pt>
                <c:pt idx="48">
                  <c:v>5</c:v>
                </c:pt>
                <c:pt idx="49">
                  <c:v>3</c:v>
                </c:pt>
                <c:pt idx="50">
                  <c:v>5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5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0</c:v>
                </c:pt>
                <c:pt idx="62">
                  <c:v>2</c:v>
                </c:pt>
                <c:pt idx="63">
                  <c:v>3</c:v>
                </c:pt>
                <c:pt idx="64">
                  <c:v>7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7</c:v>
                </c:pt>
                <c:pt idx="72">
                  <c:v>4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5</c:v>
                </c:pt>
                <c:pt idx="80">
                  <c:v>4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5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5</c:v>
                </c:pt>
              </c:numCache>
            </c:numRef>
          </c:xVal>
          <c:yVal>
            <c:numRef>
              <c:f>'3'!$D$56:$D$151</c:f>
              <c:numCache>
                <c:formatCode>General</c:formatCode>
                <c:ptCount val="96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10.3</c:v>
                </c:pt>
                <c:pt idx="9">
                  <c:v>19.3</c:v>
                </c:pt>
                <c:pt idx="10">
                  <c:v>9.1</c:v>
                </c:pt>
                <c:pt idx="11">
                  <c:v>9.8000000000000007</c:v>
                </c:pt>
                <c:pt idx="12">
                  <c:v>16.2</c:v>
                </c:pt>
                <c:pt idx="13">
                  <c:v>8</c:v>
                </c:pt>
                <c:pt idx="14">
                  <c:v>16.8</c:v>
                </c:pt>
                <c:pt idx="15">
                  <c:v>11.8</c:v>
                </c:pt>
                <c:pt idx="16">
                  <c:v>14</c:v>
                </c:pt>
                <c:pt idx="17">
                  <c:v>10.5</c:v>
                </c:pt>
                <c:pt idx="18">
                  <c:v>16.899999999999999</c:v>
                </c:pt>
                <c:pt idx="19">
                  <c:v>7.9</c:v>
                </c:pt>
                <c:pt idx="20">
                  <c:v>9.6</c:v>
                </c:pt>
                <c:pt idx="21">
                  <c:v>16.3</c:v>
                </c:pt>
                <c:pt idx="22">
                  <c:v>11.2</c:v>
                </c:pt>
                <c:pt idx="23">
                  <c:v>13.1</c:v>
                </c:pt>
                <c:pt idx="24">
                  <c:v>16.100000000000001</c:v>
                </c:pt>
                <c:pt idx="25">
                  <c:v>10.4</c:v>
                </c:pt>
                <c:pt idx="26">
                  <c:v>12</c:v>
                </c:pt>
                <c:pt idx="27">
                  <c:v>14.5</c:v>
                </c:pt>
                <c:pt idx="28">
                  <c:v>9</c:v>
                </c:pt>
                <c:pt idx="29">
                  <c:v>15.8</c:v>
                </c:pt>
                <c:pt idx="30">
                  <c:v>14</c:v>
                </c:pt>
                <c:pt idx="31">
                  <c:v>15.3</c:v>
                </c:pt>
                <c:pt idx="32">
                  <c:v>14.4</c:v>
                </c:pt>
                <c:pt idx="33">
                  <c:v>14.8</c:v>
                </c:pt>
                <c:pt idx="34">
                  <c:v>12.1</c:v>
                </c:pt>
                <c:pt idx="35">
                  <c:v>8.6999999999999993</c:v>
                </c:pt>
                <c:pt idx="36">
                  <c:v>9.5</c:v>
                </c:pt>
                <c:pt idx="37">
                  <c:v>6.8</c:v>
                </c:pt>
                <c:pt idx="38">
                  <c:v>11.3</c:v>
                </c:pt>
                <c:pt idx="39">
                  <c:v>9.4</c:v>
                </c:pt>
                <c:pt idx="40">
                  <c:v>23.5</c:v>
                </c:pt>
                <c:pt idx="41">
                  <c:v>12.4</c:v>
                </c:pt>
                <c:pt idx="42">
                  <c:v>13.8</c:v>
                </c:pt>
                <c:pt idx="43">
                  <c:v>11.6</c:v>
                </c:pt>
                <c:pt idx="44">
                  <c:v>11.8</c:v>
                </c:pt>
                <c:pt idx="45">
                  <c:v>12.4</c:v>
                </c:pt>
                <c:pt idx="46">
                  <c:v>8.1</c:v>
                </c:pt>
                <c:pt idx="47">
                  <c:v>9.5</c:v>
                </c:pt>
                <c:pt idx="48">
                  <c:v>9</c:v>
                </c:pt>
                <c:pt idx="49">
                  <c:v>10.4</c:v>
                </c:pt>
                <c:pt idx="50">
                  <c:v>12.7</c:v>
                </c:pt>
                <c:pt idx="51">
                  <c:v>14</c:v>
                </c:pt>
                <c:pt idx="52">
                  <c:v>9.4</c:v>
                </c:pt>
                <c:pt idx="53">
                  <c:v>14</c:v>
                </c:pt>
                <c:pt idx="54">
                  <c:v>8.1</c:v>
                </c:pt>
                <c:pt idx="55">
                  <c:v>14.8</c:v>
                </c:pt>
                <c:pt idx="56">
                  <c:v>7.3</c:v>
                </c:pt>
                <c:pt idx="57">
                  <c:v>7.6</c:v>
                </c:pt>
                <c:pt idx="58">
                  <c:v>9</c:v>
                </c:pt>
                <c:pt idx="59">
                  <c:v>12.9</c:v>
                </c:pt>
                <c:pt idx="60">
                  <c:v>9</c:v>
                </c:pt>
                <c:pt idx="61">
                  <c:v>18.2</c:v>
                </c:pt>
                <c:pt idx="62">
                  <c:v>12.5</c:v>
                </c:pt>
                <c:pt idx="63">
                  <c:v>12.5</c:v>
                </c:pt>
                <c:pt idx="64">
                  <c:v>9.3000000000000007</c:v>
                </c:pt>
                <c:pt idx="65">
                  <c:v>8.1999999999999993</c:v>
                </c:pt>
                <c:pt idx="66">
                  <c:v>14.8</c:v>
                </c:pt>
                <c:pt idx="67">
                  <c:v>8.8000000000000007</c:v>
                </c:pt>
                <c:pt idx="68">
                  <c:v>9.6999999999999993</c:v>
                </c:pt>
                <c:pt idx="69">
                  <c:v>9.6999999999999993</c:v>
                </c:pt>
                <c:pt idx="70">
                  <c:v>10.5</c:v>
                </c:pt>
                <c:pt idx="71">
                  <c:v>8.9</c:v>
                </c:pt>
                <c:pt idx="72">
                  <c:v>7.9</c:v>
                </c:pt>
                <c:pt idx="73">
                  <c:v>21</c:v>
                </c:pt>
                <c:pt idx="74">
                  <c:v>7.5</c:v>
                </c:pt>
                <c:pt idx="75">
                  <c:v>11.8</c:v>
                </c:pt>
                <c:pt idx="76">
                  <c:v>11.4</c:v>
                </c:pt>
                <c:pt idx="77">
                  <c:v>9.8000000000000007</c:v>
                </c:pt>
                <c:pt idx="78">
                  <c:v>8.6999999999999993</c:v>
                </c:pt>
                <c:pt idx="79">
                  <c:v>9.1</c:v>
                </c:pt>
                <c:pt idx="80">
                  <c:v>9.6999999999999993</c:v>
                </c:pt>
                <c:pt idx="81">
                  <c:v>9.6999999999999993</c:v>
                </c:pt>
                <c:pt idx="82">
                  <c:v>13.9</c:v>
                </c:pt>
                <c:pt idx="83">
                  <c:v>10.3</c:v>
                </c:pt>
                <c:pt idx="84">
                  <c:v>11.7</c:v>
                </c:pt>
                <c:pt idx="85">
                  <c:v>9.4</c:v>
                </c:pt>
                <c:pt idx="86">
                  <c:v>9.5</c:v>
                </c:pt>
                <c:pt idx="87">
                  <c:v>8.6999999999999993</c:v>
                </c:pt>
                <c:pt idx="88">
                  <c:v>12.8</c:v>
                </c:pt>
                <c:pt idx="89">
                  <c:v>17</c:v>
                </c:pt>
                <c:pt idx="90">
                  <c:v>16.7</c:v>
                </c:pt>
                <c:pt idx="91">
                  <c:v>15.9</c:v>
                </c:pt>
                <c:pt idx="92">
                  <c:v>7.9</c:v>
                </c:pt>
                <c:pt idx="93">
                  <c:v>8.1</c:v>
                </c:pt>
                <c:pt idx="94">
                  <c:v>10</c:v>
                </c:pt>
                <c:pt idx="95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6A-4B87-A75E-5852BB072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123424"/>
        <c:axId val="849124408"/>
      </c:scatterChart>
      <c:valAx>
        <c:axId val="84912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solidFill>
                      <a:schemeClr val="tx1"/>
                    </a:solidFill>
                  </a:rPr>
                  <a:t>Number</a:t>
                </a:r>
                <a:r>
                  <a:rPr lang="en-AU" b="1" baseline="0">
                    <a:solidFill>
                      <a:schemeClr val="tx1"/>
                    </a:solidFill>
                  </a:rPr>
                  <a:t> of Competitors</a:t>
                </a:r>
                <a:endParaRPr lang="en-AU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24408"/>
        <c:crosses val="autoZero"/>
        <c:crossBetween val="midCat"/>
      </c:valAx>
      <c:valAx>
        <c:axId val="849124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>
                    <a:solidFill>
                      <a:schemeClr val="tx1"/>
                    </a:solidFill>
                  </a:rPr>
                  <a:t>Sales $m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12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60194926210839"/>
          <c:y val="0.17343780120705252"/>
          <c:w val="0.1596470745934353"/>
          <c:h val="0.35717373252072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/>
            </a:pPr>
            <a:r>
              <a:rPr lang="en-AU" sz="1400" b="1">
                <a:latin typeface="+mn-lt"/>
              </a:rPr>
              <a:t>Effect</a:t>
            </a:r>
            <a:r>
              <a:rPr lang="en-AU" sz="1400" b="1" baseline="0">
                <a:latin typeface="+mn-lt"/>
              </a:rPr>
              <a:t> of Sunday open/close on Competitors vs Sales</a:t>
            </a:r>
            <a:endParaRPr lang="en-AU" sz="1400" b="1">
              <a:latin typeface="+mn-lt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079480772293411"/>
          <c:y val="0.15831336164528759"/>
          <c:w val="0.66887471291222"/>
          <c:h val="0.73552411564208597"/>
        </c:manualLayout>
      </c:layout>
      <c:lineChart>
        <c:grouping val="standard"/>
        <c:varyColors val="0"/>
        <c:ser>
          <c:idx val="0"/>
          <c:order val="0"/>
          <c:tx>
            <c:strRef>
              <c:f>'3'!$O$52</c:f>
              <c:strCache>
                <c:ptCount val="1"/>
                <c:pt idx="0">
                  <c:v>Sunday Closed</c:v>
                </c:pt>
              </c:strCache>
            </c:strRef>
          </c:tx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'3'!$P$51:$Q$51</c:f>
              <c:strCache>
                <c:ptCount val="2"/>
                <c:pt idx="0">
                  <c:v>Low Competitors</c:v>
                </c:pt>
                <c:pt idx="1">
                  <c:v>High Competitors</c:v>
                </c:pt>
              </c:strCache>
            </c:strRef>
          </c:cat>
          <c:val>
            <c:numRef>
              <c:f>'3'!$P$52:$Q$52</c:f>
              <c:numCache>
                <c:formatCode>0.00</c:formatCode>
                <c:ptCount val="2"/>
                <c:pt idx="0">
                  <c:v>9.5652646739363298</c:v>
                </c:pt>
                <c:pt idx="1">
                  <c:v>13.294459001449322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C1-49CD-A13B-FCEAD08EEAFB}"/>
            </c:ext>
          </c:extLst>
        </c:ser>
        <c:ser>
          <c:idx val="1"/>
          <c:order val="1"/>
          <c:tx>
            <c:strRef>
              <c:f>'3'!$O$53</c:f>
              <c:strCache>
                <c:ptCount val="1"/>
                <c:pt idx="0">
                  <c:v>Sunday Open</c:v>
                </c:pt>
              </c:strCache>
            </c:strRef>
          </c:tx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'3'!$P$51:$Q$51</c:f>
              <c:strCache>
                <c:ptCount val="2"/>
                <c:pt idx="0">
                  <c:v>Low Competitors</c:v>
                </c:pt>
                <c:pt idx="1">
                  <c:v>High Competitors</c:v>
                </c:pt>
              </c:strCache>
            </c:strRef>
          </c:cat>
          <c:val>
            <c:numRef>
              <c:f>'3'!$P$53:$Q$53</c:f>
              <c:numCache>
                <c:formatCode>0.00</c:formatCode>
                <c:ptCount val="2"/>
                <c:pt idx="0">
                  <c:v>14.348791498680495</c:v>
                </c:pt>
                <c:pt idx="1">
                  <c:v>9.9546981832193389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C1-49CD-A13B-FCEAD08EE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890472"/>
        <c:axId val="1"/>
      </c:lineChart>
      <c:catAx>
        <c:axId val="342890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+mn-lt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2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AU" sz="1100">
                    <a:latin typeface="+mn-lt"/>
                  </a:rPr>
                  <a:t>Sales $m</a:t>
                </a:r>
              </a:p>
            </c:rich>
          </c:tx>
          <c:layout>
            <c:manualLayout>
              <c:xMode val="edge"/>
              <c:yMode val="edge"/>
              <c:x val="8.7235700867340834E-3"/>
              <c:y val="0.40587330486714579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+mn-lt"/>
                <a:ea typeface="Times New Roman"/>
                <a:cs typeface="Times New Roman"/>
              </a:defRPr>
            </a:pPr>
            <a:endParaRPr lang="en-US"/>
          </a:p>
        </c:txPr>
        <c:crossAx val="342890472"/>
        <c:crosses val="autoZero"/>
        <c:crossBetween val="between"/>
        <c:majorUnit val="2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88145588771466"/>
          <c:y val="0.40425584412380022"/>
          <c:w val="0.1688743087055605"/>
          <c:h val="0.2501647607187311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+mn-lt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-4" vertic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79564544317468"/>
          <c:y val="0.18642602095537977"/>
          <c:w val="0.68117981013794926"/>
          <c:h val="0.59038897345235009"/>
        </c:manualLayout>
      </c:layout>
      <c:scatterChart>
        <c:scatterStyle val="lineMarker"/>
        <c:varyColors val="0"/>
        <c:ser>
          <c:idx val="0"/>
          <c:order val="0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'4.Pre-model diagnosis'!$AA$2:$AA$97</c:f>
              <c:numCache>
                <c:formatCode>General</c:formatCode>
                <c:ptCount val="96"/>
                <c:pt idx="0">
                  <c:v>2.2999999999999998</c:v>
                </c:pt>
                <c:pt idx="1">
                  <c:v>2.7</c:v>
                </c:pt>
                <c:pt idx="2">
                  <c:v>3.1</c:v>
                </c:pt>
                <c:pt idx="3">
                  <c:v>2.6</c:v>
                </c:pt>
                <c:pt idx="4">
                  <c:v>2</c:v>
                </c:pt>
                <c:pt idx="5">
                  <c:v>2.7</c:v>
                </c:pt>
                <c:pt idx="6">
                  <c:v>2.4</c:v>
                </c:pt>
                <c:pt idx="7">
                  <c:v>2.5</c:v>
                </c:pt>
                <c:pt idx="8">
                  <c:v>2.2000000000000002</c:v>
                </c:pt>
                <c:pt idx="9">
                  <c:v>3.1</c:v>
                </c:pt>
                <c:pt idx="10">
                  <c:v>3.3</c:v>
                </c:pt>
                <c:pt idx="11">
                  <c:v>2.1</c:v>
                </c:pt>
                <c:pt idx="12">
                  <c:v>2.6</c:v>
                </c:pt>
                <c:pt idx="13">
                  <c:v>1.9</c:v>
                </c:pt>
                <c:pt idx="14">
                  <c:v>3</c:v>
                </c:pt>
                <c:pt idx="15">
                  <c:v>2</c:v>
                </c:pt>
                <c:pt idx="16">
                  <c:v>2.2999999999999998</c:v>
                </c:pt>
                <c:pt idx="17">
                  <c:v>2.2999999999999998</c:v>
                </c:pt>
                <c:pt idx="18">
                  <c:v>3.4</c:v>
                </c:pt>
                <c:pt idx="19">
                  <c:v>1.5</c:v>
                </c:pt>
                <c:pt idx="20">
                  <c:v>1.9</c:v>
                </c:pt>
                <c:pt idx="21">
                  <c:v>3.7</c:v>
                </c:pt>
                <c:pt idx="22">
                  <c:v>2.6</c:v>
                </c:pt>
                <c:pt idx="23">
                  <c:v>2.5</c:v>
                </c:pt>
                <c:pt idx="24">
                  <c:v>3.9</c:v>
                </c:pt>
                <c:pt idx="25">
                  <c:v>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1.9</c:v>
                </c:pt>
                <c:pt idx="29">
                  <c:v>3.5</c:v>
                </c:pt>
                <c:pt idx="30">
                  <c:v>2.5</c:v>
                </c:pt>
                <c:pt idx="31">
                  <c:v>3.4</c:v>
                </c:pt>
                <c:pt idx="32">
                  <c:v>3.1</c:v>
                </c:pt>
                <c:pt idx="33">
                  <c:v>3.6</c:v>
                </c:pt>
                <c:pt idx="34">
                  <c:v>2.5</c:v>
                </c:pt>
                <c:pt idx="35">
                  <c:v>2.1</c:v>
                </c:pt>
                <c:pt idx="36">
                  <c:v>2.5</c:v>
                </c:pt>
                <c:pt idx="37">
                  <c:v>1.7</c:v>
                </c:pt>
                <c:pt idx="38">
                  <c:v>2.6</c:v>
                </c:pt>
                <c:pt idx="39">
                  <c:v>2</c:v>
                </c:pt>
                <c:pt idx="40">
                  <c:v>3.6</c:v>
                </c:pt>
                <c:pt idx="41">
                  <c:v>3.2</c:v>
                </c:pt>
                <c:pt idx="42">
                  <c:v>2.5</c:v>
                </c:pt>
                <c:pt idx="43">
                  <c:v>2.2999999999999998</c:v>
                </c:pt>
                <c:pt idx="44">
                  <c:v>2.6</c:v>
                </c:pt>
                <c:pt idx="45">
                  <c:v>2.6</c:v>
                </c:pt>
                <c:pt idx="46">
                  <c:v>3.3</c:v>
                </c:pt>
                <c:pt idx="47">
                  <c:v>2</c:v>
                </c:pt>
                <c:pt idx="48">
                  <c:v>1.8</c:v>
                </c:pt>
                <c:pt idx="49">
                  <c:v>2.1</c:v>
                </c:pt>
                <c:pt idx="50">
                  <c:v>2.2000000000000002</c:v>
                </c:pt>
                <c:pt idx="51">
                  <c:v>3</c:v>
                </c:pt>
                <c:pt idx="52">
                  <c:v>2</c:v>
                </c:pt>
                <c:pt idx="53">
                  <c:v>2.5</c:v>
                </c:pt>
                <c:pt idx="54">
                  <c:v>1.9</c:v>
                </c:pt>
                <c:pt idx="55">
                  <c:v>2.6</c:v>
                </c:pt>
                <c:pt idx="56">
                  <c:v>1.9</c:v>
                </c:pt>
                <c:pt idx="57">
                  <c:v>1.8</c:v>
                </c:pt>
                <c:pt idx="58">
                  <c:v>1.9</c:v>
                </c:pt>
                <c:pt idx="59">
                  <c:v>2.1</c:v>
                </c:pt>
                <c:pt idx="60">
                  <c:v>1.9</c:v>
                </c:pt>
                <c:pt idx="61">
                  <c:v>3.6</c:v>
                </c:pt>
                <c:pt idx="62">
                  <c:v>2.5</c:v>
                </c:pt>
                <c:pt idx="63">
                  <c:v>2.4</c:v>
                </c:pt>
                <c:pt idx="64">
                  <c:v>1.9</c:v>
                </c:pt>
                <c:pt idx="65">
                  <c:v>1.7</c:v>
                </c:pt>
                <c:pt idx="66">
                  <c:v>3.3</c:v>
                </c:pt>
                <c:pt idx="67">
                  <c:v>2.1</c:v>
                </c:pt>
                <c:pt idx="68">
                  <c:v>2</c:v>
                </c:pt>
                <c:pt idx="69">
                  <c:v>1.9</c:v>
                </c:pt>
                <c:pt idx="70">
                  <c:v>2.2000000000000002</c:v>
                </c:pt>
                <c:pt idx="71">
                  <c:v>1.7</c:v>
                </c:pt>
                <c:pt idx="72">
                  <c:v>1.8</c:v>
                </c:pt>
                <c:pt idx="73">
                  <c:v>3.3</c:v>
                </c:pt>
                <c:pt idx="74">
                  <c:v>1.8</c:v>
                </c:pt>
                <c:pt idx="75">
                  <c:v>1.8</c:v>
                </c:pt>
                <c:pt idx="76">
                  <c:v>3.6</c:v>
                </c:pt>
                <c:pt idx="77">
                  <c:v>1.9</c:v>
                </c:pt>
                <c:pt idx="78">
                  <c:v>1.8</c:v>
                </c:pt>
                <c:pt idx="79">
                  <c:v>1.8</c:v>
                </c:pt>
                <c:pt idx="80">
                  <c:v>1.8</c:v>
                </c:pt>
                <c:pt idx="81">
                  <c:v>2.1</c:v>
                </c:pt>
                <c:pt idx="82">
                  <c:v>2.4</c:v>
                </c:pt>
                <c:pt idx="83">
                  <c:v>2.2000000000000002</c:v>
                </c:pt>
                <c:pt idx="84">
                  <c:v>3</c:v>
                </c:pt>
                <c:pt idx="85">
                  <c:v>1.8</c:v>
                </c:pt>
                <c:pt idx="86">
                  <c:v>1.9</c:v>
                </c:pt>
                <c:pt idx="87">
                  <c:v>2.1</c:v>
                </c:pt>
                <c:pt idx="88">
                  <c:v>2.9</c:v>
                </c:pt>
                <c:pt idx="89">
                  <c:v>3</c:v>
                </c:pt>
                <c:pt idx="90">
                  <c:v>3</c:v>
                </c:pt>
                <c:pt idx="91">
                  <c:v>3.4</c:v>
                </c:pt>
                <c:pt idx="92">
                  <c:v>2</c:v>
                </c:pt>
                <c:pt idx="93">
                  <c:v>1.7</c:v>
                </c:pt>
                <c:pt idx="94">
                  <c:v>2</c:v>
                </c:pt>
                <c:pt idx="95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BF-4FA5-AD71-B07369191117}"/>
            </c:ext>
          </c:extLst>
        </c:ser>
        <c:ser>
          <c:idx val="1"/>
          <c:order val="1"/>
          <c:tx>
            <c:v>Close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'4.Pre-model diagnosis'!$AU$2:$AU$55</c:f>
              <c:numCache>
                <c:formatCode>General</c:formatCode>
                <c:ptCount val="54"/>
                <c:pt idx="0">
                  <c:v>2.7</c:v>
                </c:pt>
                <c:pt idx="1">
                  <c:v>2.1</c:v>
                </c:pt>
                <c:pt idx="2">
                  <c:v>1.8</c:v>
                </c:pt>
                <c:pt idx="3">
                  <c:v>2.8</c:v>
                </c:pt>
                <c:pt idx="4">
                  <c:v>3.8</c:v>
                </c:pt>
                <c:pt idx="5">
                  <c:v>2.6</c:v>
                </c:pt>
                <c:pt idx="6">
                  <c:v>2.4</c:v>
                </c:pt>
                <c:pt idx="7">
                  <c:v>1.6</c:v>
                </c:pt>
                <c:pt idx="8">
                  <c:v>1.8</c:v>
                </c:pt>
                <c:pt idx="9">
                  <c:v>1.8</c:v>
                </c:pt>
                <c:pt idx="10">
                  <c:v>2.2999999999999998</c:v>
                </c:pt>
                <c:pt idx="11">
                  <c:v>1.9</c:v>
                </c:pt>
                <c:pt idx="12">
                  <c:v>1.9</c:v>
                </c:pt>
                <c:pt idx="13">
                  <c:v>2</c:v>
                </c:pt>
                <c:pt idx="14">
                  <c:v>2</c:v>
                </c:pt>
                <c:pt idx="15">
                  <c:v>2.2999999999999998</c:v>
                </c:pt>
                <c:pt idx="16">
                  <c:v>1.6</c:v>
                </c:pt>
                <c:pt idx="17">
                  <c:v>1.8</c:v>
                </c:pt>
                <c:pt idx="18">
                  <c:v>2.9</c:v>
                </c:pt>
                <c:pt idx="19">
                  <c:v>2.4</c:v>
                </c:pt>
                <c:pt idx="20">
                  <c:v>2.2000000000000002</c:v>
                </c:pt>
                <c:pt idx="21">
                  <c:v>3</c:v>
                </c:pt>
                <c:pt idx="22">
                  <c:v>1.8</c:v>
                </c:pt>
                <c:pt idx="23">
                  <c:v>2.4</c:v>
                </c:pt>
                <c:pt idx="24">
                  <c:v>2.7</c:v>
                </c:pt>
                <c:pt idx="25">
                  <c:v>1.8</c:v>
                </c:pt>
                <c:pt idx="26">
                  <c:v>3.1</c:v>
                </c:pt>
                <c:pt idx="27">
                  <c:v>2.5</c:v>
                </c:pt>
                <c:pt idx="28">
                  <c:v>1.6</c:v>
                </c:pt>
                <c:pt idx="29">
                  <c:v>2.1</c:v>
                </c:pt>
                <c:pt idx="30">
                  <c:v>1.9</c:v>
                </c:pt>
                <c:pt idx="31">
                  <c:v>1.9</c:v>
                </c:pt>
                <c:pt idx="32">
                  <c:v>2.2000000000000002</c:v>
                </c:pt>
                <c:pt idx="33">
                  <c:v>1.8</c:v>
                </c:pt>
                <c:pt idx="34">
                  <c:v>3</c:v>
                </c:pt>
                <c:pt idx="35">
                  <c:v>2</c:v>
                </c:pt>
                <c:pt idx="36">
                  <c:v>2.2000000000000002</c:v>
                </c:pt>
                <c:pt idx="37">
                  <c:v>2.8</c:v>
                </c:pt>
                <c:pt idx="38">
                  <c:v>2.5</c:v>
                </c:pt>
                <c:pt idx="39">
                  <c:v>1.9</c:v>
                </c:pt>
                <c:pt idx="40">
                  <c:v>2</c:v>
                </c:pt>
                <c:pt idx="41">
                  <c:v>2.2000000000000002</c:v>
                </c:pt>
                <c:pt idx="42">
                  <c:v>1.9</c:v>
                </c:pt>
                <c:pt idx="43">
                  <c:v>1.9</c:v>
                </c:pt>
                <c:pt idx="44">
                  <c:v>3.3</c:v>
                </c:pt>
                <c:pt idx="45">
                  <c:v>2.9</c:v>
                </c:pt>
                <c:pt idx="46">
                  <c:v>2.2999999999999998</c:v>
                </c:pt>
                <c:pt idx="47">
                  <c:v>3.2</c:v>
                </c:pt>
                <c:pt idx="48">
                  <c:v>1.6</c:v>
                </c:pt>
                <c:pt idx="49">
                  <c:v>2.2000000000000002</c:v>
                </c:pt>
                <c:pt idx="50">
                  <c:v>2.1</c:v>
                </c:pt>
                <c:pt idx="51">
                  <c:v>1.7</c:v>
                </c:pt>
                <c:pt idx="52">
                  <c:v>3.3</c:v>
                </c:pt>
                <c:pt idx="53">
                  <c:v>2.9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BF-4FA5-AD71-B07369191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08000"/>
        <c:axId val="641411936"/>
      </c:scatterChart>
      <c:valAx>
        <c:axId val="6414080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11936"/>
        <c:crosses val="autoZero"/>
        <c:crossBetween val="midCat"/>
      </c:valAx>
      <c:valAx>
        <c:axId val="6414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Wages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91828953479581"/>
          <c:y val="0.18642602095537977"/>
          <c:w val="0.67146533380858253"/>
          <c:h val="0.59038897345235009"/>
        </c:manualLayout>
      </c:layout>
      <c:scatterChart>
        <c:scatterStyle val="lineMarker"/>
        <c:varyColors val="0"/>
        <c:ser>
          <c:idx val="0"/>
          <c:order val="0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'4.Pre-model diagnosis'!$AB$2:$AB$97</c:f>
              <c:numCache>
                <c:formatCode>General</c:formatCode>
                <c:ptCount val="96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15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10</c:v>
                </c:pt>
                <c:pt idx="9">
                  <c:v>7</c:v>
                </c:pt>
                <c:pt idx="10">
                  <c:v>3</c:v>
                </c:pt>
                <c:pt idx="11">
                  <c:v>16</c:v>
                </c:pt>
                <c:pt idx="12">
                  <c:v>8</c:v>
                </c:pt>
                <c:pt idx="13">
                  <c:v>12</c:v>
                </c:pt>
                <c:pt idx="14">
                  <c:v>8</c:v>
                </c:pt>
                <c:pt idx="15">
                  <c:v>8</c:v>
                </c:pt>
                <c:pt idx="16">
                  <c:v>7</c:v>
                </c:pt>
                <c:pt idx="17">
                  <c:v>3</c:v>
                </c:pt>
                <c:pt idx="18">
                  <c:v>12</c:v>
                </c:pt>
                <c:pt idx="19">
                  <c:v>6</c:v>
                </c:pt>
                <c:pt idx="20">
                  <c:v>6</c:v>
                </c:pt>
                <c:pt idx="21">
                  <c:v>12</c:v>
                </c:pt>
                <c:pt idx="22">
                  <c:v>14</c:v>
                </c:pt>
                <c:pt idx="23">
                  <c:v>7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9</c:v>
                </c:pt>
                <c:pt idx="28">
                  <c:v>13</c:v>
                </c:pt>
                <c:pt idx="29">
                  <c:v>18</c:v>
                </c:pt>
                <c:pt idx="30">
                  <c:v>5</c:v>
                </c:pt>
                <c:pt idx="31">
                  <c:v>2</c:v>
                </c:pt>
                <c:pt idx="32">
                  <c:v>22</c:v>
                </c:pt>
                <c:pt idx="33">
                  <c:v>2</c:v>
                </c:pt>
                <c:pt idx="34">
                  <c:v>4</c:v>
                </c:pt>
                <c:pt idx="35">
                  <c:v>2</c:v>
                </c:pt>
                <c:pt idx="36">
                  <c:v>21</c:v>
                </c:pt>
                <c:pt idx="37">
                  <c:v>4</c:v>
                </c:pt>
                <c:pt idx="38">
                  <c:v>4</c:v>
                </c:pt>
                <c:pt idx="39">
                  <c:v>14</c:v>
                </c:pt>
                <c:pt idx="40">
                  <c:v>8</c:v>
                </c:pt>
                <c:pt idx="41">
                  <c:v>19</c:v>
                </c:pt>
                <c:pt idx="42">
                  <c:v>12</c:v>
                </c:pt>
                <c:pt idx="43">
                  <c:v>3</c:v>
                </c:pt>
                <c:pt idx="44">
                  <c:v>2</c:v>
                </c:pt>
                <c:pt idx="45">
                  <c:v>7</c:v>
                </c:pt>
                <c:pt idx="46">
                  <c:v>2</c:v>
                </c:pt>
                <c:pt idx="47">
                  <c:v>19</c:v>
                </c:pt>
                <c:pt idx="48">
                  <c:v>9</c:v>
                </c:pt>
                <c:pt idx="49">
                  <c:v>5</c:v>
                </c:pt>
                <c:pt idx="50">
                  <c:v>7</c:v>
                </c:pt>
                <c:pt idx="51">
                  <c:v>18</c:v>
                </c:pt>
                <c:pt idx="52">
                  <c:v>11</c:v>
                </c:pt>
                <c:pt idx="53">
                  <c:v>5</c:v>
                </c:pt>
                <c:pt idx="54">
                  <c:v>16</c:v>
                </c:pt>
                <c:pt idx="55">
                  <c:v>6</c:v>
                </c:pt>
                <c:pt idx="56">
                  <c:v>24</c:v>
                </c:pt>
                <c:pt idx="57">
                  <c:v>1</c:v>
                </c:pt>
                <c:pt idx="58">
                  <c:v>3</c:v>
                </c:pt>
                <c:pt idx="59">
                  <c:v>5</c:v>
                </c:pt>
                <c:pt idx="60">
                  <c:v>12</c:v>
                </c:pt>
                <c:pt idx="61">
                  <c:v>12</c:v>
                </c:pt>
                <c:pt idx="62">
                  <c:v>17</c:v>
                </c:pt>
                <c:pt idx="63">
                  <c:v>10</c:v>
                </c:pt>
                <c:pt idx="64">
                  <c:v>11</c:v>
                </c:pt>
                <c:pt idx="65">
                  <c:v>13</c:v>
                </c:pt>
                <c:pt idx="66">
                  <c:v>6</c:v>
                </c:pt>
                <c:pt idx="67">
                  <c:v>13</c:v>
                </c:pt>
                <c:pt idx="68">
                  <c:v>2</c:v>
                </c:pt>
                <c:pt idx="69">
                  <c:v>4</c:v>
                </c:pt>
                <c:pt idx="70">
                  <c:v>3</c:v>
                </c:pt>
                <c:pt idx="71">
                  <c:v>7</c:v>
                </c:pt>
                <c:pt idx="72">
                  <c:v>4</c:v>
                </c:pt>
                <c:pt idx="73">
                  <c:v>6</c:v>
                </c:pt>
                <c:pt idx="74">
                  <c:v>18</c:v>
                </c:pt>
                <c:pt idx="75">
                  <c:v>7</c:v>
                </c:pt>
                <c:pt idx="76">
                  <c:v>1</c:v>
                </c:pt>
                <c:pt idx="77">
                  <c:v>5</c:v>
                </c:pt>
                <c:pt idx="78">
                  <c:v>10</c:v>
                </c:pt>
                <c:pt idx="79">
                  <c:v>14</c:v>
                </c:pt>
                <c:pt idx="80">
                  <c:v>7</c:v>
                </c:pt>
                <c:pt idx="81">
                  <c:v>11</c:v>
                </c:pt>
                <c:pt idx="82">
                  <c:v>7</c:v>
                </c:pt>
                <c:pt idx="83">
                  <c:v>11</c:v>
                </c:pt>
                <c:pt idx="84">
                  <c:v>15</c:v>
                </c:pt>
                <c:pt idx="85">
                  <c:v>12</c:v>
                </c:pt>
                <c:pt idx="86">
                  <c:v>10</c:v>
                </c:pt>
                <c:pt idx="87">
                  <c:v>15</c:v>
                </c:pt>
                <c:pt idx="88">
                  <c:v>13</c:v>
                </c:pt>
                <c:pt idx="89">
                  <c:v>7</c:v>
                </c:pt>
                <c:pt idx="90">
                  <c:v>4</c:v>
                </c:pt>
                <c:pt idx="91">
                  <c:v>9</c:v>
                </c:pt>
                <c:pt idx="92">
                  <c:v>3</c:v>
                </c:pt>
                <c:pt idx="93">
                  <c:v>19</c:v>
                </c:pt>
                <c:pt idx="94">
                  <c:v>8</c:v>
                </c:pt>
                <c:pt idx="95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05-4C9A-A7E5-11EE0AE6B217}"/>
            </c:ext>
          </c:extLst>
        </c:ser>
        <c:ser>
          <c:idx val="1"/>
          <c:order val="1"/>
          <c:tx>
            <c:v>Close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'4.Pre-model diagnosis'!$AV$2:$AV$55</c:f>
              <c:numCache>
                <c:formatCode>General</c:formatCode>
                <c:ptCount val="54"/>
                <c:pt idx="0">
                  <c:v>8</c:v>
                </c:pt>
                <c:pt idx="1">
                  <c:v>16</c:v>
                </c:pt>
                <c:pt idx="2">
                  <c:v>23</c:v>
                </c:pt>
                <c:pt idx="3">
                  <c:v>9</c:v>
                </c:pt>
                <c:pt idx="4">
                  <c:v>9</c:v>
                </c:pt>
                <c:pt idx="5">
                  <c:v>13</c:v>
                </c:pt>
                <c:pt idx="6">
                  <c:v>3</c:v>
                </c:pt>
                <c:pt idx="7">
                  <c:v>14</c:v>
                </c:pt>
                <c:pt idx="8">
                  <c:v>3</c:v>
                </c:pt>
                <c:pt idx="9">
                  <c:v>12</c:v>
                </c:pt>
                <c:pt idx="10">
                  <c:v>15</c:v>
                </c:pt>
                <c:pt idx="11">
                  <c:v>2</c:v>
                </c:pt>
                <c:pt idx="12">
                  <c:v>2</c:v>
                </c:pt>
                <c:pt idx="13">
                  <c:v>14</c:v>
                </c:pt>
                <c:pt idx="14">
                  <c:v>3</c:v>
                </c:pt>
                <c:pt idx="15">
                  <c:v>9</c:v>
                </c:pt>
                <c:pt idx="16">
                  <c:v>12</c:v>
                </c:pt>
                <c:pt idx="17">
                  <c:v>10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13</c:v>
                </c:pt>
                <c:pt idx="22">
                  <c:v>3</c:v>
                </c:pt>
                <c:pt idx="23">
                  <c:v>2</c:v>
                </c:pt>
                <c:pt idx="24">
                  <c:v>5</c:v>
                </c:pt>
                <c:pt idx="25">
                  <c:v>10</c:v>
                </c:pt>
                <c:pt idx="26">
                  <c:v>4</c:v>
                </c:pt>
                <c:pt idx="27">
                  <c:v>9</c:v>
                </c:pt>
                <c:pt idx="28">
                  <c:v>5</c:v>
                </c:pt>
                <c:pt idx="29">
                  <c:v>3</c:v>
                </c:pt>
                <c:pt idx="30">
                  <c:v>3</c:v>
                </c:pt>
                <c:pt idx="31">
                  <c:v>21</c:v>
                </c:pt>
                <c:pt idx="32">
                  <c:v>8</c:v>
                </c:pt>
                <c:pt idx="33">
                  <c:v>4</c:v>
                </c:pt>
                <c:pt idx="34">
                  <c:v>5</c:v>
                </c:pt>
                <c:pt idx="35">
                  <c:v>3</c:v>
                </c:pt>
                <c:pt idx="36">
                  <c:v>6</c:v>
                </c:pt>
                <c:pt idx="37">
                  <c:v>15</c:v>
                </c:pt>
                <c:pt idx="38">
                  <c:v>20</c:v>
                </c:pt>
                <c:pt idx="39">
                  <c:v>4</c:v>
                </c:pt>
                <c:pt idx="40">
                  <c:v>4</c:v>
                </c:pt>
                <c:pt idx="41">
                  <c:v>6</c:v>
                </c:pt>
                <c:pt idx="42">
                  <c:v>10</c:v>
                </c:pt>
                <c:pt idx="43">
                  <c:v>4</c:v>
                </c:pt>
                <c:pt idx="44">
                  <c:v>7</c:v>
                </c:pt>
                <c:pt idx="45">
                  <c:v>9</c:v>
                </c:pt>
                <c:pt idx="46">
                  <c:v>9</c:v>
                </c:pt>
                <c:pt idx="47">
                  <c:v>6</c:v>
                </c:pt>
                <c:pt idx="48">
                  <c:v>17</c:v>
                </c:pt>
                <c:pt idx="49">
                  <c:v>23</c:v>
                </c:pt>
                <c:pt idx="50">
                  <c:v>17</c:v>
                </c:pt>
                <c:pt idx="51">
                  <c:v>2</c:v>
                </c:pt>
                <c:pt idx="52">
                  <c:v>5</c:v>
                </c:pt>
                <c:pt idx="53">
                  <c:v>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05-4C9A-A7E5-11EE0AE6B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08000"/>
        <c:axId val="641411936"/>
      </c:scatterChart>
      <c:valAx>
        <c:axId val="6414080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11936"/>
        <c:crosses val="autoZero"/>
        <c:crossBetween val="midCat"/>
      </c:valAx>
      <c:valAx>
        <c:axId val="6414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Gross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'4.Pre-model diagnosis'!$AC$2:$AC$97</c:f>
              <c:numCache>
                <c:formatCode>General</c:formatCode>
                <c:ptCount val="96"/>
                <c:pt idx="0">
                  <c:v>0.71199999999999997</c:v>
                </c:pt>
                <c:pt idx="1">
                  <c:v>9.0999999999999998E-2</c:v>
                </c:pt>
                <c:pt idx="2">
                  <c:v>1.72</c:v>
                </c:pt>
                <c:pt idx="3">
                  <c:v>1.3720000000000001</c:v>
                </c:pt>
                <c:pt idx="4">
                  <c:v>0.93500000000000005</c:v>
                </c:pt>
                <c:pt idx="5">
                  <c:v>2.0190000000000001</c:v>
                </c:pt>
                <c:pt idx="6">
                  <c:v>0.66200000000000003</c:v>
                </c:pt>
                <c:pt idx="7">
                  <c:v>0.7</c:v>
                </c:pt>
                <c:pt idx="8">
                  <c:v>2.1440000000000001</c:v>
                </c:pt>
                <c:pt idx="9">
                  <c:v>0.248</c:v>
                </c:pt>
                <c:pt idx="10">
                  <c:v>1.6240000000000001</c:v>
                </c:pt>
                <c:pt idx="11">
                  <c:v>0.58799999999999997</c:v>
                </c:pt>
                <c:pt idx="12">
                  <c:v>4.4999999999999998E-2</c:v>
                </c:pt>
                <c:pt idx="13">
                  <c:v>1</c:v>
                </c:pt>
                <c:pt idx="14">
                  <c:v>2.2839999999999998</c:v>
                </c:pt>
                <c:pt idx="15">
                  <c:v>0.79900000000000004</c:v>
                </c:pt>
                <c:pt idx="16">
                  <c:v>0.91100000000000003</c:v>
                </c:pt>
                <c:pt idx="17">
                  <c:v>0.81299999999999994</c:v>
                </c:pt>
                <c:pt idx="18">
                  <c:v>1.86</c:v>
                </c:pt>
                <c:pt idx="19">
                  <c:v>4.7E-2</c:v>
                </c:pt>
                <c:pt idx="20">
                  <c:v>0.498</c:v>
                </c:pt>
                <c:pt idx="21">
                  <c:v>8.4000000000000005E-2</c:v>
                </c:pt>
                <c:pt idx="22">
                  <c:v>4.8000000000000001E-2</c:v>
                </c:pt>
                <c:pt idx="23">
                  <c:v>0.96</c:v>
                </c:pt>
                <c:pt idx="24">
                  <c:v>0.97399999999999998</c:v>
                </c:pt>
                <c:pt idx="25">
                  <c:v>1.3149999999999999</c:v>
                </c:pt>
                <c:pt idx="26">
                  <c:v>0.93700000000000006</c:v>
                </c:pt>
                <c:pt idx="27">
                  <c:v>4.5999999999999999E-2</c:v>
                </c:pt>
                <c:pt idx="28">
                  <c:v>0.84</c:v>
                </c:pt>
                <c:pt idx="29">
                  <c:v>1</c:v>
                </c:pt>
                <c:pt idx="30">
                  <c:v>1.159</c:v>
                </c:pt>
                <c:pt idx="31">
                  <c:v>0.104</c:v>
                </c:pt>
                <c:pt idx="32">
                  <c:v>0.93600000000000005</c:v>
                </c:pt>
                <c:pt idx="33">
                  <c:v>1.968</c:v>
                </c:pt>
                <c:pt idx="34">
                  <c:v>2.536</c:v>
                </c:pt>
                <c:pt idx="35">
                  <c:v>2.8719999999999999</c:v>
                </c:pt>
                <c:pt idx="36">
                  <c:v>0.73399999999999999</c:v>
                </c:pt>
                <c:pt idx="37">
                  <c:v>4.5900000000000003E-2</c:v>
                </c:pt>
                <c:pt idx="38">
                  <c:v>1.496</c:v>
                </c:pt>
                <c:pt idx="39">
                  <c:v>0.65500000000000003</c:v>
                </c:pt>
                <c:pt idx="40">
                  <c:v>1.018</c:v>
                </c:pt>
                <c:pt idx="41">
                  <c:v>4.2999999999999997E-2</c:v>
                </c:pt>
                <c:pt idx="42">
                  <c:v>0.61199999999999999</c:v>
                </c:pt>
                <c:pt idx="43">
                  <c:v>0.73899999999999999</c:v>
                </c:pt>
                <c:pt idx="44">
                  <c:v>1.1419999999999999</c:v>
                </c:pt>
                <c:pt idx="45">
                  <c:v>1.476</c:v>
                </c:pt>
                <c:pt idx="46">
                  <c:v>0.54600000000000004</c:v>
                </c:pt>
                <c:pt idx="47">
                  <c:v>1.2949999999999999</c:v>
                </c:pt>
                <c:pt idx="48">
                  <c:v>0.10299999999999999</c:v>
                </c:pt>
                <c:pt idx="49">
                  <c:v>0.63600000000000001</c:v>
                </c:pt>
                <c:pt idx="50">
                  <c:v>0.17199999999999999</c:v>
                </c:pt>
                <c:pt idx="51">
                  <c:v>4.3999999999999997E-2</c:v>
                </c:pt>
                <c:pt idx="52">
                  <c:v>1.5449999999999999</c:v>
                </c:pt>
                <c:pt idx="53">
                  <c:v>0.29099999999999998</c:v>
                </c:pt>
                <c:pt idx="54">
                  <c:v>0.98299999999999998</c:v>
                </c:pt>
                <c:pt idx="55">
                  <c:v>0.82799999999999996</c:v>
                </c:pt>
                <c:pt idx="56">
                  <c:v>1.56</c:v>
                </c:pt>
                <c:pt idx="57">
                  <c:v>1.4279999999999999</c:v>
                </c:pt>
                <c:pt idx="58">
                  <c:v>1.4039999999999999</c:v>
                </c:pt>
                <c:pt idx="59">
                  <c:v>1.0720000000000001</c:v>
                </c:pt>
                <c:pt idx="60">
                  <c:v>0.183</c:v>
                </c:pt>
                <c:pt idx="61">
                  <c:v>1.6</c:v>
                </c:pt>
                <c:pt idx="62">
                  <c:v>1.8</c:v>
                </c:pt>
                <c:pt idx="63">
                  <c:v>0.85599999999999998</c:v>
                </c:pt>
                <c:pt idx="64">
                  <c:v>8.5000000000000006E-2</c:v>
                </c:pt>
                <c:pt idx="65">
                  <c:v>0.85199999999999998</c:v>
                </c:pt>
                <c:pt idx="66">
                  <c:v>1.927</c:v>
                </c:pt>
                <c:pt idx="67">
                  <c:v>0.86399999999999999</c:v>
                </c:pt>
                <c:pt idx="68">
                  <c:v>0.626</c:v>
                </c:pt>
                <c:pt idx="69">
                  <c:v>1.3839999999999999</c:v>
                </c:pt>
                <c:pt idx="70">
                  <c:v>0.59</c:v>
                </c:pt>
                <c:pt idx="71">
                  <c:v>7.1999999999999995E-2</c:v>
                </c:pt>
                <c:pt idx="72">
                  <c:v>1.2829999999999999</c:v>
                </c:pt>
                <c:pt idx="73">
                  <c:v>7.4999999999999997E-2</c:v>
                </c:pt>
                <c:pt idx="74">
                  <c:v>0.23100000000000001</c:v>
                </c:pt>
                <c:pt idx="75">
                  <c:v>1.512</c:v>
                </c:pt>
                <c:pt idx="76">
                  <c:v>0.83099999999999996</c:v>
                </c:pt>
                <c:pt idx="77">
                  <c:v>1.5389999999999999</c:v>
                </c:pt>
                <c:pt idx="78">
                  <c:v>1.2</c:v>
                </c:pt>
                <c:pt idx="79">
                  <c:v>1.2270000000000001</c:v>
                </c:pt>
                <c:pt idx="80">
                  <c:v>1.9630000000000001</c:v>
                </c:pt>
                <c:pt idx="81">
                  <c:v>1.1519999999999999</c:v>
                </c:pt>
                <c:pt idx="82">
                  <c:v>2.2850000000000001</c:v>
                </c:pt>
                <c:pt idx="83">
                  <c:v>0.29199999999999998</c:v>
                </c:pt>
                <c:pt idx="84">
                  <c:v>0.88800000000000001</c:v>
                </c:pt>
                <c:pt idx="85">
                  <c:v>2.3239999999999998</c:v>
                </c:pt>
                <c:pt idx="86">
                  <c:v>0.19600000000000001</c:v>
                </c:pt>
                <c:pt idx="87">
                  <c:v>0.18</c:v>
                </c:pt>
                <c:pt idx="88">
                  <c:v>1.4159999999999999</c:v>
                </c:pt>
                <c:pt idx="89">
                  <c:v>0.995</c:v>
                </c:pt>
                <c:pt idx="90">
                  <c:v>2.3519999999999999</c:v>
                </c:pt>
                <c:pt idx="91">
                  <c:v>1.2589999999999999</c:v>
                </c:pt>
                <c:pt idx="92">
                  <c:v>1.464</c:v>
                </c:pt>
                <c:pt idx="93">
                  <c:v>0.44700000000000001</c:v>
                </c:pt>
                <c:pt idx="94">
                  <c:v>1.1679999999999999</c:v>
                </c:pt>
                <c:pt idx="95">
                  <c:v>3.2000000000000001E-2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66-4765-ADC3-8C84B4F72062}"/>
            </c:ext>
          </c:extLst>
        </c:ser>
        <c:ser>
          <c:idx val="1"/>
          <c:order val="1"/>
          <c:tx>
            <c:v>Close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'4.Pre-model diagnosis'!$AW$2:$AW$55</c:f>
              <c:numCache>
                <c:formatCode>General</c:formatCode>
                <c:ptCount val="54"/>
                <c:pt idx="0">
                  <c:v>0.93700000000000006</c:v>
                </c:pt>
                <c:pt idx="1">
                  <c:v>6.5000000000000002E-2</c:v>
                </c:pt>
                <c:pt idx="2">
                  <c:v>1.607</c:v>
                </c:pt>
                <c:pt idx="3">
                  <c:v>0.05</c:v>
                </c:pt>
                <c:pt idx="4">
                  <c:v>1.76</c:v>
                </c:pt>
                <c:pt idx="5">
                  <c:v>0.121</c:v>
                </c:pt>
                <c:pt idx="6">
                  <c:v>0.159</c:v>
                </c:pt>
                <c:pt idx="7">
                  <c:v>0.97599999999999998</c:v>
                </c:pt>
                <c:pt idx="8">
                  <c:v>1.18</c:v>
                </c:pt>
                <c:pt idx="9">
                  <c:v>0.97399999999999998</c:v>
                </c:pt>
                <c:pt idx="10">
                  <c:v>0.16700000000000001</c:v>
                </c:pt>
                <c:pt idx="11">
                  <c:v>1.7999999999999999E-2</c:v>
                </c:pt>
                <c:pt idx="12">
                  <c:v>0.41699999999999998</c:v>
                </c:pt>
                <c:pt idx="13">
                  <c:v>3.9E-2</c:v>
                </c:pt>
                <c:pt idx="14">
                  <c:v>1.155</c:v>
                </c:pt>
                <c:pt idx="15">
                  <c:v>1.9990000000000001</c:v>
                </c:pt>
                <c:pt idx="16">
                  <c:v>0.879</c:v>
                </c:pt>
                <c:pt idx="17">
                  <c:v>1.6439999999999999</c:v>
                </c:pt>
                <c:pt idx="18">
                  <c:v>0.81899999999999995</c:v>
                </c:pt>
                <c:pt idx="19">
                  <c:v>1.623</c:v>
                </c:pt>
                <c:pt idx="20">
                  <c:v>1.0840000000000001</c:v>
                </c:pt>
                <c:pt idx="21">
                  <c:v>1.4610000000000001</c:v>
                </c:pt>
                <c:pt idx="22">
                  <c:v>0.53200000000000003</c:v>
                </c:pt>
                <c:pt idx="23">
                  <c:v>1.3360000000000001</c:v>
                </c:pt>
                <c:pt idx="24">
                  <c:v>1.28</c:v>
                </c:pt>
                <c:pt idx="25">
                  <c:v>1.512</c:v>
                </c:pt>
                <c:pt idx="26">
                  <c:v>0.185</c:v>
                </c:pt>
                <c:pt idx="27">
                  <c:v>9.1999999999999998E-2</c:v>
                </c:pt>
                <c:pt idx="28">
                  <c:v>0.48</c:v>
                </c:pt>
                <c:pt idx="29">
                  <c:v>1.881</c:v>
                </c:pt>
                <c:pt idx="30">
                  <c:v>2.6259999999999999</c:v>
                </c:pt>
                <c:pt idx="31">
                  <c:v>0.56799999999999995</c:v>
                </c:pt>
                <c:pt idx="32">
                  <c:v>0.879</c:v>
                </c:pt>
                <c:pt idx="33">
                  <c:v>1.083</c:v>
                </c:pt>
                <c:pt idx="34">
                  <c:v>0.61199999999999999</c:v>
                </c:pt>
                <c:pt idx="35">
                  <c:v>0.496</c:v>
                </c:pt>
                <c:pt idx="36">
                  <c:v>0.40300000000000002</c:v>
                </c:pt>
                <c:pt idx="37">
                  <c:v>1.8360000000000001</c:v>
                </c:pt>
                <c:pt idx="38">
                  <c:v>0.40799999999999997</c:v>
                </c:pt>
                <c:pt idx="39">
                  <c:v>0.124</c:v>
                </c:pt>
                <c:pt idx="40">
                  <c:v>1.018</c:v>
                </c:pt>
                <c:pt idx="41">
                  <c:v>0.89900000000000002</c:v>
                </c:pt>
                <c:pt idx="42">
                  <c:v>1.248</c:v>
                </c:pt>
                <c:pt idx="43">
                  <c:v>0.123</c:v>
                </c:pt>
                <c:pt idx="44">
                  <c:v>0.13100000000000001</c:v>
                </c:pt>
                <c:pt idx="45">
                  <c:v>0.63700000000000001</c:v>
                </c:pt>
                <c:pt idx="46">
                  <c:v>0.27500000000000002</c:v>
                </c:pt>
                <c:pt idx="47">
                  <c:v>0.71099999999999997</c:v>
                </c:pt>
                <c:pt idx="48">
                  <c:v>0.496</c:v>
                </c:pt>
                <c:pt idx="49">
                  <c:v>0.42399999999999999</c:v>
                </c:pt>
                <c:pt idx="50">
                  <c:v>1.4810000000000001</c:v>
                </c:pt>
                <c:pt idx="51">
                  <c:v>0.115</c:v>
                </c:pt>
                <c:pt idx="52">
                  <c:v>0.504</c:v>
                </c:pt>
                <c:pt idx="53">
                  <c:v>2.62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66-4765-ADC3-8C84B4F72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08000"/>
        <c:axId val="641411936"/>
      </c:scatterChart>
      <c:valAx>
        <c:axId val="6414080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11936"/>
        <c:crosses val="autoZero"/>
        <c:crossBetween val="midCat"/>
      </c:valAx>
      <c:valAx>
        <c:axId val="6414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Gross profit 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Competitors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28042945249128"/>
          <c:y val="0.18642602095537977"/>
          <c:w val="0.70452431871941934"/>
          <c:h val="0.59038897345235009"/>
        </c:manualLayout>
      </c:layout>
      <c:scatterChart>
        <c:scatterStyle val="lineMarker"/>
        <c:varyColors val="0"/>
        <c:ser>
          <c:idx val="0"/>
          <c:order val="0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'4.Pre-model diagnosis'!$AE$2:$AE$97</c:f>
              <c:numCache>
                <c:formatCode>General</c:formatCode>
                <c:ptCount val="96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5</c:v>
                </c:pt>
                <c:pt idx="11">
                  <c:v>4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6</c:v>
                </c:pt>
                <c:pt idx="16">
                  <c:v>2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6</c:v>
                </c:pt>
                <c:pt idx="36">
                  <c:v>3</c:v>
                </c:pt>
                <c:pt idx="37">
                  <c:v>6</c:v>
                </c:pt>
                <c:pt idx="38">
                  <c:v>2</c:v>
                </c:pt>
                <c:pt idx="39">
                  <c:v>3</c:v>
                </c:pt>
                <c:pt idx="40">
                  <c:v>0</c:v>
                </c:pt>
                <c:pt idx="41">
                  <c:v>2</c:v>
                </c:pt>
                <c:pt idx="42">
                  <c:v>3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4</c:v>
                </c:pt>
                <c:pt idx="47">
                  <c:v>1</c:v>
                </c:pt>
                <c:pt idx="48">
                  <c:v>5</c:v>
                </c:pt>
                <c:pt idx="49">
                  <c:v>3</c:v>
                </c:pt>
                <c:pt idx="50">
                  <c:v>5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4</c:v>
                </c:pt>
                <c:pt idx="55">
                  <c:v>3</c:v>
                </c:pt>
                <c:pt idx="56">
                  <c:v>5</c:v>
                </c:pt>
                <c:pt idx="57">
                  <c:v>4</c:v>
                </c:pt>
                <c:pt idx="58">
                  <c:v>1</c:v>
                </c:pt>
                <c:pt idx="59">
                  <c:v>2</c:v>
                </c:pt>
                <c:pt idx="60">
                  <c:v>4</c:v>
                </c:pt>
                <c:pt idx="61">
                  <c:v>0</c:v>
                </c:pt>
                <c:pt idx="62">
                  <c:v>2</c:v>
                </c:pt>
                <c:pt idx="63">
                  <c:v>3</c:v>
                </c:pt>
                <c:pt idx="64">
                  <c:v>7</c:v>
                </c:pt>
                <c:pt idx="65">
                  <c:v>3</c:v>
                </c:pt>
                <c:pt idx="66">
                  <c:v>2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7</c:v>
                </c:pt>
                <c:pt idx="72">
                  <c:v>4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5</c:v>
                </c:pt>
                <c:pt idx="80">
                  <c:v>4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5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2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4</c:v>
                </c:pt>
                <c:pt idx="93">
                  <c:v>4</c:v>
                </c:pt>
                <c:pt idx="94">
                  <c:v>3</c:v>
                </c:pt>
                <c:pt idx="9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B-4414-AE8E-BF67662C1C3A}"/>
            </c:ext>
          </c:extLst>
        </c:ser>
        <c:ser>
          <c:idx val="1"/>
          <c:order val="1"/>
          <c:tx>
            <c:v>Close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'4.Pre-model diagnosis'!$AY$2:$AY$55</c:f>
              <c:numCache>
                <c:formatCode>General</c:formatCode>
                <c:ptCount val="54"/>
                <c:pt idx="0">
                  <c:v>4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0</c:v>
                </c:pt>
                <c:pt idx="26">
                  <c:v>5</c:v>
                </c:pt>
                <c:pt idx="27">
                  <c:v>4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5</c:v>
                </c:pt>
                <c:pt idx="35">
                  <c:v>3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BB-4414-AE8E-BF67662C1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08000"/>
        <c:axId val="641411936"/>
      </c:scatterChart>
      <c:valAx>
        <c:axId val="6414080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11936"/>
        <c:crosses val="autoZero"/>
        <c:crossBetween val="midCat"/>
      </c:valAx>
      <c:valAx>
        <c:axId val="6414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competitors</a:t>
                </a:r>
              </a:p>
            </c:rich>
          </c:tx>
          <c:layout>
            <c:manualLayout>
              <c:xMode val="edge"/>
              <c:yMode val="edge"/>
              <c:x val="2.4005486968449931E-2"/>
              <c:y val="0.344980136161684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Hrs Trading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55614961710033"/>
          <c:y val="0.18537366108287689"/>
          <c:w val="0.66611553956989955"/>
          <c:h val="0.59270119470485771"/>
        </c:manualLayout>
      </c:layout>
      <c:scatterChart>
        <c:scatterStyle val="lineMarker"/>
        <c:varyColors val="0"/>
        <c:ser>
          <c:idx val="0"/>
          <c:order val="0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'4.Pre-model diagnosis'!$AF$2:$AF$97</c:f>
              <c:numCache>
                <c:formatCode>General</c:formatCode>
                <c:ptCount val="96"/>
                <c:pt idx="0">
                  <c:v>110</c:v>
                </c:pt>
                <c:pt idx="1">
                  <c:v>134</c:v>
                </c:pt>
                <c:pt idx="2">
                  <c:v>98</c:v>
                </c:pt>
                <c:pt idx="3">
                  <c:v>85</c:v>
                </c:pt>
                <c:pt idx="4">
                  <c:v>72</c:v>
                </c:pt>
                <c:pt idx="5">
                  <c:v>77</c:v>
                </c:pt>
                <c:pt idx="6">
                  <c:v>100</c:v>
                </c:pt>
                <c:pt idx="7">
                  <c:v>95</c:v>
                </c:pt>
                <c:pt idx="8">
                  <c:v>100</c:v>
                </c:pt>
                <c:pt idx="9">
                  <c:v>96</c:v>
                </c:pt>
                <c:pt idx="10">
                  <c:v>73</c:v>
                </c:pt>
                <c:pt idx="11">
                  <c:v>121</c:v>
                </c:pt>
                <c:pt idx="12">
                  <c:v>73</c:v>
                </c:pt>
                <c:pt idx="13">
                  <c:v>90</c:v>
                </c:pt>
                <c:pt idx="14">
                  <c:v>80</c:v>
                </c:pt>
                <c:pt idx="15">
                  <c:v>145</c:v>
                </c:pt>
                <c:pt idx="16">
                  <c:v>112</c:v>
                </c:pt>
                <c:pt idx="17">
                  <c:v>106</c:v>
                </c:pt>
                <c:pt idx="18">
                  <c:v>124</c:v>
                </c:pt>
                <c:pt idx="19">
                  <c:v>88</c:v>
                </c:pt>
                <c:pt idx="20">
                  <c:v>117</c:v>
                </c:pt>
                <c:pt idx="21">
                  <c:v>86</c:v>
                </c:pt>
                <c:pt idx="22">
                  <c:v>72</c:v>
                </c:pt>
                <c:pt idx="23">
                  <c:v>101</c:v>
                </c:pt>
                <c:pt idx="24">
                  <c:v>91</c:v>
                </c:pt>
                <c:pt idx="25">
                  <c:v>78</c:v>
                </c:pt>
                <c:pt idx="26">
                  <c:v>112</c:v>
                </c:pt>
                <c:pt idx="27">
                  <c:v>72</c:v>
                </c:pt>
                <c:pt idx="28">
                  <c:v>110</c:v>
                </c:pt>
                <c:pt idx="29">
                  <c:v>104</c:v>
                </c:pt>
                <c:pt idx="30">
                  <c:v>99</c:v>
                </c:pt>
                <c:pt idx="31">
                  <c:v>145</c:v>
                </c:pt>
                <c:pt idx="32">
                  <c:v>111</c:v>
                </c:pt>
                <c:pt idx="33">
                  <c:v>86</c:v>
                </c:pt>
                <c:pt idx="34">
                  <c:v>84</c:v>
                </c:pt>
                <c:pt idx="35">
                  <c:v>73</c:v>
                </c:pt>
                <c:pt idx="36">
                  <c:v>111</c:v>
                </c:pt>
                <c:pt idx="37">
                  <c:v>86</c:v>
                </c:pt>
                <c:pt idx="38">
                  <c:v>84</c:v>
                </c:pt>
                <c:pt idx="39">
                  <c:v>108</c:v>
                </c:pt>
                <c:pt idx="40">
                  <c:v>98</c:v>
                </c:pt>
                <c:pt idx="41">
                  <c:v>98</c:v>
                </c:pt>
                <c:pt idx="42">
                  <c:v>116</c:v>
                </c:pt>
                <c:pt idx="43">
                  <c:v>114</c:v>
                </c:pt>
                <c:pt idx="44">
                  <c:v>98</c:v>
                </c:pt>
                <c:pt idx="45">
                  <c:v>91</c:v>
                </c:pt>
                <c:pt idx="46">
                  <c:v>129</c:v>
                </c:pt>
                <c:pt idx="47">
                  <c:v>88</c:v>
                </c:pt>
                <c:pt idx="48">
                  <c:v>135</c:v>
                </c:pt>
                <c:pt idx="49">
                  <c:v>112</c:v>
                </c:pt>
                <c:pt idx="50">
                  <c:v>168</c:v>
                </c:pt>
                <c:pt idx="51">
                  <c:v>78</c:v>
                </c:pt>
                <c:pt idx="52">
                  <c:v>110</c:v>
                </c:pt>
                <c:pt idx="53">
                  <c:v>132</c:v>
                </c:pt>
                <c:pt idx="54">
                  <c:v>112</c:v>
                </c:pt>
                <c:pt idx="55">
                  <c:v>105</c:v>
                </c:pt>
                <c:pt idx="56">
                  <c:v>87</c:v>
                </c:pt>
                <c:pt idx="57">
                  <c:v>84</c:v>
                </c:pt>
                <c:pt idx="58">
                  <c:v>87</c:v>
                </c:pt>
                <c:pt idx="59">
                  <c:v>101</c:v>
                </c:pt>
                <c:pt idx="60">
                  <c:v>130</c:v>
                </c:pt>
                <c:pt idx="61">
                  <c:v>72</c:v>
                </c:pt>
                <c:pt idx="62">
                  <c:v>86</c:v>
                </c:pt>
                <c:pt idx="63">
                  <c:v>112</c:v>
                </c:pt>
                <c:pt idx="64">
                  <c:v>107</c:v>
                </c:pt>
                <c:pt idx="65">
                  <c:v>108</c:v>
                </c:pt>
                <c:pt idx="66">
                  <c:v>78</c:v>
                </c:pt>
                <c:pt idx="67">
                  <c:v>133</c:v>
                </c:pt>
                <c:pt idx="68">
                  <c:v>107</c:v>
                </c:pt>
                <c:pt idx="69">
                  <c:v>100</c:v>
                </c:pt>
                <c:pt idx="70">
                  <c:v>108</c:v>
                </c:pt>
                <c:pt idx="71">
                  <c:v>155</c:v>
                </c:pt>
                <c:pt idx="72">
                  <c:v>90</c:v>
                </c:pt>
                <c:pt idx="73">
                  <c:v>137</c:v>
                </c:pt>
                <c:pt idx="74">
                  <c:v>111</c:v>
                </c:pt>
                <c:pt idx="75">
                  <c:v>101</c:v>
                </c:pt>
                <c:pt idx="76">
                  <c:v>109</c:v>
                </c:pt>
                <c:pt idx="77">
                  <c:v>72</c:v>
                </c:pt>
                <c:pt idx="78">
                  <c:v>90</c:v>
                </c:pt>
                <c:pt idx="79">
                  <c:v>98</c:v>
                </c:pt>
                <c:pt idx="80">
                  <c:v>85</c:v>
                </c:pt>
                <c:pt idx="81">
                  <c:v>96</c:v>
                </c:pt>
                <c:pt idx="82">
                  <c:v>124</c:v>
                </c:pt>
                <c:pt idx="83">
                  <c:v>111</c:v>
                </c:pt>
                <c:pt idx="84">
                  <c:v>147</c:v>
                </c:pt>
                <c:pt idx="85">
                  <c:v>101</c:v>
                </c:pt>
                <c:pt idx="86">
                  <c:v>111</c:v>
                </c:pt>
                <c:pt idx="87">
                  <c:v>122</c:v>
                </c:pt>
                <c:pt idx="88">
                  <c:v>85</c:v>
                </c:pt>
                <c:pt idx="89">
                  <c:v>99</c:v>
                </c:pt>
                <c:pt idx="90">
                  <c:v>85</c:v>
                </c:pt>
                <c:pt idx="91">
                  <c:v>84</c:v>
                </c:pt>
                <c:pt idx="92">
                  <c:v>115</c:v>
                </c:pt>
                <c:pt idx="93">
                  <c:v>129</c:v>
                </c:pt>
                <c:pt idx="94">
                  <c:v>114</c:v>
                </c:pt>
                <c:pt idx="95">
                  <c:v>135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0D-4449-861B-52DF34B11880}"/>
            </c:ext>
          </c:extLst>
        </c:ser>
        <c:ser>
          <c:idx val="1"/>
          <c:order val="1"/>
          <c:tx>
            <c:v>Close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'4.Pre-model diagnosis'!$AZ$2:$AZ$55</c:f>
              <c:numCache>
                <c:formatCode>General</c:formatCode>
                <c:ptCount val="54"/>
                <c:pt idx="0">
                  <c:v>112</c:v>
                </c:pt>
                <c:pt idx="1">
                  <c:v>75</c:v>
                </c:pt>
                <c:pt idx="2">
                  <c:v>72</c:v>
                </c:pt>
                <c:pt idx="3">
                  <c:v>86</c:v>
                </c:pt>
                <c:pt idx="4">
                  <c:v>85</c:v>
                </c:pt>
                <c:pt idx="5">
                  <c:v>82</c:v>
                </c:pt>
                <c:pt idx="6">
                  <c:v>85</c:v>
                </c:pt>
                <c:pt idx="7">
                  <c:v>101</c:v>
                </c:pt>
                <c:pt idx="8">
                  <c:v>72</c:v>
                </c:pt>
                <c:pt idx="9">
                  <c:v>96</c:v>
                </c:pt>
                <c:pt idx="10">
                  <c:v>120</c:v>
                </c:pt>
                <c:pt idx="11">
                  <c:v>150</c:v>
                </c:pt>
                <c:pt idx="12">
                  <c:v>123</c:v>
                </c:pt>
                <c:pt idx="13">
                  <c:v>97</c:v>
                </c:pt>
                <c:pt idx="14">
                  <c:v>98</c:v>
                </c:pt>
                <c:pt idx="15">
                  <c:v>72</c:v>
                </c:pt>
                <c:pt idx="16">
                  <c:v>120</c:v>
                </c:pt>
                <c:pt idx="17">
                  <c:v>118</c:v>
                </c:pt>
                <c:pt idx="18">
                  <c:v>92</c:v>
                </c:pt>
                <c:pt idx="19">
                  <c:v>88</c:v>
                </c:pt>
                <c:pt idx="20">
                  <c:v>101</c:v>
                </c:pt>
                <c:pt idx="21">
                  <c:v>91</c:v>
                </c:pt>
                <c:pt idx="22">
                  <c:v>120</c:v>
                </c:pt>
                <c:pt idx="23">
                  <c:v>98</c:v>
                </c:pt>
                <c:pt idx="24">
                  <c:v>96</c:v>
                </c:pt>
                <c:pt idx="25">
                  <c:v>82</c:v>
                </c:pt>
                <c:pt idx="26">
                  <c:v>133</c:v>
                </c:pt>
                <c:pt idx="27">
                  <c:v>137</c:v>
                </c:pt>
                <c:pt idx="28">
                  <c:v>127</c:v>
                </c:pt>
                <c:pt idx="29">
                  <c:v>85</c:v>
                </c:pt>
                <c:pt idx="30">
                  <c:v>74</c:v>
                </c:pt>
                <c:pt idx="31">
                  <c:v>109</c:v>
                </c:pt>
                <c:pt idx="32">
                  <c:v>108</c:v>
                </c:pt>
                <c:pt idx="33">
                  <c:v>100</c:v>
                </c:pt>
                <c:pt idx="34">
                  <c:v>129</c:v>
                </c:pt>
                <c:pt idx="35">
                  <c:v>100</c:v>
                </c:pt>
                <c:pt idx="36">
                  <c:v>98</c:v>
                </c:pt>
                <c:pt idx="37">
                  <c:v>85</c:v>
                </c:pt>
                <c:pt idx="38">
                  <c:v>96</c:v>
                </c:pt>
                <c:pt idx="39">
                  <c:v>150</c:v>
                </c:pt>
                <c:pt idx="40">
                  <c:v>86</c:v>
                </c:pt>
                <c:pt idx="41">
                  <c:v>140</c:v>
                </c:pt>
                <c:pt idx="42">
                  <c:v>98</c:v>
                </c:pt>
                <c:pt idx="43">
                  <c:v>132</c:v>
                </c:pt>
                <c:pt idx="44">
                  <c:v>137</c:v>
                </c:pt>
                <c:pt idx="45">
                  <c:v>76</c:v>
                </c:pt>
                <c:pt idx="46">
                  <c:v>124</c:v>
                </c:pt>
                <c:pt idx="47">
                  <c:v>99</c:v>
                </c:pt>
                <c:pt idx="48">
                  <c:v>136</c:v>
                </c:pt>
                <c:pt idx="49">
                  <c:v>75</c:v>
                </c:pt>
                <c:pt idx="50">
                  <c:v>97</c:v>
                </c:pt>
                <c:pt idx="51">
                  <c:v>137</c:v>
                </c:pt>
                <c:pt idx="52">
                  <c:v>124</c:v>
                </c:pt>
                <c:pt idx="53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0D-4449-861B-52DF34B11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08000"/>
        <c:axId val="641411936"/>
      </c:scatterChart>
      <c:valAx>
        <c:axId val="6414080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11936"/>
        <c:crosses val="autoZero"/>
        <c:crossBetween val="midCat"/>
      </c:valAx>
      <c:valAx>
        <c:axId val="6414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Hours trading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Mng-Age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'4.Pre-model diagnosis'!$AG$2:$AG$97</c:f>
              <c:numCache>
                <c:formatCode>General</c:formatCode>
                <c:ptCount val="96"/>
                <c:pt idx="0">
                  <c:v>33</c:v>
                </c:pt>
                <c:pt idx="1">
                  <c:v>33</c:v>
                </c:pt>
                <c:pt idx="2">
                  <c:v>40</c:v>
                </c:pt>
                <c:pt idx="3">
                  <c:v>29</c:v>
                </c:pt>
                <c:pt idx="4">
                  <c:v>36</c:v>
                </c:pt>
                <c:pt idx="5">
                  <c:v>32</c:v>
                </c:pt>
                <c:pt idx="6">
                  <c:v>52</c:v>
                </c:pt>
                <c:pt idx="7">
                  <c:v>41</c:v>
                </c:pt>
                <c:pt idx="8">
                  <c:v>32</c:v>
                </c:pt>
                <c:pt idx="9">
                  <c:v>39</c:v>
                </c:pt>
                <c:pt idx="10">
                  <c:v>39</c:v>
                </c:pt>
                <c:pt idx="11">
                  <c:v>41</c:v>
                </c:pt>
                <c:pt idx="12">
                  <c:v>29</c:v>
                </c:pt>
                <c:pt idx="13">
                  <c:v>34</c:v>
                </c:pt>
                <c:pt idx="14">
                  <c:v>38</c:v>
                </c:pt>
                <c:pt idx="15">
                  <c:v>34</c:v>
                </c:pt>
                <c:pt idx="16">
                  <c:v>30</c:v>
                </c:pt>
                <c:pt idx="17">
                  <c:v>44</c:v>
                </c:pt>
                <c:pt idx="18">
                  <c:v>37</c:v>
                </c:pt>
                <c:pt idx="19">
                  <c:v>27</c:v>
                </c:pt>
                <c:pt idx="20">
                  <c:v>30</c:v>
                </c:pt>
                <c:pt idx="21">
                  <c:v>38</c:v>
                </c:pt>
                <c:pt idx="22">
                  <c:v>35</c:v>
                </c:pt>
                <c:pt idx="23">
                  <c:v>30</c:v>
                </c:pt>
                <c:pt idx="24">
                  <c:v>37</c:v>
                </c:pt>
                <c:pt idx="25">
                  <c:v>35</c:v>
                </c:pt>
                <c:pt idx="26">
                  <c:v>59</c:v>
                </c:pt>
                <c:pt idx="27">
                  <c:v>30</c:v>
                </c:pt>
                <c:pt idx="28">
                  <c:v>36</c:v>
                </c:pt>
                <c:pt idx="29">
                  <c:v>40</c:v>
                </c:pt>
                <c:pt idx="30">
                  <c:v>43</c:v>
                </c:pt>
                <c:pt idx="31">
                  <c:v>52</c:v>
                </c:pt>
                <c:pt idx="32">
                  <c:v>45</c:v>
                </c:pt>
                <c:pt idx="33">
                  <c:v>33</c:v>
                </c:pt>
                <c:pt idx="34">
                  <c:v>36</c:v>
                </c:pt>
                <c:pt idx="35">
                  <c:v>35</c:v>
                </c:pt>
                <c:pt idx="36">
                  <c:v>44</c:v>
                </c:pt>
                <c:pt idx="37">
                  <c:v>29</c:v>
                </c:pt>
                <c:pt idx="38">
                  <c:v>36</c:v>
                </c:pt>
                <c:pt idx="39">
                  <c:v>37</c:v>
                </c:pt>
                <c:pt idx="40">
                  <c:v>36</c:v>
                </c:pt>
                <c:pt idx="41">
                  <c:v>42</c:v>
                </c:pt>
                <c:pt idx="42">
                  <c:v>35</c:v>
                </c:pt>
                <c:pt idx="43">
                  <c:v>43</c:v>
                </c:pt>
                <c:pt idx="44">
                  <c:v>35</c:v>
                </c:pt>
                <c:pt idx="45">
                  <c:v>28</c:v>
                </c:pt>
                <c:pt idx="46">
                  <c:v>56</c:v>
                </c:pt>
                <c:pt idx="47">
                  <c:v>40</c:v>
                </c:pt>
                <c:pt idx="48">
                  <c:v>40</c:v>
                </c:pt>
                <c:pt idx="49">
                  <c:v>32</c:v>
                </c:pt>
                <c:pt idx="50">
                  <c:v>33</c:v>
                </c:pt>
                <c:pt idx="51">
                  <c:v>39</c:v>
                </c:pt>
                <c:pt idx="52">
                  <c:v>41</c:v>
                </c:pt>
                <c:pt idx="53">
                  <c:v>31</c:v>
                </c:pt>
                <c:pt idx="54">
                  <c:v>39</c:v>
                </c:pt>
                <c:pt idx="55">
                  <c:v>37</c:v>
                </c:pt>
                <c:pt idx="56">
                  <c:v>46</c:v>
                </c:pt>
                <c:pt idx="57">
                  <c:v>45</c:v>
                </c:pt>
                <c:pt idx="58">
                  <c:v>34</c:v>
                </c:pt>
                <c:pt idx="59">
                  <c:v>38</c:v>
                </c:pt>
                <c:pt idx="60">
                  <c:v>37</c:v>
                </c:pt>
                <c:pt idx="61">
                  <c:v>39</c:v>
                </c:pt>
                <c:pt idx="62">
                  <c:v>39</c:v>
                </c:pt>
                <c:pt idx="63">
                  <c:v>33</c:v>
                </c:pt>
                <c:pt idx="64">
                  <c:v>38</c:v>
                </c:pt>
                <c:pt idx="65">
                  <c:v>37</c:v>
                </c:pt>
                <c:pt idx="66">
                  <c:v>29</c:v>
                </c:pt>
                <c:pt idx="67">
                  <c:v>61</c:v>
                </c:pt>
                <c:pt idx="68">
                  <c:v>38</c:v>
                </c:pt>
                <c:pt idx="69">
                  <c:v>27</c:v>
                </c:pt>
                <c:pt idx="70">
                  <c:v>32</c:v>
                </c:pt>
                <c:pt idx="71">
                  <c:v>44</c:v>
                </c:pt>
                <c:pt idx="72">
                  <c:v>37</c:v>
                </c:pt>
                <c:pt idx="73">
                  <c:v>37</c:v>
                </c:pt>
                <c:pt idx="74">
                  <c:v>41</c:v>
                </c:pt>
                <c:pt idx="75">
                  <c:v>39</c:v>
                </c:pt>
                <c:pt idx="76">
                  <c:v>44</c:v>
                </c:pt>
                <c:pt idx="77">
                  <c:v>36</c:v>
                </c:pt>
                <c:pt idx="78">
                  <c:v>33</c:v>
                </c:pt>
                <c:pt idx="79">
                  <c:v>37</c:v>
                </c:pt>
                <c:pt idx="80">
                  <c:v>28</c:v>
                </c:pt>
                <c:pt idx="81">
                  <c:v>42</c:v>
                </c:pt>
                <c:pt idx="82">
                  <c:v>32</c:v>
                </c:pt>
                <c:pt idx="83">
                  <c:v>34</c:v>
                </c:pt>
                <c:pt idx="84">
                  <c:v>40</c:v>
                </c:pt>
                <c:pt idx="85">
                  <c:v>49</c:v>
                </c:pt>
                <c:pt idx="86">
                  <c:v>33</c:v>
                </c:pt>
                <c:pt idx="87">
                  <c:v>40</c:v>
                </c:pt>
                <c:pt idx="88">
                  <c:v>45</c:v>
                </c:pt>
                <c:pt idx="89">
                  <c:v>30</c:v>
                </c:pt>
                <c:pt idx="90">
                  <c:v>30</c:v>
                </c:pt>
                <c:pt idx="91">
                  <c:v>31</c:v>
                </c:pt>
                <c:pt idx="92">
                  <c:v>46</c:v>
                </c:pt>
                <c:pt idx="93">
                  <c:v>43</c:v>
                </c:pt>
                <c:pt idx="94">
                  <c:v>52</c:v>
                </c:pt>
                <c:pt idx="9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4-4ECB-84E7-F2FBF07D7848}"/>
            </c:ext>
          </c:extLst>
        </c:ser>
        <c:ser>
          <c:idx val="1"/>
          <c:order val="1"/>
          <c:tx>
            <c:v>Close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'4.Pre-model diagnosis'!$BA$2:$BA$55</c:f>
              <c:numCache>
                <c:formatCode>General</c:formatCode>
                <c:ptCount val="54"/>
                <c:pt idx="0">
                  <c:v>31</c:v>
                </c:pt>
                <c:pt idx="1">
                  <c:v>42</c:v>
                </c:pt>
                <c:pt idx="2">
                  <c:v>45</c:v>
                </c:pt>
                <c:pt idx="3">
                  <c:v>31</c:v>
                </c:pt>
                <c:pt idx="4">
                  <c:v>38</c:v>
                </c:pt>
                <c:pt idx="5">
                  <c:v>34</c:v>
                </c:pt>
                <c:pt idx="6">
                  <c:v>47</c:v>
                </c:pt>
                <c:pt idx="7">
                  <c:v>37</c:v>
                </c:pt>
                <c:pt idx="8">
                  <c:v>34</c:v>
                </c:pt>
                <c:pt idx="9">
                  <c:v>33</c:v>
                </c:pt>
                <c:pt idx="10">
                  <c:v>39</c:v>
                </c:pt>
                <c:pt idx="11">
                  <c:v>28</c:v>
                </c:pt>
                <c:pt idx="12">
                  <c:v>36</c:v>
                </c:pt>
                <c:pt idx="13">
                  <c:v>43</c:v>
                </c:pt>
                <c:pt idx="14">
                  <c:v>35</c:v>
                </c:pt>
                <c:pt idx="15">
                  <c:v>49</c:v>
                </c:pt>
                <c:pt idx="16">
                  <c:v>39</c:v>
                </c:pt>
                <c:pt idx="17">
                  <c:v>34</c:v>
                </c:pt>
                <c:pt idx="18">
                  <c:v>52</c:v>
                </c:pt>
                <c:pt idx="19">
                  <c:v>45</c:v>
                </c:pt>
                <c:pt idx="20">
                  <c:v>53</c:v>
                </c:pt>
                <c:pt idx="21">
                  <c:v>44</c:v>
                </c:pt>
                <c:pt idx="22">
                  <c:v>46</c:v>
                </c:pt>
                <c:pt idx="23">
                  <c:v>38</c:v>
                </c:pt>
                <c:pt idx="24">
                  <c:v>28</c:v>
                </c:pt>
                <c:pt idx="25">
                  <c:v>31</c:v>
                </c:pt>
                <c:pt idx="26">
                  <c:v>29</c:v>
                </c:pt>
                <c:pt idx="27">
                  <c:v>43</c:v>
                </c:pt>
                <c:pt idx="28">
                  <c:v>30</c:v>
                </c:pt>
                <c:pt idx="29">
                  <c:v>46</c:v>
                </c:pt>
                <c:pt idx="30">
                  <c:v>50</c:v>
                </c:pt>
                <c:pt idx="31">
                  <c:v>44</c:v>
                </c:pt>
                <c:pt idx="32">
                  <c:v>31</c:v>
                </c:pt>
                <c:pt idx="33">
                  <c:v>53</c:v>
                </c:pt>
                <c:pt idx="34">
                  <c:v>42</c:v>
                </c:pt>
                <c:pt idx="35">
                  <c:v>54</c:v>
                </c:pt>
                <c:pt idx="36">
                  <c:v>35</c:v>
                </c:pt>
                <c:pt idx="37">
                  <c:v>36</c:v>
                </c:pt>
                <c:pt idx="38">
                  <c:v>42</c:v>
                </c:pt>
                <c:pt idx="39">
                  <c:v>29</c:v>
                </c:pt>
                <c:pt idx="40">
                  <c:v>36</c:v>
                </c:pt>
                <c:pt idx="41">
                  <c:v>60</c:v>
                </c:pt>
                <c:pt idx="42">
                  <c:v>53</c:v>
                </c:pt>
                <c:pt idx="43">
                  <c:v>45</c:v>
                </c:pt>
                <c:pt idx="44">
                  <c:v>38</c:v>
                </c:pt>
                <c:pt idx="45">
                  <c:v>30</c:v>
                </c:pt>
                <c:pt idx="46">
                  <c:v>34</c:v>
                </c:pt>
                <c:pt idx="47">
                  <c:v>47</c:v>
                </c:pt>
                <c:pt idx="48">
                  <c:v>42</c:v>
                </c:pt>
                <c:pt idx="49">
                  <c:v>49</c:v>
                </c:pt>
                <c:pt idx="50">
                  <c:v>40</c:v>
                </c:pt>
                <c:pt idx="51">
                  <c:v>46</c:v>
                </c:pt>
                <c:pt idx="52">
                  <c:v>42</c:v>
                </c:pt>
                <c:pt idx="53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E4-4ECB-84E7-F2FBF07D7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08000"/>
        <c:axId val="641411936"/>
      </c:scatterChart>
      <c:valAx>
        <c:axId val="6414080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Frequency</a:t>
                </a:r>
              </a:p>
            </c:rich>
          </c:tx>
          <c:layout>
            <c:manualLayout>
              <c:xMode val="edge"/>
              <c:yMode val="edge"/>
              <c:x val="0.42115251581924351"/>
              <c:y val="0.869028738558845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11936"/>
        <c:crosses val="autoZero"/>
        <c:crossBetween val="midCat"/>
      </c:valAx>
      <c:valAx>
        <c:axId val="6414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Mng-Training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'4.Pre-model diagnosis'!$AI$2:$AI$97</c:f>
              <c:numCache>
                <c:formatCode>General</c:formatCode>
                <c:ptCount val="96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6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4</c:v>
                </c:pt>
                <c:pt idx="27">
                  <c:v>5</c:v>
                </c:pt>
                <c:pt idx="28">
                  <c:v>2</c:v>
                </c:pt>
                <c:pt idx="29">
                  <c:v>3</c:v>
                </c:pt>
                <c:pt idx="30">
                  <c:v>5</c:v>
                </c:pt>
                <c:pt idx="31">
                  <c:v>3</c:v>
                </c:pt>
                <c:pt idx="32">
                  <c:v>3</c:v>
                </c:pt>
                <c:pt idx="33">
                  <c:v>2</c:v>
                </c:pt>
                <c:pt idx="34">
                  <c:v>2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2</c:v>
                </c:pt>
                <c:pt idx="46">
                  <c:v>5</c:v>
                </c:pt>
                <c:pt idx="47">
                  <c:v>3</c:v>
                </c:pt>
                <c:pt idx="48">
                  <c:v>2</c:v>
                </c:pt>
                <c:pt idx="49">
                  <c:v>2</c:v>
                </c:pt>
                <c:pt idx="50">
                  <c:v>5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4</c:v>
                </c:pt>
                <c:pt idx="57">
                  <c:v>4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3</c:v>
                </c:pt>
                <c:pt idx="63">
                  <c:v>3</c:v>
                </c:pt>
                <c:pt idx="64">
                  <c:v>5</c:v>
                </c:pt>
                <c:pt idx="65">
                  <c:v>4</c:v>
                </c:pt>
                <c:pt idx="66">
                  <c:v>2</c:v>
                </c:pt>
                <c:pt idx="67">
                  <c:v>5</c:v>
                </c:pt>
                <c:pt idx="68">
                  <c:v>3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3</c:v>
                </c:pt>
                <c:pt idx="73">
                  <c:v>1</c:v>
                </c:pt>
                <c:pt idx="74">
                  <c:v>3</c:v>
                </c:pt>
                <c:pt idx="75">
                  <c:v>2</c:v>
                </c:pt>
                <c:pt idx="76">
                  <c:v>4</c:v>
                </c:pt>
                <c:pt idx="77">
                  <c:v>2</c:v>
                </c:pt>
                <c:pt idx="78">
                  <c:v>2</c:v>
                </c:pt>
                <c:pt idx="79">
                  <c:v>4</c:v>
                </c:pt>
                <c:pt idx="80">
                  <c:v>1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4</c:v>
                </c:pt>
                <c:pt idx="93">
                  <c:v>3</c:v>
                </c:pt>
                <c:pt idx="94">
                  <c:v>3</c:v>
                </c:pt>
                <c:pt idx="9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3-4B4E-9FA4-162C79D0CA49}"/>
            </c:ext>
          </c:extLst>
        </c:ser>
        <c:ser>
          <c:idx val="1"/>
          <c:order val="1"/>
          <c:tx>
            <c:v>Close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'4.Pre-model diagnosis'!$BC$2:$BC$55</c:f>
              <c:numCache>
                <c:formatCode>General</c:formatCode>
                <c:ptCount val="54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6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3</c:v>
                </c:pt>
                <c:pt idx="17">
                  <c:v>1</c:v>
                </c:pt>
                <c:pt idx="18">
                  <c:v>5</c:v>
                </c:pt>
                <c:pt idx="19">
                  <c:v>3</c:v>
                </c:pt>
                <c:pt idx="20">
                  <c:v>4</c:v>
                </c:pt>
                <c:pt idx="21">
                  <c:v>3</c:v>
                </c:pt>
                <c:pt idx="22">
                  <c:v>4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1</c:v>
                </c:pt>
                <c:pt idx="37">
                  <c:v>2</c:v>
                </c:pt>
                <c:pt idx="38">
                  <c:v>6</c:v>
                </c:pt>
                <c:pt idx="39">
                  <c:v>1</c:v>
                </c:pt>
                <c:pt idx="40">
                  <c:v>4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5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6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B3-4B4E-9FA4-162C79D0C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08000"/>
        <c:axId val="641411936"/>
      </c:scatterChart>
      <c:valAx>
        <c:axId val="6414080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11936"/>
        <c:crosses val="autoZero"/>
        <c:crossBetween val="midCat"/>
      </c:valAx>
      <c:valAx>
        <c:axId val="6414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trainings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'4.Pre-model diagnosis'!$AJ$2:$AJ$97</c:f>
              <c:numCache>
                <c:formatCode>General</c:formatCode>
                <c:ptCount val="96"/>
                <c:pt idx="0">
                  <c:v>38</c:v>
                </c:pt>
                <c:pt idx="1">
                  <c:v>36</c:v>
                </c:pt>
                <c:pt idx="2">
                  <c:v>39</c:v>
                </c:pt>
                <c:pt idx="3">
                  <c:v>38</c:v>
                </c:pt>
                <c:pt idx="4">
                  <c:v>40</c:v>
                </c:pt>
                <c:pt idx="5">
                  <c:v>37</c:v>
                </c:pt>
                <c:pt idx="6">
                  <c:v>37</c:v>
                </c:pt>
                <c:pt idx="7">
                  <c:v>36</c:v>
                </c:pt>
                <c:pt idx="8">
                  <c:v>40</c:v>
                </c:pt>
                <c:pt idx="9">
                  <c:v>40</c:v>
                </c:pt>
                <c:pt idx="10">
                  <c:v>36</c:v>
                </c:pt>
                <c:pt idx="11">
                  <c:v>41</c:v>
                </c:pt>
                <c:pt idx="12">
                  <c:v>41</c:v>
                </c:pt>
                <c:pt idx="13">
                  <c:v>40</c:v>
                </c:pt>
                <c:pt idx="14">
                  <c:v>32</c:v>
                </c:pt>
                <c:pt idx="15">
                  <c:v>40</c:v>
                </c:pt>
                <c:pt idx="16">
                  <c:v>38</c:v>
                </c:pt>
                <c:pt idx="17">
                  <c:v>33</c:v>
                </c:pt>
                <c:pt idx="18">
                  <c:v>42</c:v>
                </c:pt>
                <c:pt idx="19">
                  <c:v>37</c:v>
                </c:pt>
                <c:pt idx="20">
                  <c:v>36</c:v>
                </c:pt>
                <c:pt idx="21">
                  <c:v>32</c:v>
                </c:pt>
                <c:pt idx="22">
                  <c:v>42</c:v>
                </c:pt>
                <c:pt idx="23">
                  <c:v>39</c:v>
                </c:pt>
                <c:pt idx="24">
                  <c:v>32</c:v>
                </c:pt>
                <c:pt idx="25">
                  <c:v>47</c:v>
                </c:pt>
                <c:pt idx="26">
                  <c:v>37</c:v>
                </c:pt>
                <c:pt idx="27">
                  <c:v>39</c:v>
                </c:pt>
                <c:pt idx="28">
                  <c:v>41</c:v>
                </c:pt>
                <c:pt idx="29">
                  <c:v>43</c:v>
                </c:pt>
                <c:pt idx="30">
                  <c:v>35</c:v>
                </c:pt>
                <c:pt idx="31">
                  <c:v>30</c:v>
                </c:pt>
                <c:pt idx="32">
                  <c:v>50</c:v>
                </c:pt>
                <c:pt idx="33">
                  <c:v>37</c:v>
                </c:pt>
                <c:pt idx="34">
                  <c:v>50</c:v>
                </c:pt>
                <c:pt idx="35">
                  <c:v>50</c:v>
                </c:pt>
                <c:pt idx="36">
                  <c:v>47</c:v>
                </c:pt>
                <c:pt idx="37">
                  <c:v>36</c:v>
                </c:pt>
                <c:pt idx="38">
                  <c:v>34</c:v>
                </c:pt>
                <c:pt idx="39">
                  <c:v>40</c:v>
                </c:pt>
                <c:pt idx="40">
                  <c:v>40</c:v>
                </c:pt>
                <c:pt idx="41">
                  <c:v>43</c:v>
                </c:pt>
                <c:pt idx="42">
                  <c:v>39</c:v>
                </c:pt>
                <c:pt idx="43">
                  <c:v>28</c:v>
                </c:pt>
                <c:pt idx="44">
                  <c:v>30</c:v>
                </c:pt>
                <c:pt idx="45">
                  <c:v>47</c:v>
                </c:pt>
                <c:pt idx="46">
                  <c:v>33</c:v>
                </c:pt>
                <c:pt idx="47">
                  <c:v>49</c:v>
                </c:pt>
                <c:pt idx="48">
                  <c:v>47</c:v>
                </c:pt>
                <c:pt idx="49">
                  <c:v>35</c:v>
                </c:pt>
                <c:pt idx="50">
                  <c:v>36</c:v>
                </c:pt>
                <c:pt idx="51">
                  <c:v>45</c:v>
                </c:pt>
                <c:pt idx="52">
                  <c:v>41</c:v>
                </c:pt>
                <c:pt idx="53">
                  <c:v>35</c:v>
                </c:pt>
                <c:pt idx="54">
                  <c:v>45</c:v>
                </c:pt>
                <c:pt idx="55">
                  <c:v>37</c:v>
                </c:pt>
                <c:pt idx="56">
                  <c:v>45</c:v>
                </c:pt>
                <c:pt idx="57">
                  <c:v>24</c:v>
                </c:pt>
                <c:pt idx="58">
                  <c:v>32</c:v>
                </c:pt>
                <c:pt idx="59">
                  <c:v>36</c:v>
                </c:pt>
                <c:pt idx="60">
                  <c:v>38</c:v>
                </c:pt>
                <c:pt idx="61">
                  <c:v>41</c:v>
                </c:pt>
                <c:pt idx="62">
                  <c:v>44</c:v>
                </c:pt>
                <c:pt idx="63">
                  <c:v>38</c:v>
                </c:pt>
                <c:pt idx="64">
                  <c:v>32</c:v>
                </c:pt>
                <c:pt idx="65">
                  <c:v>41</c:v>
                </c:pt>
                <c:pt idx="66">
                  <c:v>38</c:v>
                </c:pt>
                <c:pt idx="67">
                  <c:v>44</c:v>
                </c:pt>
                <c:pt idx="68">
                  <c:v>28</c:v>
                </c:pt>
                <c:pt idx="69">
                  <c:v>34</c:v>
                </c:pt>
                <c:pt idx="70">
                  <c:v>29</c:v>
                </c:pt>
                <c:pt idx="71">
                  <c:v>35</c:v>
                </c:pt>
                <c:pt idx="72">
                  <c:v>36</c:v>
                </c:pt>
                <c:pt idx="73">
                  <c:v>36</c:v>
                </c:pt>
                <c:pt idx="74">
                  <c:v>49</c:v>
                </c:pt>
                <c:pt idx="75">
                  <c:v>36</c:v>
                </c:pt>
                <c:pt idx="76">
                  <c:v>24</c:v>
                </c:pt>
                <c:pt idx="77">
                  <c:v>35</c:v>
                </c:pt>
                <c:pt idx="78">
                  <c:v>39</c:v>
                </c:pt>
                <c:pt idx="79">
                  <c:v>41</c:v>
                </c:pt>
                <c:pt idx="80">
                  <c:v>39</c:v>
                </c:pt>
                <c:pt idx="81">
                  <c:v>42</c:v>
                </c:pt>
                <c:pt idx="82">
                  <c:v>32</c:v>
                </c:pt>
                <c:pt idx="83">
                  <c:v>38</c:v>
                </c:pt>
                <c:pt idx="84">
                  <c:v>42</c:v>
                </c:pt>
                <c:pt idx="85">
                  <c:v>32</c:v>
                </c:pt>
                <c:pt idx="86">
                  <c:v>40</c:v>
                </c:pt>
                <c:pt idx="87">
                  <c:v>43</c:v>
                </c:pt>
                <c:pt idx="88">
                  <c:v>40</c:v>
                </c:pt>
                <c:pt idx="89">
                  <c:v>39</c:v>
                </c:pt>
                <c:pt idx="90">
                  <c:v>50</c:v>
                </c:pt>
                <c:pt idx="91">
                  <c:v>37</c:v>
                </c:pt>
                <c:pt idx="92">
                  <c:v>33</c:v>
                </c:pt>
                <c:pt idx="93">
                  <c:v>42</c:v>
                </c:pt>
                <c:pt idx="94">
                  <c:v>40</c:v>
                </c:pt>
                <c:pt idx="95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01-4AA6-B8E6-94C58E0157B8}"/>
            </c:ext>
          </c:extLst>
        </c:ser>
        <c:ser>
          <c:idx val="1"/>
          <c:order val="1"/>
          <c:tx>
            <c:v>Close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'4.Pre-model diagnosis'!$BD$2:$BD$55</c:f>
              <c:numCache>
                <c:formatCode>General</c:formatCode>
                <c:ptCount val="54"/>
                <c:pt idx="0">
                  <c:v>40</c:v>
                </c:pt>
                <c:pt idx="1">
                  <c:v>34</c:v>
                </c:pt>
                <c:pt idx="2">
                  <c:v>44</c:v>
                </c:pt>
                <c:pt idx="3">
                  <c:v>38</c:v>
                </c:pt>
                <c:pt idx="4">
                  <c:v>38</c:v>
                </c:pt>
                <c:pt idx="5">
                  <c:v>47</c:v>
                </c:pt>
                <c:pt idx="6">
                  <c:v>27</c:v>
                </c:pt>
                <c:pt idx="7">
                  <c:v>40</c:v>
                </c:pt>
                <c:pt idx="8">
                  <c:v>47</c:v>
                </c:pt>
                <c:pt idx="9">
                  <c:v>40</c:v>
                </c:pt>
                <c:pt idx="10">
                  <c:v>47</c:v>
                </c:pt>
                <c:pt idx="11">
                  <c:v>30</c:v>
                </c:pt>
                <c:pt idx="12">
                  <c:v>33</c:v>
                </c:pt>
                <c:pt idx="13">
                  <c:v>41</c:v>
                </c:pt>
                <c:pt idx="14">
                  <c:v>35</c:v>
                </c:pt>
                <c:pt idx="15">
                  <c:v>41</c:v>
                </c:pt>
                <c:pt idx="16">
                  <c:v>40</c:v>
                </c:pt>
                <c:pt idx="17">
                  <c:v>39</c:v>
                </c:pt>
                <c:pt idx="18">
                  <c:v>34</c:v>
                </c:pt>
                <c:pt idx="19">
                  <c:v>38</c:v>
                </c:pt>
                <c:pt idx="20">
                  <c:v>37</c:v>
                </c:pt>
                <c:pt idx="21">
                  <c:v>40</c:v>
                </c:pt>
                <c:pt idx="22">
                  <c:v>32</c:v>
                </c:pt>
                <c:pt idx="23">
                  <c:v>47</c:v>
                </c:pt>
                <c:pt idx="24">
                  <c:v>37</c:v>
                </c:pt>
                <c:pt idx="25">
                  <c:v>41</c:v>
                </c:pt>
                <c:pt idx="26">
                  <c:v>32</c:v>
                </c:pt>
                <c:pt idx="27">
                  <c:v>36</c:v>
                </c:pt>
                <c:pt idx="28">
                  <c:v>35</c:v>
                </c:pt>
                <c:pt idx="29">
                  <c:v>36</c:v>
                </c:pt>
                <c:pt idx="30">
                  <c:v>50</c:v>
                </c:pt>
                <c:pt idx="31">
                  <c:v>45</c:v>
                </c:pt>
                <c:pt idx="32">
                  <c:v>37</c:v>
                </c:pt>
                <c:pt idx="33">
                  <c:v>34</c:v>
                </c:pt>
                <c:pt idx="34">
                  <c:v>36</c:v>
                </c:pt>
                <c:pt idx="35">
                  <c:v>31</c:v>
                </c:pt>
                <c:pt idx="36">
                  <c:v>36</c:v>
                </c:pt>
                <c:pt idx="37">
                  <c:v>42</c:v>
                </c:pt>
                <c:pt idx="38">
                  <c:v>47</c:v>
                </c:pt>
                <c:pt idx="39">
                  <c:v>32</c:v>
                </c:pt>
                <c:pt idx="40">
                  <c:v>35</c:v>
                </c:pt>
                <c:pt idx="41">
                  <c:v>35</c:v>
                </c:pt>
                <c:pt idx="42">
                  <c:v>42</c:v>
                </c:pt>
                <c:pt idx="43">
                  <c:v>31</c:v>
                </c:pt>
                <c:pt idx="44">
                  <c:v>39</c:v>
                </c:pt>
                <c:pt idx="45">
                  <c:v>37</c:v>
                </c:pt>
                <c:pt idx="46">
                  <c:v>40</c:v>
                </c:pt>
                <c:pt idx="47">
                  <c:v>37</c:v>
                </c:pt>
                <c:pt idx="48">
                  <c:v>43</c:v>
                </c:pt>
                <c:pt idx="49">
                  <c:v>48</c:v>
                </c:pt>
                <c:pt idx="50">
                  <c:v>47</c:v>
                </c:pt>
                <c:pt idx="51">
                  <c:v>29</c:v>
                </c:pt>
                <c:pt idx="52">
                  <c:v>35</c:v>
                </c:pt>
                <c:pt idx="53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01-4AA6-B8E6-94C58E015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08000"/>
        <c:axId val="641411936"/>
      </c:scatterChart>
      <c:valAx>
        <c:axId val="64140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11936"/>
        <c:crosses val="autoZero"/>
        <c:crossBetween val="midCat"/>
      </c:valAx>
      <c:valAx>
        <c:axId val="6414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Staff with union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Sales ($m) vs Wages </a:t>
            </a:r>
            <a:r>
              <a:rPr lang="en-US" sz="1200" b="0" i="0" u="none" strike="noStrike" baseline="0">
                <a:solidFill>
                  <a:sysClr val="windowText" lastClr="000000"/>
                </a:solidFill>
                <a:effectLst/>
              </a:rPr>
              <a:t>($m)</a:t>
            </a:r>
            <a:r>
              <a:rPr lang="en-US" sz="1200">
                <a:solidFill>
                  <a:sysClr val="windowText" lastClr="000000"/>
                </a:solidFill>
              </a:rPr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Stores_Data!$T$1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632484553016619"/>
                  <c:y val="-0.153900992639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Stores_Data!$E$2:$E$151</c:f>
              <c:numCache>
                <c:formatCode>0.0</c:formatCode>
                <c:ptCount val="150"/>
                <c:pt idx="0">
                  <c:v>2.2999999999999998</c:v>
                </c:pt>
                <c:pt idx="1">
                  <c:v>2.7</c:v>
                </c:pt>
                <c:pt idx="2">
                  <c:v>3.1</c:v>
                </c:pt>
                <c:pt idx="3">
                  <c:v>2.6</c:v>
                </c:pt>
                <c:pt idx="4">
                  <c:v>2</c:v>
                </c:pt>
                <c:pt idx="5">
                  <c:v>2.7</c:v>
                </c:pt>
                <c:pt idx="6">
                  <c:v>2.4</c:v>
                </c:pt>
                <c:pt idx="7">
                  <c:v>2.5</c:v>
                </c:pt>
                <c:pt idx="8">
                  <c:v>2.7</c:v>
                </c:pt>
                <c:pt idx="9">
                  <c:v>2.1</c:v>
                </c:pt>
                <c:pt idx="10">
                  <c:v>2.2000000000000002</c:v>
                </c:pt>
                <c:pt idx="11">
                  <c:v>3.1</c:v>
                </c:pt>
                <c:pt idx="12">
                  <c:v>1.8</c:v>
                </c:pt>
                <c:pt idx="13">
                  <c:v>3.3</c:v>
                </c:pt>
                <c:pt idx="14">
                  <c:v>2.8</c:v>
                </c:pt>
                <c:pt idx="15">
                  <c:v>2.1</c:v>
                </c:pt>
                <c:pt idx="16">
                  <c:v>3.8</c:v>
                </c:pt>
                <c:pt idx="17">
                  <c:v>2.6</c:v>
                </c:pt>
                <c:pt idx="18">
                  <c:v>1.9</c:v>
                </c:pt>
                <c:pt idx="19">
                  <c:v>2.6</c:v>
                </c:pt>
                <c:pt idx="20">
                  <c:v>2.4</c:v>
                </c:pt>
                <c:pt idx="21">
                  <c:v>3</c:v>
                </c:pt>
                <c:pt idx="22">
                  <c:v>2</c:v>
                </c:pt>
                <c:pt idx="23">
                  <c:v>2.2999999999999998</c:v>
                </c:pt>
                <c:pt idx="24">
                  <c:v>2.2999999999999998</c:v>
                </c:pt>
                <c:pt idx="25">
                  <c:v>1.6</c:v>
                </c:pt>
                <c:pt idx="26">
                  <c:v>3.4</c:v>
                </c:pt>
                <c:pt idx="27">
                  <c:v>1.5</c:v>
                </c:pt>
                <c:pt idx="28">
                  <c:v>1.9</c:v>
                </c:pt>
                <c:pt idx="29">
                  <c:v>3.7</c:v>
                </c:pt>
                <c:pt idx="30">
                  <c:v>2.6</c:v>
                </c:pt>
                <c:pt idx="31">
                  <c:v>2.5</c:v>
                </c:pt>
                <c:pt idx="32">
                  <c:v>1.8</c:v>
                </c:pt>
                <c:pt idx="33">
                  <c:v>3.9</c:v>
                </c:pt>
                <c:pt idx="34">
                  <c:v>2</c:v>
                </c:pt>
                <c:pt idx="35">
                  <c:v>1.8</c:v>
                </c:pt>
                <c:pt idx="36">
                  <c:v>2.2999999999999998</c:v>
                </c:pt>
                <c:pt idx="37">
                  <c:v>2.2999999999999998</c:v>
                </c:pt>
                <c:pt idx="38">
                  <c:v>2.4</c:v>
                </c:pt>
                <c:pt idx="39">
                  <c:v>1.9</c:v>
                </c:pt>
                <c:pt idx="40">
                  <c:v>1.9</c:v>
                </c:pt>
                <c:pt idx="41">
                  <c:v>3.5</c:v>
                </c:pt>
                <c:pt idx="42">
                  <c:v>2.5</c:v>
                </c:pt>
                <c:pt idx="43">
                  <c:v>3.4</c:v>
                </c:pt>
                <c:pt idx="44">
                  <c:v>3.1</c:v>
                </c:pt>
                <c:pt idx="45">
                  <c:v>3.6</c:v>
                </c:pt>
                <c:pt idx="46">
                  <c:v>2.5</c:v>
                </c:pt>
                <c:pt idx="47">
                  <c:v>1.9</c:v>
                </c:pt>
                <c:pt idx="48">
                  <c:v>2</c:v>
                </c:pt>
                <c:pt idx="49">
                  <c:v>2</c:v>
                </c:pt>
                <c:pt idx="50">
                  <c:v>2.2999999999999998</c:v>
                </c:pt>
                <c:pt idx="51">
                  <c:v>2.1</c:v>
                </c:pt>
                <c:pt idx="52">
                  <c:v>2.5</c:v>
                </c:pt>
                <c:pt idx="53">
                  <c:v>1.7</c:v>
                </c:pt>
                <c:pt idx="54">
                  <c:v>1.6</c:v>
                </c:pt>
                <c:pt idx="55">
                  <c:v>2.6</c:v>
                </c:pt>
                <c:pt idx="56">
                  <c:v>2</c:v>
                </c:pt>
                <c:pt idx="57">
                  <c:v>1.8</c:v>
                </c:pt>
                <c:pt idx="58">
                  <c:v>2.9</c:v>
                </c:pt>
                <c:pt idx="59">
                  <c:v>2.4</c:v>
                </c:pt>
                <c:pt idx="60">
                  <c:v>2.2000000000000002</c:v>
                </c:pt>
                <c:pt idx="61">
                  <c:v>3</c:v>
                </c:pt>
                <c:pt idx="62">
                  <c:v>1.8</c:v>
                </c:pt>
                <c:pt idx="63">
                  <c:v>2.4</c:v>
                </c:pt>
                <c:pt idx="64">
                  <c:v>3.6</c:v>
                </c:pt>
                <c:pt idx="65">
                  <c:v>3.2</c:v>
                </c:pt>
                <c:pt idx="66">
                  <c:v>2.7</c:v>
                </c:pt>
                <c:pt idx="67">
                  <c:v>2.5</c:v>
                </c:pt>
                <c:pt idx="68">
                  <c:v>2.2999999999999998</c:v>
                </c:pt>
                <c:pt idx="69">
                  <c:v>2.6</c:v>
                </c:pt>
                <c:pt idx="70">
                  <c:v>2.6</c:v>
                </c:pt>
                <c:pt idx="71">
                  <c:v>3.3</c:v>
                </c:pt>
                <c:pt idx="72">
                  <c:v>2</c:v>
                </c:pt>
                <c:pt idx="73">
                  <c:v>1.8</c:v>
                </c:pt>
                <c:pt idx="74">
                  <c:v>1.8</c:v>
                </c:pt>
                <c:pt idx="75">
                  <c:v>3.1</c:v>
                </c:pt>
                <c:pt idx="76">
                  <c:v>2.1</c:v>
                </c:pt>
                <c:pt idx="77">
                  <c:v>2.2000000000000002</c:v>
                </c:pt>
                <c:pt idx="78">
                  <c:v>3</c:v>
                </c:pt>
                <c:pt idx="79">
                  <c:v>2</c:v>
                </c:pt>
                <c:pt idx="80">
                  <c:v>2.5</c:v>
                </c:pt>
                <c:pt idx="81">
                  <c:v>2.5</c:v>
                </c:pt>
                <c:pt idx="82">
                  <c:v>1.6</c:v>
                </c:pt>
                <c:pt idx="83">
                  <c:v>1.9</c:v>
                </c:pt>
                <c:pt idx="84">
                  <c:v>2.1</c:v>
                </c:pt>
                <c:pt idx="85">
                  <c:v>1.9</c:v>
                </c:pt>
                <c:pt idx="86">
                  <c:v>1.9</c:v>
                </c:pt>
                <c:pt idx="87">
                  <c:v>2.2000000000000002</c:v>
                </c:pt>
                <c:pt idx="88">
                  <c:v>1.8</c:v>
                </c:pt>
                <c:pt idx="89">
                  <c:v>2.6</c:v>
                </c:pt>
                <c:pt idx="90">
                  <c:v>1.9</c:v>
                </c:pt>
                <c:pt idx="91">
                  <c:v>1.8</c:v>
                </c:pt>
                <c:pt idx="92">
                  <c:v>1.9</c:v>
                </c:pt>
                <c:pt idx="93">
                  <c:v>2.1</c:v>
                </c:pt>
                <c:pt idx="94">
                  <c:v>1.9</c:v>
                </c:pt>
                <c:pt idx="95">
                  <c:v>3.6</c:v>
                </c:pt>
                <c:pt idx="96">
                  <c:v>3</c:v>
                </c:pt>
                <c:pt idx="97">
                  <c:v>2</c:v>
                </c:pt>
                <c:pt idx="98">
                  <c:v>2.5</c:v>
                </c:pt>
                <c:pt idx="99">
                  <c:v>2.2000000000000002</c:v>
                </c:pt>
                <c:pt idx="100">
                  <c:v>2.4</c:v>
                </c:pt>
                <c:pt idx="101">
                  <c:v>2.8</c:v>
                </c:pt>
                <c:pt idx="102">
                  <c:v>2.5</c:v>
                </c:pt>
                <c:pt idx="103">
                  <c:v>1.9</c:v>
                </c:pt>
                <c:pt idx="104">
                  <c:v>1.9</c:v>
                </c:pt>
                <c:pt idx="105">
                  <c:v>1.7</c:v>
                </c:pt>
                <c:pt idx="106">
                  <c:v>3.3</c:v>
                </c:pt>
                <c:pt idx="107">
                  <c:v>2</c:v>
                </c:pt>
                <c:pt idx="108">
                  <c:v>2.1</c:v>
                </c:pt>
                <c:pt idx="109">
                  <c:v>2</c:v>
                </c:pt>
                <c:pt idx="110">
                  <c:v>1.9</c:v>
                </c:pt>
                <c:pt idx="111">
                  <c:v>2.2000000000000002</c:v>
                </c:pt>
                <c:pt idx="112">
                  <c:v>1.7</c:v>
                </c:pt>
                <c:pt idx="113">
                  <c:v>1.8</c:v>
                </c:pt>
                <c:pt idx="114">
                  <c:v>3.3</c:v>
                </c:pt>
                <c:pt idx="115">
                  <c:v>2.2000000000000002</c:v>
                </c:pt>
                <c:pt idx="116">
                  <c:v>1.9</c:v>
                </c:pt>
                <c:pt idx="117">
                  <c:v>1.8</c:v>
                </c:pt>
                <c:pt idx="118">
                  <c:v>1.8</c:v>
                </c:pt>
                <c:pt idx="119">
                  <c:v>3.6</c:v>
                </c:pt>
                <c:pt idx="120">
                  <c:v>1.9</c:v>
                </c:pt>
                <c:pt idx="121">
                  <c:v>3.3</c:v>
                </c:pt>
                <c:pt idx="122">
                  <c:v>1.9</c:v>
                </c:pt>
                <c:pt idx="123">
                  <c:v>2.9</c:v>
                </c:pt>
                <c:pt idx="124">
                  <c:v>2.2999999999999998</c:v>
                </c:pt>
                <c:pt idx="125">
                  <c:v>3.2</c:v>
                </c:pt>
                <c:pt idx="126">
                  <c:v>1.8</c:v>
                </c:pt>
                <c:pt idx="127">
                  <c:v>1.8</c:v>
                </c:pt>
                <c:pt idx="128">
                  <c:v>1.8</c:v>
                </c:pt>
                <c:pt idx="129">
                  <c:v>1.6</c:v>
                </c:pt>
                <c:pt idx="130">
                  <c:v>2.2000000000000002</c:v>
                </c:pt>
                <c:pt idx="131">
                  <c:v>2.1</c:v>
                </c:pt>
                <c:pt idx="132">
                  <c:v>2.1</c:v>
                </c:pt>
                <c:pt idx="133">
                  <c:v>2.4</c:v>
                </c:pt>
                <c:pt idx="134">
                  <c:v>2.2000000000000002</c:v>
                </c:pt>
                <c:pt idx="135">
                  <c:v>3</c:v>
                </c:pt>
                <c:pt idx="136">
                  <c:v>1.8</c:v>
                </c:pt>
                <c:pt idx="137">
                  <c:v>1.9</c:v>
                </c:pt>
                <c:pt idx="138">
                  <c:v>2.1</c:v>
                </c:pt>
                <c:pt idx="139">
                  <c:v>2.9</c:v>
                </c:pt>
                <c:pt idx="140">
                  <c:v>1.7</c:v>
                </c:pt>
                <c:pt idx="141">
                  <c:v>3</c:v>
                </c:pt>
                <c:pt idx="142">
                  <c:v>3</c:v>
                </c:pt>
                <c:pt idx="143">
                  <c:v>3.4</c:v>
                </c:pt>
                <c:pt idx="144">
                  <c:v>2</c:v>
                </c:pt>
                <c:pt idx="145">
                  <c:v>3.3</c:v>
                </c:pt>
                <c:pt idx="146">
                  <c:v>1.7</c:v>
                </c:pt>
                <c:pt idx="147">
                  <c:v>2.9</c:v>
                </c:pt>
                <c:pt idx="148">
                  <c:v>2</c:v>
                </c:pt>
                <c:pt idx="149">
                  <c:v>2.2000000000000002</c:v>
                </c:pt>
              </c:numCache>
            </c:numRef>
          </c:xVal>
          <c:yVal>
            <c:numRef>
              <c:f>Stores_Data!$T$2:$T$151</c:f>
              <c:numCache>
                <c:formatCode>0.0</c:formatCode>
                <c:ptCount val="150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4C-461E-94CA-8A376E060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26904"/>
        <c:axId val="661841920"/>
      </c:scatterChart>
      <c:valAx>
        <c:axId val="65842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Wages ($m) 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41920"/>
        <c:crosses val="autoZero"/>
        <c:crossBetween val="midCat"/>
      </c:valAx>
      <c:valAx>
        <c:axId val="66184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Sales ($m) 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2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CarSpaces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66391603742589"/>
          <c:y val="0.18537366108287689"/>
          <c:w val="0.71559602465692429"/>
          <c:h val="0.63321282288294778"/>
        </c:manualLayout>
      </c:layout>
      <c:scatterChart>
        <c:scatterStyle val="lineMarker"/>
        <c:varyColors val="0"/>
        <c:ser>
          <c:idx val="0"/>
          <c:order val="0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'4.Pre-model diagnosis'!$AK$2:$AK$97</c:f>
              <c:numCache>
                <c:formatCode>General</c:formatCode>
                <c:ptCount val="96"/>
                <c:pt idx="0">
                  <c:v>46</c:v>
                </c:pt>
                <c:pt idx="1">
                  <c:v>73</c:v>
                </c:pt>
                <c:pt idx="2">
                  <c:v>64</c:v>
                </c:pt>
                <c:pt idx="3">
                  <c:v>66</c:v>
                </c:pt>
                <c:pt idx="4">
                  <c:v>29</c:v>
                </c:pt>
                <c:pt idx="5">
                  <c:v>40</c:v>
                </c:pt>
                <c:pt idx="6">
                  <c:v>69</c:v>
                </c:pt>
                <c:pt idx="7">
                  <c:v>45</c:v>
                </c:pt>
                <c:pt idx="8">
                  <c:v>51</c:v>
                </c:pt>
                <c:pt idx="9">
                  <c:v>86</c:v>
                </c:pt>
                <c:pt idx="10">
                  <c:v>59</c:v>
                </c:pt>
                <c:pt idx="11">
                  <c:v>44</c:v>
                </c:pt>
                <c:pt idx="12">
                  <c:v>45</c:v>
                </c:pt>
                <c:pt idx="13">
                  <c:v>25</c:v>
                </c:pt>
                <c:pt idx="14">
                  <c:v>78</c:v>
                </c:pt>
                <c:pt idx="15">
                  <c:v>22</c:v>
                </c:pt>
                <c:pt idx="16">
                  <c:v>34</c:v>
                </c:pt>
                <c:pt idx="17">
                  <c:v>45</c:v>
                </c:pt>
                <c:pt idx="18">
                  <c:v>62</c:v>
                </c:pt>
                <c:pt idx="19">
                  <c:v>16</c:v>
                </c:pt>
                <c:pt idx="20">
                  <c:v>20</c:v>
                </c:pt>
                <c:pt idx="21">
                  <c:v>114</c:v>
                </c:pt>
                <c:pt idx="22">
                  <c:v>56</c:v>
                </c:pt>
                <c:pt idx="23">
                  <c:v>43</c:v>
                </c:pt>
                <c:pt idx="24">
                  <c:v>106</c:v>
                </c:pt>
                <c:pt idx="25">
                  <c:v>25</c:v>
                </c:pt>
                <c:pt idx="26">
                  <c:v>39</c:v>
                </c:pt>
                <c:pt idx="27">
                  <c:v>26</c:v>
                </c:pt>
                <c:pt idx="28">
                  <c:v>30</c:v>
                </c:pt>
                <c:pt idx="29">
                  <c:v>64</c:v>
                </c:pt>
                <c:pt idx="30">
                  <c:v>45</c:v>
                </c:pt>
                <c:pt idx="31">
                  <c:v>59</c:v>
                </c:pt>
                <c:pt idx="32">
                  <c:v>87</c:v>
                </c:pt>
                <c:pt idx="33">
                  <c:v>98</c:v>
                </c:pt>
                <c:pt idx="34">
                  <c:v>40</c:v>
                </c:pt>
                <c:pt idx="35">
                  <c:v>34</c:v>
                </c:pt>
                <c:pt idx="36">
                  <c:v>43</c:v>
                </c:pt>
                <c:pt idx="37">
                  <c:v>21</c:v>
                </c:pt>
                <c:pt idx="38">
                  <c:v>77</c:v>
                </c:pt>
                <c:pt idx="39">
                  <c:v>35</c:v>
                </c:pt>
                <c:pt idx="40">
                  <c:v>57</c:v>
                </c:pt>
                <c:pt idx="41">
                  <c:v>59</c:v>
                </c:pt>
                <c:pt idx="42">
                  <c:v>42</c:v>
                </c:pt>
                <c:pt idx="43">
                  <c:v>35</c:v>
                </c:pt>
                <c:pt idx="44">
                  <c:v>37</c:v>
                </c:pt>
                <c:pt idx="45">
                  <c:v>41</c:v>
                </c:pt>
                <c:pt idx="46">
                  <c:v>74</c:v>
                </c:pt>
                <c:pt idx="47">
                  <c:v>31</c:v>
                </c:pt>
                <c:pt idx="48">
                  <c:v>16</c:v>
                </c:pt>
                <c:pt idx="49">
                  <c:v>26</c:v>
                </c:pt>
                <c:pt idx="50">
                  <c:v>23</c:v>
                </c:pt>
                <c:pt idx="51">
                  <c:v>84</c:v>
                </c:pt>
                <c:pt idx="52">
                  <c:v>28</c:v>
                </c:pt>
                <c:pt idx="53">
                  <c:v>74</c:v>
                </c:pt>
                <c:pt idx="54">
                  <c:v>23</c:v>
                </c:pt>
                <c:pt idx="55">
                  <c:v>75</c:v>
                </c:pt>
                <c:pt idx="56">
                  <c:v>37</c:v>
                </c:pt>
                <c:pt idx="57">
                  <c:v>14</c:v>
                </c:pt>
                <c:pt idx="58">
                  <c:v>38</c:v>
                </c:pt>
                <c:pt idx="59">
                  <c:v>49</c:v>
                </c:pt>
                <c:pt idx="60">
                  <c:v>22</c:v>
                </c:pt>
                <c:pt idx="61">
                  <c:v>29</c:v>
                </c:pt>
                <c:pt idx="62">
                  <c:v>40</c:v>
                </c:pt>
                <c:pt idx="63">
                  <c:v>43</c:v>
                </c:pt>
                <c:pt idx="64">
                  <c:v>35</c:v>
                </c:pt>
                <c:pt idx="65">
                  <c:v>25</c:v>
                </c:pt>
                <c:pt idx="66">
                  <c:v>58</c:v>
                </c:pt>
                <c:pt idx="67">
                  <c:v>39</c:v>
                </c:pt>
                <c:pt idx="68">
                  <c:v>26</c:v>
                </c:pt>
                <c:pt idx="69">
                  <c:v>94</c:v>
                </c:pt>
                <c:pt idx="70">
                  <c:v>54</c:v>
                </c:pt>
                <c:pt idx="71">
                  <c:v>8</c:v>
                </c:pt>
                <c:pt idx="72">
                  <c:v>17</c:v>
                </c:pt>
                <c:pt idx="73">
                  <c:v>27</c:v>
                </c:pt>
                <c:pt idx="74">
                  <c:v>29</c:v>
                </c:pt>
                <c:pt idx="75">
                  <c:v>32</c:v>
                </c:pt>
                <c:pt idx="76">
                  <c:v>65</c:v>
                </c:pt>
                <c:pt idx="77">
                  <c:v>50</c:v>
                </c:pt>
                <c:pt idx="78">
                  <c:v>109</c:v>
                </c:pt>
                <c:pt idx="79">
                  <c:v>20</c:v>
                </c:pt>
                <c:pt idx="80">
                  <c:v>22</c:v>
                </c:pt>
                <c:pt idx="81">
                  <c:v>49</c:v>
                </c:pt>
                <c:pt idx="82">
                  <c:v>62</c:v>
                </c:pt>
                <c:pt idx="83">
                  <c:v>30</c:v>
                </c:pt>
                <c:pt idx="84">
                  <c:v>61</c:v>
                </c:pt>
                <c:pt idx="85">
                  <c:v>21</c:v>
                </c:pt>
                <c:pt idx="86">
                  <c:v>15</c:v>
                </c:pt>
                <c:pt idx="87">
                  <c:v>26</c:v>
                </c:pt>
                <c:pt idx="88">
                  <c:v>57</c:v>
                </c:pt>
                <c:pt idx="89">
                  <c:v>58</c:v>
                </c:pt>
                <c:pt idx="90">
                  <c:v>51</c:v>
                </c:pt>
                <c:pt idx="91">
                  <c:v>76</c:v>
                </c:pt>
                <c:pt idx="92">
                  <c:v>31</c:v>
                </c:pt>
                <c:pt idx="93">
                  <c:v>35</c:v>
                </c:pt>
                <c:pt idx="94">
                  <c:v>34</c:v>
                </c:pt>
                <c:pt idx="95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D6-4B36-ADF1-D65551E69CDB}"/>
            </c:ext>
          </c:extLst>
        </c:ser>
        <c:ser>
          <c:idx val="1"/>
          <c:order val="1"/>
          <c:tx>
            <c:v>Close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'4.Pre-model diagnosis'!$BE$2:$BE$55</c:f>
              <c:numCache>
                <c:formatCode>General</c:formatCode>
                <c:ptCount val="54"/>
                <c:pt idx="0">
                  <c:v>42</c:v>
                </c:pt>
                <c:pt idx="1">
                  <c:v>34</c:v>
                </c:pt>
                <c:pt idx="2">
                  <c:v>19</c:v>
                </c:pt>
                <c:pt idx="3">
                  <c:v>70</c:v>
                </c:pt>
                <c:pt idx="4">
                  <c:v>68</c:v>
                </c:pt>
                <c:pt idx="5">
                  <c:v>51</c:v>
                </c:pt>
                <c:pt idx="6">
                  <c:v>59</c:v>
                </c:pt>
                <c:pt idx="7">
                  <c:v>9</c:v>
                </c:pt>
                <c:pt idx="8">
                  <c:v>20</c:v>
                </c:pt>
                <c:pt idx="9">
                  <c:v>22</c:v>
                </c:pt>
                <c:pt idx="10">
                  <c:v>35</c:v>
                </c:pt>
                <c:pt idx="11">
                  <c:v>24</c:v>
                </c:pt>
                <c:pt idx="12">
                  <c:v>32</c:v>
                </c:pt>
                <c:pt idx="13">
                  <c:v>37</c:v>
                </c:pt>
                <c:pt idx="14">
                  <c:v>26</c:v>
                </c:pt>
                <c:pt idx="15">
                  <c:v>33</c:v>
                </c:pt>
                <c:pt idx="16">
                  <c:v>14</c:v>
                </c:pt>
                <c:pt idx="17">
                  <c:v>22</c:v>
                </c:pt>
                <c:pt idx="18">
                  <c:v>87</c:v>
                </c:pt>
                <c:pt idx="19">
                  <c:v>45</c:v>
                </c:pt>
                <c:pt idx="20">
                  <c:v>33</c:v>
                </c:pt>
                <c:pt idx="21">
                  <c:v>44</c:v>
                </c:pt>
                <c:pt idx="22">
                  <c:v>26</c:v>
                </c:pt>
                <c:pt idx="23">
                  <c:v>41</c:v>
                </c:pt>
                <c:pt idx="24">
                  <c:v>54</c:v>
                </c:pt>
                <c:pt idx="25">
                  <c:v>22</c:v>
                </c:pt>
                <c:pt idx="26">
                  <c:v>97</c:v>
                </c:pt>
                <c:pt idx="27">
                  <c:v>65</c:v>
                </c:pt>
                <c:pt idx="28">
                  <c:v>17</c:v>
                </c:pt>
                <c:pt idx="29">
                  <c:v>17</c:v>
                </c:pt>
                <c:pt idx="30">
                  <c:v>21</c:v>
                </c:pt>
                <c:pt idx="31">
                  <c:v>34</c:v>
                </c:pt>
                <c:pt idx="32">
                  <c:v>50</c:v>
                </c:pt>
                <c:pt idx="33">
                  <c:v>28</c:v>
                </c:pt>
                <c:pt idx="34">
                  <c:v>55</c:v>
                </c:pt>
                <c:pt idx="35">
                  <c:v>37</c:v>
                </c:pt>
                <c:pt idx="36">
                  <c:v>45</c:v>
                </c:pt>
                <c:pt idx="37">
                  <c:v>83</c:v>
                </c:pt>
                <c:pt idx="38">
                  <c:v>49</c:v>
                </c:pt>
                <c:pt idx="39">
                  <c:v>24</c:v>
                </c:pt>
                <c:pt idx="40">
                  <c:v>31</c:v>
                </c:pt>
                <c:pt idx="41">
                  <c:v>62</c:v>
                </c:pt>
                <c:pt idx="42">
                  <c:v>25</c:v>
                </c:pt>
                <c:pt idx="43">
                  <c:v>36</c:v>
                </c:pt>
                <c:pt idx="44">
                  <c:v>39</c:v>
                </c:pt>
                <c:pt idx="45">
                  <c:v>49</c:v>
                </c:pt>
                <c:pt idx="46">
                  <c:v>59</c:v>
                </c:pt>
                <c:pt idx="47">
                  <c:v>89</c:v>
                </c:pt>
                <c:pt idx="48">
                  <c:v>39</c:v>
                </c:pt>
                <c:pt idx="49">
                  <c:v>43</c:v>
                </c:pt>
                <c:pt idx="50">
                  <c:v>24</c:v>
                </c:pt>
                <c:pt idx="51">
                  <c:v>19</c:v>
                </c:pt>
                <c:pt idx="52">
                  <c:v>63</c:v>
                </c:pt>
                <c:pt idx="53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D6-4B36-ADF1-D65551E69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08000"/>
        <c:axId val="641411936"/>
      </c:scatterChart>
      <c:valAx>
        <c:axId val="6414080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11936"/>
        <c:crosses val="autoZero"/>
        <c:crossBetween val="midCat"/>
      </c:valAx>
      <c:valAx>
        <c:axId val="6414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Number of car spaces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11193739671432"/>
          <c:y val="0.48085709585737529"/>
          <c:w val="0.12336954408476718"/>
          <c:h val="0.278636435546621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'4.Pre-model diagnosis'!$AM$2:$AM$97</c:f>
              <c:numCache>
                <c:formatCode>General</c:formatCode>
                <c:ptCount val="96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10.3</c:v>
                </c:pt>
                <c:pt idx="9">
                  <c:v>19.3</c:v>
                </c:pt>
                <c:pt idx="10">
                  <c:v>9.1</c:v>
                </c:pt>
                <c:pt idx="11">
                  <c:v>9.8000000000000007</c:v>
                </c:pt>
                <c:pt idx="12">
                  <c:v>16.2</c:v>
                </c:pt>
                <c:pt idx="13">
                  <c:v>8</c:v>
                </c:pt>
                <c:pt idx="14">
                  <c:v>16.8</c:v>
                </c:pt>
                <c:pt idx="15">
                  <c:v>11.8</c:v>
                </c:pt>
                <c:pt idx="16">
                  <c:v>14</c:v>
                </c:pt>
                <c:pt idx="17">
                  <c:v>10.5</c:v>
                </c:pt>
                <c:pt idx="18">
                  <c:v>16.899999999999999</c:v>
                </c:pt>
                <c:pt idx="19">
                  <c:v>7.9</c:v>
                </c:pt>
                <c:pt idx="20">
                  <c:v>9.6</c:v>
                </c:pt>
                <c:pt idx="21">
                  <c:v>16.3</c:v>
                </c:pt>
                <c:pt idx="22">
                  <c:v>11.2</c:v>
                </c:pt>
                <c:pt idx="23">
                  <c:v>13.1</c:v>
                </c:pt>
                <c:pt idx="24">
                  <c:v>16.100000000000001</c:v>
                </c:pt>
                <c:pt idx="25">
                  <c:v>10.4</c:v>
                </c:pt>
                <c:pt idx="26">
                  <c:v>12</c:v>
                </c:pt>
                <c:pt idx="27">
                  <c:v>14.5</c:v>
                </c:pt>
                <c:pt idx="28">
                  <c:v>9</c:v>
                </c:pt>
                <c:pt idx="29">
                  <c:v>15.8</c:v>
                </c:pt>
                <c:pt idx="30">
                  <c:v>14</c:v>
                </c:pt>
                <c:pt idx="31">
                  <c:v>15.3</c:v>
                </c:pt>
                <c:pt idx="32">
                  <c:v>14.4</c:v>
                </c:pt>
                <c:pt idx="33">
                  <c:v>14.8</c:v>
                </c:pt>
                <c:pt idx="34">
                  <c:v>12.1</c:v>
                </c:pt>
                <c:pt idx="35">
                  <c:v>8.6999999999999993</c:v>
                </c:pt>
                <c:pt idx="36">
                  <c:v>9.5</c:v>
                </c:pt>
                <c:pt idx="37">
                  <c:v>6.8</c:v>
                </c:pt>
                <c:pt idx="38">
                  <c:v>11.3</c:v>
                </c:pt>
                <c:pt idx="39">
                  <c:v>9.4</c:v>
                </c:pt>
                <c:pt idx="40">
                  <c:v>23.5</c:v>
                </c:pt>
                <c:pt idx="41">
                  <c:v>12.4</c:v>
                </c:pt>
                <c:pt idx="42">
                  <c:v>13.8</c:v>
                </c:pt>
                <c:pt idx="43">
                  <c:v>11.6</c:v>
                </c:pt>
                <c:pt idx="44">
                  <c:v>11.8</c:v>
                </c:pt>
                <c:pt idx="45">
                  <c:v>12.4</c:v>
                </c:pt>
                <c:pt idx="46">
                  <c:v>8.1</c:v>
                </c:pt>
                <c:pt idx="47">
                  <c:v>9.5</c:v>
                </c:pt>
                <c:pt idx="48">
                  <c:v>9</c:v>
                </c:pt>
                <c:pt idx="49">
                  <c:v>10.4</c:v>
                </c:pt>
                <c:pt idx="50">
                  <c:v>12.7</c:v>
                </c:pt>
                <c:pt idx="51">
                  <c:v>14</c:v>
                </c:pt>
                <c:pt idx="52">
                  <c:v>9.4</c:v>
                </c:pt>
                <c:pt idx="53">
                  <c:v>14</c:v>
                </c:pt>
                <c:pt idx="54">
                  <c:v>8.1</c:v>
                </c:pt>
                <c:pt idx="55">
                  <c:v>14.8</c:v>
                </c:pt>
                <c:pt idx="56">
                  <c:v>7.3</c:v>
                </c:pt>
                <c:pt idx="57">
                  <c:v>7.6</c:v>
                </c:pt>
                <c:pt idx="58">
                  <c:v>9</c:v>
                </c:pt>
                <c:pt idx="59">
                  <c:v>12.9</c:v>
                </c:pt>
                <c:pt idx="60">
                  <c:v>9</c:v>
                </c:pt>
                <c:pt idx="61">
                  <c:v>18.2</c:v>
                </c:pt>
                <c:pt idx="62">
                  <c:v>12.5</c:v>
                </c:pt>
                <c:pt idx="63">
                  <c:v>12.5</c:v>
                </c:pt>
                <c:pt idx="64">
                  <c:v>9.3000000000000007</c:v>
                </c:pt>
                <c:pt idx="65">
                  <c:v>8.1999999999999993</c:v>
                </c:pt>
                <c:pt idx="66">
                  <c:v>14.8</c:v>
                </c:pt>
                <c:pt idx="67">
                  <c:v>8.8000000000000007</c:v>
                </c:pt>
                <c:pt idx="68">
                  <c:v>9.6999999999999993</c:v>
                </c:pt>
                <c:pt idx="69">
                  <c:v>9.6999999999999993</c:v>
                </c:pt>
                <c:pt idx="70">
                  <c:v>10.5</c:v>
                </c:pt>
                <c:pt idx="71">
                  <c:v>8.9</c:v>
                </c:pt>
                <c:pt idx="72">
                  <c:v>7.9</c:v>
                </c:pt>
                <c:pt idx="73">
                  <c:v>21</c:v>
                </c:pt>
                <c:pt idx="74">
                  <c:v>7.5</c:v>
                </c:pt>
                <c:pt idx="75">
                  <c:v>11.8</c:v>
                </c:pt>
                <c:pt idx="76">
                  <c:v>11.4</c:v>
                </c:pt>
                <c:pt idx="77">
                  <c:v>9.8000000000000007</c:v>
                </c:pt>
                <c:pt idx="78">
                  <c:v>8.6999999999999993</c:v>
                </c:pt>
                <c:pt idx="79">
                  <c:v>9.1</c:v>
                </c:pt>
                <c:pt idx="80">
                  <c:v>9.6999999999999993</c:v>
                </c:pt>
                <c:pt idx="81">
                  <c:v>9.6999999999999993</c:v>
                </c:pt>
                <c:pt idx="82">
                  <c:v>13.9</c:v>
                </c:pt>
                <c:pt idx="83">
                  <c:v>10.3</c:v>
                </c:pt>
                <c:pt idx="84">
                  <c:v>11.7</c:v>
                </c:pt>
                <c:pt idx="85">
                  <c:v>9.4</c:v>
                </c:pt>
                <c:pt idx="86">
                  <c:v>9.5</c:v>
                </c:pt>
                <c:pt idx="87">
                  <c:v>8.6999999999999993</c:v>
                </c:pt>
                <c:pt idx="88">
                  <c:v>12.8</c:v>
                </c:pt>
                <c:pt idx="89">
                  <c:v>17</c:v>
                </c:pt>
                <c:pt idx="90">
                  <c:v>16.7</c:v>
                </c:pt>
                <c:pt idx="91">
                  <c:v>15.9</c:v>
                </c:pt>
                <c:pt idx="92">
                  <c:v>7.9</c:v>
                </c:pt>
                <c:pt idx="93">
                  <c:v>8.1</c:v>
                </c:pt>
                <c:pt idx="94">
                  <c:v>10</c:v>
                </c:pt>
                <c:pt idx="95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7F-486D-9804-5B23D6F52CE3}"/>
            </c:ext>
          </c:extLst>
        </c:ser>
        <c:ser>
          <c:idx val="1"/>
          <c:order val="1"/>
          <c:tx>
            <c:v>Close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'4.Pre-model diagnosis'!$BG$2:$BG$55</c:f>
              <c:numCache>
                <c:formatCode>General</c:formatCode>
                <c:ptCount val="54"/>
                <c:pt idx="0">
                  <c:v>17.100000000000001</c:v>
                </c:pt>
                <c:pt idx="1">
                  <c:v>9.1999999999999993</c:v>
                </c:pt>
                <c:pt idx="2">
                  <c:v>8.1</c:v>
                </c:pt>
                <c:pt idx="3">
                  <c:v>15.7</c:v>
                </c:pt>
                <c:pt idx="4">
                  <c:v>19.5</c:v>
                </c:pt>
                <c:pt idx="5">
                  <c:v>12.2</c:v>
                </c:pt>
                <c:pt idx="6">
                  <c:v>11.1</c:v>
                </c:pt>
                <c:pt idx="7">
                  <c:v>6.2</c:v>
                </c:pt>
                <c:pt idx="8">
                  <c:v>8</c:v>
                </c:pt>
                <c:pt idx="9">
                  <c:v>7.4</c:v>
                </c:pt>
                <c:pt idx="10">
                  <c:v>10.5</c:v>
                </c:pt>
                <c:pt idx="11">
                  <c:v>5.9</c:v>
                </c:pt>
                <c:pt idx="12">
                  <c:v>8</c:v>
                </c:pt>
                <c:pt idx="13">
                  <c:v>8.4</c:v>
                </c:pt>
                <c:pt idx="14">
                  <c:v>10.6</c:v>
                </c:pt>
                <c:pt idx="15">
                  <c:v>10.9</c:v>
                </c:pt>
                <c:pt idx="16">
                  <c:v>7.2</c:v>
                </c:pt>
                <c:pt idx="17">
                  <c:v>8.6</c:v>
                </c:pt>
                <c:pt idx="18">
                  <c:v>17.100000000000001</c:v>
                </c:pt>
                <c:pt idx="19">
                  <c:v>15.4</c:v>
                </c:pt>
                <c:pt idx="20">
                  <c:v>11</c:v>
                </c:pt>
                <c:pt idx="21">
                  <c:v>15.6</c:v>
                </c:pt>
                <c:pt idx="22">
                  <c:v>7.6</c:v>
                </c:pt>
                <c:pt idx="23">
                  <c:v>11.4</c:v>
                </c:pt>
                <c:pt idx="24">
                  <c:v>13.4</c:v>
                </c:pt>
                <c:pt idx="25">
                  <c:v>8.4</c:v>
                </c:pt>
                <c:pt idx="26">
                  <c:v>15.5</c:v>
                </c:pt>
                <c:pt idx="27">
                  <c:v>15.9</c:v>
                </c:pt>
                <c:pt idx="28">
                  <c:v>7.5</c:v>
                </c:pt>
                <c:pt idx="29">
                  <c:v>10.3</c:v>
                </c:pt>
                <c:pt idx="30">
                  <c:v>7.7</c:v>
                </c:pt>
                <c:pt idx="31">
                  <c:v>8.5</c:v>
                </c:pt>
                <c:pt idx="32">
                  <c:v>10.7</c:v>
                </c:pt>
                <c:pt idx="33">
                  <c:v>7.4</c:v>
                </c:pt>
                <c:pt idx="34">
                  <c:v>14.4</c:v>
                </c:pt>
                <c:pt idx="35">
                  <c:v>8.8000000000000007</c:v>
                </c:pt>
                <c:pt idx="36">
                  <c:v>13.3</c:v>
                </c:pt>
                <c:pt idx="37">
                  <c:v>13.2</c:v>
                </c:pt>
                <c:pt idx="38">
                  <c:v>11.1</c:v>
                </c:pt>
                <c:pt idx="39">
                  <c:v>8.3000000000000007</c:v>
                </c:pt>
                <c:pt idx="40">
                  <c:v>10.7</c:v>
                </c:pt>
                <c:pt idx="41">
                  <c:v>12.7</c:v>
                </c:pt>
                <c:pt idx="42">
                  <c:v>9.4</c:v>
                </c:pt>
                <c:pt idx="43">
                  <c:v>7.2</c:v>
                </c:pt>
                <c:pt idx="44">
                  <c:v>20.399999999999999</c:v>
                </c:pt>
                <c:pt idx="45">
                  <c:v>16.2</c:v>
                </c:pt>
                <c:pt idx="46">
                  <c:v>11.4</c:v>
                </c:pt>
                <c:pt idx="47">
                  <c:v>18.3</c:v>
                </c:pt>
                <c:pt idx="48">
                  <c:v>6.6</c:v>
                </c:pt>
                <c:pt idx="49">
                  <c:v>9.1</c:v>
                </c:pt>
                <c:pt idx="50">
                  <c:v>7.8</c:v>
                </c:pt>
                <c:pt idx="51">
                  <c:v>6.6</c:v>
                </c:pt>
                <c:pt idx="52">
                  <c:v>14.1</c:v>
                </c:pt>
                <c:pt idx="53">
                  <c:v>13.6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7F-486D-9804-5B23D6F52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08000"/>
        <c:axId val="641411936"/>
      </c:scatterChart>
      <c:valAx>
        <c:axId val="6414080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11936"/>
        <c:crosses val="autoZero"/>
        <c:crossBetween val="midCat"/>
      </c:valAx>
      <c:valAx>
        <c:axId val="6414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of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'4.Pre-model diagnosis'!$AN$2:$AN$97</c:f>
              <c:numCache>
                <c:formatCode>General</c:formatCode>
                <c:ptCount val="96"/>
                <c:pt idx="0">
                  <c:v>60</c:v>
                </c:pt>
                <c:pt idx="1">
                  <c:v>69</c:v>
                </c:pt>
                <c:pt idx="2">
                  <c:v>79</c:v>
                </c:pt>
                <c:pt idx="3">
                  <c:v>66</c:v>
                </c:pt>
                <c:pt idx="4">
                  <c:v>51</c:v>
                </c:pt>
                <c:pt idx="5">
                  <c:v>62</c:v>
                </c:pt>
                <c:pt idx="6">
                  <c:v>61</c:v>
                </c:pt>
                <c:pt idx="7">
                  <c:v>59</c:v>
                </c:pt>
                <c:pt idx="8">
                  <c:v>65</c:v>
                </c:pt>
                <c:pt idx="9">
                  <c:v>55</c:v>
                </c:pt>
                <c:pt idx="10">
                  <c:v>65</c:v>
                </c:pt>
                <c:pt idx="11">
                  <c:v>74</c:v>
                </c:pt>
                <c:pt idx="12">
                  <c:v>43</c:v>
                </c:pt>
                <c:pt idx="13">
                  <c:v>78</c:v>
                </c:pt>
                <c:pt idx="14">
                  <c:v>67</c:v>
                </c:pt>
                <c:pt idx="15">
                  <c:v>62</c:v>
                </c:pt>
                <c:pt idx="16">
                  <c:v>99</c:v>
                </c:pt>
                <c:pt idx="17">
                  <c:v>67</c:v>
                </c:pt>
                <c:pt idx="18">
                  <c:v>51</c:v>
                </c:pt>
                <c:pt idx="19">
                  <c:v>71</c:v>
                </c:pt>
                <c:pt idx="20">
                  <c:v>65</c:v>
                </c:pt>
                <c:pt idx="21">
                  <c:v>86</c:v>
                </c:pt>
                <c:pt idx="22">
                  <c:v>51</c:v>
                </c:pt>
                <c:pt idx="23">
                  <c:v>56</c:v>
                </c:pt>
                <c:pt idx="24">
                  <c:v>60</c:v>
                </c:pt>
                <c:pt idx="25">
                  <c:v>40</c:v>
                </c:pt>
                <c:pt idx="26">
                  <c:v>85</c:v>
                </c:pt>
                <c:pt idx="27">
                  <c:v>35</c:v>
                </c:pt>
                <c:pt idx="28">
                  <c:v>51</c:v>
                </c:pt>
                <c:pt idx="29">
                  <c:v>102</c:v>
                </c:pt>
                <c:pt idx="30">
                  <c:v>70</c:v>
                </c:pt>
                <c:pt idx="31">
                  <c:v>61</c:v>
                </c:pt>
                <c:pt idx="32">
                  <c:v>44</c:v>
                </c:pt>
                <c:pt idx="33">
                  <c:v>98</c:v>
                </c:pt>
                <c:pt idx="34">
                  <c:v>53</c:v>
                </c:pt>
                <c:pt idx="35">
                  <c:v>44</c:v>
                </c:pt>
                <c:pt idx="36">
                  <c:v>58</c:v>
                </c:pt>
                <c:pt idx="37">
                  <c:v>60</c:v>
                </c:pt>
                <c:pt idx="38">
                  <c:v>54</c:v>
                </c:pt>
                <c:pt idx="39">
                  <c:v>48</c:v>
                </c:pt>
                <c:pt idx="40">
                  <c:v>53</c:v>
                </c:pt>
                <c:pt idx="41">
                  <c:v>88</c:v>
                </c:pt>
                <c:pt idx="42">
                  <c:v>59</c:v>
                </c:pt>
                <c:pt idx="43">
                  <c:v>117</c:v>
                </c:pt>
                <c:pt idx="44">
                  <c:v>83</c:v>
                </c:pt>
                <c:pt idx="45">
                  <c:v>91</c:v>
                </c:pt>
                <c:pt idx="46">
                  <c:v>56</c:v>
                </c:pt>
                <c:pt idx="47">
                  <c:v>51</c:v>
                </c:pt>
                <c:pt idx="48">
                  <c:v>56</c:v>
                </c:pt>
                <c:pt idx="49">
                  <c:v>51</c:v>
                </c:pt>
                <c:pt idx="50">
                  <c:v>56</c:v>
                </c:pt>
                <c:pt idx="51">
                  <c:v>53</c:v>
                </c:pt>
                <c:pt idx="52">
                  <c:v>62</c:v>
                </c:pt>
                <c:pt idx="53">
                  <c:v>44</c:v>
                </c:pt>
                <c:pt idx="54">
                  <c:v>41</c:v>
                </c:pt>
                <c:pt idx="55">
                  <c:v>72</c:v>
                </c:pt>
                <c:pt idx="56">
                  <c:v>55</c:v>
                </c:pt>
                <c:pt idx="57">
                  <c:v>48</c:v>
                </c:pt>
                <c:pt idx="58">
                  <c:v>76</c:v>
                </c:pt>
                <c:pt idx="59">
                  <c:v>58</c:v>
                </c:pt>
                <c:pt idx="60">
                  <c:v>51</c:v>
                </c:pt>
                <c:pt idx="61">
                  <c:v>67</c:v>
                </c:pt>
                <c:pt idx="62">
                  <c:v>50</c:v>
                </c:pt>
                <c:pt idx="63">
                  <c:v>58</c:v>
                </c:pt>
                <c:pt idx="64">
                  <c:v>89</c:v>
                </c:pt>
                <c:pt idx="65">
                  <c:v>76</c:v>
                </c:pt>
                <c:pt idx="66">
                  <c:v>71</c:v>
                </c:pt>
                <c:pt idx="67">
                  <c:v>63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79</c:v>
                </c:pt>
                <c:pt idx="72">
                  <c:v>53</c:v>
                </c:pt>
                <c:pt idx="73">
                  <c:v>47</c:v>
                </c:pt>
                <c:pt idx="74">
                  <c:v>39</c:v>
                </c:pt>
                <c:pt idx="75">
                  <c:v>75</c:v>
                </c:pt>
                <c:pt idx="76">
                  <c:v>51</c:v>
                </c:pt>
                <c:pt idx="77">
                  <c:v>51</c:v>
                </c:pt>
                <c:pt idx="78">
                  <c:v>74</c:v>
                </c:pt>
                <c:pt idx="79">
                  <c:v>50</c:v>
                </c:pt>
                <c:pt idx="80">
                  <c:v>70</c:v>
                </c:pt>
                <c:pt idx="81">
                  <c:v>66</c:v>
                </c:pt>
                <c:pt idx="82">
                  <c:v>43</c:v>
                </c:pt>
                <c:pt idx="83">
                  <c:v>49</c:v>
                </c:pt>
                <c:pt idx="84">
                  <c:v>49</c:v>
                </c:pt>
                <c:pt idx="85">
                  <c:v>46</c:v>
                </c:pt>
                <c:pt idx="86">
                  <c:v>53</c:v>
                </c:pt>
                <c:pt idx="87">
                  <c:v>62</c:v>
                </c:pt>
                <c:pt idx="88">
                  <c:v>51</c:v>
                </c:pt>
                <c:pt idx="89">
                  <c:v>70</c:v>
                </c:pt>
                <c:pt idx="90">
                  <c:v>56</c:v>
                </c:pt>
                <c:pt idx="91">
                  <c:v>42</c:v>
                </c:pt>
                <c:pt idx="92">
                  <c:v>56</c:v>
                </c:pt>
                <c:pt idx="93">
                  <c:v>60</c:v>
                </c:pt>
                <c:pt idx="94">
                  <c:v>48</c:v>
                </c:pt>
                <c:pt idx="95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F-487B-B8D9-1D35FE1C4C17}"/>
            </c:ext>
          </c:extLst>
        </c:ser>
        <c:ser>
          <c:idx val="1"/>
          <c:order val="1"/>
          <c:tx>
            <c:v>Close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'4.Pre-model diagnosis'!$BH$2:$BH$55</c:f>
              <c:numCache>
                <c:formatCode>General</c:formatCode>
                <c:ptCount val="54"/>
                <c:pt idx="0">
                  <c:v>75</c:v>
                </c:pt>
                <c:pt idx="1">
                  <c:v>56</c:v>
                </c:pt>
                <c:pt idx="2">
                  <c:v>60</c:v>
                </c:pt>
                <c:pt idx="3">
                  <c:v>58</c:v>
                </c:pt>
                <c:pt idx="4">
                  <c:v>67</c:v>
                </c:pt>
                <c:pt idx="5">
                  <c:v>73</c:v>
                </c:pt>
                <c:pt idx="6">
                  <c:v>70</c:v>
                </c:pt>
                <c:pt idx="7">
                  <c:v>49</c:v>
                </c:pt>
                <c:pt idx="8">
                  <c:v>55</c:v>
                </c:pt>
                <c:pt idx="9">
                  <c:v>49</c:v>
                </c:pt>
                <c:pt idx="10">
                  <c:v>74</c:v>
                </c:pt>
                <c:pt idx="11">
                  <c:v>53</c:v>
                </c:pt>
                <c:pt idx="12">
                  <c:v>58</c:v>
                </c:pt>
                <c:pt idx="13">
                  <c:v>54</c:v>
                </c:pt>
                <c:pt idx="14">
                  <c:v>55</c:v>
                </c:pt>
                <c:pt idx="15">
                  <c:v>65</c:v>
                </c:pt>
                <c:pt idx="16">
                  <c:v>39</c:v>
                </c:pt>
                <c:pt idx="17">
                  <c:v>42</c:v>
                </c:pt>
                <c:pt idx="18">
                  <c:v>89</c:v>
                </c:pt>
                <c:pt idx="19">
                  <c:v>65</c:v>
                </c:pt>
                <c:pt idx="20">
                  <c:v>49</c:v>
                </c:pt>
                <c:pt idx="21">
                  <c:v>51</c:v>
                </c:pt>
                <c:pt idx="22">
                  <c:v>53</c:v>
                </c:pt>
                <c:pt idx="23">
                  <c:v>96</c:v>
                </c:pt>
                <c:pt idx="24">
                  <c:v>56</c:v>
                </c:pt>
                <c:pt idx="25">
                  <c:v>79</c:v>
                </c:pt>
                <c:pt idx="26">
                  <c:v>64</c:v>
                </c:pt>
                <c:pt idx="27">
                  <c:v>67</c:v>
                </c:pt>
                <c:pt idx="28">
                  <c:v>65</c:v>
                </c:pt>
                <c:pt idx="29">
                  <c:v>89</c:v>
                </c:pt>
                <c:pt idx="30">
                  <c:v>53</c:v>
                </c:pt>
                <c:pt idx="31">
                  <c:v>44</c:v>
                </c:pt>
                <c:pt idx="32">
                  <c:v>46</c:v>
                </c:pt>
                <c:pt idx="33">
                  <c:v>58</c:v>
                </c:pt>
                <c:pt idx="34">
                  <c:v>62</c:v>
                </c:pt>
                <c:pt idx="35">
                  <c:v>62</c:v>
                </c:pt>
                <c:pt idx="36">
                  <c:v>46</c:v>
                </c:pt>
                <c:pt idx="37">
                  <c:v>66</c:v>
                </c:pt>
                <c:pt idx="38">
                  <c:v>56</c:v>
                </c:pt>
                <c:pt idx="39">
                  <c:v>82</c:v>
                </c:pt>
                <c:pt idx="40">
                  <c:v>44</c:v>
                </c:pt>
                <c:pt idx="41">
                  <c:v>44</c:v>
                </c:pt>
                <c:pt idx="42">
                  <c:v>51</c:v>
                </c:pt>
                <c:pt idx="43">
                  <c:v>70</c:v>
                </c:pt>
                <c:pt idx="44">
                  <c:v>44</c:v>
                </c:pt>
                <c:pt idx="45">
                  <c:v>75</c:v>
                </c:pt>
                <c:pt idx="46">
                  <c:v>68</c:v>
                </c:pt>
                <c:pt idx="47">
                  <c:v>84</c:v>
                </c:pt>
                <c:pt idx="48">
                  <c:v>51</c:v>
                </c:pt>
                <c:pt idx="49">
                  <c:v>88</c:v>
                </c:pt>
                <c:pt idx="50">
                  <c:v>58</c:v>
                </c:pt>
                <c:pt idx="51">
                  <c:v>66</c:v>
                </c:pt>
                <c:pt idx="52">
                  <c:v>55</c:v>
                </c:pt>
                <c:pt idx="53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0F-487B-B8D9-1D35FE1C4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08000"/>
        <c:axId val="641411936"/>
      </c:scatterChart>
      <c:valAx>
        <c:axId val="6414080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11936"/>
        <c:crosses val="autoZero"/>
        <c:crossBetween val="midCat"/>
      </c:valAx>
      <c:valAx>
        <c:axId val="6414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No. of Staff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basket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'4.Pre-model diagnosis'!$AQ$2:$AQ$97</c:f>
              <c:numCache>
                <c:formatCode>0</c:formatCode>
                <c:ptCount val="96"/>
                <c:pt idx="0">
                  <c:v>171</c:v>
                </c:pt>
                <c:pt idx="1">
                  <c:v>168</c:v>
                </c:pt>
                <c:pt idx="2">
                  <c:v>180</c:v>
                </c:pt>
                <c:pt idx="3">
                  <c:v>173</c:v>
                </c:pt>
                <c:pt idx="4">
                  <c:v>166</c:v>
                </c:pt>
                <c:pt idx="5">
                  <c:v>183</c:v>
                </c:pt>
                <c:pt idx="6">
                  <c:v>182</c:v>
                </c:pt>
                <c:pt idx="7">
                  <c:v>173</c:v>
                </c:pt>
                <c:pt idx="8">
                  <c:v>174</c:v>
                </c:pt>
                <c:pt idx="9">
                  <c:v>174</c:v>
                </c:pt>
                <c:pt idx="10">
                  <c:v>168</c:v>
                </c:pt>
                <c:pt idx="11">
                  <c:v>159</c:v>
                </c:pt>
                <c:pt idx="12">
                  <c:v>182</c:v>
                </c:pt>
                <c:pt idx="13">
                  <c:v>178</c:v>
                </c:pt>
                <c:pt idx="14">
                  <c:v>183</c:v>
                </c:pt>
                <c:pt idx="15">
                  <c:v>181</c:v>
                </c:pt>
                <c:pt idx="16">
                  <c:v>178</c:v>
                </c:pt>
                <c:pt idx="17">
                  <c:v>170</c:v>
                </c:pt>
                <c:pt idx="18">
                  <c:v>164</c:v>
                </c:pt>
                <c:pt idx="19">
                  <c:v>180</c:v>
                </c:pt>
                <c:pt idx="20">
                  <c:v>179</c:v>
                </c:pt>
                <c:pt idx="21">
                  <c:v>170</c:v>
                </c:pt>
                <c:pt idx="22">
                  <c:v>166</c:v>
                </c:pt>
                <c:pt idx="23">
                  <c:v>168</c:v>
                </c:pt>
                <c:pt idx="24">
                  <c:v>186</c:v>
                </c:pt>
                <c:pt idx="25">
                  <c:v>181</c:v>
                </c:pt>
                <c:pt idx="26">
                  <c:v>166</c:v>
                </c:pt>
                <c:pt idx="27">
                  <c:v>201</c:v>
                </c:pt>
                <c:pt idx="28">
                  <c:v>171</c:v>
                </c:pt>
                <c:pt idx="29">
                  <c:v>167</c:v>
                </c:pt>
                <c:pt idx="30">
                  <c:v>176</c:v>
                </c:pt>
                <c:pt idx="31">
                  <c:v>163</c:v>
                </c:pt>
                <c:pt idx="32">
                  <c:v>173</c:v>
                </c:pt>
                <c:pt idx="33">
                  <c:v>183</c:v>
                </c:pt>
                <c:pt idx="34">
                  <c:v>173</c:v>
                </c:pt>
                <c:pt idx="35">
                  <c:v>165</c:v>
                </c:pt>
                <c:pt idx="36">
                  <c:v>164</c:v>
                </c:pt>
                <c:pt idx="37">
                  <c:v>164</c:v>
                </c:pt>
                <c:pt idx="38">
                  <c:v>177</c:v>
                </c:pt>
                <c:pt idx="39">
                  <c:v>163</c:v>
                </c:pt>
                <c:pt idx="40">
                  <c:v>184</c:v>
                </c:pt>
                <c:pt idx="41">
                  <c:v>160</c:v>
                </c:pt>
                <c:pt idx="42">
                  <c:v>178</c:v>
                </c:pt>
                <c:pt idx="43">
                  <c:v>170</c:v>
                </c:pt>
                <c:pt idx="44">
                  <c:v>164</c:v>
                </c:pt>
                <c:pt idx="45">
                  <c:v>174</c:v>
                </c:pt>
                <c:pt idx="46">
                  <c:v>163</c:v>
                </c:pt>
                <c:pt idx="47">
                  <c:v>175</c:v>
                </c:pt>
                <c:pt idx="48">
                  <c:v>170</c:v>
                </c:pt>
                <c:pt idx="49">
                  <c:v>173</c:v>
                </c:pt>
                <c:pt idx="50">
                  <c:v>176</c:v>
                </c:pt>
                <c:pt idx="51">
                  <c:v>179</c:v>
                </c:pt>
                <c:pt idx="52">
                  <c:v>162</c:v>
                </c:pt>
                <c:pt idx="53">
                  <c:v>168</c:v>
                </c:pt>
                <c:pt idx="54">
                  <c:v>175</c:v>
                </c:pt>
                <c:pt idx="55">
                  <c:v>168</c:v>
                </c:pt>
                <c:pt idx="56">
                  <c:v>162</c:v>
                </c:pt>
                <c:pt idx="57">
                  <c:v>160</c:v>
                </c:pt>
                <c:pt idx="58">
                  <c:v>174</c:v>
                </c:pt>
                <c:pt idx="59">
                  <c:v>175</c:v>
                </c:pt>
                <c:pt idx="60">
                  <c:v>171</c:v>
                </c:pt>
                <c:pt idx="61">
                  <c:v>175</c:v>
                </c:pt>
                <c:pt idx="62">
                  <c:v>165</c:v>
                </c:pt>
                <c:pt idx="63">
                  <c:v>178</c:v>
                </c:pt>
                <c:pt idx="64">
                  <c:v>162</c:v>
                </c:pt>
                <c:pt idx="65">
                  <c:v>162</c:v>
                </c:pt>
                <c:pt idx="66">
                  <c:v>164</c:v>
                </c:pt>
                <c:pt idx="67">
                  <c:v>162</c:v>
                </c:pt>
                <c:pt idx="68">
                  <c:v>185</c:v>
                </c:pt>
                <c:pt idx="69">
                  <c:v>182</c:v>
                </c:pt>
                <c:pt idx="70">
                  <c:v>173</c:v>
                </c:pt>
                <c:pt idx="71">
                  <c:v>164</c:v>
                </c:pt>
                <c:pt idx="72">
                  <c:v>170</c:v>
                </c:pt>
                <c:pt idx="73">
                  <c:v>184</c:v>
                </c:pt>
                <c:pt idx="74">
                  <c:v>162</c:v>
                </c:pt>
                <c:pt idx="75">
                  <c:v>172</c:v>
                </c:pt>
                <c:pt idx="76">
                  <c:v>162</c:v>
                </c:pt>
                <c:pt idx="77">
                  <c:v>175</c:v>
                </c:pt>
                <c:pt idx="78">
                  <c:v>172</c:v>
                </c:pt>
                <c:pt idx="79">
                  <c:v>173</c:v>
                </c:pt>
                <c:pt idx="80">
                  <c:v>176</c:v>
                </c:pt>
                <c:pt idx="81">
                  <c:v>171</c:v>
                </c:pt>
                <c:pt idx="82">
                  <c:v>171</c:v>
                </c:pt>
                <c:pt idx="83">
                  <c:v>179</c:v>
                </c:pt>
                <c:pt idx="84">
                  <c:v>156</c:v>
                </c:pt>
                <c:pt idx="85">
                  <c:v>172</c:v>
                </c:pt>
                <c:pt idx="86">
                  <c:v>181</c:v>
                </c:pt>
                <c:pt idx="87">
                  <c:v>171</c:v>
                </c:pt>
                <c:pt idx="88">
                  <c:v>169</c:v>
                </c:pt>
                <c:pt idx="89">
                  <c:v>180</c:v>
                </c:pt>
                <c:pt idx="90">
                  <c:v>182</c:v>
                </c:pt>
                <c:pt idx="91">
                  <c:v>183</c:v>
                </c:pt>
                <c:pt idx="92">
                  <c:v>162</c:v>
                </c:pt>
                <c:pt idx="93">
                  <c:v>178</c:v>
                </c:pt>
                <c:pt idx="94">
                  <c:v>174</c:v>
                </c:pt>
                <c:pt idx="95">
                  <c:v>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0F-44FD-9B15-D469A1F21936}"/>
            </c:ext>
          </c:extLst>
        </c:ser>
        <c:ser>
          <c:idx val="1"/>
          <c:order val="1"/>
          <c:tx>
            <c:v>Close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'4.Pre-model diagnosis'!$BK$2:$BK$55</c:f>
              <c:numCache>
                <c:formatCode>General</c:formatCode>
                <c:ptCount val="54"/>
                <c:pt idx="0">
                  <c:v>183</c:v>
                </c:pt>
                <c:pt idx="1">
                  <c:v>158</c:v>
                </c:pt>
                <c:pt idx="2">
                  <c:v>163</c:v>
                </c:pt>
                <c:pt idx="3">
                  <c:v>173</c:v>
                </c:pt>
                <c:pt idx="4">
                  <c:v>163</c:v>
                </c:pt>
                <c:pt idx="5">
                  <c:v>185</c:v>
                </c:pt>
                <c:pt idx="6">
                  <c:v>168</c:v>
                </c:pt>
                <c:pt idx="7">
                  <c:v>163</c:v>
                </c:pt>
                <c:pt idx="8">
                  <c:v>178</c:v>
                </c:pt>
                <c:pt idx="9">
                  <c:v>165</c:v>
                </c:pt>
                <c:pt idx="10">
                  <c:v>181</c:v>
                </c:pt>
                <c:pt idx="11">
                  <c:v>157</c:v>
                </c:pt>
                <c:pt idx="12">
                  <c:v>161</c:v>
                </c:pt>
                <c:pt idx="13">
                  <c:v>165</c:v>
                </c:pt>
                <c:pt idx="14">
                  <c:v>173</c:v>
                </c:pt>
                <c:pt idx="15">
                  <c:v>182</c:v>
                </c:pt>
                <c:pt idx="16">
                  <c:v>162</c:v>
                </c:pt>
                <c:pt idx="17">
                  <c:v>172</c:v>
                </c:pt>
                <c:pt idx="18">
                  <c:v>178</c:v>
                </c:pt>
                <c:pt idx="19">
                  <c:v>179</c:v>
                </c:pt>
                <c:pt idx="20">
                  <c:v>164</c:v>
                </c:pt>
                <c:pt idx="21">
                  <c:v>181</c:v>
                </c:pt>
                <c:pt idx="22">
                  <c:v>164</c:v>
                </c:pt>
                <c:pt idx="23">
                  <c:v>177</c:v>
                </c:pt>
                <c:pt idx="24">
                  <c:v>180</c:v>
                </c:pt>
                <c:pt idx="25">
                  <c:v>174</c:v>
                </c:pt>
                <c:pt idx="26">
                  <c:v>178</c:v>
                </c:pt>
                <c:pt idx="27">
                  <c:v>165</c:v>
                </c:pt>
                <c:pt idx="28">
                  <c:v>170</c:v>
                </c:pt>
                <c:pt idx="29">
                  <c:v>184</c:v>
                </c:pt>
                <c:pt idx="30">
                  <c:v>176</c:v>
                </c:pt>
                <c:pt idx="31">
                  <c:v>160</c:v>
                </c:pt>
                <c:pt idx="32">
                  <c:v>173</c:v>
                </c:pt>
                <c:pt idx="33">
                  <c:v>163</c:v>
                </c:pt>
                <c:pt idx="34">
                  <c:v>186</c:v>
                </c:pt>
                <c:pt idx="35">
                  <c:v>172</c:v>
                </c:pt>
                <c:pt idx="36">
                  <c:v>174</c:v>
                </c:pt>
                <c:pt idx="37">
                  <c:v>179</c:v>
                </c:pt>
                <c:pt idx="38">
                  <c:v>161</c:v>
                </c:pt>
                <c:pt idx="39">
                  <c:v>168</c:v>
                </c:pt>
                <c:pt idx="40">
                  <c:v>176</c:v>
                </c:pt>
                <c:pt idx="41">
                  <c:v>169</c:v>
                </c:pt>
                <c:pt idx="42">
                  <c:v>175</c:v>
                </c:pt>
                <c:pt idx="43">
                  <c:v>161</c:v>
                </c:pt>
                <c:pt idx="44">
                  <c:v>175</c:v>
                </c:pt>
                <c:pt idx="45">
                  <c:v>181</c:v>
                </c:pt>
                <c:pt idx="46">
                  <c:v>169</c:v>
                </c:pt>
                <c:pt idx="47">
                  <c:v>183</c:v>
                </c:pt>
                <c:pt idx="48">
                  <c:v>161</c:v>
                </c:pt>
                <c:pt idx="49">
                  <c:v>157</c:v>
                </c:pt>
                <c:pt idx="50">
                  <c:v>160</c:v>
                </c:pt>
                <c:pt idx="51">
                  <c:v>161</c:v>
                </c:pt>
                <c:pt idx="52">
                  <c:v>163</c:v>
                </c:pt>
                <c:pt idx="53">
                  <c:v>166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F-44FD-9B15-D469A1F21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08000"/>
        <c:axId val="641411936"/>
      </c:scatterChart>
      <c:valAx>
        <c:axId val="6414080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11936"/>
        <c:crosses val="autoZero"/>
        <c:crossBetween val="midCat"/>
      </c:valAx>
      <c:valAx>
        <c:axId val="6414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Cost basket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basket 2017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'4.Pre-model diagnosis'!$AR$2:$AR$97</c:f>
              <c:numCache>
                <c:formatCode>0</c:formatCode>
                <c:ptCount val="96"/>
                <c:pt idx="0">
                  <c:v>178</c:v>
                </c:pt>
                <c:pt idx="1">
                  <c:v>178</c:v>
                </c:pt>
                <c:pt idx="2">
                  <c:v>188</c:v>
                </c:pt>
                <c:pt idx="3">
                  <c:v>180</c:v>
                </c:pt>
                <c:pt idx="4">
                  <c:v>171</c:v>
                </c:pt>
                <c:pt idx="5">
                  <c:v>192</c:v>
                </c:pt>
                <c:pt idx="6">
                  <c:v>191</c:v>
                </c:pt>
                <c:pt idx="7">
                  <c:v>182</c:v>
                </c:pt>
                <c:pt idx="8">
                  <c:v>180</c:v>
                </c:pt>
                <c:pt idx="9">
                  <c:v>187</c:v>
                </c:pt>
                <c:pt idx="10">
                  <c:v>175</c:v>
                </c:pt>
                <c:pt idx="11">
                  <c:v>167</c:v>
                </c:pt>
                <c:pt idx="12">
                  <c:v>192</c:v>
                </c:pt>
                <c:pt idx="13">
                  <c:v>184</c:v>
                </c:pt>
                <c:pt idx="14">
                  <c:v>192</c:v>
                </c:pt>
                <c:pt idx="15">
                  <c:v>189</c:v>
                </c:pt>
                <c:pt idx="16">
                  <c:v>185</c:v>
                </c:pt>
                <c:pt idx="17">
                  <c:v>177</c:v>
                </c:pt>
                <c:pt idx="18">
                  <c:v>172</c:v>
                </c:pt>
                <c:pt idx="19">
                  <c:v>186</c:v>
                </c:pt>
                <c:pt idx="20">
                  <c:v>187</c:v>
                </c:pt>
                <c:pt idx="21">
                  <c:v>177</c:v>
                </c:pt>
                <c:pt idx="22">
                  <c:v>172</c:v>
                </c:pt>
                <c:pt idx="23">
                  <c:v>173</c:v>
                </c:pt>
                <c:pt idx="24">
                  <c:v>194</c:v>
                </c:pt>
                <c:pt idx="25">
                  <c:v>189</c:v>
                </c:pt>
                <c:pt idx="26">
                  <c:v>171</c:v>
                </c:pt>
                <c:pt idx="27">
                  <c:v>204</c:v>
                </c:pt>
                <c:pt idx="28">
                  <c:v>176</c:v>
                </c:pt>
                <c:pt idx="29">
                  <c:v>177</c:v>
                </c:pt>
                <c:pt idx="30">
                  <c:v>184</c:v>
                </c:pt>
                <c:pt idx="31">
                  <c:v>169</c:v>
                </c:pt>
                <c:pt idx="32">
                  <c:v>178</c:v>
                </c:pt>
                <c:pt idx="33">
                  <c:v>194</c:v>
                </c:pt>
                <c:pt idx="34">
                  <c:v>179</c:v>
                </c:pt>
                <c:pt idx="35">
                  <c:v>171</c:v>
                </c:pt>
                <c:pt idx="36">
                  <c:v>169</c:v>
                </c:pt>
                <c:pt idx="37">
                  <c:v>168</c:v>
                </c:pt>
                <c:pt idx="38">
                  <c:v>184</c:v>
                </c:pt>
                <c:pt idx="39">
                  <c:v>168</c:v>
                </c:pt>
                <c:pt idx="40">
                  <c:v>195</c:v>
                </c:pt>
                <c:pt idx="41">
                  <c:v>166</c:v>
                </c:pt>
                <c:pt idx="42">
                  <c:v>185</c:v>
                </c:pt>
                <c:pt idx="43">
                  <c:v>175</c:v>
                </c:pt>
                <c:pt idx="44">
                  <c:v>170</c:v>
                </c:pt>
                <c:pt idx="45">
                  <c:v>181</c:v>
                </c:pt>
                <c:pt idx="46">
                  <c:v>170</c:v>
                </c:pt>
                <c:pt idx="47">
                  <c:v>182</c:v>
                </c:pt>
                <c:pt idx="48">
                  <c:v>176</c:v>
                </c:pt>
                <c:pt idx="49">
                  <c:v>180</c:v>
                </c:pt>
                <c:pt idx="50">
                  <c:v>184</c:v>
                </c:pt>
                <c:pt idx="51">
                  <c:v>187</c:v>
                </c:pt>
                <c:pt idx="52">
                  <c:v>169</c:v>
                </c:pt>
                <c:pt idx="53">
                  <c:v>173</c:v>
                </c:pt>
                <c:pt idx="54">
                  <c:v>180</c:v>
                </c:pt>
                <c:pt idx="55">
                  <c:v>176</c:v>
                </c:pt>
                <c:pt idx="56">
                  <c:v>166</c:v>
                </c:pt>
                <c:pt idx="57">
                  <c:v>165</c:v>
                </c:pt>
                <c:pt idx="58">
                  <c:v>181</c:v>
                </c:pt>
                <c:pt idx="59">
                  <c:v>183</c:v>
                </c:pt>
                <c:pt idx="60">
                  <c:v>178</c:v>
                </c:pt>
                <c:pt idx="61">
                  <c:v>185</c:v>
                </c:pt>
                <c:pt idx="62">
                  <c:v>171</c:v>
                </c:pt>
                <c:pt idx="63">
                  <c:v>188</c:v>
                </c:pt>
                <c:pt idx="64">
                  <c:v>169</c:v>
                </c:pt>
                <c:pt idx="65">
                  <c:v>168</c:v>
                </c:pt>
                <c:pt idx="66">
                  <c:v>171</c:v>
                </c:pt>
                <c:pt idx="67">
                  <c:v>168</c:v>
                </c:pt>
                <c:pt idx="68">
                  <c:v>193</c:v>
                </c:pt>
                <c:pt idx="69">
                  <c:v>192</c:v>
                </c:pt>
                <c:pt idx="70">
                  <c:v>181</c:v>
                </c:pt>
                <c:pt idx="71">
                  <c:v>170</c:v>
                </c:pt>
                <c:pt idx="72">
                  <c:v>175</c:v>
                </c:pt>
                <c:pt idx="73">
                  <c:v>196</c:v>
                </c:pt>
                <c:pt idx="74">
                  <c:v>165</c:v>
                </c:pt>
                <c:pt idx="75">
                  <c:v>179</c:v>
                </c:pt>
                <c:pt idx="76">
                  <c:v>168</c:v>
                </c:pt>
                <c:pt idx="77">
                  <c:v>183</c:v>
                </c:pt>
                <c:pt idx="78">
                  <c:v>179</c:v>
                </c:pt>
                <c:pt idx="79">
                  <c:v>180</c:v>
                </c:pt>
                <c:pt idx="80">
                  <c:v>181</c:v>
                </c:pt>
                <c:pt idx="81">
                  <c:v>178</c:v>
                </c:pt>
                <c:pt idx="82">
                  <c:v>177</c:v>
                </c:pt>
                <c:pt idx="83">
                  <c:v>186</c:v>
                </c:pt>
                <c:pt idx="84">
                  <c:v>163</c:v>
                </c:pt>
                <c:pt idx="85">
                  <c:v>179</c:v>
                </c:pt>
                <c:pt idx="86">
                  <c:v>189</c:v>
                </c:pt>
                <c:pt idx="87">
                  <c:v>180</c:v>
                </c:pt>
                <c:pt idx="88">
                  <c:v>175</c:v>
                </c:pt>
                <c:pt idx="89">
                  <c:v>189</c:v>
                </c:pt>
                <c:pt idx="90">
                  <c:v>189</c:v>
                </c:pt>
                <c:pt idx="91">
                  <c:v>190</c:v>
                </c:pt>
                <c:pt idx="92">
                  <c:v>167</c:v>
                </c:pt>
                <c:pt idx="93">
                  <c:v>184</c:v>
                </c:pt>
                <c:pt idx="94">
                  <c:v>182</c:v>
                </c:pt>
                <c:pt idx="95">
                  <c:v>185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2E-4816-BCA6-DEDDB868901E}"/>
            </c:ext>
          </c:extLst>
        </c:ser>
        <c:ser>
          <c:idx val="1"/>
          <c:order val="1"/>
          <c:tx>
            <c:v>Close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'4.Pre-model diagnosis'!$BL$2:$BL$55</c:f>
              <c:numCache>
                <c:formatCode>General</c:formatCode>
                <c:ptCount val="54"/>
                <c:pt idx="0">
                  <c:v>192</c:v>
                </c:pt>
                <c:pt idx="1">
                  <c:v>165</c:v>
                </c:pt>
                <c:pt idx="2">
                  <c:v>170</c:v>
                </c:pt>
                <c:pt idx="3">
                  <c:v>181</c:v>
                </c:pt>
                <c:pt idx="4">
                  <c:v>170</c:v>
                </c:pt>
                <c:pt idx="5">
                  <c:v>193</c:v>
                </c:pt>
                <c:pt idx="6">
                  <c:v>174</c:v>
                </c:pt>
                <c:pt idx="7">
                  <c:v>168</c:v>
                </c:pt>
                <c:pt idx="8">
                  <c:v>183</c:v>
                </c:pt>
                <c:pt idx="9">
                  <c:v>170</c:v>
                </c:pt>
                <c:pt idx="10">
                  <c:v>188</c:v>
                </c:pt>
                <c:pt idx="11">
                  <c:v>160</c:v>
                </c:pt>
                <c:pt idx="12">
                  <c:v>167</c:v>
                </c:pt>
                <c:pt idx="13">
                  <c:v>172</c:v>
                </c:pt>
                <c:pt idx="14">
                  <c:v>181</c:v>
                </c:pt>
                <c:pt idx="15">
                  <c:v>189</c:v>
                </c:pt>
                <c:pt idx="16">
                  <c:v>167</c:v>
                </c:pt>
                <c:pt idx="17">
                  <c:v>180</c:v>
                </c:pt>
                <c:pt idx="18">
                  <c:v>186</c:v>
                </c:pt>
                <c:pt idx="19">
                  <c:v>187</c:v>
                </c:pt>
                <c:pt idx="20">
                  <c:v>170</c:v>
                </c:pt>
                <c:pt idx="21">
                  <c:v>187</c:v>
                </c:pt>
                <c:pt idx="22">
                  <c:v>172</c:v>
                </c:pt>
                <c:pt idx="23">
                  <c:v>183</c:v>
                </c:pt>
                <c:pt idx="24">
                  <c:v>186</c:v>
                </c:pt>
                <c:pt idx="25">
                  <c:v>180</c:v>
                </c:pt>
                <c:pt idx="26">
                  <c:v>187</c:v>
                </c:pt>
                <c:pt idx="27">
                  <c:v>174</c:v>
                </c:pt>
                <c:pt idx="28">
                  <c:v>175</c:v>
                </c:pt>
                <c:pt idx="29">
                  <c:v>194</c:v>
                </c:pt>
                <c:pt idx="30">
                  <c:v>180</c:v>
                </c:pt>
                <c:pt idx="31">
                  <c:v>167</c:v>
                </c:pt>
                <c:pt idx="32">
                  <c:v>180</c:v>
                </c:pt>
                <c:pt idx="33">
                  <c:v>167</c:v>
                </c:pt>
                <c:pt idx="34">
                  <c:v>193</c:v>
                </c:pt>
                <c:pt idx="35">
                  <c:v>179</c:v>
                </c:pt>
                <c:pt idx="36">
                  <c:v>180</c:v>
                </c:pt>
                <c:pt idx="37">
                  <c:v>187</c:v>
                </c:pt>
                <c:pt idx="38">
                  <c:v>168</c:v>
                </c:pt>
                <c:pt idx="39">
                  <c:v>175</c:v>
                </c:pt>
                <c:pt idx="40">
                  <c:v>182</c:v>
                </c:pt>
                <c:pt idx="41">
                  <c:v>174</c:v>
                </c:pt>
                <c:pt idx="42">
                  <c:v>182</c:v>
                </c:pt>
                <c:pt idx="43">
                  <c:v>167</c:v>
                </c:pt>
                <c:pt idx="44">
                  <c:v>185</c:v>
                </c:pt>
                <c:pt idx="45">
                  <c:v>190</c:v>
                </c:pt>
                <c:pt idx="46">
                  <c:v>174</c:v>
                </c:pt>
                <c:pt idx="47">
                  <c:v>193</c:v>
                </c:pt>
                <c:pt idx="48">
                  <c:v>165</c:v>
                </c:pt>
                <c:pt idx="49">
                  <c:v>162</c:v>
                </c:pt>
                <c:pt idx="50">
                  <c:v>165</c:v>
                </c:pt>
                <c:pt idx="51">
                  <c:v>167</c:v>
                </c:pt>
                <c:pt idx="52">
                  <c:v>172</c:v>
                </c:pt>
                <c:pt idx="53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2E-4816-BCA6-DEDDB8689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08000"/>
        <c:axId val="641411936"/>
      </c:scatterChart>
      <c:valAx>
        <c:axId val="6414080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11936"/>
        <c:crosses val="autoZero"/>
        <c:crossBetween val="midCat"/>
      </c:valAx>
      <c:valAx>
        <c:axId val="6414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Cost of basket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55614961710033"/>
          <c:y val="0.18642602095537977"/>
          <c:w val="0.65582747372627803"/>
          <c:h val="0.59038897345235009"/>
        </c:manualLayout>
      </c:layout>
      <c:scatterChart>
        <c:scatterStyle val="lineMarker"/>
        <c:varyColors val="0"/>
        <c:ser>
          <c:idx val="0"/>
          <c:order val="0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'4.Pre-model diagnosis'!$AD$2:$AD$97</c:f>
              <c:numCache>
                <c:formatCode>General</c:formatCode>
                <c:ptCount val="96"/>
                <c:pt idx="0">
                  <c:v>171</c:v>
                </c:pt>
                <c:pt idx="1">
                  <c:v>213</c:v>
                </c:pt>
                <c:pt idx="2">
                  <c:v>255</c:v>
                </c:pt>
                <c:pt idx="3">
                  <c:v>287</c:v>
                </c:pt>
                <c:pt idx="4">
                  <c:v>112</c:v>
                </c:pt>
                <c:pt idx="5">
                  <c:v>238</c:v>
                </c:pt>
                <c:pt idx="6">
                  <c:v>124</c:v>
                </c:pt>
                <c:pt idx="7">
                  <c:v>214</c:v>
                </c:pt>
                <c:pt idx="8">
                  <c:v>97</c:v>
                </c:pt>
                <c:pt idx="9">
                  <c:v>301</c:v>
                </c:pt>
                <c:pt idx="10">
                  <c:v>148</c:v>
                </c:pt>
                <c:pt idx="11">
                  <c:v>136</c:v>
                </c:pt>
                <c:pt idx="12">
                  <c:v>187</c:v>
                </c:pt>
                <c:pt idx="13">
                  <c:v>66</c:v>
                </c:pt>
                <c:pt idx="14">
                  <c:v>201</c:v>
                </c:pt>
                <c:pt idx="15">
                  <c:v>96</c:v>
                </c:pt>
                <c:pt idx="16">
                  <c:v>134</c:v>
                </c:pt>
                <c:pt idx="17">
                  <c:v>101</c:v>
                </c:pt>
                <c:pt idx="18">
                  <c:v>311</c:v>
                </c:pt>
                <c:pt idx="19">
                  <c:v>65</c:v>
                </c:pt>
                <c:pt idx="20">
                  <c:v>31</c:v>
                </c:pt>
                <c:pt idx="21">
                  <c:v>249</c:v>
                </c:pt>
                <c:pt idx="22">
                  <c:v>197</c:v>
                </c:pt>
                <c:pt idx="23">
                  <c:v>213</c:v>
                </c:pt>
                <c:pt idx="24">
                  <c:v>201</c:v>
                </c:pt>
                <c:pt idx="25">
                  <c:v>69</c:v>
                </c:pt>
                <c:pt idx="26">
                  <c:v>211</c:v>
                </c:pt>
                <c:pt idx="27">
                  <c:v>151</c:v>
                </c:pt>
                <c:pt idx="28">
                  <c:v>99</c:v>
                </c:pt>
                <c:pt idx="29">
                  <c:v>283</c:v>
                </c:pt>
                <c:pt idx="30">
                  <c:v>196</c:v>
                </c:pt>
                <c:pt idx="31">
                  <c:v>253</c:v>
                </c:pt>
                <c:pt idx="32">
                  <c:v>203</c:v>
                </c:pt>
                <c:pt idx="33">
                  <c:v>164</c:v>
                </c:pt>
                <c:pt idx="34">
                  <c:v>146</c:v>
                </c:pt>
                <c:pt idx="35">
                  <c:v>144</c:v>
                </c:pt>
                <c:pt idx="36">
                  <c:v>152</c:v>
                </c:pt>
                <c:pt idx="37">
                  <c:v>104</c:v>
                </c:pt>
                <c:pt idx="38">
                  <c:v>139</c:v>
                </c:pt>
                <c:pt idx="39">
                  <c:v>150</c:v>
                </c:pt>
                <c:pt idx="40">
                  <c:v>348</c:v>
                </c:pt>
                <c:pt idx="41">
                  <c:v>214</c:v>
                </c:pt>
                <c:pt idx="42">
                  <c:v>148</c:v>
                </c:pt>
                <c:pt idx="43">
                  <c:v>146</c:v>
                </c:pt>
                <c:pt idx="44">
                  <c:v>199</c:v>
                </c:pt>
                <c:pt idx="45">
                  <c:v>171</c:v>
                </c:pt>
                <c:pt idx="46">
                  <c:v>122</c:v>
                </c:pt>
                <c:pt idx="47">
                  <c:v>110</c:v>
                </c:pt>
                <c:pt idx="48">
                  <c:v>89</c:v>
                </c:pt>
                <c:pt idx="49">
                  <c:v>118</c:v>
                </c:pt>
                <c:pt idx="50">
                  <c:v>117</c:v>
                </c:pt>
                <c:pt idx="51">
                  <c:v>175</c:v>
                </c:pt>
                <c:pt idx="52">
                  <c:v>102</c:v>
                </c:pt>
                <c:pt idx="53">
                  <c:v>182</c:v>
                </c:pt>
                <c:pt idx="54">
                  <c:v>71</c:v>
                </c:pt>
                <c:pt idx="55">
                  <c:v>213</c:v>
                </c:pt>
                <c:pt idx="56">
                  <c:v>115</c:v>
                </c:pt>
                <c:pt idx="57">
                  <c:v>121</c:v>
                </c:pt>
                <c:pt idx="58">
                  <c:v>69</c:v>
                </c:pt>
                <c:pt idx="59">
                  <c:v>178</c:v>
                </c:pt>
                <c:pt idx="60">
                  <c:v>85</c:v>
                </c:pt>
                <c:pt idx="61">
                  <c:v>282</c:v>
                </c:pt>
                <c:pt idx="62">
                  <c:v>212</c:v>
                </c:pt>
                <c:pt idx="63">
                  <c:v>91</c:v>
                </c:pt>
                <c:pt idx="64">
                  <c:v>125</c:v>
                </c:pt>
                <c:pt idx="65">
                  <c:v>102</c:v>
                </c:pt>
                <c:pt idx="66">
                  <c:v>249</c:v>
                </c:pt>
                <c:pt idx="67">
                  <c:v>129</c:v>
                </c:pt>
                <c:pt idx="68">
                  <c:v>51</c:v>
                </c:pt>
                <c:pt idx="69">
                  <c:v>33</c:v>
                </c:pt>
                <c:pt idx="70">
                  <c:v>121</c:v>
                </c:pt>
                <c:pt idx="71">
                  <c:v>116</c:v>
                </c:pt>
                <c:pt idx="72">
                  <c:v>68</c:v>
                </c:pt>
                <c:pt idx="73">
                  <c:v>296</c:v>
                </c:pt>
                <c:pt idx="74">
                  <c:v>109</c:v>
                </c:pt>
                <c:pt idx="75">
                  <c:v>125</c:v>
                </c:pt>
                <c:pt idx="76">
                  <c:v>199</c:v>
                </c:pt>
                <c:pt idx="77">
                  <c:v>115</c:v>
                </c:pt>
                <c:pt idx="78">
                  <c:v>83</c:v>
                </c:pt>
                <c:pt idx="79">
                  <c:v>100</c:v>
                </c:pt>
                <c:pt idx="80">
                  <c:v>113</c:v>
                </c:pt>
                <c:pt idx="81">
                  <c:v>106</c:v>
                </c:pt>
                <c:pt idx="82">
                  <c:v>200</c:v>
                </c:pt>
                <c:pt idx="83">
                  <c:v>47</c:v>
                </c:pt>
                <c:pt idx="84">
                  <c:v>202</c:v>
                </c:pt>
                <c:pt idx="85">
                  <c:v>97</c:v>
                </c:pt>
                <c:pt idx="86">
                  <c:v>49</c:v>
                </c:pt>
                <c:pt idx="87">
                  <c:v>84</c:v>
                </c:pt>
                <c:pt idx="88">
                  <c:v>209</c:v>
                </c:pt>
                <c:pt idx="89">
                  <c:v>185</c:v>
                </c:pt>
                <c:pt idx="90">
                  <c:v>209</c:v>
                </c:pt>
                <c:pt idx="91">
                  <c:v>175</c:v>
                </c:pt>
                <c:pt idx="92">
                  <c:v>118</c:v>
                </c:pt>
                <c:pt idx="93">
                  <c:v>20</c:v>
                </c:pt>
                <c:pt idx="94">
                  <c:v>120</c:v>
                </c:pt>
                <c:pt idx="95">
                  <c:v>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30-4403-832C-2D1361C28749}"/>
            </c:ext>
          </c:extLst>
        </c:ser>
        <c:ser>
          <c:idx val="1"/>
          <c:order val="1"/>
          <c:tx>
            <c:v>Close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'4.Pre-model diagnosis'!$AX$2:$AX$55</c:f>
              <c:numCache>
                <c:formatCode>General</c:formatCode>
                <c:ptCount val="54"/>
                <c:pt idx="0">
                  <c:v>215</c:v>
                </c:pt>
                <c:pt idx="1">
                  <c:v>154</c:v>
                </c:pt>
                <c:pt idx="2">
                  <c:v>123</c:v>
                </c:pt>
                <c:pt idx="3">
                  <c:v>228</c:v>
                </c:pt>
                <c:pt idx="4">
                  <c:v>369</c:v>
                </c:pt>
                <c:pt idx="5">
                  <c:v>116</c:v>
                </c:pt>
                <c:pt idx="6">
                  <c:v>144</c:v>
                </c:pt>
                <c:pt idx="7">
                  <c:v>82</c:v>
                </c:pt>
                <c:pt idx="8">
                  <c:v>69</c:v>
                </c:pt>
                <c:pt idx="9">
                  <c:v>117</c:v>
                </c:pt>
                <c:pt idx="10">
                  <c:v>81</c:v>
                </c:pt>
                <c:pt idx="11">
                  <c:v>77</c:v>
                </c:pt>
                <c:pt idx="12">
                  <c:v>121</c:v>
                </c:pt>
                <c:pt idx="13">
                  <c:v>128</c:v>
                </c:pt>
                <c:pt idx="14">
                  <c:v>132</c:v>
                </c:pt>
                <c:pt idx="15">
                  <c:v>75</c:v>
                </c:pt>
                <c:pt idx="16">
                  <c:v>112</c:v>
                </c:pt>
                <c:pt idx="17">
                  <c:v>60</c:v>
                </c:pt>
                <c:pt idx="18">
                  <c:v>266</c:v>
                </c:pt>
                <c:pt idx="19">
                  <c:v>209</c:v>
                </c:pt>
                <c:pt idx="20">
                  <c:v>181</c:v>
                </c:pt>
                <c:pt idx="21">
                  <c:v>180</c:v>
                </c:pt>
                <c:pt idx="22">
                  <c:v>111</c:v>
                </c:pt>
                <c:pt idx="23">
                  <c:v>150</c:v>
                </c:pt>
                <c:pt idx="24">
                  <c:v>141</c:v>
                </c:pt>
                <c:pt idx="25">
                  <c:v>73</c:v>
                </c:pt>
                <c:pt idx="26">
                  <c:v>166</c:v>
                </c:pt>
                <c:pt idx="27">
                  <c:v>230</c:v>
                </c:pt>
                <c:pt idx="28">
                  <c:v>59</c:v>
                </c:pt>
                <c:pt idx="29">
                  <c:v>46</c:v>
                </c:pt>
                <c:pt idx="30">
                  <c:v>43</c:v>
                </c:pt>
                <c:pt idx="31">
                  <c:v>125</c:v>
                </c:pt>
                <c:pt idx="32">
                  <c:v>118</c:v>
                </c:pt>
                <c:pt idx="33">
                  <c:v>101</c:v>
                </c:pt>
                <c:pt idx="34">
                  <c:v>156</c:v>
                </c:pt>
                <c:pt idx="35">
                  <c:v>86</c:v>
                </c:pt>
                <c:pt idx="36">
                  <c:v>157</c:v>
                </c:pt>
                <c:pt idx="37">
                  <c:v>169</c:v>
                </c:pt>
                <c:pt idx="38">
                  <c:v>175</c:v>
                </c:pt>
                <c:pt idx="39">
                  <c:v>77</c:v>
                </c:pt>
                <c:pt idx="40">
                  <c:v>134</c:v>
                </c:pt>
                <c:pt idx="41">
                  <c:v>165</c:v>
                </c:pt>
                <c:pt idx="42">
                  <c:v>92</c:v>
                </c:pt>
                <c:pt idx="43">
                  <c:v>113</c:v>
                </c:pt>
                <c:pt idx="44">
                  <c:v>284</c:v>
                </c:pt>
                <c:pt idx="45">
                  <c:v>188</c:v>
                </c:pt>
                <c:pt idx="46">
                  <c:v>139</c:v>
                </c:pt>
                <c:pt idx="47">
                  <c:v>232</c:v>
                </c:pt>
                <c:pt idx="48">
                  <c:v>100</c:v>
                </c:pt>
                <c:pt idx="49">
                  <c:v>123</c:v>
                </c:pt>
                <c:pt idx="50">
                  <c:v>126</c:v>
                </c:pt>
                <c:pt idx="51">
                  <c:v>70</c:v>
                </c:pt>
                <c:pt idx="52">
                  <c:v>253</c:v>
                </c:pt>
                <c:pt idx="53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30-4403-832C-2D1361C28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08000"/>
        <c:axId val="641411936"/>
      </c:scatterChart>
      <c:valAx>
        <c:axId val="6414080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11936"/>
        <c:crosses val="autoZero"/>
        <c:crossBetween val="midCat"/>
      </c:valAx>
      <c:valAx>
        <c:axId val="6414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Advertisement expense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Mng-Exp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'4.Pre-model diagnosis'!$AH$2:$AH$97</c:f>
              <c:numCache>
                <c:formatCode>General</c:formatCode>
                <c:ptCount val="96"/>
                <c:pt idx="0">
                  <c:v>12</c:v>
                </c:pt>
                <c:pt idx="1">
                  <c:v>16</c:v>
                </c:pt>
                <c:pt idx="2">
                  <c:v>13</c:v>
                </c:pt>
                <c:pt idx="3">
                  <c:v>10</c:v>
                </c:pt>
                <c:pt idx="4">
                  <c:v>4</c:v>
                </c:pt>
                <c:pt idx="5">
                  <c:v>15</c:v>
                </c:pt>
                <c:pt idx="6">
                  <c:v>15</c:v>
                </c:pt>
                <c:pt idx="7">
                  <c:v>4</c:v>
                </c:pt>
                <c:pt idx="8">
                  <c:v>8</c:v>
                </c:pt>
                <c:pt idx="9">
                  <c:v>21</c:v>
                </c:pt>
                <c:pt idx="10">
                  <c:v>11</c:v>
                </c:pt>
                <c:pt idx="11">
                  <c:v>10</c:v>
                </c:pt>
                <c:pt idx="12">
                  <c:v>13</c:v>
                </c:pt>
                <c:pt idx="13">
                  <c:v>6</c:v>
                </c:pt>
                <c:pt idx="14">
                  <c:v>10</c:v>
                </c:pt>
                <c:pt idx="15">
                  <c:v>12</c:v>
                </c:pt>
                <c:pt idx="16">
                  <c:v>13</c:v>
                </c:pt>
                <c:pt idx="17">
                  <c:v>8</c:v>
                </c:pt>
                <c:pt idx="18">
                  <c:v>13</c:v>
                </c:pt>
                <c:pt idx="19">
                  <c:v>5</c:v>
                </c:pt>
                <c:pt idx="20">
                  <c:v>5</c:v>
                </c:pt>
                <c:pt idx="21">
                  <c:v>11</c:v>
                </c:pt>
                <c:pt idx="22">
                  <c:v>11</c:v>
                </c:pt>
                <c:pt idx="23">
                  <c:v>10</c:v>
                </c:pt>
                <c:pt idx="24">
                  <c:v>6</c:v>
                </c:pt>
                <c:pt idx="25">
                  <c:v>9</c:v>
                </c:pt>
                <c:pt idx="26">
                  <c:v>15</c:v>
                </c:pt>
                <c:pt idx="27">
                  <c:v>13</c:v>
                </c:pt>
                <c:pt idx="28">
                  <c:v>9</c:v>
                </c:pt>
                <c:pt idx="29">
                  <c:v>8</c:v>
                </c:pt>
                <c:pt idx="30">
                  <c:v>15</c:v>
                </c:pt>
                <c:pt idx="31">
                  <c:v>15</c:v>
                </c:pt>
                <c:pt idx="32">
                  <c:v>9</c:v>
                </c:pt>
                <c:pt idx="33">
                  <c:v>5</c:v>
                </c:pt>
                <c:pt idx="34">
                  <c:v>8</c:v>
                </c:pt>
                <c:pt idx="35">
                  <c:v>4</c:v>
                </c:pt>
                <c:pt idx="36">
                  <c:v>5</c:v>
                </c:pt>
                <c:pt idx="37">
                  <c:v>2</c:v>
                </c:pt>
                <c:pt idx="38">
                  <c:v>6</c:v>
                </c:pt>
                <c:pt idx="39">
                  <c:v>9</c:v>
                </c:pt>
                <c:pt idx="40">
                  <c:v>12</c:v>
                </c:pt>
                <c:pt idx="41">
                  <c:v>3</c:v>
                </c:pt>
                <c:pt idx="42">
                  <c:v>10</c:v>
                </c:pt>
                <c:pt idx="43">
                  <c:v>11</c:v>
                </c:pt>
                <c:pt idx="44">
                  <c:v>8</c:v>
                </c:pt>
                <c:pt idx="45">
                  <c:v>8</c:v>
                </c:pt>
                <c:pt idx="46">
                  <c:v>3</c:v>
                </c:pt>
                <c:pt idx="47">
                  <c:v>8</c:v>
                </c:pt>
                <c:pt idx="48">
                  <c:v>20</c:v>
                </c:pt>
                <c:pt idx="49">
                  <c:v>10</c:v>
                </c:pt>
                <c:pt idx="50">
                  <c:v>11</c:v>
                </c:pt>
                <c:pt idx="51">
                  <c:v>7</c:v>
                </c:pt>
                <c:pt idx="52">
                  <c:v>10</c:v>
                </c:pt>
                <c:pt idx="53">
                  <c:v>6</c:v>
                </c:pt>
                <c:pt idx="54">
                  <c:v>7</c:v>
                </c:pt>
                <c:pt idx="55">
                  <c:v>15</c:v>
                </c:pt>
                <c:pt idx="56">
                  <c:v>1</c:v>
                </c:pt>
                <c:pt idx="57">
                  <c:v>5</c:v>
                </c:pt>
                <c:pt idx="58">
                  <c:v>8</c:v>
                </c:pt>
                <c:pt idx="59">
                  <c:v>13</c:v>
                </c:pt>
                <c:pt idx="60">
                  <c:v>11</c:v>
                </c:pt>
                <c:pt idx="61">
                  <c:v>18</c:v>
                </c:pt>
                <c:pt idx="62">
                  <c:v>9</c:v>
                </c:pt>
                <c:pt idx="63">
                  <c:v>1</c:v>
                </c:pt>
                <c:pt idx="64">
                  <c:v>4</c:v>
                </c:pt>
                <c:pt idx="65">
                  <c:v>9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10</c:v>
                </c:pt>
                <c:pt idx="70">
                  <c:v>10</c:v>
                </c:pt>
                <c:pt idx="71">
                  <c:v>16</c:v>
                </c:pt>
                <c:pt idx="72">
                  <c:v>6</c:v>
                </c:pt>
                <c:pt idx="73">
                  <c:v>13</c:v>
                </c:pt>
                <c:pt idx="74">
                  <c:v>7</c:v>
                </c:pt>
                <c:pt idx="75">
                  <c:v>13</c:v>
                </c:pt>
                <c:pt idx="76">
                  <c:v>10</c:v>
                </c:pt>
                <c:pt idx="77">
                  <c:v>8</c:v>
                </c:pt>
                <c:pt idx="78">
                  <c:v>8</c:v>
                </c:pt>
                <c:pt idx="79">
                  <c:v>10</c:v>
                </c:pt>
                <c:pt idx="80">
                  <c:v>10</c:v>
                </c:pt>
                <c:pt idx="81">
                  <c:v>8</c:v>
                </c:pt>
                <c:pt idx="82">
                  <c:v>9</c:v>
                </c:pt>
                <c:pt idx="83">
                  <c:v>9</c:v>
                </c:pt>
                <c:pt idx="84">
                  <c:v>7</c:v>
                </c:pt>
                <c:pt idx="85">
                  <c:v>19</c:v>
                </c:pt>
                <c:pt idx="86">
                  <c:v>12</c:v>
                </c:pt>
                <c:pt idx="87">
                  <c:v>8</c:v>
                </c:pt>
                <c:pt idx="88">
                  <c:v>6</c:v>
                </c:pt>
                <c:pt idx="89">
                  <c:v>10</c:v>
                </c:pt>
                <c:pt idx="90">
                  <c:v>12</c:v>
                </c:pt>
                <c:pt idx="91">
                  <c:v>8</c:v>
                </c:pt>
                <c:pt idx="92">
                  <c:v>6</c:v>
                </c:pt>
                <c:pt idx="93">
                  <c:v>10</c:v>
                </c:pt>
                <c:pt idx="94">
                  <c:v>10</c:v>
                </c:pt>
                <c:pt idx="95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E-4191-84DC-6CB91F3BB411}"/>
            </c:ext>
          </c:extLst>
        </c:ser>
        <c:ser>
          <c:idx val="1"/>
          <c:order val="1"/>
          <c:tx>
            <c:v>Close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'4.Pre-model diagnosis'!$BB$2:$BB$55</c:f>
              <c:numCache>
                <c:formatCode>General</c:formatCode>
                <c:ptCount val="54"/>
                <c:pt idx="0">
                  <c:v>12</c:v>
                </c:pt>
                <c:pt idx="1">
                  <c:v>13</c:v>
                </c:pt>
                <c:pt idx="2">
                  <c:v>8</c:v>
                </c:pt>
                <c:pt idx="3">
                  <c:v>13</c:v>
                </c:pt>
                <c:pt idx="4">
                  <c:v>12</c:v>
                </c:pt>
                <c:pt idx="5">
                  <c:v>8</c:v>
                </c:pt>
                <c:pt idx="6">
                  <c:v>14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10</c:v>
                </c:pt>
                <c:pt idx="11">
                  <c:v>1</c:v>
                </c:pt>
                <c:pt idx="12">
                  <c:v>8</c:v>
                </c:pt>
                <c:pt idx="13">
                  <c:v>6</c:v>
                </c:pt>
                <c:pt idx="14">
                  <c:v>1</c:v>
                </c:pt>
                <c:pt idx="15">
                  <c:v>7</c:v>
                </c:pt>
                <c:pt idx="16">
                  <c:v>5</c:v>
                </c:pt>
                <c:pt idx="17">
                  <c:v>19</c:v>
                </c:pt>
                <c:pt idx="18">
                  <c:v>18</c:v>
                </c:pt>
                <c:pt idx="19">
                  <c:v>10</c:v>
                </c:pt>
                <c:pt idx="20">
                  <c:v>9</c:v>
                </c:pt>
                <c:pt idx="21">
                  <c:v>10</c:v>
                </c:pt>
                <c:pt idx="22">
                  <c:v>3</c:v>
                </c:pt>
                <c:pt idx="23">
                  <c:v>9</c:v>
                </c:pt>
                <c:pt idx="24">
                  <c:v>9</c:v>
                </c:pt>
                <c:pt idx="25">
                  <c:v>7</c:v>
                </c:pt>
                <c:pt idx="26">
                  <c:v>15</c:v>
                </c:pt>
                <c:pt idx="27">
                  <c:v>12</c:v>
                </c:pt>
                <c:pt idx="28">
                  <c:v>4</c:v>
                </c:pt>
                <c:pt idx="29">
                  <c:v>9</c:v>
                </c:pt>
                <c:pt idx="30">
                  <c:v>4</c:v>
                </c:pt>
                <c:pt idx="31">
                  <c:v>8</c:v>
                </c:pt>
                <c:pt idx="32">
                  <c:v>10</c:v>
                </c:pt>
                <c:pt idx="33">
                  <c:v>7</c:v>
                </c:pt>
                <c:pt idx="34">
                  <c:v>15</c:v>
                </c:pt>
                <c:pt idx="35">
                  <c:v>8</c:v>
                </c:pt>
                <c:pt idx="36">
                  <c:v>16</c:v>
                </c:pt>
                <c:pt idx="37">
                  <c:v>7</c:v>
                </c:pt>
                <c:pt idx="38">
                  <c:v>7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12</c:v>
                </c:pt>
                <c:pt idx="43">
                  <c:v>6</c:v>
                </c:pt>
                <c:pt idx="44">
                  <c:v>15</c:v>
                </c:pt>
                <c:pt idx="45">
                  <c:v>12</c:v>
                </c:pt>
                <c:pt idx="46">
                  <c:v>11</c:v>
                </c:pt>
                <c:pt idx="47">
                  <c:v>13</c:v>
                </c:pt>
                <c:pt idx="48">
                  <c:v>5</c:v>
                </c:pt>
                <c:pt idx="49">
                  <c:v>12</c:v>
                </c:pt>
                <c:pt idx="50">
                  <c:v>1</c:v>
                </c:pt>
                <c:pt idx="51">
                  <c:v>6</c:v>
                </c:pt>
                <c:pt idx="52">
                  <c:v>9</c:v>
                </c:pt>
                <c:pt idx="5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AE-4191-84DC-6CB91F3BB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08000"/>
        <c:axId val="641411936"/>
      </c:scatterChart>
      <c:valAx>
        <c:axId val="64140800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11936"/>
        <c:crosses val="autoZero"/>
        <c:crossBetween val="midCat"/>
      </c:valAx>
      <c:valAx>
        <c:axId val="6414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Experience (Years)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%Change Basket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Open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'4.Pre-model diagnosis'!$AL$2:$AL$97</c:f>
              <c:numCache>
                <c:formatCode>0%</c:formatCode>
                <c:ptCount val="96"/>
                <c:pt idx="0">
                  <c:v>4.0935672514619881E-2</c:v>
                </c:pt>
                <c:pt idx="1">
                  <c:v>5.9523809523809521E-2</c:v>
                </c:pt>
                <c:pt idx="2">
                  <c:v>4.4444444444444446E-2</c:v>
                </c:pt>
                <c:pt idx="3">
                  <c:v>4.046242774566474E-2</c:v>
                </c:pt>
                <c:pt idx="4">
                  <c:v>3.0120481927710843E-2</c:v>
                </c:pt>
                <c:pt idx="5">
                  <c:v>4.9180327868852458E-2</c:v>
                </c:pt>
                <c:pt idx="6">
                  <c:v>4.9450549450549448E-2</c:v>
                </c:pt>
                <c:pt idx="7">
                  <c:v>5.2023121387283239E-2</c:v>
                </c:pt>
                <c:pt idx="8">
                  <c:v>3.4482758620689655E-2</c:v>
                </c:pt>
                <c:pt idx="9">
                  <c:v>7.4712643678160925E-2</c:v>
                </c:pt>
                <c:pt idx="10">
                  <c:v>4.1666666666666664E-2</c:v>
                </c:pt>
                <c:pt idx="11">
                  <c:v>5.0314465408805034E-2</c:v>
                </c:pt>
                <c:pt idx="12">
                  <c:v>5.4945054945054944E-2</c:v>
                </c:pt>
                <c:pt idx="13">
                  <c:v>3.3707865168539325E-2</c:v>
                </c:pt>
                <c:pt idx="14">
                  <c:v>4.9180327868852458E-2</c:v>
                </c:pt>
                <c:pt idx="15">
                  <c:v>4.4198895027624308E-2</c:v>
                </c:pt>
                <c:pt idx="16">
                  <c:v>3.9325842696629212E-2</c:v>
                </c:pt>
                <c:pt idx="17">
                  <c:v>4.1176470588235294E-2</c:v>
                </c:pt>
                <c:pt idx="18">
                  <c:v>4.878048780487805E-2</c:v>
                </c:pt>
                <c:pt idx="19">
                  <c:v>3.3333333333333333E-2</c:v>
                </c:pt>
                <c:pt idx="20">
                  <c:v>4.4692737430167599E-2</c:v>
                </c:pt>
                <c:pt idx="21">
                  <c:v>4.1176470588235294E-2</c:v>
                </c:pt>
                <c:pt idx="22">
                  <c:v>3.614457831325301E-2</c:v>
                </c:pt>
                <c:pt idx="23">
                  <c:v>2.976190476190476E-2</c:v>
                </c:pt>
                <c:pt idx="24">
                  <c:v>4.3010752688172046E-2</c:v>
                </c:pt>
                <c:pt idx="25">
                  <c:v>4.4198895027624308E-2</c:v>
                </c:pt>
                <c:pt idx="26">
                  <c:v>3.0120481927710843E-2</c:v>
                </c:pt>
                <c:pt idx="27">
                  <c:v>1.4925373134328358E-2</c:v>
                </c:pt>
                <c:pt idx="28">
                  <c:v>2.9239766081871343E-2</c:v>
                </c:pt>
                <c:pt idx="29">
                  <c:v>5.9880239520958084E-2</c:v>
                </c:pt>
                <c:pt idx="30">
                  <c:v>4.5454545454545456E-2</c:v>
                </c:pt>
                <c:pt idx="31">
                  <c:v>3.6809815950920248E-2</c:v>
                </c:pt>
                <c:pt idx="32">
                  <c:v>2.8901734104046242E-2</c:v>
                </c:pt>
                <c:pt idx="33">
                  <c:v>6.0109289617486336E-2</c:v>
                </c:pt>
                <c:pt idx="34">
                  <c:v>3.4682080924855488E-2</c:v>
                </c:pt>
                <c:pt idx="35">
                  <c:v>3.6363636363636362E-2</c:v>
                </c:pt>
                <c:pt idx="36">
                  <c:v>3.048780487804878E-2</c:v>
                </c:pt>
                <c:pt idx="37">
                  <c:v>2.4390243902439025E-2</c:v>
                </c:pt>
                <c:pt idx="38">
                  <c:v>3.954802259887006E-2</c:v>
                </c:pt>
                <c:pt idx="39">
                  <c:v>3.0674846625766871E-2</c:v>
                </c:pt>
                <c:pt idx="40">
                  <c:v>5.9782608695652176E-2</c:v>
                </c:pt>
                <c:pt idx="41">
                  <c:v>3.7499999999999999E-2</c:v>
                </c:pt>
                <c:pt idx="42">
                  <c:v>3.9325842696629212E-2</c:v>
                </c:pt>
                <c:pt idx="43">
                  <c:v>2.9411764705882353E-2</c:v>
                </c:pt>
                <c:pt idx="44">
                  <c:v>3.6585365853658534E-2</c:v>
                </c:pt>
                <c:pt idx="45">
                  <c:v>4.0229885057471264E-2</c:v>
                </c:pt>
                <c:pt idx="46">
                  <c:v>4.2944785276073622E-2</c:v>
                </c:pt>
                <c:pt idx="47">
                  <c:v>0.04</c:v>
                </c:pt>
                <c:pt idx="48">
                  <c:v>3.5294117647058823E-2</c:v>
                </c:pt>
                <c:pt idx="49">
                  <c:v>4.046242774566474E-2</c:v>
                </c:pt>
                <c:pt idx="50">
                  <c:v>4.5454545454545456E-2</c:v>
                </c:pt>
                <c:pt idx="51">
                  <c:v>4.4692737430167599E-2</c:v>
                </c:pt>
                <c:pt idx="52">
                  <c:v>4.3209876543209874E-2</c:v>
                </c:pt>
                <c:pt idx="53">
                  <c:v>2.976190476190476E-2</c:v>
                </c:pt>
                <c:pt idx="54">
                  <c:v>2.8571428571428571E-2</c:v>
                </c:pt>
                <c:pt idx="55">
                  <c:v>4.7619047619047616E-2</c:v>
                </c:pt>
                <c:pt idx="56">
                  <c:v>2.4691358024691357E-2</c:v>
                </c:pt>
                <c:pt idx="57">
                  <c:v>3.125E-2</c:v>
                </c:pt>
                <c:pt idx="58">
                  <c:v>4.0229885057471264E-2</c:v>
                </c:pt>
                <c:pt idx="59">
                  <c:v>4.5714285714285714E-2</c:v>
                </c:pt>
                <c:pt idx="60">
                  <c:v>4.0935672514619881E-2</c:v>
                </c:pt>
                <c:pt idx="61">
                  <c:v>5.7142857142857141E-2</c:v>
                </c:pt>
                <c:pt idx="62">
                  <c:v>3.6363636363636362E-2</c:v>
                </c:pt>
                <c:pt idx="63">
                  <c:v>5.6179775280898875E-2</c:v>
                </c:pt>
                <c:pt idx="64">
                  <c:v>4.3209876543209874E-2</c:v>
                </c:pt>
                <c:pt idx="65">
                  <c:v>3.7037037037037035E-2</c:v>
                </c:pt>
                <c:pt idx="66">
                  <c:v>4.2682926829268296E-2</c:v>
                </c:pt>
                <c:pt idx="67">
                  <c:v>3.7037037037037035E-2</c:v>
                </c:pt>
                <c:pt idx="68">
                  <c:v>4.3243243243243246E-2</c:v>
                </c:pt>
                <c:pt idx="69">
                  <c:v>5.4945054945054944E-2</c:v>
                </c:pt>
                <c:pt idx="70">
                  <c:v>4.6242774566473986E-2</c:v>
                </c:pt>
                <c:pt idx="71">
                  <c:v>3.6585365853658534E-2</c:v>
                </c:pt>
                <c:pt idx="72">
                  <c:v>2.9411764705882353E-2</c:v>
                </c:pt>
                <c:pt idx="73">
                  <c:v>6.5217391304347824E-2</c:v>
                </c:pt>
                <c:pt idx="74">
                  <c:v>1.8518518518518517E-2</c:v>
                </c:pt>
                <c:pt idx="75">
                  <c:v>4.0697674418604654E-2</c:v>
                </c:pt>
                <c:pt idx="76">
                  <c:v>3.7037037037037035E-2</c:v>
                </c:pt>
                <c:pt idx="77">
                  <c:v>4.5714285714285714E-2</c:v>
                </c:pt>
                <c:pt idx="78">
                  <c:v>4.0697674418604654E-2</c:v>
                </c:pt>
                <c:pt idx="79">
                  <c:v>4.046242774566474E-2</c:v>
                </c:pt>
                <c:pt idx="80">
                  <c:v>2.8409090909090908E-2</c:v>
                </c:pt>
                <c:pt idx="81">
                  <c:v>4.0935672514619881E-2</c:v>
                </c:pt>
                <c:pt idx="82">
                  <c:v>3.5087719298245612E-2</c:v>
                </c:pt>
                <c:pt idx="83">
                  <c:v>3.9106145251396648E-2</c:v>
                </c:pt>
                <c:pt idx="84">
                  <c:v>4.4871794871794872E-2</c:v>
                </c:pt>
                <c:pt idx="85">
                  <c:v>4.0697674418604654E-2</c:v>
                </c:pt>
                <c:pt idx="86">
                  <c:v>4.4198895027624308E-2</c:v>
                </c:pt>
                <c:pt idx="87">
                  <c:v>5.2631578947368418E-2</c:v>
                </c:pt>
                <c:pt idx="88">
                  <c:v>3.5502958579881658E-2</c:v>
                </c:pt>
                <c:pt idx="89">
                  <c:v>0.05</c:v>
                </c:pt>
                <c:pt idx="90">
                  <c:v>3.8461538461538464E-2</c:v>
                </c:pt>
                <c:pt idx="91">
                  <c:v>3.825136612021858E-2</c:v>
                </c:pt>
                <c:pt idx="92">
                  <c:v>3.0864197530864196E-2</c:v>
                </c:pt>
                <c:pt idx="93">
                  <c:v>3.3707865168539325E-2</c:v>
                </c:pt>
                <c:pt idx="94">
                  <c:v>4.5977011494252873E-2</c:v>
                </c:pt>
                <c:pt idx="95">
                  <c:v>3.9325842696629212E-2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8-41CA-9558-F7C2EF39851B}"/>
            </c:ext>
          </c:extLst>
        </c:ser>
        <c:ser>
          <c:idx val="1"/>
          <c:order val="1"/>
          <c:tx>
            <c:v>Close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'4.Pre-model diagnosis'!$BF$2:$BF$55</c:f>
              <c:numCache>
                <c:formatCode>0%</c:formatCode>
                <c:ptCount val="54"/>
                <c:pt idx="0">
                  <c:v>4.9180327868852458E-2</c:v>
                </c:pt>
                <c:pt idx="1">
                  <c:v>4.4303797468354431E-2</c:v>
                </c:pt>
                <c:pt idx="2">
                  <c:v>4.2944785276073622E-2</c:v>
                </c:pt>
                <c:pt idx="3">
                  <c:v>4.6242774566473986E-2</c:v>
                </c:pt>
                <c:pt idx="4">
                  <c:v>4.2944785276073622E-2</c:v>
                </c:pt>
                <c:pt idx="5">
                  <c:v>4.3243243243243246E-2</c:v>
                </c:pt>
                <c:pt idx="6">
                  <c:v>3.5714285714285712E-2</c:v>
                </c:pt>
                <c:pt idx="7">
                  <c:v>3.0674846625766871E-2</c:v>
                </c:pt>
                <c:pt idx="8">
                  <c:v>2.8089887640449437E-2</c:v>
                </c:pt>
                <c:pt idx="9">
                  <c:v>3.0303030303030304E-2</c:v>
                </c:pt>
                <c:pt idx="10">
                  <c:v>3.8674033149171269E-2</c:v>
                </c:pt>
                <c:pt idx="11">
                  <c:v>1.9108280254777069E-2</c:v>
                </c:pt>
                <c:pt idx="12">
                  <c:v>3.7267080745341616E-2</c:v>
                </c:pt>
                <c:pt idx="13">
                  <c:v>4.2424242424242427E-2</c:v>
                </c:pt>
                <c:pt idx="14">
                  <c:v>4.6242774566473986E-2</c:v>
                </c:pt>
                <c:pt idx="15">
                  <c:v>3.8461538461538464E-2</c:v>
                </c:pt>
                <c:pt idx="16">
                  <c:v>3.0864197530864196E-2</c:v>
                </c:pt>
                <c:pt idx="17">
                  <c:v>4.6511627906976744E-2</c:v>
                </c:pt>
                <c:pt idx="18">
                  <c:v>4.49438202247191E-2</c:v>
                </c:pt>
                <c:pt idx="19">
                  <c:v>4.4692737430167599E-2</c:v>
                </c:pt>
                <c:pt idx="20">
                  <c:v>3.6585365853658534E-2</c:v>
                </c:pt>
                <c:pt idx="21">
                  <c:v>3.3149171270718231E-2</c:v>
                </c:pt>
                <c:pt idx="22">
                  <c:v>4.878048780487805E-2</c:v>
                </c:pt>
                <c:pt idx="23">
                  <c:v>3.3898305084745763E-2</c:v>
                </c:pt>
                <c:pt idx="24">
                  <c:v>3.3333333333333333E-2</c:v>
                </c:pt>
                <c:pt idx="25">
                  <c:v>3.4482758620689655E-2</c:v>
                </c:pt>
                <c:pt idx="26">
                  <c:v>5.0561797752808987E-2</c:v>
                </c:pt>
                <c:pt idx="27">
                  <c:v>5.4545454545454543E-2</c:v>
                </c:pt>
                <c:pt idx="28">
                  <c:v>2.9411764705882353E-2</c:v>
                </c:pt>
                <c:pt idx="29">
                  <c:v>5.434782608695652E-2</c:v>
                </c:pt>
                <c:pt idx="30">
                  <c:v>2.2727272727272728E-2</c:v>
                </c:pt>
                <c:pt idx="31">
                  <c:v>4.3749999999999997E-2</c:v>
                </c:pt>
                <c:pt idx="32">
                  <c:v>4.046242774566474E-2</c:v>
                </c:pt>
                <c:pt idx="33">
                  <c:v>2.4539877300613498E-2</c:v>
                </c:pt>
                <c:pt idx="34">
                  <c:v>3.7634408602150539E-2</c:v>
                </c:pt>
                <c:pt idx="35">
                  <c:v>4.0697674418604654E-2</c:v>
                </c:pt>
                <c:pt idx="36">
                  <c:v>3.4482758620689655E-2</c:v>
                </c:pt>
                <c:pt idx="37">
                  <c:v>4.4692737430167599E-2</c:v>
                </c:pt>
                <c:pt idx="38">
                  <c:v>4.3478260869565216E-2</c:v>
                </c:pt>
                <c:pt idx="39">
                  <c:v>4.1666666666666664E-2</c:v>
                </c:pt>
                <c:pt idx="40">
                  <c:v>3.4090909090909088E-2</c:v>
                </c:pt>
                <c:pt idx="41">
                  <c:v>2.9585798816568046E-2</c:v>
                </c:pt>
                <c:pt idx="42">
                  <c:v>0.04</c:v>
                </c:pt>
                <c:pt idx="43">
                  <c:v>3.7267080745341616E-2</c:v>
                </c:pt>
                <c:pt idx="44">
                  <c:v>5.7142857142857141E-2</c:v>
                </c:pt>
                <c:pt idx="45">
                  <c:v>4.9723756906077346E-2</c:v>
                </c:pt>
                <c:pt idx="46">
                  <c:v>2.9585798816568046E-2</c:v>
                </c:pt>
                <c:pt idx="47">
                  <c:v>5.4644808743169397E-2</c:v>
                </c:pt>
                <c:pt idx="48">
                  <c:v>2.4844720496894408E-2</c:v>
                </c:pt>
                <c:pt idx="49">
                  <c:v>3.1847133757961783E-2</c:v>
                </c:pt>
                <c:pt idx="50">
                  <c:v>3.125E-2</c:v>
                </c:pt>
                <c:pt idx="51">
                  <c:v>3.7267080745341616E-2</c:v>
                </c:pt>
                <c:pt idx="52">
                  <c:v>5.5214723926380369E-2</c:v>
                </c:pt>
                <c:pt idx="53">
                  <c:v>3.614457831325301E-2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48-41CA-9558-F7C2EF398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08000"/>
        <c:axId val="641411936"/>
      </c:scatterChart>
      <c:valAx>
        <c:axId val="64140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11936"/>
        <c:crosses val="autoZero"/>
        <c:crossBetween val="midCat"/>
      </c:valAx>
      <c:valAx>
        <c:axId val="64141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408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'4a'!$CR$4:$CR$154</c:f>
              <c:numCache>
                <c:formatCode>General</c:formatCode>
                <c:ptCount val="151"/>
                <c:pt idx="0">
                  <c:v>1</c:v>
                </c:pt>
                <c:pt idx="1">
                  <c:v>0.98148148148148151</c:v>
                </c:pt>
                <c:pt idx="2">
                  <c:v>0.96296296296296302</c:v>
                </c:pt>
                <c:pt idx="3">
                  <c:v>0.94444444444444442</c:v>
                </c:pt>
                <c:pt idx="4">
                  <c:v>0.92592592592592593</c:v>
                </c:pt>
                <c:pt idx="5">
                  <c:v>0.90740740740740744</c:v>
                </c:pt>
                <c:pt idx="6">
                  <c:v>0.88888888888888884</c:v>
                </c:pt>
                <c:pt idx="7">
                  <c:v>0.87037037037037035</c:v>
                </c:pt>
                <c:pt idx="8">
                  <c:v>0.85185185185185186</c:v>
                </c:pt>
                <c:pt idx="9">
                  <c:v>0.83333333333333337</c:v>
                </c:pt>
                <c:pt idx="10">
                  <c:v>0.83333333333333337</c:v>
                </c:pt>
                <c:pt idx="11">
                  <c:v>0.81481481481481488</c:v>
                </c:pt>
                <c:pt idx="12">
                  <c:v>0.79629629629629628</c:v>
                </c:pt>
                <c:pt idx="13">
                  <c:v>0.77777777777777779</c:v>
                </c:pt>
                <c:pt idx="14">
                  <c:v>0.7592592592592593</c:v>
                </c:pt>
                <c:pt idx="15">
                  <c:v>0.7407407407407407</c:v>
                </c:pt>
                <c:pt idx="16">
                  <c:v>0.72222222222222221</c:v>
                </c:pt>
                <c:pt idx="17">
                  <c:v>0.72222222222222221</c:v>
                </c:pt>
                <c:pt idx="18">
                  <c:v>0.70370370370370372</c:v>
                </c:pt>
                <c:pt idx="19">
                  <c:v>0.68518518518518512</c:v>
                </c:pt>
                <c:pt idx="20">
                  <c:v>0.68518518518518512</c:v>
                </c:pt>
                <c:pt idx="21">
                  <c:v>0.68518518518518512</c:v>
                </c:pt>
                <c:pt idx="22">
                  <c:v>0.66666666666666674</c:v>
                </c:pt>
                <c:pt idx="23">
                  <c:v>0.66666666666666674</c:v>
                </c:pt>
                <c:pt idx="24">
                  <c:v>0.64814814814814814</c:v>
                </c:pt>
                <c:pt idx="25">
                  <c:v>0.64814814814814814</c:v>
                </c:pt>
                <c:pt idx="26">
                  <c:v>0.64814814814814814</c:v>
                </c:pt>
                <c:pt idx="27">
                  <c:v>0.64814814814814814</c:v>
                </c:pt>
                <c:pt idx="28">
                  <c:v>0.62962962962962965</c:v>
                </c:pt>
                <c:pt idx="29">
                  <c:v>0.62962962962962965</c:v>
                </c:pt>
                <c:pt idx="30">
                  <c:v>0.62962962962962965</c:v>
                </c:pt>
                <c:pt idx="31">
                  <c:v>0.62962962962962965</c:v>
                </c:pt>
                <c:pt idx="32">
                  <c:v>0.62962962962962965</c:v>
                </c:pt>
                <c:pt idx="33">
                  <c:v>0.61111111111111116</c:v>
                </c:pt>
                <c:pt idx="34">
                  <c:v>0.59259259259259256</c:v>
                </c:pt>
                <c:pt idx="35">
                  <c:v>0.57407407407407407</c:v>
                </c:pt>
                <c:pt idx="36">
                  <c:v>0.57407407407407407</c:v>
                </c:pt>
                <c:pt idx="37">
                  <c:v>0.55555555555555558</c:v>
                </c:pt>
                <c:pt idx="38">
                  <c:v>0.53703703703703698</c:v>
                </c:pt>
                <c:pt idx="39">
                  <c:v>0.5185185185185186</c:v>
                </c:pt>
                <c:pt idx="40">
                  <c:v>0.5</c:v>
                </c:pt>
                <c:pt idx="41">
                  <c:v>0.48148148148148151</c:v>
                </c:pt>
                <c:pt idx="42">
                  <c:v>0.48148148148148151</c:v>
                </c:pt>
                <c:pt idx="43">
                  <c:v>0.48148148148148151</c:v>
                </c:pt>
                <c:pt idx="44">
                  <c:v>0.46296296296296291</c:v>
                </c:pt>
                <c:pt idx="45">
                  <c:v>0.44444444444444442</c:v>
                </c:pt>
                <c:pt idx="46">
                  <c:v>0.42592592592592593</c:v>
                </c:pt>
                <c:pt idx="47">
                  <c:v>0.42592592592592593</c:v>
                </c:pt>
                <c:pt idx="48">
                  <c:v>0.42592592592592593</c:v>
                </c:pt>
                <c:pt idx="49">
                  <c:v>0.42592592592592593</c:v>
                </c:pt>
                <c:pt idx="50">
                  <c:v>0.40740740740740744</c:v>
                </c:pt>
                <c:pt idx="51">
                  <c:v>0.40740740740740744</c:v>
                </c:pt>
                <c:pt idx="52">
                  <c:v>0.40740740740740744</c:v>
                </c:pt>
                <c:pt idx="53">
                  <c:v>0.38888888888888884</c:v>
                </c:pt>
                <c:pt idx="54">
                  <c:v>0.38888888888888884</c:v>
                </c:pt>
                <c:pt idx="55">
                  <c:v>0.38888888888888884</c:v>
                </c:pt>
                <c:pt idx="56">
                  <c:v>0.38888888888888884</c:v>
                </c:pt>
                <c:pt idx="57">
                  <c:v>0.38888888888888884</c:v>
                </c:pt>
                <c:pt idx="58">
                  <c:v>0.38888888888888884</c:v>
                </c:pt>
                <c:pt idx="59">
                  <c:v>0.38888888888888884</c:v>
                </c:pt>
                <c:pt idx="60">
                  <c:v>0.37037037037037035</c:v>
                </c:pt>
                <c:pt idx="61">
                  <c:v>0.37037037037037035</c:v>
                </c:pt>
                <c:pt idx="62">
                  <c:v>0.37037037037037035</c:v>
                </c:pt>
                <c:pt idx="63">
                  <c:v>0.37037037037037035</c:v>
                </c:pt>
                <c:pt idx="64">
                  <c:v>0.35185185185185186</c:v>
                </c:pt>
                <c:pt idx="65">
                  <c:v>0.35185185185185186</c:v>
                </c:pt>
                <c:pt idx="66">
                  <c:v>0.35185185185185186</c:v>
                </c:pt>
                <c:pt idx="67">
                  <c:v>0.35185185185185186</c:v>
                </c:pt>
                <c:pt idx="68">
                  <c:v>0.35185185185185186</c:v>
                </c:pt>
                <c:pt idx="69">
                  <c:v>0.35185185185185186</c:v>
                </c:pt>
                <c:pt idx="70">
                  <c:v>0.33333333333333337</c:v>
                </c:pt>
                <c:pt idx="71">
                  <c:v>0.33333333333333337</c:v>
                </c:pt>
                <c:pt idx="72">
                  <c:v>0.33333333333333337</c:v>
                </c:pt>
                <c:pt idx="73">
                  <c:v>0.33333333333333337</c:v>
                </c:pt>
                <c:pt idx="74">
                  <c:v>0.31481481481481477</c:v>
                </c:pt>
                <c:pt idx="75">
                  <c:v>0.29629629629629628</c:v>
                </c:pt>
                <c:pt idx="76">
                  <c:v>0.29629629629629628</c:v>
                </c:pt>
                <c:pt idx="77">
                  <c:v>0.27777777777777779</c:v>
                </c:pt>
                <c:pt idx="78">
                  <c:v>0.2592592592592593</c:v>
                </c:pt>
                <c:pt idx="79">
                  <c:v>0.2592592592592593</c:v>
                </c:pt>
                <c:pt idx="80">
                  <c:v>0.2407407407407407</c:v>
                </c:pt>
                <c:pt idx="81">
                  <c:v>0.2407407407407407</c:v>
                </c:pt>
                <c:pt idx="82">
                  <c:v>0.22222222222222221</c:v>
                </c:pt>
                <c:pt idx="83">
                  <c:v>0.20370370370370372</c:v>
                </c:pt>
                <c:pt idx="84">
                  <c:v>0.20370370370370372</c:v>
                </c:pt>
                <c:pt idx="85">
                  <c:v>0.18518518518518523</c:v>
                </c:pt>
                <c:pt idx="86">
                  <c:v>0.18518518518518523</c:v>
                </c:pt>
                <c:pt idx="87">
                  <c:v>0.18518518518518523</c:v>
                </c:pt>
                <c:pt idx="88">
                  <c:v>0.18518518518518523</c:v>
                </c:pt>
                <c:pt idx="89">
                  <c:v>0.18518518518518523</c:v>
                </c:pt>
                <c:pt idx="90">
                  <c:v>0.18518518518518523</c:v>
                </c:pt>
                <c:pt idx="91">
                  <c:v>0.18518518518518523</c:v>
                </c:pt>
                <c:pt idx="92">
                  <c:v>0.16666666666666663</c:v>
                </c:pt>
                <c:pt idx="93">
                  <c:v>0.16666666666666663</c:v>
                </c:pt>
                <c:pt idx="94">
                  <c:v>0.16666666666666663</c:v>
                </c:pt>
                <c:pt idx="95">
                  <c:v>0.16666666666666663</c:v>
                </c:pt>
                <c:pt idx="96">
                  <c:v>0.14814814814814814</c:v>
                </c:pt>
                <c:pt idx="97">
                  <c:v>0.14814814814814814</c:v>
                </c:pt>
                <c:pt idx="98">
                  <c:v>0.14814814814814814</c:v>
                </c:pt>
                <c:pt idx="99">
                  <c:v>0.12962962962962965</c:v>
                </c:pt>
                <c:pt idx="100">
                  <c:v>0.11111111111111116</c:v>
                </c:pt>
                <c:pt idx="101">
                  <c:v>9.259259259259256E-2</c:v>
                </c:pt>
                <c:pt idx="102">
                  <c:v>9.259259259259256E-2</c:v>
                </c:pt>
                <c:pt idx="103">
                  <c:v>9.259259259259256E-2</c:v>
                </c:pt>
                <c:pt idx="104">
                  <c:v>9.259259259259256E-2</c:v>
                </c:pt>
                <c:pt idx="105">
                  <c:v>9.259259259259256E-2</c:v>
                </c:pt>
                <c:pt idx="106">
                  <c:v>9.259259259259256E-2</c:v>
                </c:pt>
                <c:pt idx="107">
                  <c:v>9.259259259259256E-2</c:v>
                </c:pt>
                <c:pt idx="108">
                  <c:v>7.407407407407407E-2</c:v>
                </c:pt>
                <c:pt idx="109">
                  <c:v>7.407407407407407E-2</c:v>
                </c:pt>
                <c:pt idx="110">
                  <c:v>7.407407407407407E-2</c:v>
                </c:pt>
                <c:pt idx="111">
                  <c:v>7.407407407407407E-2</c:v>
                </c:pt>
                <c:pt idx="112">
                  <c:v>7.407407407407407E-2</c:v>
                </c:pt>
                <c:pt idx="113">
                  <c:v>7.407407407407407E-2</c:v>
                </c:pt>
                <c:pt idx="114">
                  <c:v>7.407407407407407E-2</c:v>
                </c:pt>
                <c:pt idx="115">
                  <c:v>7.407407407407407E-2</c:v>
                </c:pt>
                <c:pt idx="116">
                  <c:v>7.407407407407407E-2</c:v>
                </c:pt>
                <c:pt idx="117">
                  <c:v>5.555555555555558E-2</c:v>
                </c:pt>
                <c:pt idx="118">
                  <c:v>5.555555555555558E-2</c:v>
                </c:pt>
                <c:pt idx="119">
                  <c:v>5.555555555555558E-2</c:v>
                </c:pt>
                <c:pt idx="120">
                  <c:v>5.555555555555558E-2</c:v>
                </c:pt>
                <c:pt idx="121">
                  <c:v>5.555555555555558E-2</c:v>
                </c:pt>
                <c:pt idx="122">
                  <c:v>5.555555555555558E-2</c:v>
                </c:pt>
                <c:pt idx="123">
                  <c:v>5.555555555555558E-2</c:v>
                </c:pt>
                <c:pt idx="124">
                  <c:v>5.555555555555558E-2</c:v>
                </c:pt>
                <c:pt idx="125">
                  <c:v>5.555555555555558E-2</c:v>
                </c:pt>
                <c:pt idx="126">
                  <c:v>5.555555555555558E-2</c:v>
                </c:pt>
                <c:pt idx="127">
                  <c:v>5.555555555555558E-2</c:v>
                </c:pt>
                <c:pt idx="128">
                  <c:v>3.703703703703709E-2</c:v>
                </c:pt>
                <c:pt idx="129">
                  <c:v>3.703703703703709E-2</c:v>
                </c:pt>
                <c:pt idx="130">
                  <c:v>3.703703703703709E-2</c:v>
                </c:pt>
                <c:pt idx="131">
                  <c:v>3.703703703703709E-2</c:v>
                </c:pt>
                <c:pt idx="132">
                  <c:v>3.703703703703709E-2</c:v>
                </c:pt>
                <c:pt idx="133">
                  <c:v>3.703703703703709E-2</c:v>
                </c:pt>
                <c:pt idx="134">
                  <c:v>3.703703703703709E-2</c:v>
                </c:pt>
                <c:pt idx="135">
                  <c:v>3.703703703703709E-2</c:v>
                </c:pt>
                <c:pt idx="136">
                  <c:v>3.703703703703709E-2</c:v>
                </c:pt>
                <c:pt idx="137">
                  <c:v>3.703703703703709E-2</c:v>
                </c:pt>
                <c:pt idx="138">
                  <c:v>3.703703703703709E-2</c:v>
                </c:pt>
                <c:pt idx="139">
                  <c:v>3.703703703703709E-2</c:v>
                </c:pt>
                <c:pt idx="140">
                  <c:v>3.703703703703709E-2</c:v>
                </c:pt>
                <c:pt idx="141">
                  <c:v>1.851851851851849E-2</c:v>
                </c:pt>
                <c:pt idx="142">
                  <c:v>1.851851851851849E-2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xVal>
          <c:yVal>
            <c:numRef>
              <c:f>'4a'!$CS$4:$CS$154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0.98958333333333337</c:v>
                </c:pt>
                <c:pt idx="11">
                  <c:v>0.98958333333333337</c:v>
                </c:pt>
                <c:pt idx="12">
                  <c:v>0.98958333333333337</c:v>
                </c:pt>
                <c:pt idx="13">
                  <c:v>0.98958333333333337</c:v>
                </c:pt>
                <c:pt idx="14">
                  <c:v>0.98958333333333337</c:v>
                </c:pt>
                <c:pt idx="15">
                  <c:v>0.98958333333333337</c:v>
                </c:pt>
                <c:pt idx="16">
                  <c:v>0.98958333333333337</c:v>
                </c:pt>
                <c:pt idx="17">
                  <c:v>0.97916666666666663</c:v>
                </c:pt>
                <c:pt idx="18">
                  <c:v>0.97916666666666663</c:v>
                </c:pt>
                <c:pt idx="19">
                  <c:v>0.97916666666666663</c:v>
                </c:pt>
                <c:pt idx="20">
                  <c:v>0.96875</c:v>
                </c:pt>
                <c:pt idx="21">
                  <c:v>0.95833333333333337</c:v>
                </c:pt>
                <c:pt idx="22">
                  <c:v>0.95833333333333337</c:v>
                </c:pt>
                <c:pt idx="23">
                  <c:v>0.94791666666666663</c:v>
                </c:pt>
                <c:pt idx="24">
                  <c:v>0.94791666666666663</c:v>
                </c:pt>
                <c:pt idx="25">
                  <c:v>0.9375</c:v>
                </c:pt>
                <c:pt idx="26">
                  <c:v>0.92708333333333337</c:v>
                </c:pt>
                <c:pt idx="27">
                  <c:v>0.91666666666666663</c:v>
                </c:pt>
                <c:pt idx="28">
                  <c:v>0.91666666666666663</c:v>
                </c:pt>
                <c:pt idx="29">
                  <c:v>0.90625</c:v>
                </c:pt>
                <c:pt idx="30">
                  <c:v>0.89583333333333337</c:v>
                </c:pt>
                <c:pt idx="31">
                  <c:v>0.88541666666666663</c:v>
                </c:pt>
                <c:pt idx="32">
                  <c:v>0.875</c:v>
                </c:pt>
                <c:pt idx="33">
                  <c:v>0.875</c:v>
                </c:pt>
                <c:pt idx="34">
                  <c:v>0.875</c:v>
                </c:pt>
                <c:pt idx="35">
                  <c:v>0.875</c:v>
                </c:pt>
                <c:pt idx="36">
                  <c:v>0.86458333333333337</c:v>
                </c:pt>
                <c:pt idx="37">
                  <c:v>0.86458333333333337</c:v>
                </c:pt>
                <c:pt idx="38">
                  <c:v>0.86458333333333337</c:v>
                </c:pt>
                <c:pt idx="39">
                  <c:v>0.86458333333333337</c:v>
                </c:pt>
                <c:pt idx="40">
                  <c:v>0.86458333333333337</c:v>
                </c:pt>
                <c:pt idx="41">
                  <c:v>0.86458333333333337</c:v>
                </c:pt>
                <c:pt idx="42">
                  <c:v>0.85416666666666663</c:v>
                </c:pt>
                <c:pt idx="43">
                  <c:v>0.84375</c:v>
                </c:pt>
                <c:pt idx="44">
                  <c:v>0.84375</c:v>
                </c:pt>
                <c:pt idx="45">
                  <c:v>0.84375</c:v>
                </c:pt>
                <c:pt idx="46">
                  <c:v>0.84375</c:v>
                </c:pt>
                <c:pt idx="47">
                  <c:v>0.83333333333333337</c:v>
                </c:pt>
                <c:pt idx="48">
                  <c:v>0.82291666666666663</c:v>
                </c:pt>
                <c:pt idx="49">
                  <c:v>0.8125</c:v>
                </c:pt>
                <c:pt idx="50">
                  <c:v>0.8125</c:v>
                </c:pt>
                <c:pt idx="51">
                  <c:v>0.80208333333333337</c:v>
                </c:pt>
                <c:pt idx="52">
                  <c:v>0.79166666666666663</c:v>
                </c:pt>
                <c:pt idx="53">
                  <c:v>0.79166666666666663</c:v>
                </c:pt>
                <c:pt idx="54">
                  <c:v>0.78125</c:v>
                </c:pt>
                <c:pt idx="55">
                  <c:v>0.77083333333333337</c:v>
                </c:pt>
                <c:pt idx="56">
                  <c:v>0.76041666666666663</c:v>
                </c:pt>
                <c:pt idx="57">
                  <c:v>0.75</c:v>
                </c:pt>
                <c:pt idx="58">
                  <c:v>0.73958333333333326</c:v>
                </c:pt>
                <c:pt idx="59">
                  <c:v>0.72916666666666674</c:v>
                </c:pt>
                <c:pt idx="60">
                  <c:v>0.72916666666666674</c:v>
                </c:pt>
                <c:pt idx="61">
                  <c:v>0.71875</c:v>
                </c:pt>
                <c:pt idx="62">
                  <c:v>0.70833333333333326</c:v>
                </c:pt>
                <c:pt idx="63">
                  <c:v>0.69791666666666674</c:v>
                </c:pt>
                <c:pt idx="64">
                  <c:v>0.69791666666666674</c:v>
                </c:pt>
                <c:pt idx="65">
                  <c:v>0.6875</c:v>
                </c:pt>
                <c:pt idx="66">
                  <c:v>0.67708333333333326</c:v>
                </c:pt>
                <c:pt idx="67">
                  <c:v>0.66666666666666674</c:v>
                </c:pt>
                <c:pt idx="68">
                  <c:v>0.65625</c:v>
                </c:pt>
                <c:pt idx="69">
                  <c:v>0.64583333333333326</c:v>
                </c:pt>
                <c:pt idx="70">
                  <c:v>0.64583333333333326</c:v>
                </c:pt>
                <c:pt idx="71">
                  <c:v>0.63541666666666674</c:v>
                </c:pt>
                <c:pt idx="72">
                  <c:v>0.625</c:v>
                </c:pt>
                <c:pt idx="73">
                  <c:v>0.61458333333333326</c:v>
                </c:pt>
                <c:pt idx="74">
                  <c:v>0.61458333333333326</c:v>
                </c:pt>
                <c:pt idx="75">
                  <c:v>0.61458333333333326</c:v>
                </c:pt>
                <c:pt idx="76">
                  <c:v>0.60416666666666674</c:v>
                </c:pt>
                <c:pt idx="77">
                  <c:v>0.60416666666666674</c:v>
                </c:pt>
                <c:pt idx="78">
                  <c:v>0.60416666666666674</c:v>
                </c:pt>
                <c:pt idx="79">
                  <c:v>0.59375</c:v>
                </c:pt>
                <c:pt idx="80">
                  <c:v>0.59375</c:v>
                </c:pt>
                <c:pt idx="81">
                  <c:v>0.58333333333333326</c:v>
                </c:pt>
                <c:pt idx="82">
                  <c:v>0.58333333333333326</c:v>
                </c:pt>
                <c:pt idx="83">
                  <c:v>0.58333333333333326</c:v>
                </c:pt>
                <c:pt idx="84">
                  <c:v>0.57291666666666674</c:v>
                </c:pt>
                <c:pt idx="85">
                  <c:v>0.57291666666666674</c:v>
                </c:pt>
                <c:pt idx="86">
                  <c:v>0.5625</c:v>
                </c:pt>
                <c:pt idx="87">
                  <c:v>0.55208333333333326</c:v>
                </c:pt>
                <c:pt idx="88">
                  <c:v>0.54166666666666674</c:v>
                </c:pt>
                <c:pt idx="89">
                  <c:v>0.53125</c:v>
                </c:pt>
                <c:pt idx="90">
                  <c:v>0.52083333333333326</c:v>
                </c:pt>
                <c:pt idx="91">
                  <c:v>0.51041666666666674</c:v>
                </c:pt>
                <c:pt idx="92">
                  <c:v>0.51041666666666674</c:v>
                </c:pt>
                <c:pt idx="93">
                  <c:v>0.5</c:v>
                </c:pt>
                <c:pt idx="94">
                  <c:v>0.48958333333333337</c:v>
                </c:pt>
                <c:pt idx="95">
                  <c:v>0.47916666666666663</c:v>
                </c:pt>
                <c:pt idx="96">
                  <c:v>0.47916666666666663</c:v>
                </c:pt>
                <c:pt idx="97">
                  <c:v>0.46875</c:v>
                </c:pt>
                <c:pt idx="98">
                  <c:v>0.45833333333333337</c:v>
                </c:pt>
                <c:pt idx="99">
                  <c:v>0.45833333333333337</c:v>
                </c:pt>
                <c:pt idx="100">
                  <c:v>0.45833333333333337</c:v>
                </c:pt>
                <c:pt idx="101">
                  <c:v>0.45833333333333337</c:v>
                </c:pt>
                <c:pt idx="102">
                  <c:v>0.44791666666666663</c:v>
                </c:pt>
                <c:pt idx="103">
                  <c:v>0.4375</c:v>
                </c:pt>
                <c:pt idx="104">
                  <c:v>0.42708333333333337</c:v>
                </c:pt>
                <c:pt idx="105">
                  <c:v>0.41666666666666663</c:v>
                </c:pt>
                <c:pt idx="106">
                  <c:v>0.40625</c:v>
                </c:pt>
                <c:pt idx="107">
                  <c:v>0.39583333333333337</c:v>
                </c:pt>
                <c:pt idx="108">
                  <c:v>0.39583333333333337</c:v>
                </c:pt>
                <c:pt idx="109">
                  <c:v>0.38541666666666663</c:v>
                </c:pt>
                <c:pt idx="110">
                  <c:v>0.375</c:v>
                </c:pt>
                <c:pt idx="111">
                  <c:v>0.36458333333333337</c:v>
                </c:pt>
                <c:pt idx="112">
                  <c:v>0.35416666666666663</c:v>
                </c:pt>
                <c:pt idx="113">
                  <c:v>0.34375</c:v>
                </c:pt>
                <c:pt idx="114">
                  <c:v>0.33333333333333337</c:v>
                </c:pt>
                <c:pt idx="115">
                  <c:v>0.32291666666666663</c:v>
                </c:pt>
                <c:pt idx="116">
                  <c:v>0.3125</c:v>
                </c:pt>
                <c:pt idx="117">
                  <c:v>0.3125</c:v>
                </c:pt>
                <c:pt idx="118">
                  <c:v>0.30208333333333337</c:v>
                </c:pt>
                <c:pt idx="119">
                  <c:v>0.29166666666666663</c:v>
                </c:pt>
                <c:pt idx="120">
                  <c:v>0.28125</c:v>
                </c:pt>
                <c:pt idx="121">
                  <c:v>0.27083333333333337</c:v>
                </c:pt>
                <c:pt idx="122">
                  <c:v>0.26041666666666663</c:v>
                </c:pt>
                <c:pt idx="123">
                  <c:v>0.25</c:v>
                </c:pt>
                <c:pt idx="124">
                  <c:v>0.23958333333333337</c:v>
                </c:pt>
                <c:pt idx="125">
                  <c:v>0.22916666666666663</c:v>
                </c:pt>
                <c:pt idx="126">
                  <c:v>0.21875</c:v>
                </c:pt>
                <c:pt idx="127">
                  <c:v>0.20833333333333337</c:v>
                </c:pt>
                <c:pt idx="128">
                  <c:v>0.20833333333333337</c:v>
                </c:pt>
                <c:pt idx="129">
                  <c:v>0.19791666666666663</c:v>
                </c:pt>
                <c:pt idx="130">
                  <c:v>0.1875</c:v>
                </c:pt>
                <c:pt idx="131">
                  <c:v>0.17708333333333337</c:v>
                </c:pt>
                <c:pt idx="132">
                  <c:v>0.16666666666666663</c:v>
                </c:pt>
                <c:pt idx="133">
                  <c:v>0.15625</c:v>
                </c:pt>
                <c:pt idx="134">
                  <c:v>0.14583333333333337</c:v>
                </c:pt>
                <c:pt idx="135">
                  <c:v>0.13541666666666663</c:v>
                </c:pt>
                <c:pt idx="136">
                  <c:v>0.125</c:v>
                </c:pt>
                <c:pt idx="137">
                  <c:v>0.11458333333333337</c:v>
                </c:pt>
                <c:pt idx="138">
                  <c:v>0.10416666666666663</c:v>
                </c:pt>
                <c:pt idx="139">
                  <c:v>9.375E-2</c:v>
                </c:pt>
                <c:pt idx="140">
                  <c:v>8.333333333333337E-2</c:v>
                </c:pt>
                <c:pt idx="141">
                  <c:v>8.333333333333337E-2</c:v>
                </c:pt>
                <c:pt idx="142">
                  <c:v>7.291666666666663E-2</c:v>
                </c:pt>
                <c:pt idx="143">
                  <c:v>7.291666666666663E-2</c:v>
                </c:pt>
                <c:pt idx="144">
                  <c:v>6.25E-2</c:v>
                </c:pt>
                <c:pt idx="145">
                  <c:v>5.208333333333337E-2</c:v>
                </c:pt>
                <c:pt idx="146">
                  <c:v>4.166666666666663E-2</c:v>
                </c:pt>
                <c:pt idx="147">
                  <c:v>3.125E-2</c:v>
                </c:pt>
                <c:pt idx="148">
                  <c:v>2.083333333333337E-2</c:v>
                </c:pt>
                <c:pt idx="149">
                  <c:v>1.041666666666663E-2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3-4E72-A8B9-B6CD353CC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94408"/>
        <c:axId val="675916384"/>
      </c:scatterChart>
      <c:valAx>
        <c:axId val="67589440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916384"/>
        <c:crosses val="autoZero"/>
        <c:crossBetween val="midCat"/>
      </c:valAx>
      <c:valAx>
        <c:axId val="67591638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8944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'4b'!$DD$4:$DD$154</c:f>
              <c:numCache>
                <c:formatCode>General</c:formatCode>
                <c:ptCount val="151"/>
                <c:pt idx="0">
                  <c:v>1</c:v>
                </c:pt>
                <c:pt idx="1">
                  <c:v>0.98148148148148151</c:v>
                </c:pt>
                <c:pt idx="2">
                  <c:v>0.96296296296296302</c:v>
                </c:pt>
                <c:pt idx="3">
                  <c:v>0.94444444444444442</c:v>
                </c:pt>
                <c:pt idx="4">
                  <c:v>0.92592592592592593</c:v>
                </c:pt>
                <c:pt idx="5">
                  <c:v>0.90740740740740744</c:v>
                </c:pt>
                <c:pt idx="6">
                  <c:v>0.88888888888888884</c:v>
                </c:pt>
                <c:pt idx="7">
                  <c:v>0.87037037037037035</c:v>
                </c:pt>
                <c:pt idx="8">
                  <c:v>0.85185185185185186</c:v>
                </c:pt>
                <c:pt idx="9">
                  <c:v>0.83333333333333337</c:v>
                </c:pt>
                <c:pt idx="10">
                  <c:v>0.81481481481481488</c:v>
                </c:pt>
                <c:pt idx="11">
                  <c:v>0.79629629629629628</c:v>
                </c:pt>
                <c:pt idx="12">
                  <c:v>0.79629629629629628</c:v>
                </c:pt>
                <c:pt idx="13">
                  <c:v>0.77777777777777779</c:v>
                </c:pt>
                <c:pt idx="14">
                  <c:v>0.7592592592592593</c:v>
                </c:pt>
                <c:pt idx="15">
                  <c:v>0.7407407407407407</c:v>
                </c:pt>
                <c:pt idx="16">
                  <c:v>0.7407407407407407</c:v>
                </c:pt>
                <c:pt idx="17">
                  <c:v>0.72222222222222221</c:v>
                </c:pt>
                <c:pt idx="18">
                  <c:v>0.70370370370370372</c:v>
                </c:pt>
                <c:pt idx="19">
                  <c:v>0.70370370370370372</c:v>
                </c:pt>
                <c:pt idx="20">
                  <c:v>0.70370370370370372</c:v>
                </c:pt>
                <c:pt idx="21">
                  <c:v>0.68518518518518512</c:v>
                </c:pt>
                <c:pt idx="22">
                  <c:v>0.68518518518518512</c:v>
                </c:pt>
                <c:pt idx="23">
                  <c:v>0.66666666666666674</c:v>
                </c:pt>
                <c:pt idx="24">
                  <c:v>0.64814814814814814</c:v>
                </c:pt>
                <c:pt idx="25">
                  <c:v>0.64814814814814814</c:v>
                </c:pt>
                <c:pt idx="26">
                  <c:v>0.64814814814814814</c:v>
                </c:pt>
                <c:pt idx="27">
                  <c:v>0.64814814814814814</c:v>
                </c:pt>
                <c:pt idx="28">
                  <c:v>0.64814814814814814</c:v>
                </c:pt>
                <c:pt idx="29">
                  <c:v>0.62962962962962965</c:v>
                </c:pt>
                <c:pt idx="30">
                  <c:v>0.61111111111111116</c:v>
                </c:pt>
                <c:pt idx="31">
                  <c:v>0.61111111111111116</c:v>
                </c:pt>
                <c:pt idx="32">
                  <c:v>0.61111111111111116</c:v>
                </c:pt>
                <c:pt idx="33">
                  <c:v>0.61111111111111116</c:v>
                </c:pt>
                <c:pt idx="34">
                  <c:v>0.59259259259259256</c:v>
                </c:pt>
                <c:pt idx="35">
                  <c:v>0.59259259259259256</c:v>
                </c:pt>
                <c:pt idx="36">
                  <c:v>0.57407407407407407</c:v>
                </c:pt>
                <c:pt idx="37">
                  <c:v>0.55555555555555558</c:v>
                </c:pt>
                <c:pt idx="38">
                  <c:v>0.53703703703703698</c:v>
                </c:pt>
                <c:pt idx="39">
                  <c:v>0.5185185185185186</c:v>
                </c:pt>
                <c:pt idx="40">
                  <c:v>0.5</c:v>
                </c:pt>
                <c:pt idx="41">
                  <c:v>0.5</c:v>
                </c:pt>
                <c:pt idx="42">
                  <c:v>0.48148148148148151</c:v>
                </c:pt>
                <c:pt idx="43">
                  <c:v>0.48148148148148151</c:v>
                </c:pt>
                <c:pt idx="44">
                  <c:v>0.48148148148148151</c:v>
                </c:pt>
                <c:pt idx="45">
                  <c:v>0.46296296296296291</c:v>
                </c:pt>
                <c:pt idx="46">
                  <c:v>0.44444444444444442</c:v>
                </c:pt>
                <c:pt idx="47">
                  <c:v>0.42592592592592593</c:v>
                </c:pt>
                <c:pt idx="48">
                  <c:v>0.42592592592592593</c:v>
                </c:pt>
                <c:pt idx="49">
                  <c:v>0.40740740740740744</c:v>
                </c:pt>
                <c:pt idx="50">
                  <c:v>0.40740740740740744</c:v>
                </c:pt>
                <c:pt idx="51">
                  <c:v>0.40740740740740744</c:v>
                </c:pt>
                <c:pt idx="52">
                  <c:v>0.40740740740740744</c:v>
                </c:pt>
                <c:pt idx="53">
                  <c:v>0.40740740740740744</c:v>
                </c:pt>
                <c:pt idx="54">
                  <c:v>0.38888888888888884</c:v>
                </c:pt>
                <c:pt idx="55">
                  <c:v>0.38888888888888884</c:v>
                </c:pt>
                <c:pt idx="56">
                  <c:v>0.38888888888888884</c:v>
                </c:pt>
                <c:pt idx="57">
                  <c:v>0.38888888888888884</c:v>
                </c:pt>
                <c:pt idx="58">
                  <c:v>0.38888888888888884</c:v>
                </c:pt>
                <c:pt idx="59">
                  <c:v>0.38888888888888884</c:v>
                </c:pt>
                <c:pt idx="60">
                  <c:v>0.38888888888888884</c:v>
                </c:pt>
                <c:pt idx="61">
                  <c:v>0.37037037037037035</c:v>
                </c:pt>
                <c:pt idx="62">
                  <c:v>0.35185185185185186</c:v>
                </c:pt>
                <c:pt idx="63">
                  <c:v>0.35185185185185186</c:v>
                </c:pt>
                <c:pt idx="64">
                  <c:v>0.35185185185185186</c:v>
                </c:pt>
                <c:pt idx="65">
                  <c:v>0.35185185185185186</c:v>
                </c:pt>
                <c:pt idx="66">
                  <c:v>0.33333333333333337</c:v>
                </c:pt>
                <c:pt idx="67">
                  <c:v>0.31481481481481477</c:v>
                </c:pt>
                <c:pt idx="68">
                  <c:v>0.31481481481481477</c:v>
                </c:pt>
                <c:pt idx="69">
                  <c:v>0.31481481481481477</c:v>
                </c:pt>
                <c:pt idx="70">
                  <c:v>0.31481481481481477</c:v>
                </c:pt>
                <c:pt idx="71">
                  <c:v>0.31481481481481477</c:v>
                </c:pt>
                <c:pt idx="72">
                  <c:v>0.31481481481481477</c:v>
                </c:pt>
                <c:pt idx="73">
                  <c:v>0.31481481481481477</c:v>
                </c:pt>
                <c:pt idx="74">
                  <c:v>0.31481481481481477</c:v>
                </c:pt>
                <c:pt idx="75">
                  <c:v>0.29629629629629628</c:v>
                </c:pt>
                <c:pt idx="76">
                  <c:v>0.27777777777777779</c:v>
                </c:pt>
                <c:pt idx="77">
                  <c:v>0.2592592592592593</c:v>
                </c:pt>
                <c:pt idx="78">
                  <c:v>0.2407407407407407</c:v>
                </c:pt>
                <c:pt idx="79">
                  <c:v>0.2407407407407407</c:v>
                </c:pt>
                <c:pt idx="80">
                  <c:v>0.22222222222222221</c:v>
                </c:pt>
                <c:pt idx="81">
                  <c:v>0.22222222222222221</c:v>
                </c:pt>
                <c:pt idx="82">
                  <c:v>0.20370370370370372</c:v>
                </c:pt>
                <c:pt idx="83">
                  <c:v>0.20370370370370372</c:v>
                </c:pt>
                <c:pt idx="84">
                  <c:v>0.20370370370370372</c:v>
                </c:pt>
                <c:pt idx="85">
                  <c:v>0.20370370370370372</c:v>
                </c:pt>
                <c:pt idx="86">
                  <c:v>0.20370370370370372</c:v>
                </c:pt>
                <c:pt idx="87">
                  <c:v>0.20370370370370372</c:v>
                </c:pt>
                <c:pt idx="88">
                  <c:v>0.18518518518518523</c:v>
                </c:pt>
                <c:pt idx="89">
                  <c:v>0.16666666666666663</c:v>
                </c:pt>
                <c:pt idx="90">
                  <c:v>0.16666666666666663</c:v>
                </c:pt>
                <c:pt idx="91">
                  <c:v>0.16666666666666663</c:v>
                </c:pt>
                <c:pt idx="92">
                  <c:v>0.16666666666666663</c:v>
                </c:pt>
                <c:pt idx="93">
                  <c:v>0.16666666666666663</c:v>
                </c:pt>
                <c:pt idx="94">
                  <c:v>0.16666666666666663</c:v>
                </c:pt>
                <c:pt idx="95">
                  <c:v>0.16666666666666663</c:v>
                </c:pt>
                <c:pt idx="96">
                  <c:v>0.14814814814814814</c:v>
                </c:pt>
                <c:pt idx="97">
                  <c:v>0.12962962962962965</c:v>
                </c:pt>
                <c:pt idx="98">
                  <c:v>0.12962962962962965</c:v>
                </c:pt>
                <c:pt idx="99">
                  <c:v>0.12962962962962965</c:v>
                </c:pt>
                <c:pt idx="100">
                  <c:v>0.11111111111111116</c:v>
                </c:pt>
                <c:pt idx="101">
                  <c:v>9.259259259259256E-2</c:v>
                </c:pt>
                <c:pt idx="102">
                  <c:v>9.259259259259256E-2</c:v>
                </c:pt>
                <c:pt idx="103">
                  <c:v>9.259259259259256E-2</c:v>
                </c:pt>
                <c:pt idx="104">
                  <c:v>9.259259259259256E-2</c:v>
                </c:pt>
                <c:pt idx="105">
                  <c:v>9.259259259259256E-2</c:v>
                </c:pt>
                <c:pt idx="106">
                  <c:v>9.259259259259256E-2</c:v>
                </c:pt>
                <c:pt idx="107">
                  <c:v>9.259259259259256E-2</c:v>
                </c:pt>
                <c:pt idx="108">
                  <c:v>9.259259259259256E-2</c:v>
                </c:pt>
                <c:pt idx="109">
                  <c:v>9.259259259259256E-2</c:v>
                </c:pt>
                <c:pt idx="110">
                  <c:v>9.259259259259256E-2</c:v>
                </c:pt>
                <c:pt idx="111">
                  <c:v>9.259259259259256E-2</c:v>
                </c:pt>
                <c:pt idx="112">
                  <c:v>9.259259259259256E-2</c:v>
                </c:pt>
                <c:pt idx="113">
                  <c:v>9.259259259259256E-2</c:v>
                </c:pt>
                <c:pt idx="114">
                  <c:v>9.259259259259256E-2</c:v>
                </c:pt>
                <c:pt idx="115">
                  <c:v>9.259259259259256E-2</c:v>
                </c:pt>
                <c:pt idx="116">
                  <c:v>9.259259259259256E-2</c:v>
                </c:pt>
                <c:pt idx="117">
                  <c:v>7.407407407407407E-2</c:v>
                </c:pt>
                <c:pt idx="118">
                  <c:v>7.407407407407407E-2</c:v>
                </c:pt>
                <c:pt idx="119">
                  <c:v>5.555555555555558E-2</c:v>
                </c:pt>
                <c:pt idx="120">
                  <c:v>5.555555555555558E-2</c:v>
                </c:pt>
                <c:pt idx="121">
                  <c:v>5.555555555555558E-2</c:v>
                </c:pt>
                <c:pt idx="122">
                  <c:v>5.555555555555558E-2</c:v>
                </c:pt>
                <c:pt idx="123">
                  <c:v>5.555555555555558E-2</c:v>
                </c:pt>
                <c:pt idx="124">
                  <c:v>5.555555555555558E-2</c:v>
                </c:pt>
                <c:pt idx="125">
                  <c:v>5.555555555555558E-2</c:v>
                </c:pt>
                <c:pt idx="126">
                  <c:v>5.555555555555558E-2</c:v>
                </c:pt>
                <c:pt idx="127">
                  <c:v>5.555555555555558E-2</c:v>
                </c:pt>
                <c:pt idx="128">
                  <c:v>5.555555555555558E-2</c:v>
                </c:pt>
                <c:pt idx="129">
                  <c:v>5.555555555555558E-2</c:v>
                </c:pt>
                <c:pt idx="130">
                  <c:v>3.703703703703709E-2</c:v>
                </c:pt>
                <c:pt idx="131">
                  <c:v>3.703703703703709E-2</c:v>
                </c:pt>
                <c:pt idx="132">
                  <c:v>3.703703703703709E-2</c:v>
                </c:pt>
                <c:pt idx="133">
                  <c:v>3.703703703703709E-2</c:v>
                </c:pt>
                <c:pt idx="134">
                  <c:v>3.703703703703709E-2</c:v>
                </c:pt>
                <c:pt idx="135">
                  <c:v>3.703703703703709E-2</c:v>
                </c:pt>
                <c:pt idx="136">
                  <c:v>3.703703703703709E-2</c:v>
                </c:pt>
                <c:pt idx="137">
                  <c:v>3.703703703703709E-2</c:v>
                </c:pt>
                <c:pt idx="138">
                  <c:v>3.703703703703709E-2</c:v>
                </c:pt>
                <c:pt idx="139">
                  <c:v>3.703703703703709E-2</c:v>
                </c:pt>
                <c:pt idx="140">
                  <c:v>3.703703703703709E-2</c:v>
                </c:pt>
                <c:pt idx="141">
                  <c:v>3.703703703703709E-2</c:v>
                </c:pt>
                <c:pt idx="142">
                  <c:v>1.851851851851849E-2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xVal>
          <c:yVal>
            <c:numRef>
              <c:f>'4b'!$DE$4:$DE$154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0.98958333333333337</c:v>
                </c:pt>
                <c:pt idx="13">
                  <c:v>0.98958333333333337</c:v>
                </c:pt>
                <c:pt idx="14">
                  <c:v>0.98958333333333337</c:v>
                </c:pt>
                <c:pt idx="15">
                  <c:v>0.98958333333333337</c:v>
                </c:pt>
                <c:pt idx="16">
                  <c:v>0.97916666666666663</c:v>
                </c:pt>
                <c:pt idx="17">
                  <c:v>0.97916666666666663</c:v>
                </c:pt>
                <c:pt idx="18">
                  <c:v>0.97916666666666663</c:v>
                </c:pt>
                <c:pt idx="19">
                  <c:v>0.96875</c:v>
                </c:pt>
                <c:pt idx="20">
                  <c:v>0.95833333333333337</c:v>
                </c:pt>
                <c:pt idx="21">
                  <c:v>0.95833333333333337</c:v>
                </c:pt>
                <c:pt idx="22">
                  <c:v>0.94791666666666663</c:v>
                </c:pt>
                <c:pt idx="23">
                  <c:v>0.94791666666666663</c:v>
                </c:pt>
                <c:pt idx="24">
                  <c:v>0.94791666666666663</c:v>
                </c:pt>
                <c:pt idx="25">
                  <c:v>0.9375</c:v>
                </c:pt>
                <c:pt idx="26">
                  <c:v>0.92708333333333337</c:v>
                </c:pt>
                <c:pt idx="27">
                  <c:v>0.91666666666666663</c:v>
                </c:pt>
                <c:pt idx="28">
                  <c:v>0.90625</c:v>
                </c:pt>
                <c:pt idx="29">
                  <c:v>0.90625</c:v>
                </c:pt>
                <c:pt idx="30">
                  <c:v>0.90625</c:v>
                </c:pt>
                <c:pt idx="31">
                  <c:v>0.89583333333333337</c:v>
                </c:pt>
                <c:pt idx="32">
                  <c:v>0.88541666666666663</c:v>
                </c:pt>
                <c:pt idx="33">
                  <c:v>0.875</c:v>
                </c:pt>
                <c:pt idx="34">
                  <c:v>0.875</c:v>
                </c:pt>
                <c:pt idx="35">
                  <c:v>0.86458333333333337</c:v>
                </c:pt>
                <c:pt idx="36">
                  <c:v>0.86458333333333337</c:v>
                </c:pt>
                <c:pt idx="37">
                  <c:v>0.86458333333333337</c:v>
                </c:pt>
                <c:pt idx="38">
                  <c:v>0.86458333333333337</c:v>
                </c:pt>
                <c:pt idx="39">
                  <c:v>0.86458333333333337</c:v>
                </c:pt>
                <c:pt idx="40">
                  <c:v>0.86458333333333337</c:v>
                </c:pt>
                <c:pt idx="41">
                  <c:v>0.85416666666666663</c:v>
                </c:pt>
                <c:pt idx="42">
                  <c:v>0.85416666666666663</c:v>
                </c:pt>
                <c:pt idx="43">
                  <c:v>0.84375</c:v>
                </c:pt>
                <c:pt idx="44">
                  <c:v>0.83333333333333337</c:v>
                </c:pt>
                <c:pt idx="45">
                  <c:v>0.83333333333333337</c:v>
                </c:pt>
                <c:pt idx="46">
                  <c:v>0.83333333333333337</c:v>
                </c:pt>
                <c:pt idx="47">
                  <c:v>0.83333333333333337</c:v>
                </c:pt>
                <c:pt idx="48">
                  <c:v>0.82291666666666663</c:v>
                </c:pt>
                <c:pt idx="49">
                  <c:v>0.82291666666666663</c:v>
                </c:pt>
                <c:pt idx="50">
                  <c:v>0.8125</c:v>
                </c:pt>
                <c:pt idx="51">
                  <c:v>0.80208333333333337</c:v>
                </c:pt>
                <c:pt idx="52">
                  <c:v>0.79166666666666663</c:v>
                </c:pt>
                <c:pt idx="53">
                  <c:v>0.78125</c:v>
                </c:pt>
                <c:pt idx="54">
                  <c:v>0.78125</c:v>
                </c:pt>
                <c:pt idx="55">
                  <c:v>0.77083333333333337</c:v>
                </c:pt>
                <c:pt idx="56">
                  <c:v>0.76041666666666663</c:v>
                </c:pt>
                <c:pt idx="57">
                  <c:v>0.75</c:v>
                </c:pt>
                <c:pt idx="58">
                  <c:v>0.73958333333333326</c:v>
                </c:pt>
                <c:pt idx="59">
                  <c:v>0.72916666666666674</c:v>
                </c:pt>
                <c:pt idx="60">
                  <c:v>0.71875</c:v>
                </c:pt>
                <c:pt idx="61">
                  <c:v>0.71875</c:v>
                </c:pt>
                <c:pt idx="62">
                  <c:v>0.71875</c:v>
                </c:pt>
                <c:pt idx="63">
                  <c:v>0.70833333333333326</c:v>
                </c:pt>
                <c:pt idx="64">
                  <c:v>0.69791666666666674</c:v>
                </c:pt>
                <c:pt idx="65">
                  <c:v>0.6875</c:v>
                </c:pt>
                <c:pt idx="66">
                  <c:v>0.6875</c:v>
                </c:pt>
                <c:pt idx="67">
                  <c:v>0.6875</c:v>
                </c:pt>
                <c:pt idx="68">
                  <c:v>0.67708333333333326</c:v>
                </c:pt>
                <c:pt idx="69">
                  <c:v>0.66666666666666674</c:v>
                </c:pt>
                <c:pt idx="70">
                  <c:v>0.65625</c:v>
                </c:pt>
                <c:pt idx="71">
                  <c:v>0.64583333333333326</c:v>
                </c:pt>
                <c:pt idx="72">
                  <c:v>0.63541666666666674</c:v>
                </c:pt>
                <c:pt idx="73">
                  <c:v>0.625</c:v>
                </c:pt>
                <c:pt idx="74">
                  <c:v>0.61458333333333326</c:v>
                </c:pt>
                <c:pt idx="75">
                  <c:v>0.61458333333333326</c:v>
                </c:pt>
                <c:pt idx="76">
                  <c:v>0.61458333333333326</c:v>
                </c:pt>
                <c:pt idx="77">
                  <c:v>0.61458333333333326</c:v>
                </c:pt>
                <c:pt idx="78">
                  <c:v>0.61458333333333326</c:v>
                </c:pt>
                <c:pt idx="79">
                  <c:v>0.60416666666666674</c:v>
                </c:pt>
                <c:pt idx="80">
                  <c:v>0.60416666666666674</c:v>
                </c:pt>
                <c:pt idx="81">
                  <c:v>0.59375</c:v>
                </c:pt>
                <c:pt idx="82">
                  <c:v>0.59375</c:v>
                </c:pt>
                <c:pt idx="83">
                  <c:v>0.58333333333333326</c:v>
                </c:pt>
                <c:pt idx="84">
                  <c:v>0.57291666666666674</c:v>
                </c:pt>
                <c:pt idx="85">
                  <c:v>0.5625</c:v>
                </c:pt>
                <c:pt idx="86">
                  <c:v>0.55208333333333326</c:v>
                </c:pt>
                <c:pt idx="87">
                  <c:v>0.54166666666666674</c:v>
                </c:pt>
                <c:pt idx="88">
                  <c:v>0.54166666666666674</c:v>
                </c:pt>
                <c:pt idx="89">
                  <c:v>0.54166666666666674</c:v>
                </c:pt>
                <c:pt idx="90">
                  <c:v>0.53125</c:v>
                </c:pt>
                <c:pt idx="91">
                  <c:v>0.52083333333333326</c:v>
                </c:pt>
                <c:pt idx="92">
                  <c:v>0.51041666666666674</c:v>
                </c:pt>
                <c:pt idx="93">
                  <c:v>0.5</c:v>
                </c:pt>
                <c:pt idx="94">
                  <c:v>0.48958333333333337</c:v>
                </c:pt>
                <c:pt idx="95">
                  <c:v>0.47916666666666663</c:v>
                </c:pt>
                <c:pt idx="96">
                  <c:v>0.47916666666666663</c:v>
                </c:pt>
                <c:pt idx="97">
                  <c:v>0.47916666666666663</c:v>
                </c:pt>
                <c:pt idx="98">
                  <c:v>0.46875</c:v>
                </c:pt>
                <c:pt idx="99">
                  <c:v>0.45833333333333337</c:v>
                </c:pt>
                <c:pt idx="100">
                  <c:v>0.45833333333333337</c:v>
                </c:pt>
                <c:pt idx="101">
                  <c:v>0.45833333333333337</c:v>
                </c:pt>
                <c:pt idx="102">
                  <c:v>0.44791666666666663</c:v>
                </c:pt>
                <c:pt idx="103">
                  <c:v>0.4375</c:v>
                </c:pt>
                <c:pt idx="104">
                  <c:v>0.42708333333333337</c:v>
                </c:pt>
                <c:pt idx="105">
                  <c:v>0.41666666666666663</c:v>
                </c:pt>
                <c:pt idx="106">
                  <c:v>0.40625</c:v>
                </c:pt>
                <c:pt idx="107">
                  <c:v>0.39583333333333337</c:v>
                </c:pt>
                <c:pt idx="108">
                  <c:v>0.38541666666666663</c:v>
                </c:pt>
                <c:pt idx="109">
                  <c:v>0.375</c:v>
                </c:pt>
                <c:pt idx="110">
                  <c:v>0.36458333333333337</c:v>
                </c:pt>
                <c:pt idx="111">
                  <c:v>0.35416666666666663</c:v>
                </c:pt>
                <c:pt idx="112">
                  <c:v>0.34375</c:v>
                </c:pt>
                <c:pt idx="113">
                  <c:v>0.33333333333333337</c:v>
                </c:pt>
                <c:pt idx="114">
                  <c:v>0.32291666666666663</c:v>
                </c:pt>
                <c:pt idx="115">
                  <c:v>0.3125</c:v>
                </c:pt>
                <c:pt idx="116">
                  <c:v>0.30208333333333337</c:v>
                </c:pt>
                <c:pt idx="117">
                  <c:v>0.30208333333333337</c:v>
                </c:pt>
                <c:pt idx="118">
                  <c:v>0.29166666666666663</c:v>
                </c:pt>
                <c:pt idx="119">
                  <c:v>0.29166666666666663</c:v>
                </c:pt>
                <c:pt idx="120">
                  <c:v>0.28125</c:v>
                </c:pt>
                <c:pt idx="121">
                  <c:v>0.27083333333333337</c:v>
                </c:pt>
                <c:pt idx="122">
                  <c:v>0.26041666666666663</c:v>
                </c:pt>
                <c:pt idx="123">
                  <c:v>0.25</c:v>
                </c:pt>
                <c:pt idx="124">
                  <c:v>0.23958333333333337</c:v>
                </c:pt>
                <c:pt idx="125">
                  <c:v>0.22916666666666663</c:v>
                </c:pt>
                <c:pt idx="126">
                  <c:v>0.21875</c:v>
                </c:pt>
                <c:pt idx="127">
                  <c:v>0.20833333333333337</c:v>
                </c:pt>
                <c:pt idx="128">
                  <c:v>0.19791666666666663</c:v>
                </c:pt>
                <c:pt idx="129">
                  <c:v>0.1875</c:v>
                </c:pt>
                <c:pt idx="130">
                  <c:v>0.1875</c:v>
                </c:pt>
                <c:pt idx="131">
                  <c:v>0.17708333333333337</c:v>
                </c:pt>
                <c:pt idx="132">
                  <c:v>0.16666666666666663</c:v>
                </c:pt>
                <c:pt idx="133">
                  <c:v>0.15625</c:v>
                </c:pt>
                <c:pt idx="134">
                  <c:v>0.14583333333333337</c:v>
                </c:pt>
                <c:pt idx="135">
                  <c:v>0.13541666666666663</c:v>
                </c:pt>
                <c:pt idx="136">
                  <c:v>0.125</c:v>
                </c:pt>
                <c:pt idx="137">
                  <c:v>0.11458333333333337</c:v>
                </c:pt>
                <c:pt idx="138">
                  <c:v>0.10416666666666663</c:v>
                </c:pt>
                <c:pt idx="139">
                  <c:v>9.375E-2</c:v>
                </c:pt>
                <c:pt idx="140">
                  <c:v>8.333333333333337E-2</c:v>
                </c:pt>
                <c:pt idx="141">
                  <c:v>7.291666666666663E-2</c:v>
                </c:pt>
                <c:pt idx="142">
                  <c:v>7.291666666666663E-2</c:v>
                </c:pt>
                <c:pt idx="143">
                  <c:v>7.291666666666663E-2</c:v>
                </c:pt>
                <c:pt idx="144">
                  <c:v>6.25E-2</c:v>
                </c:pt>
                <c:pt idx="145">
                  <c:v>5.208333333333337E-2</c:v>
                </c:pt>
                <c:pt idx="146">
                  <c:v>4.166666666666663E-2</c:v>
                </c:pt>
                <c:pt idx="147">
                  <c:v>3.125E-2</c:v>
                </c:pt>
                <c:pt idx="148">
                  <c:v>2.083333333333337E-2</c:v>
                </c:pt>
                <c:pt idx="149">
                  <c:v>1.041666666666663E-2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83-4CBB-9FC0-1F9E7DDD7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019688"/>
        <c:axId val="607023624"/>
      </c:scatterChart>
      <c:valAx>
        <c:axId val="60701968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023624"/>
        <c:crosses val="autoZero"/>
        <c:crossBetween val="midCat"/>
      </c:valAx>
      <c:valAx>
        <c:axId val="60702362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701968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AU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($m) vs No. of Staff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AU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Stores_Data!$T$1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8.9580623074289628E-2"/>
                  <c:y val="-9.84276729559748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A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Stores_Data!$F$2:$F$151</c:f>
              <c:numCache>
                <c:formatCode>General</c:formatCode>
                <c:ptCount val="150"/>
                <c:pt idx="0">
                  <c:v>60</c:v>
                </c:pt>
                <c:pt idx="1">
                  <c:v>69</c:v>
                </c:pt>
                <c:pt idx="2">
                  <c:v>79</c:v>
                </c:pt>
                <c:pt idx="3">
                  <c:v>66</c:v>
                </c:pt>
                <c:pt idx="4">
                  <c:v>51</c:v>
                </c:pt>
                <c:pt idx="5">
                  <c:v>62</c:v>
                </c:pt>
                <c:pt idx="6">
                  <c:v>61</c:v>
                </c:pt>
                <c:pt idx="7">
                  <c:v>59</c:v>
                </c:pt>
                <c:pt idx="8">
                  <c:v>65</c:v>
                </c:pt>
                <c:pt idx="9">
                  <c:v>55</c:v>
                </c:pt>
                <c:pt idx="10">
                  <c:v>65</c:v>
                </c:pt>
                <c:pt idx="11">
                  <c:v>74</c:v>
                </c:pt>
                <c:pt idx="12">
                  <c:v>43</c:v>
                </c:pt>
                <c:pt idx="13">
                  <c:v>78</c:v>
                </c:pt>
                <c:pt idx="14">
                  <c:v>67</c:v>
                </c:pt>
                <c:pt idx="15">
                  <c:v>62</c:v>
                </c:pt>
                <c:pt idx="16">
                  <c:v>99</c:v>
                </c:pt>
                <c:pt idx="17">
                  <c:v>67</c:v>
                </c:pt>
                <c:pt idx="18">
                  <c:v>51</c:v>
                </c:pt>
                <c:pt idx="19">
                  <c:v>71</c:v>
                </c:pt>
                <c:pt idx="20">
                  <c:v>65</c:v>
                </c:pt>
                <c:pt idx="21">
                  <c:v>86</c:v>
                </c:pt>
                <c:pt idx="22">
                  <c:v>51</c:v>
                </c:pt>
                <c:pt idx="23">
                  <c:v>56</c:v>
                </c:pt>
                <c:pt idx="24">
                  <c:v>60</c:v>
                </c:pt>
                <c:pt idx="25">
                  <c:v>40</c:v>
                </c:pt>
                <c:pt idx="26">
                  <c:v>85</c:v>
                </c:pt>
                <c:pt idx="27">
                  <c:v>35</c:v>
                </c:pt>
                <c:pt idx="28">
                  <c:v>51</c:v>
                </c:pt>
                <c:pt idx="29">
                  <c:v>102</c:v>
                </c:pt>
                <c:pt idx="30">
                  <c:v>70</c:v>
                </c:pt>
                <c:pt idx="31">
                  <c:v>61</c:v>
                </c:pt>
                <c:pt idx="32">
                  <c:v>44</c:v>
                </c:pt>
                <c:pt idx="33">
                  <c:v>98</c:v>
                </c:pt>
                <c:pt idx="34">
                  <c:v>53</c:v>
                </c:pt>
                <c:pt idx="35">
                  <c:v>44</c:v>
                </c:pt>
                <c:pt idx="36">
                  <c:v>58</c:v>
                </c:pt>
                <c:pt idx="37">
                  <c:v>60</c:v>
                </c:pt>
                <c:pt idx="38">
                  <c:v>54</c:v>
                </c:pt>
                <c:pt idx="39">
                  <c:v>48</c:v>
                </c:pt>
                <c:pt idx="40">
                  <c:v>53</c:v>
                </c:pt>
                <c:pt idx="41">
                  <c:v>88</c:v>
                </c:pt>
                <c:pt idx="42">
                  <c:v>59</c:v>
                </c:pt>
                <c:pt idx="43">
                  <c:v>117</c:v>
                </c:pt>
                <c:pt idx="44">
                  <c:v>83</c:v>
                </c:pt>
                <c:pt idx="45">
                  <c:v>91</c:v>
                </c:pt>
                <c:pt idx="46">
                  <c:v>56</c:v>
                </c:pt>
                <c:pt idx="47">
                  <c:v>51</c:v>
                </c:pt>
                <c:pt idx="48">
                  <c:v>56</c:v>
                </c:pt>
                <c:pt idx="49">
                  <c:v>51</c:v>
                </c:pt>
                <c:pt idx="50">
                  <c:v>56</c:v>
                </c:pt>
                <c:pt idx="51">
                  <c:v>53</c:v>
                </c:pt>
                <c:pt idx="52">
                  <c:v>62</c:v>
                </c:pt>
                <c:pt idx="53">
                  <c:v>44</c:v>
                </c:pt>
                <c:pt idx="54">
                  <c:v>41</c:v>
                </c:pt>
                <c:pt idx="55">
                  <c:v>72</c:v>
                </c:pt>
                <c:pt idx="56">
                  <c:v>55</c:v>
                </c:pt>
                <c:pt idx="57">
                  <c:v>48</c:v>
                </c:pt>
                <c:pt idx="58">
                  <c:v>76</c:v>
                </c:pt>
                <c:pt idx="59">
                  <c:v>58</c:v>
                </c:pt>
                <c:pt idx="60">
                  <c:v>51</c:v>
                </c:pt>
                <c:pt idx="61">
                  <c:v>67</c:v>
                </c:pt>
                <c:pt idx="62">
                  <c:v>50</c:v>
                </c:pt>
                <c:pt idx="63">
                  <c:v>58</c:v>
                </c:pt>
                <c:pt idx="64">
                  <c:v>89</c:v>
                </c:pt>
                <c:pt idx="65">
                  <c:v>76</c:v>
                </c:pt>
                <c:pt idx="66">
                  <c:v>71</c:v>
                </c:pt>
                <c:pt idx="67">
                  <c:v>63</c:v>
                </c:pt>
                <c:pt idx="68">
                  <c:v>55</c:v>
                </c:pt>
                <c:pt idx="69">
                  <c:v>56</c:v>
                </c:pt>
                <c:pt idx="70">
                  <c:v>57</c:v>
                </c:pt>
                <c:pt idx="71">
                  <c:v>79</c:v>
                </c:pt>
                <c:pt idx="72">
                  <c:v>53</c:v>
                </c:pt>
                <c:pt idx="73">
                  <c:v>47</c:v>
                </c:pt>
                <c:pt idx="74">
                  <c:v>39</c:v>
                </c:pt>
                <c:pt idx="75">
                  <c:v>75</c:v>
                </c:pt>
                <c:pt idx="76">
                  <c:v>51</c:v>
                </c:pt>
                <c:pt idx="77">
                  <c:v>51</c:v>
                </c:pt>
                <c:pt idx="78">
                  <c:v>74</c:v>
                </c:pt>
                <c:pt idx="79">
                  <c:v>50</c:v>
                </c:pt>
                <c:pt idx="80">
                  <c:v>70</c:v>
                </c:pt>
                <c:pt idx="81">
                  <c:v>66</c:v>
                </c:pt>
                <c:pt idx="82">
                  <c:v>43</c:v>
                </c:pt>
                <c:pt idx="83">
                  <c:v>49</c:v>
                </c:pt>
                <c:pt idx="84">
                  <c:v>49</c:v>
                </c:pt>
                <c:pt idx="85">
                  <c:v>46</c:v>
                </c:pt>
                <c:pt idx="86">
                  <c:v>53</c:v>
                </c:pt>
                <c:pt idx="87">
                  <c:v>62</c:v>
                </c:pt>
                <c:pt idx="88">
                  <c:v>51</c:v>
                </c:pt>
                <c:pt idx="89">
                  <c:v>70</c:v>
                </c:pt>
                <c:pt idx="90">
                  <c:v>56</c:v>
                </c:pt>
                <c:pt idx="91">
                  <c:v>42</c:v>
                </c:pt>
                <c:pt idx="92">
                  <c:v>56</c:v>
                </c:pt>
                <c:pt idx="93">
                  <c:v>60</c:v>
                </c:pt>
                <c:pt idx="94">
                  <c:v>48</c:v>
                </c:pt>
                <c:pt idx="95">
                  <c:v>88</c:v>
                </c:pt>
                <c:pt idx="96">
                  <c:v>75</c:v>
                </c:pt>
                <c:pt idx="97">
                  <c:v>56</c:v>
                </c:pt>
                <c:pt idx="98">
                  <c:v>60</c:v>
                </c:pt>
                <c:pt idx="99">
                  <c:v>58</c:v>
                </c:pt>
                <c:pt idx="100">
                  <c:v>67</c:v>
                </c:pt>
                <c:pt idx="101">
                  <c:v>73</c:v>
                </c:pt>
                <c:pt idx="102">
                  <c:v>70</c:v>
                </c:pt>
                <c:pt idx="103">
                  <c:v>49</c:v>
                </c:pt>
                <c:pt idx="104">
                  <c:v>55</c:v>
                </c:pt>
                <c:pt idx="105">
                  <c:v>49</c:v>
                </c:pt>
                <c:pt idx="106">
                  <c:v>74</c:v>
                </c:pt>
                <c:pt idx="107">
                  <c:v>53</c:v>
                </c:pt>
                <c:pt idx="108">
                  <c:v>58</c:v>
                </c:pt>
                <c:pt idx="109">
                  <c:v>54</c:v>
                </c:pt>
                <c:pt idx="110">
                  <c:v>55</c:v>
                </c:pt>
                <c:pt idx="111">
                  <c:v>65</c:v>
                </c:pt>
                <c:pt idx="112">
                  <c:v>39</c:v>
                </c:pt>
                <c:pt idx="113">
                  <c:v>42</c:v>
                </c:pt>
                <c:pt idx="114">
                  <c:v>89</c:v>
                </c:pt>
                <c:pt idx="115">
                  <c:v>65</c:v>
                </c:pt>
                <c:pt idx="116">
                  <c:v>49</c:v>
                </c:pt>
                <c:pt idx="117">
                  <c:v>51</c:v>
                </c:pt>
                <c:pt idx="118">
                  <c:v>53</c:v>
                </c:pt>
                <c:pt idx="119">
                  <c:v>96</c:v>
                </c:pt>
                <c:pt idx="120">
                  <c:v>56</c:v>
                </c:pt>
                <c:pt idx="121">
                  <c:v>79</c:v>
                </c:pt>
                <c:pt idx="122">
                  <c:v>64</c:v>
                </c:pt>
                <c:pt idx="123">
                  <c:v>67</c:v>
                </c:pt>
                <c:pt idx="124">
                  <c:v>65</c:v>
                </c:pt>
                <c:pt idx="125">
                  <c:v>89</c:v>
                </c:pt>
                <c:pt idx="126">
                  <c:v>53</c:v>
                </c:pt>
                <c:pt idx="127">
                  <c:v>44</c:v>
                </c:pt>
                <c:pt idx="128">
                  <c:v>46</c:v>
                </c:pt>
                <c:pt idx="129">
                  <c:v>58</c:v>
                </c:pt>
                <c:pt idx="130">
                  <c:v>62</c:v>
                </c:pt>
                <c:pt idx="131">
                  <c:v>62</c:v>
                </c:pt>
                <c:pt idx="132">
                  <c:v>46</c:v>
                </c:pt>
                <c:pt idx="133">
                  <c:v>66</c:v>
                </c:pt>
                <c:pt idx="134">
                  <c:v>56</c:v>
                </c:pt>
                <c:pt idx="135">
                  <c:v>82</c:v>
                </c:pt>
                <c:pt idx="136">
                  <c:v>44</c:v>
                </c:pt>
                <c:pt idx="137">
                  <c:v>44</c:v>
                </c:pt>
                <c:pt idx="138">
                  <c:v>51</c:v>
                </c:pt>
                <c:pt idx="139">
                  <c:v>70</c:v>
                </c:pt>
                <c:pt idx="140">
                  <c:v>44</c:v>
                </c:pt>
                <c:pt idx="141">
                  <c:v>75</c:v>
                </c:pt>
                <c:pt idx="142">
                  <c:v>68</c:v>
                </c:pt>
                <c:pt idx="143">
                  <c:v>84</c:v>
                </c:pt>
                <c:pt idx="144">
                  <c:v>51</c:v>
                </c:pt>
                <c:pt idx="145">
                  <c:v>88</c:v>
                </c:pt>
                <c:pt idx="146">
                  <c:v>58</c:v>
                </c:pt>
                <c:pt idx="147">
                  <c:v>66</c:v>
                </c:pt>
                <c:pt idx="148">
                  <c:v>55</c:v>
                </c:pt>
                <c:pt idx="149">
                  <c:v>60</c:v>
                </c:pt>
              </c:numCache>
            </c:numRef>
          </c:xVal>
          <c:yVal>
            <c:numRef>
              <c:f>Stores_Data!$T$2:$T$151</c:f>
              <c:numCache>
                <c:formatCode>0.0</c:formatCode>
                <c:ptCount val="150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50-4D07-988B-779B5DE9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26904"/>
        <c:axId val="661841920"/>
      </c:scatterChart>
      <c:valAx>
        <c:axId val="65842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AU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Staff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41636743696940165"/>
              <c:y val="0.88526272307883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AU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A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41920"/>
        <c:crosses val="autoZero"/>
        <c:crossBetween val="midCat"/>
      </c:valAx>
      <c:valAx>
        <c:axId val="66184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AU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($m) 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AU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A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2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 lang="en-AU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'4c'!$CK$4:$CK$154</c:f>
              <c:numCache>
                <c:formatCode>General</c:formatCode>
                <c:ptCount val="151"/>
                <c:pt idx="0">
                  <c:v>1</c:v>
                </c:pt>
                <c:pt idx="1">
                  <c:v>0.98148148148148151</c:v>
                </c:pt>
                <c:pt idx="2">
                  <c:v>0.96296296296296302</c:v>
                </c:pt>
                <c:pt idx="3">
                  <c:v>0.94444444444444442</c:v>
                </c:pt>
                <c:pt idx="4">
                  <c:v>0.92592592592592593</c:v>
                </c:pt>
                <c:pt idx="5">
                  <c:v>0.90740740740740744</c:v>
                </c:pt>
                <c:pt idx="6">
                  <c:v>0.88888888888888884</c:v>
                </c:pt>
                <c:pt idx="7">
                  <c:v>0.87037037037037035</c:v>
                </c:pt>
                <c:pt idx="8">
                  <c:v>0.85185185185185186</c:v>
                </c:pt>
                <c:pt idx="9">
                  <c:v>0.85185185185185186</c:v>
                </c:pt>
                <c:pt idx="10">
                  <c:v>0.83333333333333337</c:v>
                </c:pt>
                <c:pt idx="11">
                  <c:v>0.81481481481481488</c:v>
                </c:pt>
                <c:pt idx="12">
                  <c:v>0.79629629629629628</c:v>
                </c:pt>
                <c:pt idx="13">
                  <c:v>0.77777777777777779</c:v>
                </c:pt>
                <c:pt idx="14">
                  <c:v>0.7592592592592593</c:v>
                </c:pt>
                <c:pt idx="15">
                  <c:v>0.7407407407407407</c:v>
                </c:pt>
                <c:pt idx="16">
                  <c:v>0.72222222222222221</c:v>
                </c:pt>
                <c:pt idx="17">
                  <c:v>0.70370370370370372</c:v>
                </c:pt>
                <c:pt idx="18">
                  <c:v>0.70370370370370372</c:v>
                </c:pt>
                <c:pt idx="19">
                  <c:v>0.70370370370370372</c:v>
                </c:pt>
                <c:pt idx="20">
                  <c:v>0.68518518518518512</c:v>
                </c:pt>
                <c:pt idx="21">
                  <c:v>0.68518518518518512</c:v>
                </c:pt>
                <c:pt idx="22">
                  <c:v>0.66666666666666674</c:v>
                </c:pt>
                <c:pt idx="23">
                  <c:v>0.64814814814814814</c:v>
                </c:pt>
                <c:pt idx="24">
                  <c:v>0.64814814814814814</c:v>
                </c:pt>
                <c:pt idx="25">
                  <c:v>0.64814814814814814</c:v>
                </c:pt>
                <c:pt idx="26">
                  <c:v>0.64814814814814814</c:v>
                </c:pt>
                <c:pt idx="27">
                  <c:v>0.64814814814814814</c:v>
                </c:pt>
                <c:pt idx="28">
                  <c:v>0.62962962962962965</c:v>
                </c:pt>
                <c:pt idx="29">
                  <c:v>0.62962962962962965</c:v>
                </c:pt>
                <c:pt idx="30">
                  <c:v>0.62962962962962965</c:v>
                </c:pt>
                <c:pt idx="31">
                  <c:v>0.61111111111111116</c:v>
                </c:pt>
                <c:pt idx="32">
                  <c:v>0.61111111111111116</c:v>
                </c:pt>
                <c:pt idx="33">
                  <c:v>0.61111111111111116</c:v>
                </c:pt>
                <c:pt idx="34">
                  <c:v>0.59259259259259256</c:v>
                </c:pt>
                <c:pt idx="35">
                  <c:v>0.59259259259259256</c:v>
                </c:pt>
                <c:pt idx="36">
                  <c:v>0.57407407407407407</c:v>
                </c:pt>
                <c:pt idx="37">
                  <c:v>0.55555555555555558</c:v>
                </c:pt>
                <c:pt idx="38">
                  <c:v>0.53703703703703698</c:v>
                </c:pt>
                <c:pt idx="39">
                  <c:v>0.5185185185185186</c:v>
                </c:pt>
                <c:pt idx="40">
                  <c:v>0.5</c:v>
                </c:pt>
                <c:pt idx="41">
                  <c:v>0.48148148148148151</c:v>
                </c:pt>
                <c:pt idx="42">
                  <c:v>0.48148148148148151</c:v>
                </c:pt>
                <c:pt idx="43">
                  <c:v>0.46296296296296291</c:v>
                </c:pt>
                <c:pt idx="44">
                  <c:v>0.44444444444444442</c:v>
                </c:pt>
                <c:pt idx="45">
                  <c:v>0.42592592592592593</c:v>
                </c:pt>
                <c:pt idx="46">
                  <c:v>0.42592592592592593</c:v>
                </c:pt>
                <c:pt idx="47">
                  <c:v>0.40740740740740744</c:v>
                </c:pt>
                <c:pt idx="48">
                  <c:v>0.40740740740740744</c:v>
                </c:pt>
                <c:pt idx="49">
                  <c:v>0.40740740740740744</c:v>
                </c:pt>
                <c:pt idx="50">
                  <c:v>0.40740740740740744</c:v>
                </c:pt>
                <c:pt idx="51">
                  <c:v>0.38888888888888884</c:v>
                </c:pt>
                <c:pt idx="52">
                  <c:v>0.38888888888888884</c:v>
                </c:pt>
                <c:pt idx="53">
                  <c:v>0.38888888888888884</c:v>
                </c:pt>
                <c:pt idx="54">
                  <c:v>0.38888888888888884</c:v>
                </c:pt>
                <c:pt idx="55">
                  <c:v>0.38888888888888884</c:v>
                </c:pt>
                <c:pt idx="56">
                  <c:v>0.38888888888888884</c:v>
                </c:pt>
                <c:pt idx="57">
                  <c:v>0.38888888888888884</c:v>
                </c:pt>
                <c:pt idx="58">
                  <c:v>0.38888888888888884</c:v>
                </c:pt>
                <c:pt idx="59">
                  <c:v>0.38888888888888884</c:v>
                </c:pt>
                <c:pt idx="60">
                  <c:v>0.38888888888888884</c:v>
                </c:pt>
                <c:pt idx="61">
                  <c:v>0.37037037037037035</c:v>
                </c:pt>
                <c:pt idx="62">
                  <c:v>0.37037037037037035</c:v>
                </c:pt>
                <c:pt idx="63">
                  <c:v>0.35185185185185186</c:v>
                </c:pt>
                <c:pt idx="64">
                  <c:v>0.35185185185185186</c:v>
                </c:pt>
                <c:pt idx="65">
                  <c:v>0.35185185185185186</c:v>
                </c:pt>
                <c:pt idx="66">
                  <c:v>0.35185185185185186</c:v>
                </c:pt>
                <c:pt idx="67">
                  <c:v>0.35185185185185186</c:v>
                </c:pt>
                <c:pt idx="68">
                  <c:v>0.35185185185185186</c:v>
                </c:pt>
                <c:pt idx="69">
                  <c:v>0.35185185185185186</c:v>
                </c:pt>
                <c:pt idx="70">
                  <c:v>0.35185185185185186</c:v>
                </c:pt>
                <c:pt idx="71">
                  <c:v>0.33333333333333337</c:v>
                </c:pt>
                <c:pt idx="72">
                  <c:v>0.31481481481481477</c:v>
                </c:pt>
                <c:pt idx="73">
                  <c:v>0.31481481481481477</c:v>
                </c:pt>
                <c:pt idx="74">
                  <c:v>0.29629629629629628</c:v>
                </c:pt>
                <c:pt idx="75">
                  <c:v>0.27777777777777779</c:v>
                </c:pt>
                <c:pt idx="76">
                  <c:v>0.2592592592592593</c:v>
                </c:pt>
                <c:pt idx="77">
                  <c:v>0.2407407407407407</c:v>
                </c:pt>
                <c:pt idx="78">
                  <c:v>0.22222222222222221</c:v>
                </c:pt>
                <c:pt idx="79">
                  <c:v>0.22222222222222221</c:v>
                </c:pt>
                <c:pt idx="80">
                  <c:v>0.22222222222222221</c:v>
                </c:pt>
                <c:pt idx="81">
                  <c:v>0.22222222222222221</c:v>
                </c:pt>
                <c:pt idx="82">
                  <c:v>0.20370370370370372</c:v>
                </c:pt>
                <c:pt idx="83">
                  <c:v>0.20370370370370372</c:v>
                </c:pt>
                <c:pt idx="84">
                  <c:v>0.20370370370370372</c:v>
                </c:pt>
                <c:pt idx="85">
                  <c:v>0.20370370370370372</c:v>
                </c:pt>
                <c:pt idx="86">
                  <c:v>0.18518518518518523</c:v>
                </c:pt>
                <c:pt idx="87">
                  <c:v>0.18518518518518523</c:v>
                </c:pt>
                <c:pt idx="88">
                  <c:v>0.18518518518518523</c:v>
                </c:pt>
                <c:pt idx="89">
                  <c:v>0.18518518518518523</c:v>
                </c:pt>
                <c:pt idx="90">
                  <c:v>0.18518518518518523</c:v>
                </c:pt>
                <c:pt idx="91">
                  <c:v>0.16666666666666663</c:v>
                </c:pt>
                <c:pt idx="92">
                  <c:v>0.16666666666666663</c:v>
                </c:pt>
                <c:pt idx="93">
                  <c:v>0.16666666666666663</c:v>
                </c:pt>
                <c:pt idx="94">
                  <c:v>0.16666666666666663</c:v>
                </c:pt>
                <c:pt idx="95">
                  <c:v>0.16666666666666663</c:v>
                </c:pt>
                <c:pt idx="96">
                  <c:v>0.14814814814814814</c:v>
                </c:pt>
                <c:pt idx="97">
                  <c:v>0.14814814814814814</c:v>
                </c:pt>
                <c:pt idx="98">
                  <c:v>0.12962962962962965</c:v>
                </c:pt>
                <c:pt idx="99">
                  <c:v>0.12962962962962965</c:v>
                </c:pt>
                <c:pt idx="100">
                  <c:v>0.11111111111111116</c:v>
                </c:pt>
                <c:pt idx="101">
                  <c:v>9.259259259259256E-2</c:v>
                </c:pt>
                <c:pt idx="102">
                  <c:v>9.259259259259256E-2</c:v>
                </c:pt>
                <c:pt idx="103">
                  <c:v>9.259259259259256E-2</c:v>
                </c:pt>
                <c:pt idx="104">
                  <c:v>9.259259259259256E-2</c:v>
                </c:pt>
                <c:pt idx="105">
                  <c:v>9.259259259259256E-2</c:v>
                </c:pt>
                <c:pt idx="106">
                  <c:v>9.259259259259256E-2</c:v>
                </c:pt>
                <c:pt idx="107">
                  <c:v>9.259259259259256E-2</c:v>
                </c:pt>
                <c:pt idx="108">
                  <c:v>9.259259259259256E-2</c:v>
                </c:pt>
                <c:pt idx="109">
                  <c:v>9.259259259259256E-2</c:v>
                </c:pt>
                <c:pt idx="110">
                  <c:v>9.259259259259256E-2</c:v>
                </c:pt>
                <c:pt idx="111">
                  <c:v>9.259259259259256E-2</c:v>
                </c:pt>
                <c:pt idx="112">
                  <c:v>9.259259259259256E-2</c:v>
                </c:pt>
                <c:pt idx="113">
                  <c:v>9.259259259259256E-2</c:v>
                </c:pt>
                <c:pt idx="114">
                  <c:v>7.407407407407407E-2</c:v>
                </c:pt>
                <c:pt idx="115">
                  <c:v>7.407407407407407E-2</c:v>
                </c:pt>
                <c:pt idx="116">
                  <c:v>5.555555555555558E-2</c:v>
                </c:pt>
                <c:pt idx="117">
                  <c:v>5.555555555555558E-2</c:v>
                </c:pt>
                <c:pt idx="118">
                  <c:v>5.555555555555558E-2</c:v>
                </c:pt>
                <c:pt idx="119">
                  <c:v>5.555555555555558E-2</c:v>
                </c:pt>
                <c:pt idx="120">
                  <c:v>5.555555555555558E-2</c:v>
                </c:pt>
                <c:pt idx="121">
                  <c:v>5.555555555555558E-2</c:v>
                </c:pt>
                <c:pt idx="122">
                  <c:v>5.555555555555558E-2</c:v>
                </c:pt>
                <c:pt idx="123">
                  <c:v>5.555555555555558E-2</c:v>
                </c:pt>
                <c:pt idx="124">
                  <c:v>5.555555555555558E-2</c:v>
                </c:pt>
                <c:pt idx="125">
                  <c:v>5.555555555555558E-2</c:v>
                </c:pt>
                <c:pt idx="126">
                  <c:v>5.555555555555558E-2</c:v>
                </c:pt>
                <c:pt idx="127">
                  <c:v>5.555555555555558E-2</c:v>
                </c:pt>
                <c:pt idx="128">
                  <c:v>5.555555555555558E-2</c:v>
                </c:pt>
                <c:pt idx="129">
                  <c:v>5.555555555555558E-2</c:v>
                </c:pt>
                <c:pt idx="130">
                  <c:v>5.555555555555558E-2</c:v>
                </c:pt>
                <c:pt idx="131">
                  <c:v>5.555555555555558E-2</c:v>
                </c:pt>
                <c:pt idx="132">
                  <c:v>5.555555555555558E-2</c:v>
                </c:pt>
                <c:pt idx="133">
                  <c:v>3.703703703703709E-2</c:v>
                </c:pt>
                <c:pt idx="134">
                  <c:v>3.703703703703709E-2</c:v>
                </c:pt>
                <c:pt idx="135">
                  <c:v>3.703703703703709E-2</c:v>
                </c:pt>
                <c:pt idx="136">
                  <c:v>3.703703703703709E-2</c:v>
                </c:pt>
                <c:pt idx="137">
                  <c:v>3.703703703703709E-2</c:v>
                </c:pt>
                <c:pt idx="138">
                  <c:v>3.703703703703709E-2</c:v>
                </c:pt>
                <c:pt idx="139">
                  <c:v>3.703703703703709E-2</c:v>
                </c:pt>
                <c:pt idx="140">
                  <c:v>3.703703703703709E-2</c:v>
                </c:pt>
                <c:pt idx="141">
                  <c:v>3.703703703703709E-2</c:v>
                </c:pt>
                <c:pt idx="142">
                  <c:v>1.851851851851849E-2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xVal>
          <c:yVal>
            <c:numRef>
              <c:f>'4c'!$CL$4:$CL$154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0.98958333333333337</c:v>
                </c:pt>
                <c:pt idx="10">
                  <c:v>0.98958333333333337</c:v>
                </c:pt>
                <c:pt idx="11">
                  <c:v>0.98958333333333337</c:v>
                </c:pt>
                <c:pt idx="12">
                  <c:v>0.98958333333333337</c:v>
                </c:pt>
                <c:pt idx="13">
                  <c:v>0.98958333333333337</c:v>
                </c:pt>
                <c:pt idx="14">
                  <c:v>0.98958333333333337</c:v>
                </c:pt>
                <c:pt idx="15">
                  <c:v>0.98958333333333337</c:v>
                </c:pt>
                <c:pt idx="16">
                  <c:v>0.98958333333333337</c:v>
                </c:pt>
                <c:pt idx="17">
                  <c:v>0.98958333333333337</c:v>
                </c:pt>
                <c:pt idx="18">
                  <c:v>0.97916666666666663</c:v>
                </c:pt>
                <c:pt idx="19">
                  <c:v>0.96875</c:v>
                </c:pt>
                <c:pt idx="20">
                  <c:v>0.96875</c:v>
                </c:pt>
                <c:pt idx="21">
                  <c:v>0.95833333333333337</c:v>
                </c:pt>
                <c:pt idx="22">
                  <c:v>0.95833333333333337</c:v>
                </c:pt>
                <c:pt idx="23">
                  <c:v>0.95833333333333337</c:v>
                </c:pt>
                <c:pt idx="24">
                  <c:v>0.94791666666666663</c:v>
                </c:pt>
                <c:pt idx="25">
                  <c:v>0.9375</c:v>
                </c:pt>
                <c:pt idx="26">
                  <c:v>0.92708333333333337</c:v>
                </c:pt>
                <c:pt idx="27">
                  <c:v>0.91666666666666663</c:v>
                </c:pt>
                <c:pt idx="28">
                  <c:v>0.91666666666666663</c:v>
                </c:pt>
                <c:pt idx="29">
                  <c:v>0.90625</c:v>
                </c:pt>
                <c:pt idx="30">
                  <c:v>0.89583333333333337</c:v>
                </c:pt>
                <c:pt idx="31">
                  <c:v>0.89583333333333337</c:v>
                </c:pt>
                <c:pt idx="32">
                  <c:v>0.88541666666666663</c:v>
                </c:pt>
                <c:pt idx="33">
                  <c:v>0.875</c:v>
                </c:pt>
                <c:pt idx="34">
                  <c:v>0.875</c:v>
                </c:pt>
                <c:pt idx="35">
                  <c:v>0.86458333333333337</c:v>
                </c:pt>
                <c:pt idx="36">
                  <c:v>0.86458333333333337</c:v>
                </c:pt>
                <c:pt idx="37">
                  <c:v>0.86458333333333337</c:v>
                </c:pt>
                <c:pt idx="38">
                  <c:v>0.86458333333333337</c:v>
                </c:pt>
                <c:pt idx="39">
                  <c:v>0.86458333333333337</c:v>
                </c:pt>
                <c:pt idx="40">
                  <c:v>0.86458333333333337</c:v>
                </c:pt>
                <c:pt idx="41">
                  <c:v>0.86458333333333337</c:v>
                </c:pt>
                <c:pt idx="42">
                  <c:v>0.85416666666666663</c:v>
                </c:pt>
                <c:pt idx="43">
                  <c:v>0.85416666666666663</c:v>
                </c:pt>
                <c:pt idx="44">
                  <c:v>0.85416666666666663</c:v>
                </c:pt>
                <c:pt idx="45">
                  <c:v>0.85416666666666663</c:v>
                </c:pt>
                <c:pt idx="46">
                  <c:v>0.84375</c:v>
                </c:pt>
                <c:pt idx="47">
                  <c:v>0.84375</c:v>
                </c:pt>
                <c:pt idx="48">
                  <c:v>0.83333333333333337</c:v>
                </c:pt>
                <c:pt idx="49">
                  <c:v>0.82291666666666663</c:v>
                </c:pt>
                <c:pt idx="50">
                  <c:v>0.8125</c:v>
                </c:pt>
                <c:pt idx="51">
                  <c:v>0.8125</c:v>
                </c:pt>
                <c:pt idx="52">
                  <c:v>0.80208333333333337</c:v>
                </c:pt>
                <c:pt idx="53">
                  <c:v>0.79166666666666663</c:v>
                </c:pt>
                <c:pt idx="54">
                  <c:v>0.78125</c:v>
                </c:pt>
                <c:pt idx="55">
                  <c:v>0.77083333333333337</c:v>
                </c:pt>
                <c:pt idx="56">
                  <c:v>0.76041666666666663</c:v>
                </c:pt>
                <c:pt idx="57">
                  <c:v>0.75</c:v>
                </c:pt>
                <c:pt idx="58">
                  <c:v>0.73958333333333326</c:v>
                </c:pt>
                <c:pt idx="59">
                  <c:v>0.72916666666666674</c:v>
                </c:pt>
                <c:pt idx="60">
                  <c:v>0.71875</c:v>
                </c:pt>
                <c:pt idx="61">
                  <c:v>0.71875</c:v>
                </c:pt>
                <c:pt idx="62">
                  <c:v>0.70833333333333326</c:v>
                </c:pt>
                <c:pt idx="63">
                  <c:v>0.70833333333333326</c:v>
                </c:pt>
                <c:pt idx="64">
                  <c:v>0.69791666666666674</c:v>
                </c:pt>
                <c:pt idx="65">
                  <c:v>0.6875</c:v>
                </c:pt>
                <c:pt idx="66">
                  <c:v>0.67708333333333326</c:v>
                </c:pt>
                <c:pt idx="67">
                  <c:v>0.66666666666666674</c:v>
                </c:pt>
                <c:pt idx="68">
                  <c:v>0.65625</c:v>
                </c:pt>
                <c:pt idx="69">
                  <c:v>0.64583333333333326</c:v>
                </c:pt>
                <c:pt idx="70">
                  <c:v>0.63541666666666674</c:v>
                </c:pt>
                <c:pt idx="71">
                  <c:v>0.63541666666666674</c:v>
                </c:pt>
                <c:pt idx="72">
                  <c:v>0.63541666666666674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0.61458333333333326</c:v>
                </c:pt>
                <c:pt idx="80">
                  <c:v>0.60416666666666674</c:v>
                </c:pt>
                <c:pt idx="81">
                  <c:v>0.59375</c:v>
                </c:pt>
                <c:pt idx="82">
                  <c:v>0.59375</c:v>
                </c:pt>
                <c:pt idx="83">
                  <c:v>0.58333333333333326</c:v>
                </c:pt>
                <c:pt idx="84">
                  <c:v>0.57291666666666674</c:v>
                </c:pt>
                <c:pt idx="85">
                  <c:v>0.5625</c:v>
                </c:pt>
                <c:pt idx="86">
                  <c:v>0.5625</c:v>
                </c:pt>
                <c:pt idx="87">
                  <c:v>0.55208333333333326</c:v>
                </c:pt>
                <c:pt idx="88">
                  <c:v>0.54166666666666674</c:v>
                </c:pt>
                <c:pt idx="89">
                  <c:v>0.53125</c:v>
                </c:pt>
                <c:pt idx="90">
                  <c:v>0.52083333333333326</c:v>
                </c:pt>
                <c:pt idx="91">
                  <c:v>0.52083333333333326</c:v>
                </c:pt>
                <c:pt idx="92">
                  <c:v>0.51041666666666674</c:v>
                </c:pt>
                <c:pt idx="93">
                  <c:v>0.5</c:v>
                </c:pt>
                <c:pt idx="94">
                  <c:v>0.48958333333333337</c:v>
                </c:pt>
                <c:pt idx="95">
                  <c:v>0.47916666666666663</c:v>
                </c:pt>
                <c:pt idx="96">
                  <c:v>0.47916666666666663</c:v>
                </c:pt>
                <c:pt idx="97">
                  <c:v>0.46875</c:v>
                </c:pt>
                <c:pt idx="98">
                  <c:v>0.46875</c:v>
                </c:pt>
                <c:pt idx="99">
                  <c:v>0.45833333333333337</c:v>
                </c:pt>
                <c:pt idx="100">
                  <c:v>0.45833333333333337</c:v>
                </c:pt>
                <c:pt idx="101">
                  <c:v>0.45833333333333337</c:v>
                </c:pt>
                <c:pt idx="102">
                  <c:v>0.44791666666666663</c:v>
                </c:pt>
                <c:pt idx="103">
                  <c:v>0.4375</c:v>
                </c:pt>
                <c:pt idx="104">
                  <c:v>0.42708333333333337</c:v>
                </c:pt>
                <c:pt idx="105">
                  <c:v>0.41666666666666663</c:v>
                </c:pt>
                <c:pt idx="106">
                  <c:v>0.40625</c:v>
                </c:pt>
                <c:pt idx="107">
                  <c:v>0.39583333333333337</c:v>
                </c:pt>
                <c:pt idx="108">
                  <c:v>0.38541666666666663</c:v>
                </c:pt>
                <c:pt idx="109">
                  <c:v>0.375</c:v>
                </c:pt>
                <c:pt idx="110">
                  <c:v>0.36458333333333337</c:v>
                </c:pt>
                <c:pt idx="111">
                  <c:v>0.35416666666666663</c:v>
                </c:pt>
                <c:pt idx="112">
                  <c:v>0.34375</c:v>
                </c:pt>
                <c:pt idx="113">
                  <c:v>0.33333333333333337</c:v>
                </c:pt>
                <c:pt idx="114">
                  <c:v>0.33333333333333337</c:v>
                </c:pt>
                <c:pt idx="115">
                  <c:v>0.32291666666666663</c:v>
                </c:pt>
                <c:pt idx="116">
                  <c:v>0.32291666666666663</c:v>
                </c:pt>
                <c:pt idx="117">
                  <c:v>0.3125</c:v>
                </c:pt>
                <c:pt idx="118">
                  <c:v>0.30208333333333337</c:v>
                </c:pt>
                <c:pt idx="119">
                  <c:v>0.29166666666666663</c:v>
                </c:pt>
                <c:pt idx="120">
                  <c:v>0.28125</c:v>
                </c:pt>
                <c:pt idx="121">
                  <c:v>0.27083333333333337</c:v>
                </c:pt>
                <c:pt idx="122">
                  <c:v>0.26041666666666663</c:v>
                </c:pt>
                <c:pt idx="123">
                  <c:v>0.25</c:v>
                </c:pt>
                <c:pt idx="124">
                  <c:v>0.23958333333333337</c:v>
                </c:pt>
                <c:pt idx="125">
                  <c:v>0.22916666666666663</c:v>
                </c:pt>
                <c:pt idx="126">
                  <c:v>0.21875</c:v>
                </c:pt>
                <c:pt idx="127">
                  <c:v>0.20833333333333337</c:v>
                </c:pt>
                <c:pt idx="128">
                  <c:v>0.19791666666666663</c:v>
                </c:pt>
                <c:pt idx="129">
                  <c:v>0.1875</c:v>
                </c:pt>
                <c:pt idx="130">
                  <c:v>0.17708333333333337</c:v>
                </c:pt>
                <c:pt idx="131">
                  <c:v>0.16666666666666663</c:v>
                </c:pt>
                <c:pt idx="132">
                  <c:v>0.15625</c:v>
                </c:pt>
                <c:pt idx="133">
                  <c:v>0.15625</c:v>
                </c:pt>
                <c:pt idx="134">
                  <c:v>0.14583333333333337</c:v>
                </c:pt>
                <c:pt idx="135">
                  <c:v>0.13541666666666663</c:v>
                </c:pt>
                <c:pt idx="136">
                  <c:v>0.125</c:v>
                </c:pt>
                <c:pt idx="137">
                  <c:v>0.11458333333333337</c:v>
                </c:pt>
                <c:pt idx="138">
                  <c:v>0.10416666666666663</c:v>
                </c:pt>
                <c:pt idx="139">
                  <c:v>9.375E-2</c:v>
                </c:pt>
                <c:pt idx="140">
                  <c:v>8.333333333333337E-2</c:v>
                </c:pt>
                <c:pt idx="141">
                  <c:v>7.291666666666663E-2</c:v>
                </c:pt>
                <c:pt idx="142">
                  <c:v>7.291666666666663E-2</c:v>
                </c:pt>
                <c:pt idx="143">
                  <c:v>7.291666666666663E-2</c:v>
                </c:pt>
                <c:pt idx="144">
                  <c:v>6.25E-2</c:v>
                </c:pt>
                <c:pt idx="145">
                  <c:v>5.208333333333337E-2</c:v>
                </c:pt>
                <c:pt idx="146">
                  <c:v>4.166666666666663E-2</c:v>
                </c:pt>
                <c:pt idx="147">
                  <c:v>3.125E-2</c:v>
                </c:pt>
                <c:pt idx="148">
                  <c:v>2.083333333333337E-2</c:v>
                </c:pt>
                <c:pt idx="149">
                  <c:v>1.041666666666663E-2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40-44A3-8347-3841CB824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994760"/>
        <c:axId val="606995416"/>
      </c:scatterChart>
      <c:valAx>
        <c:axId val="60699476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995416"/>
        <c:crosses val="autoZero"/>
        <c:crossBetween val="midCat"/>
      </c:valAx>
      <c:valAx>
        <c:axId val="60699541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994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'4d'!$CK$4:$CK$154</c:f>
              <c:numCache>
                <c:formatCode>General</c:formatCode>
                <c:ptCount val="151"/>
                <c:pt idx="0">
                  <c:v>1</c:v>
                </c:pt>
                <c:pt idx="1">
                  <c:v>0.98148148148148151</c:v>
                </c:pt>
                <c:pt idx="2">
                  <c:v>0.96296296296296302</c:v>
                </c:pt>
                <c:pt idx="3">
                  <c:v>0.94444444444444442</c:v>
                </c:pt>
                <c:pt idx="4">
                  <c:v>0.92592592592592593</c:v>
                </c:pt>
                <c:pt idx="5">
                  <c:v>0.90740740740740744</c:v>
                </c:pt>
                <c:pt idx="6">
                  <c:v>0.88888888888888884</c:v>
                </c:pt>
                <c:pt idx="7">
                  <c:v>0.87037037037037035</c:v>
                </c:pt>
                <c:pt idx="8">
                  <c:v>0.85185185185185186</c:v>
                </c:pt>
                <c:pt idx="9">
                  <c:v>0.85185185185185186</c:v>
                </c:pt>
                <c:pt idx="10">
                  <c:v>0.83333333333333337</c:v>
                </c:pt>
                <c:pt idx="11">
                  <c:v>0.81481481481481488</c:v>
                </c:pt>
                <c:pt idx="12">
                  <c:v>0.79629629629629628</c:v>
                </c:pt>
                <c:pt idx="13">
                  <c:v>0.77777777777777779</c:v>
                </c:pt>
                <c:pt idx="14">
                  <c:v>0.7592592592592593</c:v>
                </c:pt>
                <c:pt idx="15">
                  <c:v>0.7407407407407407</c:v>
                </c:pt>
                <c:pt idx="16">
                  <c:v>0.72222222222222221</c:v>
                </c:pt>
                <c:pt idx="17">
                  <c:v>0.70370370370370372</c:v>
                </c:pt>
                <c:pt idx="18">
                  <c:v>0.70370370370370372</c:v>
                </c:pt>
                <c:pt idx="19">
                  <c:v>0.70370370370370372</c:v>
                </c:pt>
                <c:pt idx="20">
                  <c:v>0.68518518518518512</c:v>
                </c:pt>
                <c:pt idx="21">
                  <c:v>0.68518518518518512</c:v>
                </c:pt>
                <c:pt idx="22">
                  <c:v>0.66666666666666674</c:v>
                </c:pt>
                <c:pt idx="23">
                  <c:v>0.64814814814814814</c:v>
                </c:pt>
                <c:pt idx="24">
                  <c:v>0.64814814814814814</c:v>
                </c:pt>
                <c:pt idx="25">
                  <c:v>0.64814814814814814</c:v>
                </c:pt>
                <c:pt idx="26">
                  <c:v>0.64814814814814814</c:v>
                </c:pt>
                <c:pt idx="27">
                  <c:v>0.64814814814814814</c:v>
                </c:pt>
                <c:pt idx="28">
                  <c:v>0.62962962962962965</c:v>
                </c:pt>
                <c:pt idx="29">
                  <c:v>0.62962962962962965</c:v>
                </c:pt>
                <c:pt idx="30">
                  <c:v>0.62962962962962965</c:v>
                </c:pt>
                <c:pt idx="31">
                  <c:v>0.61111111111111116</c:v>
                </c:pt>
                <c:pt idx="32">
                  <c:v>0.61111111111111116</c:v>
                </c:pt>
                <c:pt idx="33">
                  <c:v>0.61111111111111116</c:v>
                </c:pt>
                <c:pt idx="34">
                  <c:v>0.59259259259259256</c:v>
                </c:pt>
                <c:pt idx="35">
                  <c:v>0.59259259259259256</c:v>
                </c:pt>
                <c:pt idx="36">
                  <c:v>0.57407407407407407</c:v>
                </c:pt>
                <c:pt idx="37">
                  <c:v>0.55555555555555558</c:v>
                </c:pt>
                <c:pt idx="38">
                  <c:v>0.53703703703703698</c:v>
                </c:pt>
                <c:pt idx="39">
                  <c:v>0.5185185185185186</c:v>
                </c:pt>
                <c:pt idx="40">
                  <c:v>0.5</c:v>
                </c:pt>
                <c:pt idx="41">
                  <c:v>0.48148148148148151</c:v>
                </c:pt>
                <c:pt idx="42">
                  <c:v>0.48148148148148151</c:v>
                </c:pt>
                <c:pt idx="43">
                  <c:v>0.46296296296296291</c:v>
                </c:pt>
                <c:pt idx="44">
                  <c:v>0.44444444444444442</c:v>
                </c:pt>
                <c:pt idx="45">
                  <c:v>0.42592592592592593</c:v>
                </c:pt>
                <c:pt idx="46">
                  <c:v>0.42592592592592593</c:v>
                </c:pt>
                <c:pt idx="47">
                  <c:v>0.40740740740740744</c:v>
                </c:pt>
                <c:pt idx="48">
                  <c:v>0.40740740740740744</c:v>
                </c:pt>
                <c:pt idx="49">
                  <c:v>0.40740740740740744</c:v>
                </c:pt>
                <c:pt idx="50">
                  <c:v>0.40740740740740744</c:v>
                </c:pt>
                <c:pt idx="51">
                  <c:v>0.38888888888888884</c:v>
                </c:pt>
                <c:pt idx="52">
                  <c:v>0.38888888888888884</c:v>
                </c:pt>
                <c:pt idx="53">
                  <c:v>0.38888888888888884</c:v>
                </c:pt>
                <c:pt idx="54">
                  <c:v>0.38888888888888884</c:v>
                </c:pt>
                <c:pt idx="55">
                  <c:v>0.38888888888888884</c:v>
                </c:pt>
                <c:pt idx="56">
                  <c:v>0.38888888888888884</c:v>
                </c:pt>
                <c:pt idx="57">
                  <c:v>0.38888888888888884</c:v>
                </c:pt>
                <c:pt idx="58">
                  <c:v>0.38888888888888884</c:v>
                </c:pt>
                <c:pt idx="59">
                  <c:v>0.38888888888888884</c:v>
                </c:pt>
                <c:pt idx="60">
                  <c:v>0.38888888888888884</c:v>
                </c:pt>
                <c:pt idx="61">
                  <c:v>0.37037037037037035</c:v>
                </c:pt>
                <c:pt idx="62">
                  <c:v>0.37037037037037035</c:v>
                </c:pt>
                <c:pt idx="63">
                  <c:v>0.35185185185185186</c:v>
                </c:pt>
                <c:pt idx="64">
                  <c:v>0.35185185185185186</c:v>
                </c:pt>
                <c:pt idx="65">
                  <c:v>0.35185185185185186</c:v>
                </c:pt>
                <c:pt idx="66">
                  <c:v>0.35185185185185186</c:v>
                </c:pt>
                <c:pt idx="67">
                  <c:v>0.35185185185185186</c:v>
                </c:pt>
                <c:pt idx="68">
                  <c:v>0.35185185185185186</c:v>
                </c:pt>
                <c:pt idx="69">
                  <c:v>0.35185185185185186</c:v>
                </c:pt>
                <c:pt idx="70">
                  <c:v>0.35185185185185186</c:v>
                </c:pt>
                <c:pt idx="71">
                  <c:v>0.33333333333333337</c:v>
                </c:pt>
                <c:pt idx="72">
                  <c:v>0.31481481481481477</c:v>
                </c:pt>
                <c:pt idx="73">
                  <c:v>0.31481481481481477</c:v>
                </c:pt>
                <c:pt idx="74">
                  <c:v>0.29629629629629628</c:v>
                </c:pt>
                <c:pt idx="75">
                  <c:v>0.27777777777777779</c:v>
                </c:pt>
                <c:pt idx="76">
                  <c:v>0.2592592592592593</c:v>
                </c:pt>
                <c:pt idx="77">
                  <c:v>0.2407407407407407</c:v>
                </c:pt>
                <c:pt idx="78">
                  <c:v>0.22222222222222221</c:v>
                </c:pt>
                <c:pt idx="79">
                  <c:v>0.22222222222222221</c:v>
                </c:pt>
                <c:pt idx="80">
                  <c:v>0.22222222222222221</c:v>
                </c:pt>
                <c:pt idx="81">
                  <c:v>0.22222222222222221</c:v>
                </c:pt>
                <c:pt idx="82">
                  <c:v>0.20370370370370372</c:v>
                </c:pt>
                <c:pt idx="83">
                  <c:v>0.20370370370370372</c:v>
                </c:pt>
                <c:pt idx="84">
                  <c:v>0.20370370370370372</c:v>
                </c:pt>
                <c:pt idx="85">
                  <c:v>0.20370370370370372</c:v>
                </c:pt>
                <c:pt idx="86">
                  <c:v>0.18518518518518523</c:v>
                </c:pt>
                <c:pt idx="87">
                  <c:v>0.18518518518518523</c:v>
                </c:pt>
                <c:pt idx="88">
                  <c:v>0.18518518518518523</c:v>
                </c:pt>
                <c:pt idx="89">
                  <c:v>0.18518518518518523</c:v>
                </c:pt>
                <c:pt idx="90">
                  <c:v>0.18518518518518523</c:v>
                </c:pt>
                <c:pt idx="91">
                  <c:v>0.16666666666666663</c:v>
                </c:pt>
                <c:pt idx="92">
                  <c:v>0.16666666666666663</c:v>
                </c:pt>
                <c:pt idx="93">
                  <c:v>0.16666666666666663</c:v>
                </c:pt>
                <c:pt idx="94">
                  <c:v>0.16666666666666663</c:v>
                </c:pt>
                <c:pt idx="95">
                  <c:v>0.16666666666666663</c:v>
                </c:pt>
                <c:pt idx="96">
                  <c:v>0.14814814814814814</c:v>
                </c:pt>
                <c:pt idx="97">
                  <c:v>0.14814814814814814</c:v>
                </c:pt>
                <c:pt idx="98">
                  <c:v>0.12962962962962965</c:v>
                </c:pt>
                <c:pt idx="99">
                  <c:v>0.12962962962962965</c:v>
                </c:pt>
                <c:pt idx="100">
                  <c:v>0.11111111111111116</c:v>
                </c:pt>
                <c:pt idx="101">
                  <c:v>9.259259259259256E-2</c:v>
                </c:pt>
                <c:pt idx="102">
                  <c:v>9.259259259259256E-2</c:v>
                </c:pt>
                <c:pt idx="103">
                  <c:v>9.259259259259256E-2</c:v>
                </c:pt>
                <c:pt idx="104">
                  <c:v>9.259259259259256E-2</c:v>
                </c:pt>
                <c:pt idx="105">
                  <c:v>9.259259259259256E-2</c:v>
                </c:pt>
                <c:pt idx="106">
                  <c:v>9.259259259259256E-2</c:v>
                </c:pt>
                <c:pt idx="107">
                  <c:v>9.259259259259256E-2</c:v>
                </c:pt>
                <c:pt idx="108">
                  <c:v>9.259259259259256E-2</c:v>
                </c:pt>
                <c:pt idx="109">
                  <c:v>9.259259259259256E-2</c:v>
                </c:pt>
                <c:pt idx="110">
                  <c:v>9.259259259259256E-2</c:v>
                </c:pt>
                <c:pt idx="111">
                  <c:v>9.259259259259256E-2</c:v>
                </c:pt>
                <c:pt idx="112">
                  <c:v>9.259259259259256E-2</c:v>
                </c:pt>
                <c:pt idx="113">
                  <c:v>9.259259259259256E-2</c:v>
                </c:pt>
                <c:pt idx="114">
                  <c:v>7.407407407407407E-2</c:v>
                </c:pt>
                <c:pt idx="115">
                  <c:v>7.407407407407407E-2</c:v>
                </c:pt>
                <c:pt idx="116">
                  <c:v>5.555555555555558E-2</c:v>
                </c:pt>
                <c:pt idx="117">
                  <c:v>5.555555555555558E-2</c:v>
                </c:pt>
                <c:pt idx="118">
                  <c:v>5.555555555555558E-2</c:v>
                </c:pt>
                <c:pt idx="119">
                  <c:v>5.555555555555558E-2</c:v>
                </c:pt>
                <c:pt idx="120">
                  <c:v>5.555555555555558E-2</c:v>
                </c:pt>
                <c:pt idx="121">
                  <c:v>5.555555555555558E-2</c:v>
                </c:pt>
                <c:pt idx="122">
                  <c:v>5.555555555555558E-2</c:v>
                </c:pt>
                <c:pt idx="123">
                  <c:v>5.555555555555558E-2</c:v>
                </c:pt>
                <c:pt idx="124">
                  <c:v>5.555555555555558E-2</c:v>
                </c:pt>
                <c:pt idx="125">
                  <c:v>5.555555555555558E-2</c:v>
                </c:pt>
                <c:pt idx="126">
                  <c:v>5.555555555555558E-2</c:v>
                </c:pt>
                <c:pt idx="127">
                  <c:v>5.555555555555558E-2</c:v>
                </c:pt>
                <c:pt idx="128">
                  <c:v>5.555555555555558E-2</c:v>
                </c:pt>
                <c:pt idx="129">
                  <c:v>5.555555555555558E-2</c:v>
                </c:pt>
                <c:pt idx="130">
                  <c:v>5.555555555555558E-2</c:v>
                </c:pt>
                <c:pt idx="131">
                  <c:v>5.555555555555558E-2</c:v>
                </c:pt>
                <c:pt idx="132">
                  <c:v>5.555555555555558E-2</c:v>
                </c:pt>
                <c:pt idx="133">
                  <c:v>3.703703703703709E-2</c:v>
                </c:pt>
                <c:pt idx="134">
                  <c:v>3.703703703703709E-2</c:v>
                </c:pt>
                <c:pt idx="135">
                  <c:v>3.703703703703709E-2</c:v>
                </c:pt>
                <c:pt idx="136">
                  <c:v>3.703703703703709E-2</c:v>
                </c:pt>
                <c:pt idx="137">
                  <c:v>3.703703703703709E-2</c:v>
                </c:pt>
                <c:pt idx="138">
                  <c:v>3.703703703703709E-2</c:v>
                </c:pt>
                <c:pt idx="139">
                  <c:v>3.703703703703709E-2</c:v>
                </c:pt>
                <c:pt idx="140">
                  <c:v>3.703703703703709E-2</c:v>
                </c:pt>
                <c:pt idx="141">
                  <c:v>3.703703703703709E-2</c:v>
                </c:pt>
                <c:pt idx="142">
                  <c:v>1.851851851851849E-2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xVal>
          <c:yVal>
            <c:numRef>
              <c:f>'4d'!$CL$4:$CL$154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0.98958333333333337</c:v>
                </c:pt>
                <c:pt idx="10">
                  <c:v>0.98958333333333337</c:v>
                </c:pt>
                <c:pt idx="11">
                  <c:v>0.98958333333333337</c:v>
                </c:pt>
                <c:pt idx="12">
                  <c:v>0.98958333333333337</c:v>
                </c:pt>
                <c:pt idx="13">
                  <c:v>0.98958333333333337</c:v>
                </c:pt>
                <c:pt idx="14">
                  <c:v>0.98958333333333337</c:v>
                </c:pt>
                <c:pt idx="15">
                  <c:v>0.98958333333333337</c:v>
                </c:pt>
                <c:pt idx="16">
                  <c:v>0.98958333333333337</c:v>
                </c:pt>
                <c:pt idx="17">
                  <c:v>0.98958333333333337</c:v>
                </c:pt>
                <c:pt idx="18">
                  <c:v>0.97916666666666663</c:v>
                </c:pt>
                <c:pt idx="19">
                  <c:v>0.96875</c:v>
                </c:pt>
                <c:pt idx="20">
                  <c:v>0.96875</c:v>
                </c:pt>
                <c:pt idx="21">
                  <c:v>0.95833333333333337</c:v>
                </c:pt>
                <c:pt idx="22">
                  <c:v>0.95833333333333337</c:v>
                </c:pt>
                <c:pt idx="23">
                  <c:v>0.95833333333333337</c:v>
                </c:pt>
                <c:pt idx="24">
                  <c:v>0.94791666666666663</c:v>
                </c:pt>
                <c:pt idx="25">
                  <c:v>0.9375</c:v>
                </c:pt>
                <c:pt idx="26">
                  <c:v>0.92708333333333337</c:v>
                </c:pt>
                <c:pt idx="27">
                  <c:v>0.91666666666666663</c:v>
                </c:pt>
                <c:pt idx="28">
                  <c:v>0.91666666666666663</c:v>
                </c:pt>
                <c:pt idx="29">
                  <c:v>0.90625</c:v>
                </c:pt>
                <c:pt idx="30">
                  <c:v>0.89583333333333337</c:v>
                </c:pt>
                <c:pt idx="31">
                  <c:v>0.89583333333333337</c:v>
                </c:pt>
                <c:pt idx="32">
                  <c:v>0.88541666666666663</c:v>
                </c:pt>
                <c:pt idx="33">
                  <c:v>0.875</c:v>
                </c:pt>
                <c:pt idx="34">
                  <c:v>0.875</c:v>
                </c:pt>
                <c:pt idx="35">
                  <c:v>0.86458333333333337</c:v>
                </c:pt>
                <c:pt idx="36">
                  <c:v>0.86458333333333337</c:v>
                </c:pt>
                <c:pt idx="37">
                  <c:v>0.86458333333333337</c:v>
                </c:pt>
                <c:pt idx="38">
                  <c:v>0.86458333333333337</c:v>
                </c:pt>
                <c:pt idx="39">
                  <c:v>0.86458333333333337</c:v>
                </c:pt>
                <c:pt idx="40">
                  <c:v>0.86458333333333337</c:v>
                </c:pt>
                <c:pt idx="41">
                  <c:v>0.86458333333333337</c:v>
                </c:pt>
                <c:pt idx="42">
                  <c:v>0.85416666666666663</c:v>
                </c:pt>
                <c:pt idx="43">
                  <c:v>0.85416666666666663</c:v>
                </c:pt>
                <c:pt idx="44">
                  <c:v>0.85416666666666663</c:v>
                </c:pt>
                <c:pt idx="45">
                  <c:v>0.85416666666666663</c:v>
                </c:pt>
                <c:pt idx="46">
                  <c:v>0.84375</c:v>
                </c:pt>
                <c:pt idx="47">
                  <c:v>0.84375</c:v>
                </c:pt>
                <c:pt idx="48">
                  <c:v>0.83333333333333337</c:v>
                </c:pt>
                <c:pt idx="49">
                  <c:v>0.82291666666666663</c:v>
                </c:pt>
                <c:pt idx="50">
                  <c:v>0.8125</c:v>
                </c:pt>
                <c:pt idx="51">
                  <c:v>0.8125</c:v>
                </c:pt>
                <c:pt idx="52">
                  <c:v>0.80208333333333337</c:v>
                </c:pt>
                <c:pt idx="53">
                  <c:v>0.79166666666666663</c:v>
                </c:pt>
                <c:pt idx="54">
                  <c:v>0.78125</c:v>
                </c:pt>
                <c:pt idx="55">
                  <c:v>0.77083333333333337</c:v>
                </c:pt>
                <c:pt idx="56">
                  <c:v>0.76041666666666663</c:v>
                </c:pt>
                <c:pt idx="57">
                  <c:v>0.75</c:v>
                </c:pt>
                <c:pt idx="58">
                  <c:v>0.73958333333333326</c:v>
                </c:pt>
                <c:pt idx="59">
                  <c:v>0.72916666666666674</c:v>
                </c:pt>
                <c:pt idx="60">
                  <c:v>0.71875</c:v>
                </c:pt>
                <c:pt idx="61">
                  <c:v>0.71875</c:v>
                </c:pt>
                <c:pt idx="62">
                  <c:v>0.70833333333333326</c:v>
                </c:pt>
                <c:pt idx="63">
                  <c:v>0.70833333333333326</c:v>
                </c:pt>
                <c:pt idx="64">
                  <c:v>0.69791666666666674</c:v>
                </c:pt>
                <c:pt idx="65">
                  <c:v>0.6875</c:v>
                </c:pt>
                <c:pt idx="66">
                  <c:v>0.67708333333333326</c:v>
                </c:pt>
                <c:pt idx="67">
                  <c:v>0.66666666666666674</c:v>
                </c:pt>
                <c:pt idx="68">
                  <c:v>0.65625</c:v>
                </c:pt>
                <c:pt idx="69">
                  <c:v>0.64583333333333326</c:v>
                </c:pt>
                <c:pt idx="70">
                  <c:v>0.63541666666666674</c:v>
                </c:pt>
                <c:pt idx="71">
                  <c:v>0.63541666666666674</c:v>
                </c:pt>
                <c:pt idx="72">
                  <c:v>0.63541666666666674</c:v>
                </c:pt>
                <c:pt idx="73">
                  <c:v>0.625</c:v>
                </c:pt>
                <c:pt idx="74">
                  <c:v>0.625</c:v>
                </c:pt>
                <c:pt idx="75">
                  <c:v>0.625</c:v>
                </c:pt>
                <c:pt idx="76">
                  <c:v>0.625</c:v>
                </c:pt>
                <c:pt idx="77">
                  <c:v>0.625</c:v>
                </c:pt>
                <c:pt idx="78">
                  <c:v>0.625</c:v>
                </c:pt>
                <c:pt idx="79">
                  <c:v>0.61458333333333326</c:v>
                </c:pt>
                <c:pt idx="80">
                  <c:v>0.60416666666666674</c:v>
                </c:pt>
                <c:pt idx="81">
                  <c:v>0.59375</c:v>
                </c:pt>
                <c:pt idx="82">
                  <c:v>0.59375</c:v>
                </c:pt>
                <c:pt idx="83">
                  <c:v>0.58333333333333326</c:v>
                </c:pt>
                <c:pt idx="84">
                  <c:v>0.57291666666666674</c:v>
                </c:pt>
                <c:pt idx="85">
                  <c:v>0.5625</c:v>
                </c:pt>
                <c:pt idx="86">
                  <c:v>0.5625</c:v>
                </c:pt>
                <c:pt idx="87">
                  <c:v>0.55208333333333326</c:v>
                </c:pt>
                <c:pt idx="88">
                  <c:v>0.54166666666666674</c:v>
                </c:pt>
                <c:pt idx="89">
                  <c:v>0.53125</c:v>
                </c:pt>
                <c:pt idx="90">
                  <c:v>0.52083333333333326</c:v>
                </c:pt>
                <c:pt idx="91">
                  <c:v>0.52083333333333326</c:v>
                </c:pt>
                <c:pt idx="92">
                  <c:v>0.51041666666666674</c:v>
                </c:pt>
                <c:pt idx="93">
                  <c:v>0.5</c:v>
                </c:pt>
                <c:pt idx="94">
                  <c:v>0.48958333333333337</c:v>
                </c:pt>
                <c:pt idx="95">
                  <c:v>0.47916666666666663</c:v>
                </c:pt>
                <c:pt idx="96">
                  <c:v>0.47916666666666663</c:v>
                </c:pt>
                <c:pt idx="97">
                  <c:v>0.46875</c:v>
                </c:pt>
                <c:pt idx="98">
                  <c:v>0.46875</c:v>
                </c:pt>
                <c:pt idx="99">
                  <c:v>0.45833333333333337</c:v>
                </c:pt>
                <c:pt idx="100">
                  <c:v>0.45833333333333337</c:v>
                </c:pt>
                <c:pt idx="101">
                  <c:v>0.45833333333333337</c:v>
                </c:pt>
                <c:pt idx="102">
                  <c:v>0.44791666666666663</c:v>
                </c:pt>
                <c:pt idx="103">
                  <c:v>0.4375</c:v>
                </c:pt>
                <c:pt idx="104">
                  <c:v>0.42708333333333337</c:v>
                </c:pt>
                <c:pt idx="105">
                  <c:v>0.41666666666666663</c:v>
                </c:pt>
                <c:pt idx="106">
                  <c:v>0.40625</c:v>
                </c:pt>
                <c:pt idx="107">
                  <c:v>0.39583333333333337</c:v>
                </c:pt>
                <c:pt idx="108">
                  <c:v>0.38541666666666663</c:v>
                </c:pt>
                <c:pt idx="109">
                  <c:v>0.375</c:v>
                </c:pt>
                <c:pt idx="110">
                  <c:v>0.36458333333333337</c:v>
                </c:pt>
                <c:pt idx="111">
                  <c:v>0.35416666666666663</c:v>
                </c:pt>
                <c:pt idx="112">
                  <c:v>0.34375</c:v>
                </c:pt>
                <c:pt idx="113">
                  <c:v>0.33333333333333337</c:v>
                </c:pt>
                <c:pt idx="114">
                  <c:v>0.33333333333333337</c:v>
                </c:pt>
                <c:pt idx="115">
                  <c:v>0.32291666666666663</c:v>
                </c:pt>
                <c:pt idx="116">
                  <c:v>0.32291666666666663</c:v>
                </c:pt>
                <c:pt idx="117">
                  <c:v>0.3125</c:v>
                </c:pt>
                <c:pt idx="118">
                  <c:v>0.30208333333333337</c:v>
                </c:pt>
                <c:pt idx="119">
                  <c:v>0.29166666666666663</c:v>
                </c:pt>
                <c:pt idx="120">
                  <c:v>0.28125</c:v>
                </c:pt>
                <c:pt idx="121">
                  <c:v>0.27083333333333337</c:v>
                </c:pt>
                <c:pt idx="122">
                  <c:v>0.26041666666666663</c:v>
                </c:pt>
                <c:pt idx="123">
                  <c:v>0.25</c:v>
                </c:pt>
                <c:pt idx="124">
                  <c:v>0.23958333333333337</c:v>
                </c:pt>
                <c:pt idx="125">
                  <c:v>0.22916666666666663</c:v>
                </c:pt>
                <c:pt idx="126">
                  <c:v>0.21875</c:v>
                </c:pt>
                <c:pt idx="127">
                  <c:v>0.20833333333333337</c:v>
                </c:pt>
                <c:pt idx="128">
                  <c:v>0.19791666666666663</c:v>
                </c:pt>
                <c:pt idx="129">
                  <c:v>0.1875</c:v>
                </c:pt>
                <c:pt idx="130">
                  <c:v>0.17708333333333337</c:v>
                </c:pt>
                <c:pt idx="131">
                  <c:v>0.16666666666666663</c:v>
                </c:pt>
                <c:pt idx="132">
                  <c:v>0.15625</c:v>
                </c:pt>
                <c:pt idx="133">
                  <c:v>0.15625</c:v>
                </c:pt>
                <c:pt idx="134">
                  <c:v>0.14583333333333337</c:v>
                </c:pt>
                <c:pt idx="135">
                  <c:v>0.13541666666666663</c:v>
                </c:pt>
                <c:pt idx="136">
                  <c:v>0.125</c:v>
                </c:pt>
                <c:pt idx="137">
                  <c:v>0.11458333333333337</c:v>
                </c:pt>
                <c:pt idx="138">
                  <c:v>0.10416666666666663</c:v>
                </c:pt>
                <c:pt idx="139">
                  <c:v>9.375E-2</c:v>
                </c:pt>
                <c:pt idx="140">
                  <c:v>8.333333333333337E-2</c:v>
                </c:pt>
                <c:pt idx="141">
                  <c:v>7.291666666666663E-2</c:v>
                </c:pt>
                <c:pt idx="142">
                  <c:v>7.291666666666663E-2</c:v>
                </c:pt>
                <c:pt idx="143">
                  <c:v>7.291666666666663E-2</c:v>
                </c:pt>
                <c:pt idx="144">
                  <c:v>6.25E-2</c:v>
                </c:pt>
                <c:pt idx="145">
                  <c:v>5.208333333333337E-2</c:v>
                </c:pt>
                <c:pt idx="146">
                  <c:v>4.166666666666663E-2</c:v>
                </c:pt>
                <c:pt idx="147">
                  <c:v>3.125E-2</c:v>
                </c:pt>
                <c:pt idx="148">
                  <c:v>2.083333333333337E-2</c:v>
                </c:pt>
                <c:pt idx="149">
                  <c:v>1.041666666666663E-2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31-4EF0-B57F-8B853A9DA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994760"/>
        <c:axId val="606995416"/>
      </c:scatterChart>
      <c:valAx>
        <c:axId val="60699476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995416"/>
        <c:crosses val="autoZero"/>
        <c:crossBetween val="midCat"/>
      </c:valAx>
      <c:valAx>
        <c:axId val="60699541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69947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'4e'!$CI$4:$CI$154</c:f>
              <c:numCache>
                <c:formatCode>General</c:formatCode>
                <c:ptCount val="151"/>
                <c:pt idx="0">
                  <c:v>1</c:v>
                </c:pt>
                <c:pt idx="1">
                  <c:v>0.98148148148148151</c:v>
                </c:pt>
                <c:pt idx="2">
                  <c:v>0.96296296296296302</c:v>
                </c:pt>
                <c:pt idx="3">
                  <c:v>0.94444444444444442</c:v>
                </c:pt>
                <c:pt idx="4">
                  <c:v>0.92592592592592593</c:v>
                </c:pt>
                <c:pt idx="5">
                  <c:v>0.90740740740740744</c:v>
                </c:pt>
                <c:pt idx="6">
                  <c:v>0.88888888888888884</c:v>
                </c:pt>
                <c:pt idx="7">
                  <c:v>0.87037037037037035</c:v>
                </c:pt>
                <c:pt idx="8">
                  <c:v>0.85185185185185186</c:v>
                </c:pt>
                <c:pt idx="9">
                  <c:v>0.83333333333333337</c:v>
                </c:pt>
                <c:pt idx="10">
                  <c:v>0.81481481481481488</c:v>
                </c:pt>
                <c:pt idx="11">
                  <c:v>0.81481481481481488</c:v>
                </c:pt>
                <c:pt idx="12">
                  <c:v>0.79629629629629628</c:v>
                </c:pt>
                <c:pt idx="13">
                  <c:v>0.77777777777777779</c:v>
                </c:pt>
                <c:pt idx="14">
                  <c:v>0.7592592592592593</c:v>
                </c:pt>
                <c:pt idx="15">
                  <c:v>0.7407407407407407</c:v>
                </c:pt>
                <c:pt idx="16">
                  <c:v>0.72222222222222221</c:v>
                </c:pt>
                <c:pt idx="17">
                  <c:v>0.72222222222222221</c:v>
                </c:pt>
                <c:pt idx="18">
                  <c:v>0.70370370370370372</c:v>
                </c:pt>
                <c:pt idx="19">
                  <c:v>0.70370370370370372</c:v>
                </c:pt>
                <c:pt idx="20">
                  <c:v>0.70370370370370372</c:v>
                </c:pt>
                <c:pt idx="21">
                  <c:v>0.68518518518518512</c:v>
                </c:pt>
                <c:pt idx="22">
                  <c:v>0.68518518518518512</c:v>
                </c:pt>
                <c:pt idx="23">
                  <c:v>0.68518518518518512</c:v>
                </c:pt>
                <c:pt idx="24">
                  <c:v>0.66666666666666674</c:v>
                </c:pt>
                <c:pt idx="25">
                  <c:v>0.66666666666666674</c:v>
                </c:pt>
                <c:pt idx="26">
                  <c:v>0.64814814814814814</c:v>
                </c:pt>
                <c:pt idx="27">
                  <c:v>0.62962962962962965</c:v>
                </c:pt>
                <c:pt idx="28">
                  <c:v>0.62962962962962965</c:v>
                </c:pt>
                <c:pt idx="29">
                  <c:v>0.62962962962962965</c:v>
                </c:pt>
                <c:pt idx="30">
                  <c:v>0.61111111111111116</c:v>
                </c:pt>
                <c:pt idx="31">
                  <c:v>0.61111111111111116</c:v>
                </c:pt>
                <c:pt idx="32">
                  <c:v>0.61111111111111116</c:v>
                </c:pt>
                <c:pt idx="33">
                  <c:v>0.59259259259259256</c:v>
                </c:pt>
                <c:pt idx="34">
                  <c:v>0.57407407407407407</c:v>
                </c:pt>
                <c:pt idx="35">
                  <c:v>0.55555555555555558</c:v>
                </c:pt>
                <c:pt idx="36">
                  <c:v>0.55555555555555558</c:v>
                </c:pt>
                <c:pt idx="37">
                  <c:v>0.55555555555555558</c:v>
                </c:pt>
                <c:pt idx="38">
                  <c:v>0.53703703703703698</c:v>
                </c:pt>
                <c:pt idx="39">
                  <c:v>0.5185185185185186</c:v>
                </c:pt>
                <c:pt idx="40">
                  <c:v>0.5</c:v>
                </c:pt>
                <c:pt idx="41">
                  <c:v>0.48148148148148151</c:v>
                </c:pt>
                <c:pt idx="42">
                  <c:v>0.48148148148148151</c:v>
                </c:pt>
                <c:pt idx="43">
                  <c:v>0.46296296296296291</c:v>
                </c:pt>
                <c:pt idx="44">
                  <c:v>0.46296296296296291</c:v>
                </c:pt>
                <c:pt idx="45">
                  <c:v>0.46296296296296291</c:v>
                </c:pt>
                <c:pt idx="46">
                  <c:v>0.44444444444444442</c:v>
                </c:pt>
                <c:pt idx="47">
                  <c:v>0.44444444444444442</c:v>
                </c:pt>
                <c:pt idx="48">
                  <c:v>0.42592592592592593</c:v>
                </c:pt>
                <c:pt idx="49">
                  <c:v>0.42592592592592593</c:v>
                </c:pt>
                <c:pt idx="50">
                  <c:v>0.42592592592592593</c:v>
                </c:pt>
                <c:pt idx="51">
                  <c:v>0.40740740740740744</c:v>
                </c:pt>
                <c:pt idx="52">
                  <c:v>0.40740740740740744</c:v>
                </c:pt>
                <c:pt idx="53">
                  <c:v>0.38888888888888884</c:v>
                </c:pt>
                <c:pt idx="54">
                  <c:v>0.38888888888888884</c:v>
                </c:pt>
                <c:pt idx="55">
                  <c:v>0.38888888888888884</c:v>
                </c:pt>
                <c:pt idx="56">
                  <c:v>0.38888888888888884</c:v>
                </c:pt>
                <c:pt idx="57">
                  <c:v>0.38888888888888884</c:v>
                </c:pt>
                <c:pt idx="58">
                  <c:v>0.38888888888888884</c:v>
                </c:pt>
                <c:pt idx="59">
                  <c:v>0.38888888888888884</c:v>
                </c:pt>
                <c:pt idx="60">
                  <c:v>0.38888888888888884</c:v>
                </c:pt>
                <c:pt idx="61">
                  <c:v>0.38888888888888884</c:v>
                </c:pt>
                <c:pt idx="62">
                  <c:v>0.37037037037037035</c:v>
                </c:pt>
                <c:pt idx="63">
                  <c:v>0.35185185185185186</c:v>
                </c:pt>
                <c:pt idx="64">
                  <c:v>0.33333333333333337</c:v>
                </c:pt>
                <c:pt idx="65">
                  <c:v>0.33333333333333337</c:v>
                </c:pt>
                <c:pt idx="66">
                  <c:v>0.33333333333333337</c:v>
                </c:pt>
                <c:pt idx="67">
                  <c:v>0.31481481481481477</c:v>
                </c:pt>
                <c:pt idx="68">
                  <c:v>0.31481481481481477</c:v>
                </c:pt>
                <c:pt idx="69">
                  <c:v>0.31481481481481477</c:v>
                </c:pt>
                <c:pt idx="70">
                  <c:v>0.29629629629629628</c:v>
                </c:pt>
                <c:pt idx="71">
                  <c:v>0.27777777777777779</c:v>
                </c:pt>
                <c:pt idx="72">
                  <c:v>0.27777777777777779</c:v>
                </c:pt>
                <c:pt idx="73">
                  <c:v>0.27777777777777779</c:v>
                </c:pt>
                <c:pt idx="74">
                  <c:v>0.27777777777777779</c:v>
                </c:pt>
                <c:pt idx="75">
                  <c:v>0.2592592592592593</c:v>
                </c:pt>
                <c:pt idx="76">
                  <c:v>0.2592592592592593</c:v>
                </c:pt>
                <c:pt idx="77">
                  <c:v>0.2592592592592593</c:v>
                </c:pt>
                <c:pt idx="78">
                  <c:v>0.2407407407407407</c:v>
                </c:pt>
                <c:pt idx="79">
                  <c:v>0.22222222222222221</c:v>
                </c:pt>
                <c:pt idx="80">
                  <c:v>0.22222222222222221</c:v>
                </c:pt>
                <c:pt idx="81">
                  <c:v>0.22222222222222221</c:v>
                </c:pt>
                <c:pt idx="82">
                  <c:v>0.20370370370370372</c:v>
                </c:pt>
                <c:pt idx="83">
                  <c:v>0.18518518518518523</c:v>
                </c:pt>
                <c:pt idx="84">
                  <c:v>0.18518518518518523</c:v>
                </c:pt>
                <c:pt idx="85">
                  <c:v>0.18518518518518523</c:v>
                </c:pt>
                <c:pt idx="86">
                  <c:v>0.18518518518518523</c:v>
                </c:pt>
                <c:pt idx="87">
                  <c:v>0.18518518518518523</c:v>
                </c:pt>
                <c:pt idx="88">
                  <c:v>0.18518518518518523</c:v>
                </c:pt>
                <c:pt idx="89">
                  <c:v>0.18518518518518523</c:v>
                </c:pt>
                <c:pt idx="90">
                  <c:v>0.18518518518518523</c:v>
                </c:pt>
                <c:pt idx="91">
                  <c:v>0.16666666666666663</c:v>
                </c:pt>
                <c:pt idx="92">
                  <c:v>0.16666666666666663</c:v>
                </c:pt>
                <c:pt idx="93">
                  <c:v>0.16666666666666663</c:v>
                </c:pt>
                <c:pt idx="94">
                  <c:v>0.16666666666666663</c:v>
                </c:pt>
                <c:pt idx="95">
                  <c:v>0.16666666666666663</c:v>
                </c:pt>
                <c:pt idx="96">
                  <c:v>0.16666666666666663</c:v>
                </c:pt>
                <c:pt idx="97">
                  <c:v>0.14814814814814814</c:v>
                </c:pt>
                <c:pt idx="98">
                  <c:v>0.12962962962962965</c:v>
                </c:pt>
                <c:pt idx="99">
                  <c:v>0.12962962962962965</c:v>
                </c:pt>
                <c:pt idx="100">
                  <c:v>0.12962962962962965</c:v>
                </c:pt>
                <c:pt idx="101">
                  <c:v>0.12962962962962965</c:v>
                </c:pt>
                <c:pt idx="102">
                  <c:v>0.12962962962962965</c:v>
                </c:pt>
                <c:pt idx="103">
                  <c:v>0.12962962962962965</c:v>
                </c:pt>
                <c:pt idx="104">
                  <c:v>0.11111111111111116</c:v>
                </c:pt>
                <c:pt idx="105">
                  <c:v>0.11111111111111116</c:v>
                </c:pt>
                <c:pt idx="106">
                  <c:v>9.259259259259256E-2</c:v>
                </c:pt>
                <c:pt idx="107">
                  <c:v>9.259259259259256E-2</c:v>
                </c:pt>
                <c:pt idx="108">
                  <c:v>9.259259259259256E-2</c:v>
                </c:pt>
                <c:pt idx="109">
                  <c:v>9.259259259259256E-2</c:v>
                </c:pt>
                <c:pt idx="110">
                  <c:v>9.259259259259256E-2</c:v>
                </c:pt>
                <c:pt idx="111">
                  <c:v>9.259259259259256E-2</c:v>
                </c:pt>
                <c:pt idx="112">
                  <c:v>9.259259259259256E-2</c:v>
                </c:pt>
                <c:pt idx="113">
                  <c:v>9.259259259259256E-2</c:v>
                </c:pt>
                <c:pt idx="114">
                  <c:v>9.259259259259256E-2</c:v>
                </c:pt>
                <c:pt idx="115">
                  <c:v>7.407407407407407E-2</c:v>
                </c:pt>
                <c:pt idx="116">
                  <c:v>7.407407407407407E-2</c:v>
                </c:pt>
                <c:pt idx="117">
                  <c:v>5.555555555555558E-2</c:v>
                </c:pt>
                <c:pt idx="118">
                  <c:v>5.555555555555558E-2</c:v>
                </c:pt>
                <c:pt idx="119">
                  <c:v>5.555555555555558E-2</c:v>
                </c:pt>
                <c:pt idx="120">
                  <c:v>5.555555555555558E-2</c:v>
                </c:pt>
                <c:pt idx="121">
                  <c:v>5.555555555555558E-2</c:v>
                </c:pt>
                <c:pt idx="122">
                  <c:v>5.555555555555558E-2</c:v>
                </c:pt>
                <c:pt idx="123">
                  <c:v>5.555555555555558E-2</c:v>
                </c:pt>
                <c:pt idx="124">
                  <c:v>5.555555555555558E-2</c:v>
                </c:pt>
                <c:pt idx="125">
                  <c:v>5.555555555555558E-2</c:v>
                </c:pt>
                <c:pt idx="126">
                  <c:v>5.555555555555558E-2</c:v>
                </c:pt>
                <c:pt idx="127">
                  <c:v>5.555555555555558E-2</c:v>
                </c:pt>
                <c:pt idx="128">
                  <c:v>5.555555555555558E-2</c:v>
                </c:pt>
                <c:pt idx="129">
                  <c:v>5.555555555555558E-2</c:v>
                </c:pt>
                <c:pt idx="130">
                  <c:v>5.555555555555558E-2</c:v>
                </c:pt>
                <c:pt idx="131">
                  <c:v>5.555555555555558E-2</c:v>
                </c:pt>
                <c:pt idx="132">
                  <c:v>5.555555555555558E-2</c:v>
                </c:pt>
                <c:pt idx="133">
                  <c:v>5.555555555555558E-2</c:v>
                </c:pt>
                <c:pt idx="134">
                  <c:v>5.555555555555558E-2</c:v>
                </c:pt>
                <c:pt idx="135">
                  <c:v>5.555555555555558E-2</c:v>
                </c:pt>
                <c:pt idx="136">
                  <c:v>5.555555555555558E-2</c:v>
                </c:pt>
                <c:pt idx="137">
                  <c:v>3.703703703703709E-2</c:v>
                </c:pt>
                <c:pt idx="138">
                  <c:v>3.703703703703709E-2</c:v>
                </c:pt>
                <c:pt idx="139">
                  <c:v>3.703703703703709E-2</c:v>
                </c:pt>
                <c:pt idx="140">
                  <c:v>3.703703703703709E-2</c:v>
                </c:pt>
                <c:pt idx="141">
                  <c:v>1.851851851851849E-2</c:v>
                </c:pt>
                <c:pt idx="142">
                  <c:v>1.851851851851849E-2</c:v>
                </c:pt>
                <c:pt idx="143">
                  <c:v>1.851851851851849E-2</c:v>
                </c:pt>
                <c:pt idx="144">
                  <c:v>1.851851851851849E-2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xVal>
          <c:yVal>
            <c:numRef>
              <c:f>'4e'!$CJ$4:$CJ$154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0.98958333333333337</c:v>
                </c:pt>
                <c:pt idx="12">
                  <c:v>0.98958333333333337</c:v>
                </c:pt>
                <c:pt idx="13">
                  <c:v>0.98958333333333337</c:v>
                </c:pt>
                <c:pt idx="14">
                  <c:v>0.98958333333333337</c:v>
                </c:pt>
                <c:pt idx="15">
                  <c:v>0.98958333333333337</c:v>
                </c:pt>
                <c:pt idx="16">
                  <c:v>0.98958333333333337</c:v>
                </c:pt>
                <c:pt idx="17">
                  <c:v>0.97916666666666663</c:v>
                </c:pt>
                <c:pt idx="18">
                  <c:v>0.97916666666666663</c:v>
                </c:pt>
                <c:pt idx="19">
                  <c:v>0.96875</c:v>
                </c:pt>
                <c:pt idx="20">
                  <c:v>0.95833333333333337</c:v>
                </c:pt>
                <c:pt idx="21">
                  <c:v>0.95833333333333337</c:v>
                </c:pt>
                <c:pt idx="22">
                  <c:v>0.94791666666666663</c:v>
                </c:pt>
                <c:pt idx="23">
                  <c:v>0.9375</c:v>
                </c:pt>
                <c:pt idx="24">
                  <c:v>0.9375</c:v>
                </c:pt>
                <c:pt idx="25">
                  <c:v>0.92708333333333337</c:v>
                </c:pt>
                <c:pt idx="26">
                  <c:v>0.92708333333333337</c:v>
                </c:pt>
                <c:pt idx="27">
                  <c:v>0.92708333333333337</c:v>
                </c:pt>
                <c:pt idx="28">
                  <c:v>0.91666666666666663</c:v>
                </c:pt>
                <c:pt idx="29">
                  <c:v>0.90625</c:v>
                </c:pt>
                <c:pt idx="30">
                  <c:v>0.90625</c:v>
                </c:pt>
                <c:pt idx="31">
                  <c:v>0.89583333333333337</c:v>
                </c:pt>
                <c:pt idx="32">
                  <c:v>0.88541666666666663</c:v>
                </c:pt>
                <c:pt idx="33">
                  <c:v>0.88541666666666663</c:v>
                </c:pt>
                <c:pt idx="34">
                  <c:v>0.88541666666666663</c:v>
                </c:pt>
                <c:pt idx="35">
                  <c:v>0.88541666666666663</c:v>
                </c:pt>
                <c:pt idx="36">
                  <c:v>0.875</c:v>
                </c:pt>
                <c:pt idx="37">
                  <c:v>0.86458333333333337</c:v>
                </c:pt>
                <c:pt idx="38">
                  <c:v>0.86458333333333337</c:v>
                </c:pt>
                <c:pt idx="39">
                  <c:v>0.86458333333333337</c:v>
                </c:pt>
                <c:pt idx="40">
                  <c:v>0.86458333333333337</c:v>
                </c:pt>
                <c:pt idx="41">
                  <c:v>0.86458333333333337</c:v>
                </c:pt>
                <c:pt idx="42">
                  <c:v>0.85416666666666663</c:v>
                </c:pt>
                <c:pt idx="43">
                  <c:v>0.85416666666666663</c:v>
                </c:pt>
                <c:pt idx="44">
                  <c:v>0.84375</c:v>
                </c:pt>
                <c:pt idx="45">
                  <c:v>0.83333333333333337</c:v>
                </c:pt>
                <c:pt idx="46">
                  <c:v>0.83333333333333337</c:v>
                </c:pt>
                <c:pt idx="47">
                  <c:v>0.82291666666666663</c:v>
                </c:pt>
                <c:pt idx="48">
                  <c:v>0.82291666666666663</c:v>
                </c:pt>
                <c:pt idx="49">
                  <c:v>0.8125</c:v>
                </c:pt>
                <c:pt idx="50">
                  <c:v>0.80208333333333337</c:v>
                </c:pt>
                <c:pt idx="51">
                  <c:v>0.80208333333333337</c:v>
                </c:pt>
                <c:pt idx="52">
                  <c:v>0.79166666666666663</c:v>
                </c:pt>
                <c:pt idx="53">
                  <c:v>0.79166666666666663</c:v>
                </c:pt>
                <c:pt idx="54">
                  <c:v>0.78125</c:v>
                </c:pt>
                <c:pt idx="55">
                  <c:v>0.77083333333333337</c:v>
                </c:pt>
                <c:pt idx="56">
                  <c:v>0.76041666666666663</c:v>
                </c:pt>
                <c:pt idx="57">
                  <c:v>0.75</c:v>
                </c:pt>
                <c:pt idx="58">
                  <c:v>0.73958333333333326</c:v>
                </c:pt>
                <c:pt idx="59">
                  <c:v>0.72916666666666674</c:v>
                </c:pt>
                <c:pt idx="60">
                  <c:v>0.71875</c:v>
                </c:pt>
                <c:pt idx="61">
                  <c:v>0.70833333333333326</c:v>
                </c:pt>
                <c:pt idx="62">
                  <c:v>0.70833333333333326</c:v>
                </c:pt>
                <c:pt idx="63">
                  <c:v>0.70833333333333326</c:v>
                </c:pt>
                <c:pt idx="64">
                  <c:v>0.70833333333333326</c:v>
                </c:pt>
                <c:pt idx="65">
                  <c:v>0.69791666666666674</c:v>
                </c:pt>
                <c:pt idx="66">
                  <c:v>0.6875</c:v>
                </c:pt>
                <c:pt idx="67">
                  <c:v>0.6875</c:v>
                </c:pt>
                <c:pt idx="68">
                  <c:v>0.67708333333333326</c:v>
                </c:pt>
                <c:pt idx="69">
                  <c:v>0.66666666666666674</c:v>
                </c:pt>
                <c:pt idx="70">
                  <c:v>0.66666666666666674</c:v>
                </c:pt>
                <c:pt idx="71">
                  <c:v>0.66666666666666674</c:v>
                </c:pt>
                <c:pt idx="72">
                  <c:v>0.65625</c:v>
                </c:pt>
                <c:pt idx="73">
                  <c:v>0.64583333333333326</c:v>
                </c:pt>
                <c:pt idx="74">
                  <c:v>0.63541666666666674</c:v>
                </c:pt>
                <c:pt idx="75">
                  <c:v>0.63541666666666674</c:v>
                </c:pt>
                <c:pt idx="76">
                  <c:v>0.625</c:v>
                </c:pt>
                <c:pt idx="77">
                  <c:v>0.61458333333333326</c:v>
                </c:pt>
                <c:pt idx="78">
                  <c:v>0.61458333333333326</c:v>
                </c:pt>
                <c:pt idx="79">
                  <c:v>0.61458333333333326</c:v>
                </c:pt>
                <c:pt idx="80">
                  <c:v>0.60416666666666674</c:v>
                </c:pt>
                <c:pt idx="81">
                  <c:v>0.59375</c:v>
                </c:pt>
                <c:pt idx="82">
                  <c:v>0.59375</c:v>
                </c:pt>
                <c:pt idx="83">
                  <c:v>0.59375</c:v>
                </c:pt>
                <c:pt idx="84">
                  <c:v>0.58333333333333326</c:v>
                </c:pt>
                <c:pt idx="85">
                  <c:v>0.57291666666666674</c:v>
                </c:pt>
                <c:pt idx="86">
                  <c:v>0.5625</c:v>
                </c:pt>
                <c:pt idx="87">
                  <c:v>0.55208333333333326</c:v>
                </c:pt>
                <c:pt idx="88">
                  <c:v>0.54166666666666674</c:v>
                </c:pt>
                <c:pt idx="89">
                  <c:v>0.53125</c:v>
                </c:pt>
                <c:pt idx="90">
                  <c:v>0.52083333333333326</c:v>
                </c:pt>
                <c:pt idx="91">
                  <c:v>0.52083333333333326</c:v>
                </c:pt>
                <c:pt idx="92">
                  <c:v>0.51041666666666674</c:v>
                </c:pt>
                <c:pt idx="93">
                  <c:v>0.5</c:v>
                </c:pt>
                <c:pt idx="94">
                  <c:v>0.48958333333333337</c:v>
                </c:pt>
                <c:pt idx="95">
                  <c:v>0.47916666666666663</c:v>
                </c:pt>
                <c:pt idx="96">
                  <c:v>0.46875</c:v>
                </c:pt>
                <c:pt idx="97">
                  <c:v>0.46875</c:v>
                </c:pt>
                <c:pt idx="98">
                  <c:v>0.46875</c:v>
                </c:pt>
                <c:pt idx="99">
                  <c:v>0.45833333333333337</c:v>
                </c:pt>
                <c:pt idx="100">
                  <c:v>0.44791666666666663</c:v>
                </c:pt>
                <c:pt idx="101">
                  <c:v>0.4375</c:v>
                </c:pt>
                <c:pt idx="102">
                  <c:v>0.42708333333333337</c:v>
                </c:pt>
                <c:pt idx="103">
                  <c:v>0.41666666666666663</c:v>
                </c:pt>
                <c:pt idx="104">
                  <c:v>0.41666666666666663</c:v>
                </c:pt>
                <c:pt idx="105">
                  <c:v>0.40625</c:v>
                </c:pt>
                <c:pt idx="106">
                  <c:v>0.40625</c:v>
                </c:pt>
                <c:pt idx="107">
                  <c:v>0.39583333333333337</c:v>
                </c:pt>
                <c:pt idx="108">
                  <c:v>0.38541666666666663</c:v>
                </c:pt>
                <c:pt idx="109">
                  <c:v>0.375</c:v>
                </c:pt>
                <c:pt idx="110">
                  <c:v>0.36458333333333337</c:v>
                </c:pt>
                <c:pt idx="111">
                  <c:v>0.35416666666666663</c:v>
                </c:pt>
                <c:pt idx="112">
                  <c:v>0.34375</c:v>
                </c:pt>
                <c:pt idx="113">
                  <c:v>0.33333333333333337</c:v>
                </c:pt>
                <c:pt idx="114">
                  <c:v>0.32291666666666663</c:v>
                </c:pt>
                <c:pt idx="115">
                  <c:v>0.32291666666666663</c:v>
                </c:pt>
                <c:pt idx="116">
                  <c:v>0.3125</c:v>
                </c:pt>
                <c:pt idx="117">
                  <c:v>0.3125</c:v>
                </c:pt>
                <c:pt idx="118">
                  <c:v>0.30208333333333337</c:v>
                </c:pt>
                <c:pt idx="119">
                  <c:v>0.29166666666666663</c:v>
                </c:pt>
                <c:pt idx="120">
                  <c:v>0.28125</c:v>
                </c:pt>
                <c:pt idx="121">
                  <c:v>0.27083333333333337</c:v>
                </c:pt>
                <c:pt idx="122">
                  <c:v>0.26041666666666663</c:v>
                </c:pt>
                <c:pt idx="123">
                  <c:v>0.25</c:v>
                </c:pt>
                <c:pt idx="124">
                  <c:v>0.23958333333333337</c:v>
                </c:pt>
                <c:pt idx="125">
                  <c:v>0.22916666666666663</c:v>
                </c:pt>
                <c:pt idx="126">
                  <c:v>0.21875</c:v>
                </c:pt>
                <c:pt idx="127">
                  <c:v>0.20833333333333337</c:v>
                </c:pt>
                <c:pt idx="128">
                  <c:v>0.19791666666666663</c:v>
                </c:pt>
                <c:pt idx="129">
                  <c:v>0.1875</c:v>
                </c:pt>
                <c:pt idx="130">
                  <c:v>0.17708333333333337</c:v>
                </c:pt>
                <c:pt idx="131">
                  <c:v>0.16666666666666663</c:v>
                </c:pt>
                <c:pt idx="132">
                  <c:v>0.15625</c:v>
                </c:pt>
                <c:pt idx="133">
                  <c:v>0.14583333333333337</c:v>
                </c:pt>
                <c:pt idx="134">
                  <c:v>0.13541666666666663</c:v>
                </c:pt>
                <c:pt idx="135">
                  <c:v>0.125</c:v>
                </c:pt>
                <c:pt idx="136">
                  <c:v>0.11458333333333337</c:v>
                </c:pt>
                <c:pt idx="137">
                  <c:v>0.11458333333333337</c:v>
                </c:pt>
                <c:pt idx="138">
                  <c:v>0.10416666666666663</c:v>
                </c:pt>
                <c:pt idx="139">
                  <c:v>9.375E-2</c:v>
                </c:pt>
                <c:pt idx="140">
                  <c:v>8.333333333333337E-2</c:v>
                </c:pt>
                <c:pt idx="141">
                  <c:v>8.333333333333337E-2</c:v>
                </c:pt>
                <c:pt idx="142">
                  <c:v>7.291666666666663E-2</c:v>
                </c:pt>
                <c:pt idx="143">
                  <c:v>6.25E-2</c:v>
                </c:pt>
                <c:pt idx="144">
                  <c:v>5.208333333333337E-2</c:v>
                </c:pt>
                <c:pt idx="145">
                  <c:v>5.208333333333337E-2</c:v>
                </c:pt>
                <c:pt idx="146">
                  <c:v>4.166666666666663E-2</c:v>
                </c:pt>
                <c:pt idx="147">
                  <c:v>3.125E-2</c:v>
                </c:pt>
                <c:pt idx="148">
                  <c:v>2.083333333333337E-2</c:v>
                </c:pt>
                <c:pt idx="149">
                  <c:v>1.041666666666663E-2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9C-4087-ACE5-ED24BBA49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05520"/>
        <c:axId val="675805848"/>
      </c:scatterChart>
      <c:valAx>
        <c:axId val="67580552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805848"/>
        <c:crosses val="autoZero"/>
        <c:crossBetween val="midCat"/>
      </c:valAx>
      <c:valAx>
        <c:axId val="67580584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80552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'4f'!$CF$4:$CF$154</c:f>
              <c:numCache>
                <c:formatCode>General</c:formatCode>
                <c:ptCount val="151"/>
                <c:pt idx="0">
                  <c:v>1</c:v>
                </c:pt>
                <c:pt idx="1">
                  <c:v>0.98148148148148151</c:v>
                </c:pt>
                <c:pt idx="2">
                  <c:v>0.96296296296296302</c:v>
                </c:pt>
                <c:pt idx="3">
                  <c:v>0.94444444444444442</c:v>
                </c:pt>
                <c:pt idx="4">
                  <c:v>0.92592592592592593</c:v>
                </c:pt>
                <c:pt idx="5">
                  <c:v>0.90740740740740744</c:v>
                </c:pt>
                <c:pt idx="6">
                  <c:v>0.88888888888888884</c:v>
                </c:pt>
                <c:pt idx="7">
                  <c:v>0.87037037037037035</c:v>
                </c:pt>
                <c:pt idx="8">
                  <c:v>0.85185185185185186</c:v>
                </c:pt>
                <c:pt idx="9">
                  <c:v>0.83333333333333337</c:v>
                </c:pt>
                <c:pt idx="10">
                  <c:v>0.83333333333333337</c:v>
                </c:pt>
                <c:pt idx="11">
                  <c:v>0.81481481481481488</c:v>
                </c:pt>
                <c:pt idx="12">
                  <c:v>0.79629629629629628</c:v>
                </c:pt>
                <c:pt idx="13">
                  <c:v>0.77777777777777779</c:v>
                </c:pt>
                <c:pt idx="14">
                  <c:v>0.7592592592592593</c:v>
                </c:pt>
                <c:pt idx="15">
                  <c:v>0.7407407407407407</c:v>
                </c:pt>
                <c:pt idx="16">
                  <c:v>0.72222222222222221</c:v>
                </c:pt>
                <c:pt idx="17">
                  <c:v>0.70370370370370372</c:v>
                </c:pt>
                <c:pt idx="18">
                  <c:v>0.70370370370370372</c:v>
                </c:pt>
                <c:pt idx="19">
                  <c:v>0.68518518518518512</c:v>
                </c:pt>
                <c:pt idx="20">
                  <c:v>0.68518518518518512</c:v>
                </c:pt>
                <c:pt idx="21">
                  <c:v>0.68518518518518512</c:v>
                </c:pt>
                <c:pt idx="22">
                  <c:v>0.68518518518518512</c:v>
                </c:pt>
                <c:pt idx="23">
                  <c:v>0.68518518518518512</c:v>
                </c:pt>
                <c:pt idx="24">
                  <c:v>0.66666666666666674</c:v>
                </c:pt>
                <c:pt idx="25">
                  <c:v>0.66666666666666674</c:v>
                </c:pt>
                <c:pt idx="26">
                  <c:v>0.64814814814814814</c:v>
                </c:pt>
                <c:pt idx="27">
                  <c:v>0.64814814814814814</c:v>
                </c:pt>
                <c:pt idx="28">
                  <c:v>0.64814814814814814</c:v>
                </c:pt>
                <c:pt idx="29">
                  <c:v>0.62962962962962965</c:v>
                </c:pt>
                <c:pt idx="30">
                  <c:v>0.62962962962962965</c:v>
                </c:pt>
                <c:pt idx="31">
                  <c:v>0.61111111111111116</c:v>
                </c:pt>
                <c:pt idx="32">
                  <c:v>0.61111111111111116</c:v>
                </c:pt>
                <c:pt idx="33">
                  <c:v>0.61111111111111116</c:v>
                </c:pt>
                <c:pt idx="34">
                  <c:v>0.59259259259259256</c:v>
                </c:pt>
                <c:pt idx="35">
                  <c:v>0.57407407407407407</c:v>
                </c:pt>
                <c:pt idx="36">
                  <c:v>0.55555555555555558</c:v>
                </c:pt>
                <c:pt idx="37">
                  <c:v>0.53703703703703698</c:v>
                </c:pt>
                <c:pt idx="38">
                  <c:v>0.53703703703703698</c:v>
                </c:pt>
                <c:pt idx="39">
                  <c:v>0.5185185185185186</c:v>
                </c:pt>
                <c:pt idx="40">
                  <c:v>0.5185185185185186</c:v>
                </c:pt>
                <c:pt idx="41">
                  <c:v>0.5</c:v>
                </c:pt>
                <c:pt idx="42">
                  <c:v>0.48148148148148151</c:v>
                </c:pt>
                <c:pt idx="43">
                  <c:v>0.46296296296296291</c:v>
                </c:pt>
                <c:pt idx="44">
                  <c:v>0.46296296296296291</c:v>
                </c:pt>
                <c:pt idx="45">
                  <c:v>0.46296296296296291</c:v>
                </c:pt>
                <c:pt idx="46">
                  <c:v>0.44444444444444442</c:v>
                </c:pt>
                <c:pt idx="47">
                  <c:v>0.44444444444444442</c:v>
                </c:pt>
                <c:pt idx="48">
                  <c:v>0.44444444444444442</c:v>
                </c:pt>
                <c:pt idx="49">
                  <c:v>0.44444444444444442</c:v>
                </c:pt>
                <c:pt idx="50">
                  <c:v>0.42592592592592593</c:v>
                </c:pt>
                <c:pt idx="51">
                  <c:v>0.42592592592592593</c:v>
                </c:pt>
                <c:pt idx="52">
                  <c:v>0.42592592592592593</c:v>
                </c:pt>
                <c:pt idx="53">
                  <c:v>0.40740740740740744</c:v>
                </c:pt>
                <c:pt idx="54">
                  <c:v>0.40740740740740744</c:v>
                </c:pt>
                <c:pt idx="55">
                  <c:v>0.38888888888888884</c:v>
                </c:pt>
                <c:pt idx="56">
                  <c:v>0.38888888888888884</c:v>
                </c:pt>
                <c:pt idx="57">
                  <c:v>0.38888888888888884</c:v>
                </c:pt>
                <c:pt idx="58">
                  <c:v>0.38888888888888884</c:v>
                </c:pt>
                <c:pt idx="59">
                  <c:v>0.37037037037037035</c:v>
                </c:pt>
                <c:pt idx="60">
                  <c:v>0.35185185185185186</c:v>
                </c:pt>
                <c:pt idx="61">
                  <c:v>0.35185185185185186</c:v>
                </c:pt>
                <c:pt idx="62">
                  <c:v>0.35185185185185186</c:v>
                </c:pt>
                <c:pt idx="63">
                  <c:v>0.33333333333333337</c:v>
                </c:pt>
                <c:pt idx="64">
                  <c:v>0.33333333333333337</c:v>
                </c:pt>
                <c:pt idx="65">
                  <c:v>0.33333333333333337</c:v>
                </c:pt>
                <c:pt idx="66">
                  <c:v>0.31481481481481477</c:v>
                </c:pt>
                <c:pt idx="67">
                  <c:v>0.31481481481481477</c:v>
                </c:pt>
                <c:pt idx="68">
                  <c:v>0.31481481481481477</c:v>
                </c:pt>
                <c:pt idx="69">
                  <c:v>0.31481481481481477</c:v>
                </c:pt>
                <c:pt idx="70">
                  <c:v>0.29629629629629628</c:v>
                </c:pt>
                <c:pt idx="71">
                  <c:v>0.29629629629629628</c:v>
                </c:pt>
                <c:pt idx="72">
                  <c:v>0.29629629629629628</c:v>
                </c:pt>
                <c:pt idx="73">
                  <c:v>0.27777777777777779</c:v>
                </c:pt>
                <c:pt idx="74">
                  <c:v>0.2592592592592593</c:v>
                </c:pt>
                <c:pt idx="75">
                  <c:v>0.2592592592592593</c:v>
                </c:pt>
                <c:pt idx="76">
                  <c:v>0.2407407407407407</c:v>
                </c:pt>
                <c:pt idx="77">
                  <c:v>0.2407407407407407</c:v>
                </c:pt>
                <c:pt idx="78">
                  <c:v>0.2407407407407407</c:v>
                </c:pt>
                <c:pt idx="79">
                  <c:v>0.2407407407407407</c:v>
                </c:pt>
                <c:pt idx="80">
                  <c:v>0.2407407407407407</c:v>
                </c:pt>
                <c:pt idx="81">
                  <c:v>0.22222222222222221</c:v>
                </c:pt>
                <c:pt idx="82">
                  <c:v>0.22222222222222221</c:v>
                </c:pt>
                <c:pt idx="83">
                  <c:v>0.22222222222222221</c:v>
                </c:pt>
                <c:pt idx="84">
                  <c:v>0.22222222222222221</c:v>
                </c:pt>
                <c:pt idx="85">
                  <c:v>0.22222222222222221</c:v>
                </c:pt>
                <c:pt idx="86">
                  <c:v>0.22222222222222221</c:v>
                </c:pt>
                <c:pt idx="87">
                  <c:v>0.22222222222222221</c:v>
                </c:pt>
                <c:pt idx="88">
                  <c:v>0.22222222222222221</c:v>
                </c:pt>
                <c:pt idx="89">
                  <c:v>0.20370370370370372</c:v>
                </c:pt>
                <c:pt idx="90">
                  <c:v>0.18518518518518523</c:v>
                </c:pt>
                <c:pt idx="91">
                  <c:v>0.18518518518518523</c:v>
                </c:pt>
                <c:pt idx="92">
                  <c:v>0.18518518518518523</c:v>
                </c:pt>
                <c:pt idx="93">
                  <c:v>0.18518518518518523</c:v>
                </c:pt>
                <c:pt idx="94">
                  <c:v>0.18518518518518523</c:v>
                </c:pt>
                <c:pt idx="95">
                  <c:v>0.16666666666666663</c:v>
                </c:pt>
                <c:pt idx="96">
                  <c:v>0.16666666666666663</c:v>
                </c:pt>
                <c:pt idx="97">
                  <c:v>0.16666666666666663</c:v>
                </c:pt>
                <c:pt idx="98">
                  <c:v>0.14814814814814814</c:v>
                </c:pt>
                <c:pt idx="99">
                  <c:v>0.12962962962962965</c:v>
                </c:pt>
                <c:pt idx="100">
                  <c:v>0.12962962962962965</c:v>
                </c:pt>
                <c:pt idx="101">
                  <c:v>0.12962962962962965</c:v>
                </c:pt>
                <c:pt idx="102">
                  <c:v>0.12962962962962965</c:v>
                </c:pt>
                <c:pt idx="103">
                  <c:v>0.12962962962962965</c:v>
                </c:pt>
                <c:pt idx="104">
                  <c:v>0.11111111111111116</c:v>
                </c:pt>
                <c:pt idx="105">
                  <c:v>0.11111111111111116</c:v>
                </c:pt>
                <c:pt idx="106">
                  <c:v>0.11111111111111116</c:v>
                </c:pt>
                <c:pt idx="107">
                  <c:v>0.11111111111111116</c:v>
                </c:pt>
                <c:pt idx="108">
                  <c:v>9.259259259259256E-2</c:v>
                </c:pt>
                <c:pt idx="109">
                  <c:v>9.259259259259256E-2</c:v>
                </c:pt>
                <c:pt idx="110">
                  <c:v>9.259259259259256E-2</c:v>
                </c:pt>
                <c:pt idx="111">
                  <c:v>9.259259259259256E-2</c:v>
                </c:pt>
                <c:pt idx="112">
                  <c:v>9.259259259259256E-2</c:v>
                </c:pt>
                <c:pt idx="113">
                  <c:v>9.259259259259256E-2</c:v>
                </c:pt>
                <c:pt idx="114">
                  <c:v>9.259259259259256E-2</c:v>
                </c:pt>
                <c:pt idx="115">
                  <c:v>7.407407407407407E-2</c:v>
                </c:pt>
                <c:pt idx="116">
                  <c:v>5.555555555555558E-2</c:v>
                </c:pt>
                <c:pt idx="117">
                  <c:v>5.555555555555558E-2</c:v>
                </c:pt>
                <c:pt idx="118">
                  <c:v>5.555555555555558E-2</c:v>
                </c:pt>
                <c:pt idx="119">
                  <c:v>5.555555555555558E-2</c:v>
                </c:pt>
                <c:pt idx="120">
                  <c:v>5.555555555555558E-2</c:v>
                </c:pt>
                <c:pt idx="121">
                  <c:v>5.555555555555558E-2</c:v>
                </c:pt>
                <c:pt idx="122">
                  <c:v>5.555555555555558E-2</c:v>
                </c:pt>
                <c:pt idx="123">
                  <c:v>5.555555555555558E-2</c:v>
                </c:pt>
                <c:pt idx="124">
                  <c:v>5.555555555555558E-2</c:v>
                </c:pt>
                <c:pt idx="125">
                  <c:v>5.555555555555558E-2</c:v>
                </c:pt>
                <c:pt idx="126">
                  <c:v>5.555555555555558E-2</c:v>
                </c:pt>
                <c:pt idx="127">
                  <c:v>5.555555555555558E-2</c:v>
                </c:pt>
                <c:pt idx="128">
                  <c:v>5.555555555555558E-2</c:v>
                </c:pt>
                <c:pt idx="129">
                  <c:v>5.555555555555558E-2</c:v>
                </c:pt>
                <c:pt idx="130">
                  <c:v>5.555555555555558E-2</c:v>
                </c:pt>
                <c:pt idx="131">
                  <c:v>5.555555555555558E-2</c:v>
                </c:pt>
                <c:pt idx="132">
                  <c:v>5.555555555555558E-2</c:v>
                </c:pt>
                <c:pt idx="133">
                  <c:v>5.555555555555558E-2</c:v>
                </c:pt>
                <c:pt idx="134">
                  <c:v>3.703703703703709E-2</c:v>
                </c:pt>
                <c:pt idx="135">
                  <c:v>3.703703703703709E-2</c:v>
                </c:pt>
                <c:pt idx="136">
                  <c:v>3.703703703703709E-2</c:v>
                </c:pt>
                <c:pt idx="137">
                  <c:v>3.703703703703709E-2</c:v>
                </c:pt>
                <c:pt idx="138">
                  <c:v>3.703703703703709E-2</c:v>
                </c:pt>
                <c:pt idx="139">
                  <c:v>3.703703703703709E-2</c:v>
                </c:pt>
                <c:pt idx="140">
                  <c:v>3.703703703703709E-2</c:v>
                </c:pt>
                <c:pt idx="141">
                  <c:v>1.851851851851849E-2</c:v>
                </c:pt>
                <c:pt idx="142">
                  <c:v>1.851851851851849E-2</c:v>
                </c:pt>
                <c:pt idx="143">
                  <c:v>1.851851851851849E-2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xVal>
          <c:yVal>
            <c:numRef>
              <c:f>'4f'!$CG$4:$CG$154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0.98958333333333337</c:v>
                </c:pt>
                <c:pt idx="11">
                  <c:v>0.98958333333333337</c:v>
                </c:pt>
                <c:pt idx="12">
                  <c:v>0.98958333333333337</c:v>
                </c:pt>
                <c:pt idx="13">
                  <c:v>0.98958333333333337</c:v>
                </c:pt>
                <c:pt idx="14">
                  <c:v>0.98958333333333337</c:v>
                </c:pt>
                <c:pt idx="15">
                  <c:v>0.98958333333333337</c:v>
                </c:pt>
                <c:pt idx="16">
                  <c:v>0.98958333333333337</c:v>
                </c:pt>
                <c:pt idx="17">
                  <c:v>0.98958333333333337</c:v>
                </c:pt>
                <c:pt idx="18">
                  <c:v>0.97916666666666663</c:v>
                </c:pt>
                <c:pt idx="19">
                  <c:v>0.97916666666666663</c:v>
                </c:pt>
                <c:pt idx="20">
                  <c:v>0.96875</c:v>
                </c:pt>
                <c:pt idx="21">
                  <c:v>0.95833333333333337</c:v>
                </c:pt>
                <c:pt idx="22">
                  <c:v>0.94791666666666663</c:v>
                </c:pt>
                <c:pt idx="23">
                  <c:v>0.9375</c:v>
                </c:pt>
                <c:pt idx="24">
                  <c:v>0.9375</c:v>
                </c:pt>
                <c:pt idx="25">
                  <c:v>0.92708333333333337</c:v>
                </c:pt>
                <c:pt idx="26">
                  <c:v>0.92708333333333337</c:v>
                </c:pt>
                <c:pt idx="27">
                  <c:v>0.91666666666666663</c:v>
                </c:pt>
                <c:pt idx="28">
                  <c:v>0.90625</c:v>
                </c:pt>
                <c:pt idx="29">
                  <c:v>0.90625</c:v>
                </c:pt>
                <c:pt idx="30">
                  <c:v>0.89583333333333337</c:v>
                </c:pt>
                <c:pt idx="31">
                  <c:v>0.89583333333333337</c:v>
                </c:pt>
                <c:pt idx="32">
                  <c:v>0.88541666666666663</c:v>
                </c:pt>
                <c:pt idx="33">
                  <c:v>0.875</c:v>
                </c:pt>
                <c:pt idx="34">
                  <c:v>0.875</c:v>
                </c:pt>
                <c:pt idx="35">
                  <c:v>0.875</c:v>
                </c:pt>
                <c:pt idx="36">
                  <c:v>0.875</c:v>
                </c:pt>
                <c:pt idx="37">
                  <c:v>0.875</c:v>
                </c:pt>
                <c:pt idx="38">
                  <c:v>0.86458333333333337</c:v>
                </c:pt>
                <c:pt idx="39">
                  <c:v>0.86458333333333337</c:v>
                </c:pt>
                <c:pt idx="40">
                  <c:v>0.85416666666666663</c:v>
                </c:pt>
                <c:pt idx="41">
                  <c:v>0.85416666666666663</c:v>
                </c:pt>
                <c:pt idx="42">
                  <c:v>0.85416666666666663</c:v>
                </c:pt>
                <c:pt idx="43">
                  <c:v>0.85416666666666663</c:v>
                </c:pt>
                <c:pt idx="44">
                  <c:v>0.84375</c:v>
                </c:pt>
                <c:pt idx="45">
                  <c:v>0.83333333333333337</c:v>
                </c:pt>
                <c:pt idx="46">
                  <c:v>0.83333333333333337</c:v>
                </c:pt>
                <c:pt idx="47">
                  <c:v>0.82291666666666663</c:v>
                </c:pt>
                <c:pt idx="48">
                  <c:v>0.8125</c:v>
                </c:pt>
                <c:pt idx="49">
                  <c:v>0.80208333333333337</c:v>
                </c:pt>
                <c:pt idx="50">
                  <c:v>0.80208333333333337</c:v>
                </c:pt>
                <c:pt idx="51">
                  <c:v>0.79166666666666663</c:v>
                </c:pt>
                <c:pt idx="52">
                  <c:v>0.78125</c:v>
                </c:pt>
                <c:pt idx="53">
                  <c:v>0.78125</c:v>
                </c:pt>
                <c:pt idx="54">
                  <c:v>0.77083333333333337</c:v>
                </c:pt>
                <c:pt idx="55">
                  <c:v>0.77083333333333337</c:v>
                </c:pt>
                <c:pt idx="56">
                  <c:v>0.76041666666666663</c:v>
                </c:pt>
                <c:pt idx="57">
                  <c:v>0.75</c:v>
                </c:pt>
                <c:pt idx="58">
                  <c:v>0.73958333333333326</c:v>
                </c:pt>
                <c:pt idx="59">
                  <c:v>0.73958333333333326</c:v>
                </c:pt>
                <c:pt idx="60">
                  <c:v>0.73958333333333326</c:v>
                </c:pt>
                <c:pt idx="61">
                  <c:v>0.72916666666666674</c:v>
                </c:pt>
                <c:pt idx="62">
                  <c:v>0.71875</c:v>
                </c:pt>
                <c:pt idx="63">
                  <c:v>0.71875</c:v>
                </c:pt>
                <c:pt idx="64">
                  <c:v>0.70833333333333326</c:v>
                </c:pt>
                <c:pt idx="65">
                  <c:v>0.69791666666666674</c:v>
                </c:pt>
                <c:pt idx="66">
                  <c:v>0.69791666666666674</c:v>
                </c:pt>
                <c:pt idx="67">
                  <c:v>0.6875</c:v>
                </c:pt>
                <c:pt idx="68">
                  <c:v>0.67708333333333326</c:v>
                </c:pt>
                <c:pt idx="69">
                  <c:v>0.66666666666666674</c:v>
                </c:pt>
                <c:pt idx="70">
                  <c:v>0.66666666666666674</c:v>
                </c:pt>
                <c:pt idx="71">
                  <c:v>0.65625</c:v>
                </c:pt>
                <c:pt idx="72">
                  <c:v>0.64583333333333326</c:v>
                </c:pt>
                <c:pt idx="73">
                  <c:v>0.64583333333333326</c:v>
                </c:pt>
                <c:pt idx="74">
                  <c:v>0.64583333333333326</c:v>
                </c:pt>
                <c:pt idx="75">
                  <c:v>0.63541666666666674</c:v>
                </c:pt>
                <c:pt idx="76">
                  <c:v>0.63541666666666674</c:v>
                </c:pt>
                <c:pt idx="77">
                  <c:v>0.625</c:v>
                </c:pt>
                <c:pt idx="78">
                  <c:v>0.61458333333333326</c:v>
                </c:pt>
                <c:pt idx="79">
                  <c:v>0.60416666666666674</c:v>
                </c:pt>
                <c:pt idx="80">
                  <c:v>0.59375</c:v>
                </c:pt>
                <c:pt idx="81">
                  <c:v>0.59375</c:v>
                </c:pt>
                <c:pt idx="82">
                  <c:v>0.58333333333333326</c:v>
                </c:pt>
                <c:pt idx="83">
                  <c:v>0.57291666666666674</c:v>
                </c:pt>
                <c:pt idx="84">
                  <c:v>0.5625</c:v>
                </c:pt>
                <c:pt idx="85">
                  <c:v>0.55208333333333326</c:v>
                </c:pt>
                <c:pt idx="86">
                  <c:v>0.54166666666666674</c:v>
                </c:pt>
                <c:pt idx="87">
                  <c:v>0.53125</c:v>
                </c:pt>
                <c:pt idx="88">
                  <c:v>0.52083333333333326</c:v>
                </c:pt>
                <c:pt idx="89">
                  <c:v>0.52083333333333326</c:v>
                </c:pt>
                <c:pt idx="90">
                  <c:v>0.52083333333333326</c:v>
                </c:pt>
                <c:pt idx="91">
                  <c:v>0.51041666666666674</c:v>
                </c:pt>
                <c:pt idx="92">
                  <c:v>0.5</c:v>
                </c:pt>
                <c:pt idx="93">
                  <c:v>0.48958333333333337</c:v>
                </c:pt>
                <c:pt idx="94">
                  <c:v>0.47916666666666663</c:v>
                </c:pt>
                <c:pt idx="95">
                  <c:v>0.47916666666666663</c:v>
                </c:pt>
                <c:pt idx="96">
                  <c:v>0.46875</c:v>
                </c:pt>
                <c:pt idx="97">
                  <c:v>0.45833333333333337</c:v>
                </c:pt>
                <c:pt idx="98">
                  <c:v>0.45833333333333337</c:v>
                </c:pt>
                <c:pt idx="99">
                  <c:v>0.45833333333333337</c:v>
                </c:pt>
                <c:pt idx="100">
                  <c:v>0.44791666666666663</c:v>
                </c:pt>
                <c:pt idx="101">
                  <c:v>0.4375</c:v>
                </c:pt>
                <c:pt idx="102">
                  <c:v>0.42708333333333337</c:v>
                </c:pt>
                <c:pt idx="103">
                  <c:v>0.41666666666666663</c:v>
                </c:pt>
                <c:pt idx="104">
                  <c:v>0.41666666666666663</c:v>
                </c:pt>
                <c:pt idx="105">
                  <c:v>0.40625</c:v>
                </c:pt>
                <c:pt idx="106">
                  <c:v>0.39583333333333337</c:v>
                </c:pt>
                <c:pt idx="107">
                  <c:v>0.38541666666666663</c:v>
                </c:pt>
                <c:pt idx="108">
                  <c:v>0.38541666666666663</c:v>
                </c:pt>
                <c:pt idx="109">
                  <c:v>0.375</c:v>
                </c:pt>
                <c:pt idx="110">
                  <c:v>0.36458333333333337</c:v>
                </c:pt>
                <c:pt idx="111">
                  <c:v>0.35416666666666663</c:v>
                </c:pt>
                <c:pt idx="112">
                  <c:v>0.34375</c:v>
                </c:pt>
                <c:pt idx="113">
                  <c:v>0.33333333333333337</c:v>
                </c:pt>
                <c:pt idx="114">
                  <c:v>0.32291666666666663</c:v>
                </c:pt>
                <c:pt idx="115">
                  <c:v>0.32291666666666663</c:v>
                </c:pt>
                <c:pt idx="116">
                  <c:v>0.32291666666666663</c:v>
                </c:pt>
                <c:pt idx="117">
                  <c:v>0.3125</c:v>
                </c:pt>
                <c:pt idx="118">
                  <c:v>0.30208333333333337</c:v>
                </c:pt>
                <c:pt idx="119">
                  <c:v>0.29166666666666663</c:v>
                </c:pt>
                <c:pt idx="120">
                  <c:v>0.28125</c:v>
                </c:pt>
                <c:pt idx="121">
                  <c:v>0.27083333333333337</c:v>
                </c:pt>
                <c:pt idx="122">
                  <c:v>0.26041666666666663</c:v>
                </c:pt>
                <c:pt idx="123">
                  <c:v>0.25</c:v>
                </c:pt>
                <c:pt idx="124">
                  <c:v>0.23958333333333337</c:v>
                </c:pt>
                <c:pt idx="125">
                  <c:v>0.22916666666666663</c:v>
                </c:pt>
                <c:pt idx="126">
                  <c:v>0.21875</c:v>
                </c:pt>
                <c:pt idx="127">
                  <c:v>0.20833333333333337</c:v>
                </c:pt>
                <c:pt idx="128">
                  <c:v>0.19791666666666663</c:v>
                </c:pt>
                <c:pt idx="129">
                  <c:v>0.1875</c:v>
                </c:pt>
                <c:pt idx="130">
                  <c:v>0.17708333333333337</c:v>
                </c:pt>
                <c:pt idx="131">
                  <c:v>0.16666666666666663</c:v>
                </c:pt>
                <c:pt idx="132">
                  <c:v>0.15625</c:v>
                </c:pt>
                <c:pt idx="133">
                  <c:v>0.14583333333333337</c:v>
                </c:pt>
                <c:pt idx="134">
                  <c:v>0.14583333333333337</c:v>
                </c:pt>
                <c:pt idx="135">
                  <c:v>0.13541666666666663</c:v>
                </c:pt>
                <c:pt idx="136">
                  <c:v>0.125</c:v>
                </c:pt>
                <c:pt idx="137">
                  <c:v>0.11458333333333337</c:v>
                </c:pt>
                <c:pt idx="138">
                  <c:v>0.10416666666666663</c:v>
                </c:pt>
                <c:pt idx="139">
                  <c:v>9.375E-2</c:v>
                </c:pt>
                <c:pt idx="140">
                  <c:v>8.333333333333337E-2</c:v>
                </c:pt>
                <c:pt idx="141">
                  <c:v>8.333333333333337E-2</c:v>
                </c:pt>
                <c:pt idx="142">
                  <c:v>7.291666666666663E-2</c:v>
                </c:pt>
                <c:pt idx="143">
                  <c:v>6.25E-2</c:v>
                </c:pt>
                <c:pt idx="144">
                  <c:v>6.25E-2</c:v>
                </c:pt>
                <c:pt idx="145">
                  <c:v>5.208333333333337E-2</c:v>
                </c:pt>
                <c:pt idx="146">
                  <c:v>4.166666666666663E-2</c:v>
                </c:pt>
                <c:pt idx="147">
                  <c:v>3.125E-2</c:v>
                </c:pt>
                <c:pt idx="148">
                  <c:v>2.083333333333337E-2</c:v>
                </c:pt>
                <c:pt idx="149">
                  <c:v>1.041666666666663E-2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96-497B-AB7C-181149230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46192"/>
        <c:axId val="675849144"/>
      </c:scatterChart>
      <c:valAx>
        <c:axId val="67584619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849144"/>
        <c:crosses val="autoZero"/>
        <c:crossBetween val="midCat"/>
      </c:valAx>
      <c:valAx>
        <c:axId val="675849144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8461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'4g'!$CC$4:$CC$154</c:f>
              <c:numCache>
                <c:formatCode>General</c:formatCode>
                <c:ptCount val="151"/>
                <c:pt idx="0">
                  <c:v>1</c:v>
                </c:pt>
                <c:pt idx="1">
                  <c:v>0.98148148148148151</c:v>
                </c:pt>
                <c:pt idx="2">
                  <c:v>0.96296296296296302</c:v>
                </c:pt>
                <c:pt idx="3">
                  <c:v>0.94444444444444442</c:v>
                </c:pt>
                <c:pt idx="4">
                  <c:v>0.92592592592592593</c:v>
                </c:pt>
                <c:pt idx="5">
                  <c:v>0.90740740740740744</c:v>
                </c:pt>
                <c:pt idx="6">
                  <c:v>0.88888888888888884</c:v>
                </c:pt>
                <c:pt idx="7">
                  <c:v>0.87037037037037035</c:v>
                </c:pt>
                <c:pt idx="8">
                  <c:v>0.85185185185185186</c:v>
                </c:pt>
                <c:pt idx="9">
                  <c:v>0.83333333333333337</c:v>
                </c:pt>
                <c:pt idx="10">
                  <c:v>0.83333333333333337</c:v>
                </c:pt>
                <c:pt idx="11">
                  <c:v>0.81481481481481488</c:v>
                </c:pt>
                <c:pt idx="12">
                  <c:v>0.79629629629629628</c:v>
                </c:pt>
                <c:pt idx="13">
                  <c:v>0.77777777777777779</c:v>
                </c:pt>
                <c:pt idx="14">
                  <c:v>0.7592592592592593</c:v>
                </c:pt>
                <c:pt idx="15">
                  <c:v>0.7407407407407407</c:v>
                </c:pt>
                <c:pt idx="16">
                  <c:v>0.7407407407407407</c:v>
                </c:pt>
                <c:pt idx="17">
                  <c:v>0.72222222222222221</c:v>
                </c:pt>
                <c:pt idx="18">
                  <c:v>0.70370370370370372</c:v>
                </c:pt>
                <c:pt idx="19">
                  <c:v>0.70370370370370372</c:v>
                </c:pt>
                <c:pt idx="20">
                  <c:v>0.70370370370370372</c:v>
                </c:pt>
                <c:pt idx="21">
                  <c:v>0.70370370370370372</c:v>
                </c:pt>
                <c:pt idx="22">
                  <c:v>0.70370370370370372</c:v>
                </c:pt>
                <c:pt idx="23">
                  <c:v>0.68518518518518512</c:v>
                </c:pt>
                <c:pt idx="24">
                  <c:v>0.66666666666666674</c:v>
                </c:pt>
                <c:pt idx="25">
                  <c:v>0.66666666666666674</c:v>
                </c:pt>
                <c:pt idx="26">
                  <c:v>0.64814814814814814</c:v>
                </c:pt>
                <c:pt idx="27">
                  <c:v>0.64814814814814814</c:v>
                </c:pt>
                <c:pt idx="28">
                  <c:v>0.62962962962962965</c:v>
                </c:pt>
                <c:pt idx="29">
                  <c:v>0.62962962962962965</c:v>
                </c:pt>
                <c:pt idx="30">
                  <c:v>0.62962962962962965</c:v>
                </c:pt>
                <c:pt idx="31">
                  <c:v>0.62962962962962965</c:v>
                </c:pt>
                <c:pt idx="32">
                  <c:v>0.61111111111111116</c:v>
                </c:pt>
                <c:pt idx="33">
                  <c:v>0.59259259259259256</c:v>
                </c:pt>
                <c:pt idx="34">
                  <c:v>0.57407407407407407</c:v>
                </c:pt>
                <c:pt idx="35">
                  <c:v>0.55555555555555558</c:v>
                </c:pt>
                <c:pt idx="36">
                  <c:v>0.53703703703703698</c:v>
                </c:pt>
                <c:pt idx="37">
                  <c:v>0.53703703703703698</c:v>
                </c:pt>
                <c:pt idx="38">
                  <c:v>0.53703703703703698</c:v>
                </c:pt>
                <c:pt idx="39">
                  <c:v>0.53703703703703698</c:v>
                </c:pt>
                <c:pt idx="40">
                  <c:v>0.5185185185185186</c:v>
                </c:pt>
                <c:pt idx="41">
                  <c:v>0.5</c:v>
                </c:pt>
                <c:pt idx="42">
                  <c:v>0.48148148148148151</c:v>
                </c:pt>
                <c:pt idx="43">
                  <c:v>0.46296296296296291</c:v>
                </c:pt>
                <c:pt idx="44">
                  <c:v>0.46296296296296291</c:v>
                </c:pt>
                <c:pt idx="45">
                  <c:v>0.44444444444444442</c:v>
                </c:pt>
                <c:pt idx="46">
                  <c:v>0.44444444444444442</c:v>
                </c:pt>
                <c:pt idx="47">
                  <c:v>0.44444444444444442</c:v>
                </c:pt>
                <c:pt idx="48">
                  <c:v>0.42592592592592593</c:v>
                </c:pt>
                <c:pt idx="49">
                  <c:v>0.42592592592592593</c:v>
                </c:pt>
                <c:pt idx="50">
                  <c:v>0.40740740740740744</c:v>
                </c:pt>
                <c:pt idx="51">
                  <c:v>0.40740740740740744</c:v>
                </c:pt>
                <c:pt idx="52">
                  <c:v>0.40740740740740744</c:v>
                </c:pt>
                <c:pt idx="53">
                  <c:v>0.40740740740740744</c:v>
                </c:pt>
                <c:pt idx="54">
                  <c:v>0.40740740740740744</c:v>
                </c:pt>
                <c:pt idx="55">
                  <c:v>0.40740740740740744</c:v>
                </c:pt>
                <c:pt idx="56">
                  <c:v>0.38888888888888884</c:v>
                </c:pt>
                <c:pt idx="57">
                  <c:v>0.38888888888888884</c:v>
                </c:pt>
                <c:pt idx="58">
                  <c:v>0.37037037037037035</c:v>
                </c:pt>
                <c:pt idx="59">
                  <c:v>0.37037037037037035</c:v>
                </c:pt>
                <c:pt idx="60">
                  <c:v>0.35185185185185186</c:v>
                </c:pt>
                <c:pt idx="61">
                  <c:v>0.35185185185185186</c:v>
                </c:pt>
                <c:pt idx="62">
                  <c:v>0.35185185185185186</c:v>
                </c:pt>
                <c:pt idx="63">
                  <c:v>0.33333333333333337</c:v>
                </c:pt>
                <c:pt idx="64">
                  <c:v>0.31481481481481477</c:v>
                </c:pt>
                <c:pt idx="65">
                  <c:v>0.31481481481481477</c:v>
                </c:pt>
                <c:pt idx="66">
                  <c:v>0.31481481481481477</c:v>
                </c:pt>
                <c:pt idx="67">
                  <c:v>0.31481481481481477</c:v>
                </c:pt>
                <c:pt idx="68">
                  <c:v>0.29629629629629628</c:v>
                </c:pt>
                <c:pt idx="69">
                  <c:v>0.29629629629629628</c:v>
                </c:pt>
                <c:pt idx="70">
                  <c:v>0.29629629629629628</c:v>
                </c:pt>
                <c:pt idx="71">
                  <c:v>0.29629629629629628</c:v>
                </c:pt>
                <c:pt idx="72">
                  <c:v>0.27777777777777779</c:v>
                </c:pt>
                <c:pt idx="73">
                  <c:v>0.27777777777777779</c:v>
                </c:pt>
                <c:pt idx="74">
                  <c:v>0.2592592592592593</c:v>
                </c:pt>
                <c:pt idx="75">
                  <c:v>0.2407407407407407</c:v>
                </c:pt>
                <c:pt idx="76">
                  <c:v>0.2407407407407407</c:v>
                </c:pt>
                <c:pt idx="77">
                  <c:v>0.2407407407407407</c:v>
                </c:pt>
                <c:pt idx="78">
                  <c:v>0.2407407407407407</c:v>
                </c:pt>
                <c:pt idx="79">
                  <c:v>0.22222222222222221</c:v>
                </c:pt>
                <c:pt idx="80">
                  <c:v>0.22222222222222221</c:v>
                </c:pt>
                <c:pt idx="81">
                  <c:v>0.22222222222222221</c:v>
                </c:pt>
                <c:pt idx="82">
                  <c:v>0.22222222222222221</c:v>
                </c:pt>
                <c:pt idx="83">
                  <c:v>0.22222222222222221</c:v>
                </c:pt>
                <c:pt idx="84">
                  <c:v>0.22222222222222221</c:v>
                </c:pt>
                <c:pt idx="85">
                  <c:v>0.22222222222222221</c:v>
                </c:pt>
                <c:pt idx="86">
                  <c:v>0.20370370370370372</c:v>
                </c:pt>
                <c:pt idx="87">
                  <c:v>0.20370370370370372</c:v>
                </c:pt>
                <c:pt idx="88">
                  <c:v>0.20370370370370372</c:v>
                </c:pt>
                <c:pt idx="89">
                  <c:v>0.20370370370370372</c:v>
                </c:pt>
                <c:pt idx="90">
                  <c:v>0.20370370370370372</c:v>
                </c:pt>
                <c:pt idx="91">
                  <c:v>0.18518518518518523</c:v>
                </c:pt>
                <c:pt idx="92">
                  <c:v>0.18518518518518523</c:v>
                </c:pt>
                <c:pt idx="93">
                  <c:v>0.18518518518518523</c:v>
                </c:pt>
                <c:pt idx="94">
                  <c:v>0.18518518518518523</c:v>
                </c:pt>
                <c:pt idx="95">
                  <c:v>0.18518518518518523</c:v>
                </c:pt>
                <c:pt idx="96">
                  <c:v>0.16666666666666663</c:v>
                </c:pt>
                <c:pt idx="97">
                  <c:v>0.16666666666666663</c:v>
                </c:pt>
                <c:pt idx="98">
                  <c:v>0.16666666666666663</c:v>
                </c:pt>
                <c:pt idx="99">
                  <c:v>0.14814814814814814</c:v>
                </c:pt>
                <c:pt idx="100">
                  <c:v>0.14814814814814814</c:v>
                </c:pt>
                <c:pt idx="101">
                  <c:v>0.12962962962962965</c:v>
                </c:pt>
                <c:pt idx="102">
                  <c:v>0.12962962962962965</c:v>
                </c:pt>
                <c:pt idx="103">
                  <c:v>0.12962962962962965</c:v>
                </c:pt>
                <c:pt idx="104">
                  <c:v>0.11111111111111116</c:v>
                </c:pt>
                <c:pt idx="105">
                  <c:v>0.11111111111111116</c:v>
                </c:pt>
                <c:pt idx="106">
                  <c:v>0.11111111111111116</c:v>
                </c:pt>
                <c:pt idx="107">
                  <c:v>0.11111111111111116</c:v>
                </c:pt>
                <c:pt idx="108">
                  <c:v>9.259259259259256E-2</c:v>
                </c:pt>
                <c:pt idx="109">
                  <c:v>9.259259259259256E-2</c:v>
                </c:pt>
                <c:pt idx="110">
                  <c:v>7.407407407407407E-2</c:v>
                </c:pt>
                <c:pt idx="111">
                  <c:v>7.407407407407407E-2</c:v>
                </c:pt>
                <c:pt idx="112">
                  <c:v>7.407407407407407E-2</c:v>
                </c:pt>
                <c:pt idx="113">
                  <c:v>7.407407407407407E-2</c:v>
                </c:pt>
                <c:pt idx="114">
                  <c:v>7.407407407407407E-2</c:v>
                </c:pt>
                <c:pt idx="115">
                  <c:v>7.407407407407407E-2</c:v>
                </c:pt>
                <c:pt idx="116">
                  <c:v>5.555555555555558E-2</c:v>
                </c:pt>
                <c:pt idx="117">
                  <c:v>5.555555555555558E-2</c:v>
                </c:pt>
                <c:pt idx="118">
                  <c:v>5.555555555555558E-2</c:v>
                </c:pt>
                <c:pt idx="119">
                  <c:v>5.555555555555558E-2</c:v>
                </c:pt>
                <c:pt idx="120">
                  <c:v>5.555555555555558E-2</c:v>
                </c:pt>
                <c:pt idx="121">
                  <c:v>5.555555555555558E-2</c:v>
                </c:pt>
                <c:pt idx="122">
                  <c:v>5.555555555555558E-2</c:v>
                </c:pt>
                <c:pt idx="123">
                  <c:v>5.555555555555558E-2</c:v>
                </c:pt>
                <c:pt idx="124">
                  <c:v>5.555555555555558E-2</c:v>
                </c:pt>
                <c:pt idx="125">
                  <c:v>5.555555555555558E-2</c:v>
                </c:pt>
                <c:pt idx="126">
                  <c:v>5.555555555555558E-2</c:v>
                </c:pt>
                <c:pt idx="127">
                  <c:v>5.555555555555558E-2</c:v>
                </c:pt>
                <c:pt idx="128">
                  <c:v>5.555555555555558E-2</c:v>
                </c:pt>
                <c:pt idx="129">
                  <c:v>5.555555555555558E-2</c:v>
                </c:pt>
                <c:pt idx="130">
                  <c:v>5.555555555555558E-2</c:v>
                </c:pt>
                <c:pt idx="131">
                  <c:v>5.555555555555558E-2</c:v>
                </c:pt>
                <c:pt idx="132">
                  <c:v>5.555555555555558E-2</c:v>
                </c:pt>
                <c:pt idx="133">
                  <c:v>5.555555555555558E-2</c:v>
                </c:pt>
                <c:pt idx="134">
                  <c:v>5.555555555555558E-2</c:v>
                </c:pt>
                <c:pt idx="135">
                  <c:v>5.555555555555558E-2</c:v>
                </c:pt>
                <c:pt idx="136">
                  <c:v>3.703703703703709E-2</c:v>
                </c:pt>
                <c:pt idx="137">
                  <c:v>3.703703703703709E-2</c:v>
                </c:pt>
                <c:pt idx="138">
                  <c:v>3.703703703703709E-2</c:v>
                </c:pt>
                <c:pt idx="139">
                  <c:v>3.703703703703709E-2</c:v>
                </c:pt>
                <c:pt idx="140">
                  <c:v>3.703703703703709E-2</c:v>
                </c:pt>
                <c:pt idx="141">
                  <c:v>3.703703703703709E-2</c:v>
                </c:pt>
                <c:pt idx="142">
                  <c:v>3.703703703703709E-2</c:v>
                </c:pt>
                <c:pt idx="143">
                  <c:v>1.851851851851849E-2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xVal>
          <c:yVal>
            <c:numRef>
              <c:f>'4g'!$CD$4:$CD$154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0.98958333333333337</c:v>
                </c:pt>
                <c:pt idx="11">
                  <c:v>0.98958333333333337</c:v>
                </c:pt>
                <c:pt idx="12">
                  <c:v>0.98958333333333337</c:v>
                </c:pt>
                <c:pt idx="13">
                  <c:v>0.98958333333333337</c:v>
                </c:pt>
                <c:pt idx="14">
                  <c:v>0.98958333333333337</c:v>
                </c:pt>
                <c:pt idx="15">
                  <c:v>0.98958333333333337</c:v>
                </c:pt>
                <c:pt idx="16">
                  <c:v>0.97916666666666663</c:v>
                </c:pt>
                <c:pt idx="17">
                  <c:v>0.97916666666666663</c:v>
                </c:pt>
                <c:pt idx="18">
                  <c:v>0.97916666666666663</c:v>
                </c:pt>
                <c:pt idx="19">
                  <c:v>0.96875</c:v>
                </c:pt>
                <c:pt idx="20">
                  <c:v>0.95833333333333337</c:v>
                </c:pt>
                <c:pt idx="21">
                  <c:v>0.94791666666666663</c:v>
                </c:pt>
                <c:pt idx="22">
                  <c:v>0.9375</c:v>
                </c:pt>
                <c:pt idx="23">
                  <c:v>0.9375</c:v>
                </c:pt>
                <c:pt idx="24">
                  <c:v>0.9375</c:v>
                </c:pt>
                <c:pt idx="25">
                  <c:v>0.92708333333333337</c:v>
                </c:pt>
                <c:pt idx="26">
                  <c:v>0.92708333333333337</c:v>
                </c:pt>
                <c:pt idx="27">
                  <c:v>0.91666666666666663</c:v>
                </c:pt>
                <c:pt idx="28">
                  <c:v>0.91666666666666663</c:v>
                </c:pt>
                <c:pt idx="29">
                  <c:v>0.90625</c:v>
                </c:pt>
                <c:pt idx="30">
                  <c:v>0.89583333333333337</c:v>
                </c:pt>
                <c:pt idx="31">
                  <c:v>0.88541666666666663</c:v>
                </c:pt>
                <c:pt idx="32">
                  <c:v>0.88541666666666663</c:v>
                </c:pt>
                <c:pt idx="33">
                  <c:v>0.88541666666666663</c:v>
                </c:pt>
                <c:pt idx="34">
                  <c:v>0.88541666666666663</c:v>
                </c:pt>
                <c:pt idx="35">
                  <c:v>0.88541666666666663</c:v>
                </c:pt>
                <c:pt idx="36">
                  <c:v>0.88541666666666663</c:v>
                </c:pt>
                <c:pt idx="37">
                  <c:v>0.875</c:v>
                </c:pt>
                <c:pt idx="38">
                  <c:v>0.86458333333333337</c:v>
                </c:pt>
                <c:pt idx="39">
                  <c:v>0.85416666666666663</c:v>
                </c:pt>
                <c:pt idx="40">
                  <c:v>0.85416666666666663</c:v>
                </c:pt>
                <c:pt idx="41">
                  <c:v>0.85416666666666663</c:v>
                </c:pt>
                <c:pt idx="42">
                  <c:v>0.85416666666666663</c:v>
                </c:pt>
                <c:pt idx="43">
                  <c:v>0.85416666666666663</c:v>
                </c:pt>
                <c:pt idx="44">
                  <c:v>0.84375</c:v>
                </c:pt>
                <c:pt idx="45">
                  <c:v>0.84375</c:v>
                </c:pt>
                <c:pt idx="46">
                  <c:v>0.83333333333333337</c:v>
                </c:pt>
                <c:pt idx="47">
                  <c:v>0.82291666666666663</c:v>
                </c:pt>
                <c:pt idx="48">
                  <c:v>0.82291666666666663</c:v>
                </c:pt>
                <c:pt idx="49">
                  <c:v>0.8125</c:v>
                </c:pt>
                <c:pt idx="50">
                  <c:v>0.8125</c:v>
                </c:pt>
                <c:pt idx="51">
                  <c:v>0.80208333333333337</c:v>
                </c:pt>
                <c:pt idx="52">
                  <c:v>0.79166666666666663</c:v>
                </c:pt>
                <c:pt idx="53">
                  <c:v>0.78125</c:v>
                </c:pt>
                <c:pt idx="54">
                  <c:v>0.77083333333333337</c:v>
                </c:pt>
                <c:pt idx="55">
                  <c:v>0.76041666666666663</c:v>
                </c:pt>
                <c:pt idx="56">
                  <c:v>0.76041666666666663</c:v>
                </c:pt>
                <c:pt idx="57">
                  <c:v>0.75</c:v>
                </c:pt>
                <c:pt idx="58">
                  <c:v>0.75</c:v>
                </c:pt>
                <c:pt idx="59">
                  <c:v>0.73958333333333326</c:v>
                </c:pt>
                <c:pt idx="60">
                  <c:v>0.73958333333333326</c:v>
                </c:pt>
                <c:pt idx="61">
                  <c:v>0.72916666666666674</c:v>
                </c:pt>
                <c:pt idx="62">
                  <c:v>0.71875</c:v>
                </c:pt>
                <c:pt idx="63">
                  <c:v>0.71875</c:v>
                </c:pt>
                <c:pt idx="64">
                  <c:v>0.71875</c:v>
                </c:pt>
                <c:pt idx="65">
                  <c:v>0.70833333333333326</c:v>
                </c:pt>
                <c:pt idx="66">
                  <c:v>0.69791666666666674</c:v>
                </c:pt>
                <c:pt idx="67">
                  <c:v>0.6875</c:v>
                </c:pt>
                <c:pt idx="68">
                  <c:v>0.6875</c:v>
                </c:pt>
                <c:pt idx="69">
                  <c:v>0.67708333333333326</c:v>
                </c:pt>
                <c:pt idx="70">
                  <c:v>0.66666666666666674</c:v>
                </c:pt>
                <c:pt idx="71">
                  <c:v>0.65625</c:v>
                </c:pt>
                <c:pt idx="72">
                  <c:v>0.65625</c:v>
                </c:pt>
                <c:pt idx="73">
                  <c:v>0.64583333333333326</c:v>
                </c:pt>
                <c:pt idx="74">
                  <c:v>0.64583333333333326</c:v>
                </c:pt>
                <c:pt idx="75">
                  <c:v>0.64583333333333326</c:v>
                </c:pt>
                <c:pt idx="76">
                  <c:v>0.63541666666666674</c:v>
                </c:pt>
                <c:pt idx="77">
                  <c:v>0.625</c:v>
                </c:pt>
                <c:pt idx="78">
                  <c:v>0.61458333333333326</c:v>
                </c:pt>
                <c:pt idx="79">
                  <c:v>0.61458333333333326</c:v>
                </c:pt>
                <c:pt idx="80">
                  <c:v>0.60416666666666674</c:v>
                </c:pt>
                <c:pt idx="81">
                  <c:v>0.59375</c:v>
                </c:pt>
                <c:pt idx="82">
                  <c:v>0.58333333333333326</c:v>
                </c:pt>
                <c:pt idx="83">
                  <c:v>0.57291666666666674</c:v>
                </c:pt>
                <c:pt idx="84">
                  <c:v>0.5625</c:v>
                </c:pt>
                <c:pt idx="85">
                  <c:v>0.55208333333333326</c:v>
                </c:pt>
                <c:pt idx="86">
                  <c:v>0.55208333333333326</c:v>
                </c:pt>
                <c:pt idx="87">
                  <c:v>0.54166666666666674</c:v>
                </c:pt>
                <c:pt idx="88">
                  <c:v>0.53125</c:v>
                </c:pt>
                <c:pt idx="89">
                  <c:v>0.52083333333333326</c:v>
                </c:pt>
                <c:pt idx="90">
                  <c:v>0.51041666666666674</c:v>
                </c:pt>
                <c:pt idx="91">
                  <c:v>0.51041666666666674</c:v>
                </c:pt>
                <c:pt idx="92">
                  <c:v>0.5</c:v>
                </c:pt>
                <c:pt idx="93">
                  <c:v>0.48958333333333337</c:v>
                </c:pt>
                <c:pt idx="94">
                  <c:v>0.47916666666666663</c:v>
                </c:pt>
                <c:pt idx="95">
                  <c:v>0.46875</c:v>
                </c:pt>
                <c:pt idx="96">
                  <c:v>0.46875</c:v>
                </c:pt>
                <c:pt idx="97">
                  <c:v>0.45833333333333337</c:v>
                </c:pt>
                <c:pt idx="98">
                  <c:v>0.44791666666666663</c:v>
                </c:pt>
                <c:pt idx="99">
                  <c:v>0.44791666666666663</c:v>
                </c:pt>
                <c:pt idx="100">
                  <c:v>0.4375</c:v>
                </c:pt>
                <c:pt idx="101">
                  <c:v>0.4375</c:v>
                </c:pt>
                <c:pt idx="102">
                  <c:v>0.42708333333333337</c:v>
                </c:pt>
                <c:pt idx="103">
                  <c:v>0.41666666666666663</c:v>
                </c:pt>
                <c:pt idx="104">
                  <c:v>0.41666666666666663</c:v>
                </c:pt>
                <c:pt idx="105">
                  <c:v>0.40625</c:v>
                </c:pt>
                <c:pt idx="106">
                  <c:v>0.39583333333333337</c:v>
                </c:pt>
                <c:pt idx="107">
                  <c:v>0.38541666666666663</c:v>
                </c:pt>
                <c:pt idx="108">
                  <c:v>0.38541666666666663</c:v>
                </c:pt>
                <c:pt idx="109">
                  <c:v>0.375</c:v>
                </c:pt>
                <c:pt idx="110">
                  <c:v>0.375</c:v>
                </c:pt>
                <c:pt idx="111">
                  <c:v>0.36458333333333337</c:v>
                </c:pt>
                <c:pt idx="112">
                  <c:v>0.35416666666666663</c:v>
                </c:pt>
                <c:pt idx="113">
                  <c:v>0.34375</c:v>
                </c:pt>
                <c:pt idx="114">
                  <c:v>0.33333333333333337</c:v>
                </c:pt>
                <c:pt idx="115">
                  <c:v>0.32291666666666663</c:v>
                </c:pt>
                <c:pt idx="116">
                  <c:v>0.32291666666666663</c:v>
                </c:pt>
                <c:pt idx="117">
                  <c:v>0.3125</c:v>
                </c:pt>
                <c:pt idx="118">
                  <c:v>0.30208333333333337</c:v>
                </c:pt>
                <c:pt idx="119">
                  <c:v>0.29166666666666663</c:v>
                </c:pt>
                <c:pt idx="120">
                  <c:v>0.28125</c:v>
                </c:pt>
                <c:pt idx="121">
                  <c:v>0.27083333333333337</c:v>
                </c:pt>
                <c:pt idx="122">
                  <c:v>0.26041666666666663</c:v>
                </c:pt>
                <c:pt idx="123">
                  <c:v>0.25</c:v>
                </c:pt>
                <c:pt idx="124">
                  <c:v>0.23958333333333337</c:v>
                </c:pt>
                <c:pt idx="125">
                  <c:v>0.22916666666666663</c:v>
                </c:pt>
                <c:pt idx="126">
                  <c:v>0.21875</c:v>
                </c:pt>
                <c:pt idx="127">
                  <c:v>0.20833333333333337</c:v>
                </c:pt>
                <c:pt idx="128">
                  <c:v>0.19791666666666663</c:v>
                </c:pt>
                <c:pt idx="129">
                  <c:v>0.1875</c:v>
                </c:pt>
                <c:pt idx="130">
                  <c:v>0.17708333333333337</c:v>
                </c:pt>
                <c:pt idx="131">
                  <c:v>0.16666666666666663</c:v>
                </c:pt>
                <c:pt idx="132">
                  <c:v>0.15625</c:v>
                </c:pt>
                <c:pt idx="133">
                  <c:v>0.14583333333333337</c:v>
                </c:pt>
                <c:pt idx="134">
                  <c:v>0.13541666666666663</c:v>
                </c:pt>
                <c:pt idx="135">
                  <c:v>0.125</c:v>
                </c:pt>
                <c:pt idx="136">
                  <c:v>0.125</c:v>
                </c:pt>
                <c:pt idx="137">
                  <c:v>0.11458333333333337</c:v>
                </c:pt>
                <c:pt idx="138">
                  <c:v>0.10416666666666663</c:v>
                </c:pt>
                <c:pt idx="139">
                  <c:v>9.375E-2</c:v>
                </c:pt>
                <c:pt idx="140">
                  <c:v>8.333333333333337E-2</c:v>
                </c:pt>
                <c:pt idx="141">
                  <c:v>7.291666666666663E-2</c:v>
                </c:pt>
                <c:pt idx="142">
                  <c:v>6.25E-2</c:v>
                </c:pt>
                <c:pt idx="143">
                  <c:v>6.25E-2</c:v>
                </c:pt>
                <c:pt idx="144">
                  <c:v>6.25E-2</c:v>
                </c:pt>
                <c:pt idx="145">
                  <c:v>5.208333333333337E-2</c:v>
                </c:pt>
                <c:pt idx="146">
                  <c:v>4.166666666666663E-2</c:v>
                </c:pt>
                <c:pt idx="147">
                  <c:v>3.125E-2</c:v>
                </c:pt>
                <c:pt idx="148">
                  <c:v>2.083333333333337E-2</c:v>
                </c:pt>
                <c:pt idx="149">
                  <c:v>1.041666666666663E-2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0-49ED-8202-5ABF1C114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501576"/>
        <c:axId val="869499936"/>
      </c:scatterChart>
      <c:valAx>
        <c:axId val="86950157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499936"/>
        <c:crosses val="autoZero"/>
        <c:crossBetween val="midCat"/>
      </c:valAx>
      <c:valAx>
        <c:axId val="86949993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501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'4h'!$BZ$4:$BZ$154</c:f>
              <c:numCache>
                <c:formatCode>General</c:formatCode>
                <c:ptCount val="151"/>
                <c:pt idx="0">
                  <c:v>1</c:v>
                </c:pt>
                <c:pt idx="1">
                  <c:v>0.98148148148148151</c:v>
                </c:pt>
                <c:pt idx="2">
                  <c:v>0.96296296296296302</c:v>
                </c:pt>
                <c:pt idx="3">
                  <c:v>0.94444444444444442</c:v>
                </c:pt>
                <c:pt idx="4">
                  <c:v>0.92592592592592593</c:v>
                </c:pt>
                <c:pt idx="5">
                  <c:v>0.90740740740740744</c:v>
                </c:pt>
                <c:pt idx="6">
                  <c:v>0.88888888888888884</c:v>
                </c:pt>
                <c:pt idx="7">
                  <c:v>0.87037037037037035</c:v>
                </c:pt>
                <c:pt idx="8">
                  <c:v>0.85185185185185186</c:v>
                </c:pt>
                <c:pt idx="9">
                  <c:v>0.83333333333333337</c:v>
                </c:pt>
                <c:pt idx="10">
                  <c:v>0.81481481481481488</c:v>
                </c:pt>
                <c:pt idx="11">
                  <c:v>0.79629629629629628</c:v>
                </c:pt>
                <c:pt idx="12">
                  <c:v>0.79629629629629628</c:v>
                </c:pt>
                <c:pt idx="13">
                  <c:v>0.77777777777777779</c:v>
                </c:pt>
                <c:pt idx="14">
                  <c:v>0.7592592592592593</c:v>
                </c:pt>
                <c:pt idx="15">
                  <c:v>0.7592592592592593</c:v>
                </c:pt>
                <c:pt idx="16">
                  <c:v>0.7407407407407407</c:v>
                </c:pt>
                <c:pt idx="17">
                  <c:v>0.7407407407407407</c:v>
                </c:pt>
                <c:pt idx="18">
                  <c:v>0.72222222222222221</c:v>
                </c:pt>
                <c:pt idx="19">
                  <c:v>0.70370370370370372</c:v>
                </c:pt>
                <c:pt idx="20">
                  <c:v>0.70370370370370372</c:v>
                </c:pt>
                <c:pt idx="21">
                  <c:v>0.70370370370370372</c:v>
                </c:pt>
                <c:pt idx="22">
                  <c:v>0.70370370370370372</c:v>
                </c:pt>
                <c:pt idx="23">
                  <c:v>0.68518518518518512</c:v>
                </c:pt>
                <c:pt idx="24">
                  <c:v>0.66666666666666674</c:v>
                </c:pt>
                <c:pt idx="25">
                  <c:v>0.66666666666666674</c:v>
                </c:pt>
                <c:pt idx="26">
                  <c:v>0.66666666666666674</c:v>
                </c:pt>
                <c:pt idx="27">
                  <c:v>0.64814814814814814</c:v>
                </c:pt>
                <c:pt idx="28">
                  <c:v>0.64814814814814814</c:v>
                </c:pt>
                <c:pt idx="29">
                  <c:v>0.64814814814814814</c:v>
                </c:pt>
                <c:pt idx="30">
                  <c:v>0.62962962962962965</c:v>
                </c:pt>
                <c:pt idx="31">
                  <c:v>0.61111111111111116</c:v>
                </c:pt>
                <c:pt idx="32">
                  <c:v>0.61111111111111116</c:v>
                </c:pt>
                <c:pt idx="33">
                  <c:v>0.61111111111111116</c:v>
                </c:pt>
                <c:pt idx="34">
                  <c:v>0.59259259259259256</c:v>
                </c:pt>
                <c:pt idx="35">
                  <c:v>0.57407407407407407</c:v>
                </c:pt>
                <c:pt idx="36">
                  <c:v>0.57407407407407407</c:v>
                </c:pt>
                <c:pt idx="37">
                  <c:v>0.55555555555555558</c:v>
                </c:pt>
                <c:pt idx="38">
                  <c:v>0.53703703703703698</c:v>
                </c:pt>
                <c:pt idx="39">
                  <c:v>0.53703703703703698</c:v>
                </c:pt>
                <c:pt idx="40">
                  <c:v>0.5185185185185186</c:v>
                </c:pt>
                <c:pt idx="41">
                  <c:v>0.5185185185185186</c:v>
                </c:pt>
                <c:pt idx="42">
                  <c:v>0.5</c:v>
                </c:pt>
                <c:pt idx="43">
                  <c:v>0.5</c:v>
                </c:pt>
                <c:pt idx="44">
                  <c:v>0.48148148148148151</c:v>
                </c:pt>
                <c:pt idx="45">
                  <c:v>0.48148148148148151</c:v>
                </c:pt>
                <c:pt idx="46">
                  <c:v>0.48148148148148151</c:v>
                </c:pt>
                <c:pt idx="47">
                  <c:v>0.46296296296296291</c:v>
                </c:pt>
                <c:pt idx="48">
                  <c:v>0.46296296296296291</c:v>
                </c:pt>
                <c:pt idx="49">
                  <c:v>0.44444444444444442</c:v>
                </c:pt>
                <c:pt idx="50">
                  <c:v>0.42592592592592593</c:v>
                </c:pt>
                <c:pt idx="51">
                  <c:v>0.42592592592592593</c:v>
                </c:pt>
                <c:pt idx="52">
                  <c:v>0.40740740740740744</c:v>
                </c:pt>
                <c:pt idx="53">
                  <c:v>0.40740740740740744</c:v>
                </c:pt>
                <c:pt idx="54">
                  <c:v>0.38888888888888884</c:v>
                </c:pt>
                <c:pt idx="55">
                  <c:v>0.38888888888888884</c:v>
                </c:pt>
                <c:pt idx="56">
                  <c:v>0.38888888888888884</c:v>
                </c:pt>
                <c:pt idx="57">
                  <c:v>0.37037037037037035</c:v>
                </c:pt>
                <c:pt idx="58">
                  <c:v>0.37037037037037035</c:v>
                </c:pt>
                <c:pt idx="59">
                  <c:v>0.37037037037037035</c:v>
                </c:pt>
                <c:pt idx="60">
                  <c:v>0.37037037037037035</c:v>
                </c:pt>
                <c:pt idx="61">
                  <c:v>0.35185185185185186</c:v>
                </c:pt>
                <c:pt idx="62">
                  <c:v>0.33333333333333337</c:v>
                </c:pt>
                <c:pt idx="63">
                  <c:v>0.33333333333333337</c:v>
                </c:pt>
                <c:pt idx="64">
                  <c:v>0.31481481481481477</c:v>
                </c:pt>
                <c:pt idx="65">
                  <c:v>0.31481481481481477</c:v>
                </c:pt>
                <c:pt idx="66">
                  <c:v>0.29629629629629628</c:v>
                </c:pt>
                <c:pt idx="67">
                  <c:v>0.29629629629629628</c:v>
                </c:pt>
                <c:pt idx="68">
                  <c:v>0.29629629629629628</c:v>
                </c:pt>
                <c:pt idx="69">
                  <c:v>0.27777777777777779</c:v>
                </c:pt>
                <c:pt idx="70">
                  <c:v>0.27777777777777779</c:v>
                </c:pt>
                <c:pt idx="71">
                  <c:v>0.27777777777777779</c:v>
                </c:pt>
                <c:pt idx="72">
                  <c:v>0.27777777777777779</c:v>
                </c:pt>
                <c:pt idx="73">
                  <c:v>0.2592592592592593</c:v>
                </c:pt>
                <c:pt idx="74">
                  <c:v>0.2407407407407407</c:v>
                </c:pt>
                <c:pt idx="75">
                  <c:v>0.2407407407407407</c:v>
                </c:pt>
                <c:pt idx="76">
                  <c:v>0.2407407407407407</c:v>
                </c:pt>
                <c:pt idx="77">
                  <c:v>0.2407407407407407</c:v>
                </c:pt>
                <c:pt idx="78">
                  <c:v>0.22222222222222221</c:v>
                </c:pt>
                <c:pt idx="79">
                  <c:v>0.22222222222222221</c:v>
                </c:pt>
                <c:pt idx="80">
                  <c:v>0.20370370370370372</c:v>
                </c:pt>
                <c:pt idx="81">
                  <c:v>0.20370370370370372</c:v>
                </c:pt>
                <c:pt idx="82">
                  <c:v>0.20370370370370372</c:v>
                </c:pt>
                <c:pt idx="83">
                  <c:v>0.20370370370370372</c:v>
                </c:pt>
                <c:pt idx="84">
                  <c:v>0.20370370370370372</c:v>
                </c:pt>
                <c:pt idx="85">
                  <c:v>0.20370370370370372</c:v>
                </c:pt>
                <c:pt idx="86">
                  <c:v>0.20370370370370372</c:v>
                </c:pt>
                <c:pt idx="87">
                  <c:v>0.20370370370370372</c:v>
                </c:pt>
                <c:pt idx="88">
                  <c:v>0.20370370370370372</c:v>
                </c:pt>
                <c:pt idx="89">
                  <c:v>0.20370370370370372</c:v>
                </c:pt>
                <c:pt idx="90">
                  <c:v>0.20370370370370372</c:v>
                </c:pt>
                <c:pt idx="91">
                  <c:v>0.20370370370370372</c:v>
                </c:pt>
                <c:pt idx="92">
                  <c:v>0.20370370370370372</c:v>
                </c:pt>
                <c:pt idx="93">
                  <c:v>0.20370370370370372</c:v>
                </c:pt>
                <c:pt idx="94">
                  <c:v>0.18518518518518523</c:v>
                </c:pt>
                <c:pt idx="95">
                  <c:v>0.18518518518518523</c:v>
                </c:pt>
                <c:pt idx="96">
                  <c:v>0.18518518518518523</c:v>
                </c:pt>
                <c:pt idx="97">
                  <c:v>0.16666666666666663</c:v>
                </c:pt>
                <c:pt idx="98">
                  <c:v>0.16666666666666663</c:v>
                </c:pt>
                <c:pt idx="99">
                  <c:v>0.14814814814814814</c:v>
                </c:pt>
                <c:pt idx="100">
                  <c:v>0.12962962962962965</c:v>
                </c:pt>
                <c:pt idx="101">
                  <c:v>0.11111111111111116</c:v>
                </c:pt>
                <c:pt idx="102">
                  <c:v>0.11111111111111116</c:v>
                </c:pt>
                <c:pt idx="103">
                  <c:v>0.11111111111111116</c:v>
                </c:pt>
                <c:pt idx="104">
                  <c:v>0.11111111111111116</c:v>
                </c:pt>
                <c:pt idx="105">
                  <c:v>0.11111111111111116</c:v>
                </c:pt>
                <c:pt idx="106">
                  <c:v>0.11111111111111116</c:v>
                </c:pt>
                <c:pt idx="107">
                  <c:v>9.259259259259256E-2</c:v>
                </c:pt>
                <c:pt idx="108">
                  <c:v>9.259259259259256E-2</c:v>
                </c:pt>
                <c:pt idx="109">
                  <c:v>9.259259259259256E-2</c:v>
                </c:pt>
                <c:pt idx="110">
                  <c:v>9.259259259259256E-2</c:v>
                </c:pt>
                <c:pt idx="111">
                  <c:v>9.259259259259256E-2</c:v>
                </c:pt>
                <c:pt idx="112">
                  <c:v>9.259259259259256E-2</c:v>
                </c:pt>
                <c:pt idx="113">
                  <c:v>9.259259259259256E-2</c:v>
                </c:pt>
                <c:pt idx="114">
                  <c:v>7.407407407407407E-2</c:v>
                </c:pt>
                <c:pt idx="115">
                  <c:v>7.407407407407407E-2</c:v>
                </c:pt>
                <c:pt idx="116">
                  <c:v>7.407407407407407E-2</c:v>
                </c:pt>
                <c:pt idx="117">
                  <c:v>5.555555555555558E-2</c:v>
                </c:pt>
                <c:pt idx="118">
                  <c:v>5.555555555555558E-2</c:v>
                </c:pt>
                <c:pt idx="119">
                  <c:v>5.555555555555558E-2</c:v>
                </c:pt>
                <c:pt idx="120">
                  <c:v>5.555555555555558E-2</c:v>
                </c:pt>
                <c:pt idx="121">
                  <c:v>5.555555555555558E-2</c:v>
                </c:pt>
                <c:pt idx="122">
                  <c:v>5.555555555555558E-2</c:v>
                </c:pt>
                <c:pt idx="123">
                  <c:v>5.555555555555558E-2</c:v>
                </c:pt>
                <c:pt idx="124">
                  <c:v>5.555555555555558E-2</c:v>
                </c:pt>
                <c:pt idx="125">
                  <c:v>5.555555555555558E-2</c:v>
                </c:pt>
                <c:pt idx="126">
                  <c:v>5.555555555555558E-2</c:v>
                </c:pt>
                <c:pt idx="127">
                  <c:v>5.555555555555558E-2</c:v>
                </c:pt>
                <c:pt idx="128">
                  <c:v>5.555555555555558E-2</c:v>
                </c:pt>
                <c:pt idx="129">
                  <c:v>5.555555555555558E-2</c:v>
                </c:pt>
                <c:pt idx="130">
                  <c:v>5.555555555555558E-2</c:v>
                </c:pt>
                <c:pt idx="131">
                  <c:v>5.555555555555558E-2</c:v>
                </c:pt>
                <c:pt idx="132">
                  <c:v>5.555555555555558E-2</c:v>
                </c:pt>
                <c:pt idx="133">
                  <c:v>5.555555555555558E-2</c:v>
                </c:pt>
                <c:pt idx="134">
                  <c:v>5.555555555555558E-2</c:v>
                </c:pt>
                <c:pt idx="135">
                  <c:v>5.555555555555558E-2</c:v>
                </c:pt>
                <c:pt idx="136">
                  <c:v>5.555555555555558E-2</c:v>
                </c:pt>
                <c:pt idx="137">
                  <c:v>3.703703703703709E-2</c:v>
                </c:pt>
                <c:pt idx="138">
                  <c:v>3.703703703703709E-2</c:v>
                </c:pt>
                <c:pt idx="139">
                  <c:v>3.703703703703709E-2</c:v>
                </c:pt>
                <c:pt idx="140">
                  <c:v>1.851851851851849E-2</c:v>
                </c:pt>
                <c:pt idx="141">
                  <c:v>1.851851851851849E-2</c:v>
                </c:pt>
                <c:pt idx="142">
                  <c:v>1.851851851851849E-2</c:v>
                </c:pt>
                <c:pt idx="143">
                  <c:v>1.851851851851849E-2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xVal>
          <c:yVal>
            <c:numRef>
              <c:f>'4h'!$CA$4:$CA$154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0.98958333333333337</c:v>
                </c:pt>
                <c:pt idx="13">
                  <c:v>0.98958333333333337</c:v>
                </c:pt>
                <c:pt idx="14">
                  <c:v>0.98958333333333337</c:v>
                </c:pt>
                <c:pt idx="15">
                  <c:v>0.97916666666666663</c:v>
                </c:pt>
                <c:pt idx="16">
                  <c:v>0.97916666666666663</c:v>
                </c:pt>
                <c:pt idx="17">
                  <c:v>0.96875</c:v>
                </c:pt>
                <c:pt idx="18">
                  <c:v>0.96875</c:v>
                </c:pt>
                <c:pt idx="19">
                  <c:v>0.96875</c:v>
                </c:pt>
                <c:pt idx="20">
                  <c:v>0.95833333333333337</c:v>
                </c:pt>
                <c:pt idx="21">
                  <c:v>0.94791666666666663</c:v>
                </c:pt>
                <c:pt idx="22">
                  <c:v>0.9375</c:v>
                </c:pt>
                <c:pt idx="23">
                  <c:v>0.9375</c:v>
                </c:pt>
                <c:pt idx="24">
                  <c:v>0.9375</c:v>
                </c:pt>
                <c:pt idx="25">
                  <c:v>0.92708333333333337</c:v>
                </c:pt>
                <c:pt idx="26">
                  <c:v>0.91666666666666663</c:v>
                </c:pt>
                <c:pt idx="27">
                  <c:v>0.91666666666666663</c:v>
                </c:pt>
                <c:pt idx="28">
                  <c:v>0.90625</c:v>
                </c:pt>
                <c:pt idx="29">
                  <c:v>0.89583333333333337</c:v>
                </c:pt>
                <c:pt idx="30">
                  <c:v>0.89583333333333337</c:v>
                </c:pt>
                <c:pt idx="31">
                  <c:v>0.89583333333333337</c:v>
                </c:pt>
                <c:pt idx="32">
                  <c:v>0.88541666666666663</c:v>
                </c:pt>
                <c:pt idx="33">
                  <c:v>0.875</c:v>
                </c:pt>
                <c:pt idx="34">
                  <c:v>0.875</c:v>
                </c:pt>
                <c:pt idx="35">
                  <c:v>0.875</c:v>
                </c:pt>
                <c:pt idx="36">
                  <c:v>0.86458333333333337</c:v>
                </c:pt>
                <c:pt idx="37">
                  <c:v>0.86458333333333337</c:v>
                </c:pt>
                <c:pt idx="38">
                  <c:v>0.86458333333333337</c:v>
                </c:pt>
                <c:pt idx="39">
                  <c:v>0.85416666666666663</c:v>
                </c:pt>
                <c:pt idx="40">
                  <c:v>0.85416666666666663</c:v>
                </c:pt>
                <c:pt idx="41">
                  <c:v>0.84375</c:v>
                </c:pt>
                <c:pt idx="42">
                  <c:v>0.84375</c:v>
                </c:pt>
                <c:pt idx="43">
                  <c:v>0.83333333333333337</c:v>
                </c:pt>
                <c:pt idx="44">
                  <c:v>0.83333333333333337</c:v>
                </c:pt>
                <c:pt idx="45">
                  <c:v>0.82291666666666663</c:v>
                </c:pt>
                <c:pt idx="46">
                  <c:v>0.8125</c:v>
                </c:pt>
                <c:pt idx="47">
                  <c:v>0.8125</c:v>
                </c:pt>
                <c:pt idx="48">
                  <c:v>0.80208333333333337</c:v>
                </c:pt>
                <c:pt idx="49">
                  <c:v>0.80208333333333337</c:v>
                </c:pt>
                <c:pt idx="50">
                  <c:v>0.80208333333333337</c:v>
                </c:pt>
                <c:pt idx="51">
                  <c:v>0.79166666666666663</c:v>
                </c:pt>
                <c:pt idx="52">
                  <c:v>0.79166666666666663</c:v>
                </c:pt>
                <c:pt idx="53">
                  <c:v>0.78125</c:v>
                </c:pt>
                <c:pt idx="54">
                  <c:v>0.78125</c:v>
                </c:pt>
                <c:pt idx="55">
                  <c:v>0.77083333333333337</c:v>
                </c:pt>
                <c:pt idx="56">
                  <c:v>0.76041666666666663</c:v>
                </c:pt>
                <c:pt idx="57">
                  <c:v>0.76041666666666663</c:v>
                </c:pt>
                <c:pt idx="58">
                  <c:v>0.75</c:v>
                </c:pt>
                <c:pt idx="59">
                  <c:v>0.73958333333333326</c:v>
                </c:pt>
                <c:pt idx="60">
                  <c:v>0.72916666666666674</c:v>
                </c:pt>
                <c:pt idx="61">
                  <c:v>0.72916666666666674</c:v>
                </c:pt>
                <c:pt idx="62">
                  <c:v>0.72916666666666674</c:v>
                </c:pt>
                <c:pt idx="63">
                  <c:v>0.71875</c:v>
                </c:pt>
                <c:pt idx="64">
                  <c:v>0.71875</c:v>
                </c:pt>
                <c:pt idx="65">
                  <c:v>0.70833333333333326</c:v>
                </c:pt>
                <c:pt idx="66">
                  <c:v>0.70833333333333326</c:v>
                </c:pt>
                <c:pt idx="67">
                  <c:v>0.69791666666666674</c:v>
                </c:pt>
                <c:pt idx="68">
                  <c:v>0.6875</c:v>
                </c:pt>
                <c:pt idx="69">
                  <c:v>0.6875</c:v>
                </c:pt>
                <c:pt idx="70">
                  <c:v>0.67708333333333326</c:v>
                </c:pt>
                <c:pt idx="71">
                  <c:v>0.66666666666666674</c:v>
                </c:pt>
                <c:pt idx="72">
                  <c:v>0.65625</c:v>
                </c:pt>
                <c:pt idx="73">
                  <c:v>0.65625</c:v>
                </c:pt>
                <c:pt idx="74">
                  <c:v>0.65625</c:v>
                </c:pt>
                <c:pt idx="75">
                  <c:v>0.64583333333333326</c:v>
                </c:pt>
                <c:pt idx="76">
                  <c:v>0.63541666666666674</c:v>
                </c:pt>
                <c:pt idx="77">
                  <c:v>0.625</c:v>
                </c:pt>
                <c:pt idx="78">
                  <c:v>0.625</c:v>
                </c:pt>
                <c:pt idx="79">
                  <c:v>0.61458333333333326</c:v>
                </c:pt>
                <c:pt idx="80">
                  <c:v>0.61458333333333326</c:v>
                </c:pt>
                <c:pt idx="81">
                  <c:v>0.60416666666666674</c:v>
                </c:pt>
                <c:pt idx="82">
                  <c:v>0.59375</c:v>
                </c:pt>
                <c:pt idx="83">
                  <c:v>0.58333333333333326</c:v>
                </c:pt>
                <c:pt idx="84">
                  <c:v>0.57291666666666674</c:v>
                </c:pt>
                <c:pt idx="85">
                  <c:v>0.5625</c:v>
                </c:pt>
                <c:pt idx="86">
                  <c:v>0.55208333333333326</c:v>
                </c:pt>
                <c:pt idx="87">
                  <c:v>0.54166666666666674</c:v>
                </c:pt>
                <c:pt idx="88">
                  <c:v>0.53125</c:v>
                </c:pt>
                <c:pt idx="89">
                  <c:v>0.52083333333333326</c:v>
                </c:pt>
                <c:pt idx="90">
                  <c:v>0.51041666666666674</c:v>
                </c:pt>
                <c:pt idx="91">
                  <c:v>0.5</c:v>
                </c:pt>
                <c:pt idx="92">
                  <c:v>0.48958333333333337</c:v>
                </c:pt>
                <c:pt idx="93">
                  <c:v>0.47916666666666663</c:v>
                </c:pt>
                <c:pt idx="94">
                  <c:v>0.47916666666666663</c:v>
                </c:pt>
                <c:pt idx="95">
                  <c:v>0.46875</c:v>
                </c:pt>
                <c:pt idx="96">
                  <c:v>0.45833333333333337</c:v>
                </c:pt>
                <c:pt idx="97">
                  <c:v>0.45833333333333337</c:v>
                </c:pt>
                <c:pt idx="98">
                  <c:v>0.44791666666666663</c:v>
                </c:pt>
                <c:pt idx="99">
                  <c:v>0.44791666666666663</c:v>
                </c:pt>
                <c:pt idx="100">
                  <c:v>0.44791666666666663</c:v>
                </c:pt>
                <c:pt idx="101">
                  <c:v>0.44791666666666663</c:v>
                </c:pt>
                <c:pt idx="102">
                  <c:v>0.4375</c:v>
                </c:pt>
                <c:pt idx="103">
                  <c:v>0.42708333333333337</c:v>
                </c:pt>
                <c:pt idx="104">
                  <c:v>0.41666666666666663</c:v>
                </c:pt>
                <c:pt idx="105">
                  <c:v>0.40625</c:v>
                </c:pt>
                <c:pt idx="106">
                  <c:v>0.39583333333333337</c:v>
                </c:pt>
                <c:pt idx="107">
                  <c:v>0.39583333333333337</c:v>
                </c:pt>
                <c:pt idx="108">
                  <c:v>0.38541666666666663</c:v>
                </c:pt>
                <c:pt idx="109">
                  <c:v>0.375</c:v>
                </c:pt>
                <c:pt idx="110">
                  <c:v>0.36458333333333337</c:v>
                </c:pt>
                <c:pt idx="111">
                  <c:v>0.35416666666666663</c:v>
                </c:pt>
                <c:pt idx="112">
                  <c:v>0.34375</c:v>
                </c:pt>
                <c:pt idx="113">
                  <c:v>0.33333333333333337</c:v>
                </c:pt>
                <c:pt idx="114">
                  <c:v>0.33333333333333337</c:v>
                </c:pt>
                <c:pt idx="115">
                  <c:v>0.32291666666666663</c:v>
                </c:pt>
                <c:pt idx="116">
                  <c:v>0.3125</c:v>
                </c:pt>
                <c:pt idx="117">
                  <c:v>0.3125</c:v>
                </c:pt>
                <c:pt idx="118">
                  <c:v>0.30208333333333337</c:v>
                </c:pt>
                <c:pt idx="119">
                  <c:v>0.29166666666666663</c:v>
                </c:pt>
                <c:pt idx="120">
                  <c:v>0.28125</c:v>
                </c:pt>
                <c:pt idx="121">
                  <c:v>0.27083333333333337</c:v>
                </c:pt>
                <c:pt idx="122">
                  <c:v>0.26041666666666663</c:v>
                </c:pt>
                <c:pt idx="123">
                  <c:v>0.25</c:v>
                </c:pt>
                <c:pt idx="124">
                  <c:v>0.23958333333333337</c:v>
                </c:pt>
                <c:pt idx="125">
                  <c:v>0.22916666666666663</c:v>
                </c:pt>
                <c:pt idx="126">
                  <c:v>0.21875</c:v>
                </c:pt>
                <c:pt idx="127">
                  <c:v>0.20833333333333337</c:v>
                </c:pt>
                <c:pt idx="128">
                  <c:v>0.19791666666666663</c:v>
                </c:pt>
                <c:pt idx="129">
                  <c:v>0.1875</c:v>
                </c:pt>
                <c:pt idx="130">
                  <c:v>0.17708333333333337</c:v>
                </c:pt>
                <c:pt idx="131">
                  <c:v>0.16666666666666663</c:v>
                </c:pt>
                <c:pt idx="132">
                  <c:v>0.15625</c:v>
                </c:pt>
                <c:pt idx="133">
                  <c:v>0.14583333333333337</c:v>
                </c:pt>
                <c:pt idx="134">
                  <c:v>0.13541666666666663</c:v>
                </c:pt>
                <c:pt idx="135">
                  <c:v>0.125</c:v>
                </c:pt>
                <c:pt idx="136">
                  <c:v>0.11458333333333337</c:v>
                </c:pt>
                <c:pt idx="137">
                  <c:v>0.11458333333333337</c:v>
                </c:pt>
                <c:pt idx="138">
                  <c:v>0.10416666666666663</c:v>
                </c:pt>
                <c:pt idx="139">
                  <c:v>9.375E-2</c:v>
                </c:pt>
                <c:pt idx="140">
                  <c:v>9.375E-2</c:v>
                </c:pt>
                <c:pt idx="141">
                  <c:v>8.333333333333337E-2</c:v>
                </c:pt>
                <c:pt idx="142">
                  <c:v>7.291666666666663E-2</c:v>
                </c:pt>
                <c:pt idx="143">
                  <c:v>6.25E-2</c:v>
                </c:pt>
                <c:pt idx="144">
                  <c:v>6.25E-2</c:v>
                </c:pt>
                <c:pt idx="145">
                  <c:v>5.208333333333337E-2</c:v>
                </c:pt>
                <c:pt idx="146">
                  <c:v>4.166666666666663E-2</c:v>
                </c:pt>
                <c:pt idx="147">
                  <c:v>3.125E-2</c:v>
                </c:pt>
                <c:pt idx="148">
                  <c:v>2.083333333333337E-2</c:v>
                </c:pt>
                <c:pt idx="149">
                  <c:v>1.041666666666663E-2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1-49AF-A383-B0B2816F7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441480"/>
        <c:axId val="526439512"/>
      </c:scatterChart>
      <c:valAx>
        <c:axId val="52644148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439512"/>
        <c:crosses val="autoZero"/>
        <c:crossBetween val="midCat"/>
      </c:valAx>
      <c:valAx>
        <c:axId val="52643951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64414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'4i'!$BW$4:$BW$154</c:f>
              <c:numCache>
                <c:formatCode>General</c:formatCode>
                <c:ptCount val="151"/>
                <c:pt idx="0">
                  <c:v>1</c:v>
                </c:pt>
                <c:pt idx="1">
                  <c:v>0.98148148148148151</c:v>
                </c:pt>
                <c:pt idx="2">
                  <c:v>0.96296296296296302</c:v>
                </c:pt>
                <c:pt idx="3">
                  <c:v>0.94444444444444442</c:v>
                </c:pt>
                <c:pt idx="4">
                  <c:v>0.92592592592592593</c:v>
                </c:pt>
                <c:pt idx="5">
                  <c:v>0.92592592592592593</c:v>
                </c:pt>
                <c:pt idx="6">
                  <c:v>0.90740740740740744</c:v>
                </c:pt>
                <c:pt idx="7">
                  <c:v>0.88888888888888884</c:v>
                </c:pt>
                <c:pt idx="8">
                  <c:v>0.87037037037037035</c:v>
                </c:pt>
                <c:pt idx="9">
                  <c:v>0.85185185185185186</c:v>
                </c:pt>
                <c:pt idx="10">
                  <c:v>0.83333333333333337</c:v>
                </c:pt>
                <c:pt idx="11">
                  <c:v>0.81481481481481488</c:v>
                </c:pt>
                <c:pt idx="12">
                  <c:v>0.79629629629629628</c:v>
                </c:pt>
                <c:pt idx="13">
                  <c:v>0.77777777777777779</c:v>
                </c:pt>
                <c:pt idx="14">
                  <c:v>0.7592592592592593</c:v>
                </c:pt>
                <c:pt idx="15">
                  <c:v>0.7407407407407407</c:v>
                </c:pt>
                <c:pt idx="16">
                  <c:v>0.7407407407407407</c:v>
                </c:pt>
                <c:pt idx="17">
                  <c:v>0.7407407407407407</c:v>
                </c:pt>
                <c:pt idx="18">
                  <c:v>0.7407407407407407</c:v>
                </c:pt>
                <c:pt idx="19">
                  <c:v>0.7407407407407407</c:v>
                </c:pt>
                <c:pt idx="20">
                  <c:v>0.7407407407407407</c:v>
                </c:pt>
                <c:pt idx="21">
                  <c:v>0.7407407407407407</c:v>
                </c:pt>
                <c:pt idx="22">
                  <c:v>0.72222222222222221</c:v>
                </c:pt>
                <c:pt idx="23">
                  <c:v>0.70370370370370372</c:v>
                </c:pt>
                <c:pt idx="24">
                  <c:v>0.70370370370370372</c:v>
                </c:pt>
                <c:pt idx="25">
                  <c:v>0.68518518518518512</c:v>
                </c:pt>
                <c:pt idx="26">
                  <c:v>0.68518518518518512</c:v>
                </c:pt>
                <c:pt idx="27">
                  <c:v>0.66666666666666674</c:v>
                </c:pt>
                <c:pt idx="28">
                  <c:v>0.66666666666666674</c:v>
                </c:pt>
                <c:pt idx="29">
                  <c:v>0.66666666666666674</c:v>
                </c:pt>
                <c:pt idx="30">
                  <c:v>0.64814814814814814</c:v>
                </c:pt>
                <c:pt idx="31">
                  <c:v>0.62962962962962965</c:v>
                </c:pt>
                <c:pt idx="32">
                  <c:v>0.61111111111111116</c:v>
                </c:pt>
                <c:pt idx="33">
                  <c:v>0.61111111111111116</c:v>
                </c:pt>
                <c:pt idx="34">
                  <c:v>0.59259259259259256</c:v>
                </c:pt>
                <c:pt idx="35">
                  <c:v>0.57407407407407407</c:v>
                </c:pt>
                <c:pt idx="36">
                  <c:v>0.55555555555555558</c:v>
                </c:pt>
                <c:pt idx="37">
                  <c:v>0.53703703703703698</c:v>
                </c:pt>
                <c:pt idx="38">
                  <c:v>0.5185185185185186</c:v>
                </c:pt>
                <c:pt idx="39">
                  <c:v>0.5185185185185186</c:v>
                </c:pt>
                <c:pt idx="40">
                  <c:v>0.5</c:v>
                </c:pt>
                <c:pt idx="41">
                  <c:v>0.48148148148148151</c:v>
                </c:pt>
                <c:pt idx="42">
                  <c:v>0.46296296296296291</c:v>
                </c:pt>
                <c:pt idx="43">
                  <c:v>0.44444444444444442</c:v>
                </c:pt>
                <c:pt idx="44">
                  <c:v>0.44444444444444442</c:v>
                </c:pt>
                <c:pt idx="45">
                  <c:v>0.42592592592592593</c:v>
                </c:pt>
                <c:pt idx="46">
                  <c:v>0.42592592592592593</c:v>
                </c:pt>
                <c:pt idx="47">
                  <c:v>0.40740740740740744</c:v>
                </c:pt>
                <c:pt idx="48">
                  <c:v>0.40740740740740744</c:v>
                </c:pt>
                <c:pt idx="49">
                  <c:v>0.38888888888888884</c:v>
                </c:pt>
                <c:pt idx="50">
                  <c:v>0.38888888888888884</c:v>
                </c:pt>
                <c:pt idx="51">
                  <c:v>0.38888888888888884</c:v>
                </c:pt>
                <c:pt idx="52">
                  <c:v>0.37037037037037035</c:v>
                </c:pt>
                <c:pt idx="53">
                  <c:v>0.35185185185185186</c:v>
                </c:pt>
                <c:pt idx="54">
                  <c:v>0.35185185185185186</c:v>
                </c:pt>
                <c:pt idx="55">
                  <c:v>0.35185185185185186</c:v>
                </c:pt>
                <c:pt idx="56">
                  <c:v>0.35185185185185186</c:v>
                </c:pt>
                <c:pt idx="57">
                  <c:v>0.35185185185185186</c:v>
                </c:pt>
                <c:pt idx="58">
                  <c:v>0.33333333333333337</c:v>
                </c:pt>
                <c:pt idx="59">
                  <c:v>0.33333333333333337</c:v>
                </c:pt>
                <c:pt idx="60">
                  <c:v>0.31481481481481477</c:v>
                </c:pt>
                <c:pt idx="61">
                  <c:v>0.31481481481481477</c:v>
                </c:pt>
                <c:pt idx="62">
                  <c:v>0.31481481481481477</c:v>
                </c:pt>
                <c:pt idx="63">
                  <c:v>0.31481481481481477</c:v>
                </c:pt>
                <c:pt idx="64">
                  <c:v>0.31481481481481477</c:v>
                </c:pt>
                <c:pt idx="65">
                  <c:v>0.29629629629629628</c:v>
                </c:pt>
                <c:pt idx="66">
                  <c:v>0.29629629629629628</c:v>
                </c:pt>
                <c:pt idx="67">
                  <c:v>0.29629629629629628</c:v>
                </c:pt>
                <c:pt idx="68">
                  <c:v>0.29629629629629628</c:v>
                </c:pt>
                <c:pt idx="69">
                  <c:v>0.27777777777777779</c:v>
                </c:pt>
                <c:pt idx="70">
                  <c:v>0.2592592592592593</c:v>
                </c:pt>
                <c:pt idx="71">
                  <c:v>0.2407407407407407</c:v>
                </c:pt>
                <c:pt idx="72">
                  <c:v>0.2407407407407407</c:v>
                </c:pt>
                <c:pt idx="73">
                  <c:v>0.2407407407407407</c:v>
                </c:pt>
                <c:pt idx="74">
                  <c:v>0.2407407407407407</c:v>
                </c:pt>
                <c:pt idx="75">
                  <c:v>0.2407407407407407</c:v>
                </c:pt>
                <c:pt idx="76">
                  <c:v>0.2407407407407407</c:v>
                </c:pt>
                <c:pt idx="77">
                  <c:v>0.2407407407407407</c:v>
                </c:pt>
                <c:pt idx="78">
                  <c:v>0.2407407407407407</c:v>
                </c:pt>
                <c:pt idx="79">
                  <c:v>0.22222222222222221</c:v>
                </c:pt>
                <c:pt idx="80">
                  <c:v>0.22222222222222221</c:v>
                </c:pt>
                <c:pt idx="81">
                  <c:v>0.22222222222222221</c:v>
                </c:pt>
                <c:pt idx="82">
                  <c:v>0.22222222222222221</c:v>
                </c:pt>
                <c:pt idx="83">
                  <c:v>0.22222222222222221</c:v>
                </c:pt>
                <c:pt idx="84">
                  <c:v>0.20370370370370372</c:v>
                </c:pt>
                <c:pt idx="85">
                  <c:v>0.20370370370370372</c:v>
                </c:pt>
                <c:pt idx="86">
                  <c:v>0.20370370370370372</c:v>
                </c:pt>
                <c:pt idx="87">
                  <c:v>0.20370370370370372</c:v>
                </c:pt>
                <c:pt idx="88">
                  <c:v>0.20370370370370372</c:v>
                </c:pt>
                <c:pt idx="89">
                  <c:v>0.20370370370370372</c:v>
                </c:pt>
                <c:pt idx="90">
                  <c:v>0.20370370370370372</c:v>
                </c:pt>
                <c:pt idx="91">
                  <c:v>0.20370370370370372</c:v>
                </c:pt>
                <c:pt idx="92">
                  <c:v>0.20370370370370372</c:v>
                </c:pt>
                <c:pt idx="93">
                  <c:v>0.20370370370370372</c:v>
                </c:pt>
                <c:pt idx="94">
                  <c:v>0.20370370370370372</c:v>
                </c:pt>
                <c:pt idx="95">
                  <c:v>0.18518518518518523</c:v>
                </c:pt>
                <c:pt idx="96">
                  <c:v>0.18518518518518523</c:v>
                </c:pt>
                <c:pt idx="97">
                  <c:v>0.18518518518518523</c:v>
                </c:pt>
                <c:pt idx="98">
                  <c:v>0.18518518518518523</c:v>
                </c:pt>
                <c:pt idx="99">
                  <c:v>0.16666666666666663</c:v>
                </c:pt>
                <c:pt idx="100">
                  <c:v>0.16666666666666663</c:v>
                </c:pt>
                <c:pt idx="101">
                  <c:v>0.16666666666666663</c:v>
                </c:pt>
                <c:pt idx="102">
                  <c:v>0.14814814814814814</c:v>
                </c:pt>
                <c:pt idx="103">
                  <c:v>0.12962962962962965</c:v>
                </c:pt>
                <c:pt idx="104">
                  <c:v>0.12962962962962965</c:v>
                </c:pt>
                <c:pt idx="105">
                  <c:v>0.12962962962962965</c:v>
                </c:pt>
                <c:pt idx="106">
                  <c:v>0.11111111111111116</c:v>
                </c:pt>
                <c:pt idx="107">
                  <c:v>0.11111111111111116</c:v>
                </c:pt>
                <c:pt idx="108">
                  <c:v>9.259259259259256E-2</c:v>
                </c:pt>
                <c:pt idx="109">
                  <c:v>7.407407407407407E-2</c:v>
                </c:pt>
                <c:pt idx="110">
                  <c:v>7.407407407407407E-2</c:v>
                </c:pt>
                <c:pt idx="111">
                  <c:v>7.407407407407407E-2</c:v>
                </c:pt>
                <c:pt idx="112">
                  <c:v>7.407407407407407E-2</c:v>
                </c:pt>
                <c:pt idx="113">
                  <c:v>7.407407407407407E-2</c:v>
                </c:pt>
                <c:pt idx="114">
                  <c:v>7.407407407407407E-2</c:v>
                </c:pt>
                <c:pt idx="115">
                  <c:v>7.407407407407407E-2</c:v>
                </c:pt>
                <c:pt idx="116">
                  <c:v>5.555555555555558E-2</c:v>
                </c:pt>
                <c:pt idx="117">
                  <c:v>5.555555555555558E-2</c:v>
                </c:pt>
                <c:pt idx="118">
                  <c:v>5.555555555555558E-2</c:v>
                </c:pt>
                <c:pt idx="119">
                  <c:v>5.555555555555558E-2</c:v>
                </c:pt>
                <c:pt idx="120">
                  <c:v>5.555555555555558E-2</c:v>
                </c:pt>
                <c:pt idx="121">
                  <c:v>5.555555555555558E-2</c:v>
                </c:pt>
                <c:pt idx="122">
                  <c:v>5.555555555555558E-2</c:v>
                </c:pt>
                <c:pt idx="123">
                  <c:v>5.555555555555558E-2</c:v>
                </c:pt>
                <c:pt idx="124">
                  <c:v>5.555555555555558E-2</c:v>
                </c:pt>
                <c:pt idx="125">
                  <c:v>5.555555555555558E-2</c:v>
                </c:pt>
                <c:pt idx="126">
                  <c:v>5.555555555555558E-2</c:v>
                </c:pt>
                <c:pt idx="127">
                  <c:v>5.555555555555558E-2</c:v>
                </c:pt>
                <c:pt idx="128">
                  <c:v>5.555555555555558E-2</c:v>
                </c:pt>
                <c:pt idx="129">
                  <c:v>5.555555555555558E-2</c:v>
                </c:pt>
                <c:pt idx="130">
                  <c:v>5.555555555555558E-2</c:v>
                </c:pt>
                <c:pt idx="131">
                  <c:v>5.555555555555558E-2</c:v>
                </c:pt>
                <c:pt idx="132">
                  <c:v>5.555555555555558E-2</c:v>
                </c:pt>
                <c:pt idx="133">
                  <c:v>5.555555555555558E-2</c:v>
                </c:pt>
                <c:pt idx="134">
                  <c:v>5.555555555555558E-2</c:v>
                </c:pt>
                <c:pt idx="135">
                  <c:v>3.703703703703709E-2</c:v>
                </c:pt>
                <c:pt idx="136">
                  <c:v>3.703703703703709E-2</c:v>
                </c:pt>
                <c:pt idx="137">
                  <c:v>3.703703703703709E-2</c:v>
                </c:pt>
                <c:pt idx="138">
                  <c:v>3.703703703703709E-2</c:v>
                </c:pt>
                <c:pt idx="139">
                  <c:v>3.703703703703709E-2</c:v>
                </c:pt>
                <c:pt idx="140">
                  <c:v>3.703703703703709E-2</c:v>
                </c:pt>
                <c:pt idx="141">
                  <c:v>1.851851851851849E-2</c:v>
                </c:pt>
                <c:pt idx="142">
                  <c:v>1.851851851851849E-2</c:v>
                </c:pt>
                <c:pt idx="143">
                  <c:v>1.851851851851849E-2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xVal>
          <c:yVal>
            <c:numRef>
              <c:f>'4i'!$BX$4:$BX$154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0.98958333333333337</c:v>
                </c:pt>
                <c:pt idx="6">
                  <c:v>0.98958333333333337</c:v>
                </c:pt>
                <c:pt idx="7">
                  <c:v>0.98958333333333337</c:v>
                </c:pt>
                <c:pt idx="8">
                  <c:v>0.98958333333333337</c:v>
                </c:pt>
                <c:pt idx="9">
                  <c:v>0.98958333333333337</c:v>
                </c:pt>
                <c:pt idx="10">
                  <c:v>0.98958333333333337</c:v>
                </c:pt>
                <c:pt idx="11">
                  <c:v>0.98958333333333337</c:v>
                </c:pt>
                <c:pt idx="12">
                  <c:v>0.98958333333333337</c:v>
                </c:pt>
                <c:pt idx="13">
                  <c:v>0.98958333333333337</c:v>
                </c:pt>
                <c:pt idx="14">
                  <c:v>0.98958333333333337</c:v>
                </c:pt>
                <c:pt idx="15">
                  <c:v>0.98958333333333337</c:v>
                </c:pt>
                <c:pt idx="16">
                  <c:v>0.97916666666666663</c:v>
                </c:pt>
                <c:pt idx="17">
                  <c:v>0.96875</c:v>
                </c:pt>
                <c:pt idx="18">
                  <c:v>0.95833333333333337</c:v>
                </c:pt>
                <c:pt idx="19">
                  <c:v>0.94791666666666663</c:v>
                </c:pt>
                <c:pt idx="20">
                  <c:v>0.9375</c:v>
                </c:pt>
                <c:pt idx="21">
                  <c:v>0.92708333333333337</c:v>
                </c:pt>
                <c:pt idx="22">
                  <c:v>0.92708333333333337</c:v>
                </c:pt>
                <c:pt idx="23">
                  <c:v>0.92708333333333337</c:v>
                </c:pt>
                <c:pt idx="24">
                  <c:v>0.91666666666666663</c:v>
                </c:pt>
                <c:pt idx="25">
                  <c:v>0.91666666666666663</c:v>
                </c:pt>
                <c:pt idx="26">
                  <c:v>0.90625</c:v>
                </c:pt>
                <c:pt idx="27">
                  <c:v>0.90625</c:v>
                </c:pt>
                <c:pt idx="28">
                  <c:v>0.89583333333333337</c:v>
                </c:pt>
                <c:pt idx="29">
                  <c:v>0.88541666666666663</c:v>
                </c:pt>
                <c:pt idx="30">
                  <c:v>0.88541666666666663</c:v>
                </c:pt>
                <c:pt idx="31">
                  <c:v>0.88541666666666663</c:v>
                </c:pt>
                <c:pt idx="32">
                  <c:v>0.88541666666666663</c:v>
                </c:pt>
                <c:pt idx="33">
                  <c:v>0.875</c:v>
                </c:pt>
                <c:pt idx="34">
                  <c:v>0.875</c:v>
                </c:pt>
                <c:pt idx="35">
                  <c:v>0.875</c:v>
                </c:pt>
                <c:pt idx="36">
                  <c:v>0.875</c:v>
                </c:pt>
                <c:pt idx="37">
                  <c:v>0.875</c:v>
                </c:pt>
                <c:pt idx="38">
                  <c:v>0.875</c:v>
                </c:pt>
                <c:pt idx="39">
                  <c:v>0.86458333333333337</c:v>
                </c:pt>
                <c:pt idx="40">
                  <c:v>0.86458333333333337</c:v>
                </c:pt>
                <c:pt idx="41">
                  <c:v>0.86458333333333337</c:v>
                </c:pt>
                <c:pt idx="42">
                  <c:v>0.86458333333333337</c:v>
                </c:pt>
                <c:pt idx="43">
                  <c:v>0.86458333333333337</c:v>
                </c:pt>
                <c:pt idx="44">
                  <c:v>0.85416666666666663</c:v>
                </c:pt>
                <c:pt idx="45">
                  <c:v>0.85416666666666663</c:v>
                </c:pt>
                <c:pt idx="46">
                  <c:v>0.84375</c:v>
                </c:pt>
                <c:pt idx="47">
                  <c:v>0.84375</c:v>
                </c:pt>
                <c:pt idx="48">
                  <c:v>0.83333333333333337</c:v>
                </c:pt>
                <c:pt idx="49">
                  <c:v>0.83333333333333337</c:v>
                </c:pt>
                <c:pt idx="50">
                  <c:v>0.82291666666666663</c:v>
                </c:pt>
                <c:pt idx="51">
                  <c:v>0.8125</c:v>
                </c:pt>
                <c:pt idx="52">
                  <c:v>0.8125</c:v>
                </c:pt>
                <c:pt idx="53">
                  <c:v>0.8125</c:v>
                </c:pt>
                <c:pt idx="54">
                  <c:v>0.80208333333333337</c:v>
                </c:pt>
                <c:pt idx="55">
                  <c:v>0.79166666666666663</c:v>
                </c:pt>
                <c:pt idx="56">
                  <c:v>0.78125</c:v>
                </c:pt>
                <c:pt idx="57">
                  <c:v>0.77083333333333337</c:v>
                </c:pt>
                <c:pt idx="58">
                  <c:v>0.77083333333333337</c:v>
                </c:pt>
                <c:pt idx="59">
                  <c:v>0.76041666666666663</c:v>
                </c:pt>
                <c:pt idx="60">
                  <c:v>0.76041666666666663</c:v>
                </c:pt>
                <c:pt idx="61">
                  <c:v>0.75</c:v>
                </c:pt>
                <c:pt idx="62">
                  <c:v>0.73958333333333326</c:v>
                </c:pt>
                <c:pt idx="63">
                  <c:v>0.72916666666666674</c:v>
                </c:pt>
                <c:pt idx="64">
                  <c:v>0.71875</c:v>
                </c:pt>
                <c:pt idx="65">
                  <c:v>0.71875</c:v>
                </c:pt>
                <c:pt idx="66">
                  <c:v>0.70833333333333326</c:v>
                </c:pt>
                <c:pt idx="67">
                  <c:v>0.69791666666666674</c:v>
                </c:pt>
                <c:pt idx="68">
                  <c:v>0.6875</c:v>
                </c:pt>
                <c:pt idx="69">
                  <c:v>0.6875</c:v>
                </c:pt>
                <c:pt idx="70">
                  <c:v>0.6875</c:v>
                </c:pt>
                <c:pt idx="71">
                  <c:v>0.6875</c:v>
                </c:pt>
                <c:pt idx="72">
                  <c:v>0.67708333333333326</c:v>
                </c:pt>
                <c:pt idx="73">
                  <c:v>0.66666666666666674</c:v>
                </c:pt>
                <c:pt idx="74">
                  <c:v>0.65625</c:v>
                </c:pt>
                <c:pt idx="75">
                  <c:v>0.64583333333333326</c:v>
                </c:pt>
                <c:pt idx="76">
                  <c:v>0.63541666666666674</c:v>
                </c:pt>
                <c:pt idx="77">
                  <c:v>0.625</c:v>
                </c:pt>
                <c:pt idx="78">
                  <c:v>0.61458333333333326</c:v>
                </c:pt>
                <c:pt idx="79">
                  <c:v>0.61458333333333326</c:v>
                </c:pt>
                <c:pt idx="80">
                  <c:v>0.60416666666666674</c:v>
                </c:pt>
                <c:pt idx="81">
                  <c:v>0.59375</c:v>
                </c:pt>
                <c:pt idx="82">
                  <c:v>0.58333333333333326</c:v>
                </c:pt>
                <c:pt idx="83">
                  <c:v>0.57291666666666674</c:v>
                </c:pt>
                <c:pt idx="84">
                  <c:v>0.57291666666666674</c:v>
                </c:pt>
                <c:pt idx="85">
                  <c:v>0.5625</c:v>
                </c:pt>
                <c:pt idx="86">
                  <c:v>0.55208333333333326</c:v>
                </c:pt>
                <c:pt idx="87">
                  <c:v>0.54166666666666674</c:v>
                </c:pt>
                <c:pt idx="88">
                  <c:v>0.53125</c:v>
                </c:pt>
                <c:pt idx="89">
                  <c:v>0.52083333333333326</c:v>
                </c:pt>
                <c:pt idx="90">
                  <c:v>0.51041666666666674</c:v>
                </c:pt>
                <c:pt idx="91">
                  <c:v>0.5</c:v>
                </c:pt>
                <c:pt idx="92">
                  <c:v>0.48958333333333337</c:v>
                </c:pt>
                <c:pt idx="93">
                  <c:v>0.47916666666666663</c:v>
                </c:pt>
                <c:pt idx="94">
                  <c:v>0.46875</c:v>
                </c:pt>
                <c:pt idx="95">
                  <c:v>0.46875</c:v>
                </c:pt>
                <c:pt idx="96">
                  <c:v>0.45833333333333337</c:v>
                </c:pt>
                <c:pt idx="97">
                  <c:v>0.44791666666666663</c:v>
                </c:pt>
                <c:pt idx="98">
                  <c:v>0.4375</c:v>
                </c:pt>
                <c:pt idx="99">
                  <c:v>0.4375</c:v>
                </c:pt>
                <c:pt idx="100">
                  <c:v>0.42708333333333337</c:v>
                </c:pt>
                <c:pt idx="101">
                  <c:v>0.41666666666666663</c:v>
                </c:pt>
                <c:pt idx="102">
                  <c:v>0.41666666666666663</c:v>
                </c:pt>
                <c:pt idx="103">
                  <c:v>0.41666666666666663</c:v>
                </c:pt>
                <c:pt idx="104">
                  <c:v>0.40625</c:v>
                </c:pt>
                <c:pt idx="105">
                  <c:v>0.39583333333333337</c:v>
                </c:pt>
                <c:pt idx="106">
                  <c:v>0.39583333333333337</c:v>
                </c:pt>
                <c:pt idx="107">
                  <c:v>0.38541666666666663</c:v>
                </c:pt>
                <c:pt idx="108">
                  <c:v>0.38541666666666663</c:v>
                </c:pt>
                <c:pt idx="109">
                  <c:v>0.38541666666666663</c:v>
                </c:pt>
                <c:pt idx="110">
                  <c:v>0.375</c:v>
                </c:pt>
                <c:pt idx="111">
                  <c:v>0.36458333333333337</c:v>
                </c:pt>
                <c:pt idx="112">
                  <c:v>0.35416666666666663</c:v>
                </c:pt>
                <c:pt idx="113">
                  <c:v>0.34375</c:v>
                </c:pt>
                <c:pt idx="114">
                  <c:v>0.33333333333333337</c:v>
                </c:pt>
                <c:pt idx="115">
                  <c:v>0.32291666666666663</c:v>
                </c:pt>
                <c:pt idx="116">
                  <c:v>0.32291666666666663</c:v>
                </c:pt>
                <c:pt idx="117">
                  <c:v>0.3125</c:v>
                </c:pt>
                <c:pt idx="118">
                  <c:v>0.30208333333333337</c:v>
                </c:pt>
                <c:pt idx="119">
                  <c:v>0.29166666666666663</c:v>
                </c:pt>
                <c:pt idx="120">
                  <c:v>0.28125</c:v>
                </c:pt>
                <c:pt idx="121">
                  <c:v>0.27083333333333337</c:v>
                </c:pt>
                <c:pt idx="122">
                  <c:v>0.26041666666666663</c:v>
                </c:pt>
                <c:pt idx="123">
                  <c:v>0.25</c:v>
                </c:pt>
                <c:pt idx="124">
                  <c:v>0.23958333333333337</c:v>
                </c:pt>
                <c:pt idx="125">
                  <c:v>0.22916666666666663</c:v>
                </c:pt>
                <c:pt idx="126">
                  <c:v>0.21875</c:v>
                </c:pt>
                <c:pt idx="127">
                  <c:v>0.20833333333333337</c:v>
                </c:pt>
                <c:pt idx="128">
                  <c:v>0.19791666666666663</c:v>
                </c:pt>
                <c:pt idx="129">
                  <c:v>0.1875</c:v>
                </c:pt>
                <c:pt idx="130">
                  <c:v>0.17708333333333337</c:v>
                </c:pt>
                <c:pt idx="131">
                  <c:v>0.16666666666666663</c:v>
                </c:pt>
                <c:pt idx="132">
                  <c:v>0.15625</c:v>
                </c:pt>
                <c:pt idx="133">
                  <c:v>0.14583333333333337</c:v>
                </c:pt>
                <c:pt idx="134">
                  <c:v>0.13541666666666663</c:v>
                </c:pt>
                <c:pt idx="135">
                  <c:v>0.13541666666666663</c:v>
                </c:pt>
                <c:pt idx="136">
                  <c:v>0.125</c:v>
                </c:pt>
                <c:pt idx="137">
                  <c:v>0.11458333333333337</c:v>
                </c:pt>
                <c:pt idx="138">
                  <c:v>0.10416666666666663</c:v>
                </c:pt>
                <c:pt idx="139">
                  <c:v>9.375E-2</c:v>
                </c:pt>
                <c:pt idx="140">
                  <c:v>8.333333333333337E-2</c:v>
                </c:pt>
                <c:pt idx="141">
                  <c:v>8.333333333333337E-2</c:v>
                </c:pt>
                <c:pt idx="142">
                  <c:v>7.291666666666663E-2</c:v>
                </c:pt>
                <c:pt idx="143">
                  <c:v>6.25E-2</c:v>
                </c:pt>
                <c:pt idx="144">
                  <c:v>6.25E-2</c:v>
                </c:pt>
                <c:pt idx="145">
                  <c:v>5.208333333333337E-2</c:v>
                </c:pt>
                <c:pt idx="146">
                  <c:v>4.166666666666663E-2</c:v>
                </c:pt>
                <c:pt idx="147">
                  <c:v>3.125E-2</c:v>
                </c:pt>
                <c:pt idx="148">
                  <c:v>2.083333333333337E-2</c:v>
                </c:pt>
                <c:pt idx="149">
                  <c:v>1.041666666666663E-2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F-48EF-985B-8172AE918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325560"/>
        <c:axId val="931321952"/>
      </c:scatterChart>
      <c:valAx>
        <c:axId val="93132556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1321952"/>
        <c:crosses val="autoZero"/>
        <c:crossBetween val="midCat"/>
      </c:valAx>
      <c:valAx>
        <c:axId val="93132195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313255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'4j'!$BT$4:$BT$154</c:f>
              <c:numCache>
                <c:formatCode>General</c:formatCode>
                <c:ptCount val="151"/>
                <c:pt idx="0">
                  <c:v>1</c:v>
                </c:pt>
                <c:pt idx="1">
                  <c:v>0.98148148148148151</c:v>
                </c:pt>
                <c:pt idx="2">
                  <c:v>0.96296296296296302</c:v>
                </c:pt>
                <c:pt idx="3">
                  <c:v>0.94444444444444442</c:v>
                </c:pt>
                <c:pt idx="4">
                  <c:v>0.92592592592592593</c:v>
                </c:pt>
                <c:pt idx="5">
                  <c:v>0.90740740740740744</c:v>
                </c:pt>
                <c:pt idx="6">
                  <c:v>0.90740740740740744</c:v>
                </c:pt>
                <c:pt idx="7">
                  <c:v>0.88888888888888884</c:v>
                </c:pt>
                <c:pt idx="8">
                  <c:v>0.87037037037037035</c:v>
                </c:pt>
                <c:pt idx="9">
                  <c:v>0.85185185185185186</c:v>
                </c:pt>
                <c:pt idx="10">
                  <c:v>0.83333333333333337</c:v>
                </c:pt>
                <c:pt idx="11">
                  <c:v>0.81481481481481488</c:v>
                </c:pt>
                <c:pt idx="12">
                  <c:v>0.79629629629629628</c:v>
                </c:pt>
                <c:pt idx="13">
                  <c:v>0.77777777777777779</c:v>
                </c:pt>
                <c:pt idx="14">
                  <c:v>0.7592592592592593</c:v>
                </c:pt>
                <c:pt idx="15">
                  <c:v>0.7592592592592593</c:v>
                </c:pt>
                <c:pt idx="16">
                  <c:v>0.7592592592592593</c:v>
                </c:pt>
                <c:pt idx="17">
                  <c:v>0.7592592592592593</c:v>
                </c:pt>
                <c:pt idx="18">
                  <c:v>0.7592592592592593</c:v>
                </c:pt>
                <c:pt idx="19">
                  <c:v>0.7592592592592593</c:v>
                </c:pt>
                <c:pt idx="20">
                  <c:v>0.7407407407407407</c:v>
                </c:pt>
                <c:pt idx="21">
                  <c:v>0.7407407407407407</c:v>
                </c:pt>
                <c:pt idx="22">
                  <c:v>0.7407407407407407</c:v>
                </c:pt>
                <c:pt idx="23">
                  <c:v>0.72222222222222221</c:v>
                </c:pt>
                <c:pt idx="24">
                  <c:v>0.70370370370370372</c:v>
                </c:pt>
                <c:pt idx="25">
                  <c:v>0.70370370370370372</c:v>
                </c:pt>
                <c:pt idx="26">
                  <c:v>0.70370370370370372</c:v>
                </c:pt>
                <c:pt idx="27">
                  <c:v>0.70370370370370372</c:v>
                </c:pt>
                <c:pt idx="28">
                  <c:v>0.68518518518518512</c:v>
                </c:pt>
                <c:pt idx="29">
                  <c:v>0.66666666666666674</c:v>
                </c:pt>
                <c:pt idx="30">
                  <c:v>0.64814814814814814</c:v>
                </c:pt>
                <c:pt idx="31">
                  <c:v>0.62962962962962965</c:v>
                </c:pt>
                <c:pt idx="32">
                  <c:v>0.61111111111111116</c:v>
                </c:pt>
                <c:pt idx="33">
                  <c:v>0.59259259259259256</c:v>
                </c:pt>
                <c:pt idx="34">
                  <c:v>0.57407407407407407</c:v>
                </c:pt>
                <c:pt idx="35">
                  <c:v>0.55555555555555558</c:v>
                </c:pt>
                <c:pt idx="36">
                  <c:v>0.55555555555555558</c:v>
                </c:pt>
                <c:pt idx="37">
                  <c:v>0.53703703703703698</c:v>
                </c:pt>
                <c:pt idx="38">
                  <c:v>0.5185185185185186</c:v>
                </c:pt>
                <c:pt idx="39">
                  <c:v>0.5</c:v>
                </c:pt>
                <c:pt idx="40">
                  <c:v>0.48148148148148151</c:v>
                </c:pt>
                <c:pt idx="41">
                  <c:v>0.48148148148148151</c:v>
                </c:pt>
                <c:pt idx="42">
                  <c:v>0.46296296296296291</c:v>
                </c:pt>
                <c:pt idx="43">
                  <c:v>0.46296296296296291</c:v>
                </c:pt>
                <c:pt idx="44">
                  <c:v>0.44444444444444442</c:v>
                </c:pt>
                <c:pt idx="45">
                  <c:v>0.42592592592592593</c:v>
                </c:pt>
                <c:pt idx="46">
                  <c:v>0.40740740740740744</c:v>
                </c:pt>
                <c:pt idx="47">
                  <c:v>0.40740740740740744</c:v>
                </c:pt>
                <c:pt idx="48">
                  <c:v>0.40740740740740744</c:v>
                </c:pt>
                <c:pt idx="49">
                  <c:v>0.40740740740740744</c:v>
                </c:pt>
                <c:pt idx="50">
                  <c:v>0.40740740740740744</c:v>
                </c:pt>
                <c:pt idx="51">
                  <c:v>0.38888888888888884</c:v>
                </c:pt>
                <c:pt idx="52">
                  <c:v>0.38888888888888884</c:v>
                </c:pt>
                <c:pt idx="53">
                  <c:v>0.38888888888888884</c:v>
                </c:pt>
                <c:pt idx="54">
                  <c:v>0.37037037037037035</c:v>
                </c:pt>
                <c:pt idx="55">
                  <c:v>0.37037037037037035</c:v>
                </c:pt>
                <c:pt idx="56">
                  <c:v>0.37037037037037035</c:v>
                </c:pt>
                <c:pt idx="57">
                  <c:v>0.37037037037037035</c:v>
                </c:pt>
                <c:pt idx="58">
                  <c:v>0.37037037037037035</c:v>
                </c:pt>
                <c:pt idx="59">
                  <c:v>0.35185185185185186</c:v>
                </c:pt>
                <c:pt idx="60">
                  <c:v>0.35185185185185186</c:v>
                </c:pt>
                <c:pt idx="61">
                  <c:v>0.33333333333333337</c:v>
                </c:pt>
                <c:pt idx="62">
                  <c:v>0.33333333333333337</c:v>
                </c:pt>
                <c:pt idx="63">
                  <c:v>0.33333333333333337</c:v>
                </c:pt>
                <c:pt idx="64">
                  <c:v>0.33333333333333337</c:v>
                </c:pt>
                <c:pt idx="65">
                  <c:v>0.33333333333333337</c:v>
                </c:pt>
                <c:pt idx="66">
                  <c:v>0.33333333333333337</c:v>
                </c:pt>
                <c:pt idx="67">
                  <c:v>0.31481481481481477</c:v>
                </c:pt>
                <c:pt idx="68">
                  <c:v>0.29629629629629628</c:v>
                </c:pt>
                <c:pt idx="69">
                  <c:v>0.29629629629629628</c:v>
                </c:pt>
                <c:pt idx="70">
                  <c:v>0.29629629629629628</c:v>
                </c:pt>
                <c:pt idx="71">
                  <c:v>0.27777777777777779</c:v>
                </c:pt>
                <c:pt idx="72">
                  <c:v>0.27777777777777779</c:v>
                </c:pt>
                <c:pt idx="73">
                  <c:v>0.2592592592592593</c:v>
                </c:pt>
                <c:pt idx="74">
                  <c:v>0.2592592592592593</c:v>
                </c:pt>
                <c:pt idx="75">
                  <c:v>0.2592592592592593</c:v>
                </c:pt>
                <c:pt idx="76">
                  <c:v>0.2592592592592593</c:v>
                </c:pt>
                <c:pt idx="77">
                  <c:v>0.2592592592592593</c:v>
                </c:pt>
                <c:pt idx="78">
                  <c:v>0.2592592592592593</c:v>
                </c:pt>
                <c:pt idx="79">
                  <c:v>0.2592592592592593</c:v>
                </c:pt>
                <c:pt idx="80">
                  <c:v>0.2407407407407407</c:v>
                </c:pt>
                <c:pt idx="81">
                  <c:v>0.22222222222222221</c:v>
                </c:pt>
                <c:pt idx="82">
                  <c:v>0.22222222222222221</c:v>
                </c:pt>
                <c:pt idx="83">
                  <c:v>0.22222222222222221</c:v>
                </c:pt>
                <c:pt idx="84">
                  <c:v>0.20370370370370372</c:v>
                </c:pt>
                <c:pt idx="85">
                  <c:v>0.20370370370370372</c:v>
                </c:pt>
                <c:pt idx="86">
                  <c:v>0.20370370370370372</c:v>
                </c:pt>
                <c:pt idx="87">
                  <c:v>0.20370370370370372</c:v>
                </c:pt>
                <c:pt idx="88">
                  <c:v>0.18518518518518523</c:v>
                </c:pt>
                <c:pt idx="89">
                  <c:v>0.18518518518518523</c:v>
                </c:pt>
                <c:pt idx="90">
                  <c:v>0.18518518518518523</c:v>
                </c:pt>
                <c:pt idx="91">
                  <c:v>0.16666666666666663</c:v>
                </c:pt>
                <c:pt idx="92">
                  <c:v>0.16666666666666663</c:v>
                </c:pt>
                <c:pt idx="93">
                  <c:v>0.16666666666666663</c:v>
                </c:pt>
                <c:pt idx="94">
                  <c:v>0.14814814814814814</c:v>
                </c:pt>
                <c:pt idx="95">
                  <c:v>0.14814814814814814</c:v>
                </c:pt>
                <c:pt idx="96">
                  <c:v>0.14814814814814814</c:v>
                </c:pt>
                <c:pt idx="97">
                  <c:v>0.14814814814814814</c:v>
                </c:pt>
                <c:pt idx="98">
                  <c:v>0.14814814814814814</c:v>
                </c:pt>
                <c:pt idx="99">
                  <c:v>0.14814814814814814</c:v>
                </c:pt>
                <c:pt idx="100">
                  <c:v>0.14814814814814814</c:v>
                </c:pt>
                <c:pt idx="101">
                  <c:v>0.12962962962962965</c:v>
                </c:pt>
                <c:pt idx="102">
                  <c:v>0.12962962962962965</c:v>
                </c:pt>
                <c:pt idx="103">
                  <c:v>0.12962962962962965</c:v>
                </c:pt>
                <c:pt idx="104">
                  <c:v>0.11111111111111116</c:v>
                </c:pt>
                <c:pt idx="105">
                  <c:v>0.11111111111111116</c:v>
                </c:pt>
                <c:pt idx="106">
                  <c:v>0.11111111111111116</c:v>
                </c:pt>
                <c:pt idx="107">
                  <c:v>9.259259259259256E-2</c:v>
                </c:pt>
                <c:pt idx="108">
                  <c:v>9.259259259259256E-2</c:v>
                </c:pt>
                <c:pt idx="109">
                  <c:v>9.259259259259256E-2</c:v>
                </c:pt>
                <c:pt idx="110">
                  <c:v>9.259259259259256E-2</c:v>
                </c:pt>
                <c:pt idx="111">
                  <c:v>9.259259259259256E-2</c:v>
                </c:pt>
                <c:pt idx="112">
                  <c:v>9.259259259259256E-2</c:v>
                </c:pt>
                <c:pt idx="113">
                  <c:v>9.259259259259256E-2</c:v>
                </c:pt>
                <c:pt idx="114">
                  <c:v>9.259259259259256E-2</c:v>
                </c:pt>
                <c:pt idx="115">
                  <c:v>9.259259259259256E-2</c:v>
                </c:pt>
                <c:pt idx="116">
                  <c:v>7.407407407407407E-2</c:v>
                </c:pt>
                <c:pt idx="117">
                  <c:v>7.407407407407407E-2</c:v>
                </c:pt>
                <c:pt idx="118">
                  <c:v>7.407407407407407E-2</c:v>
                </c:pt>
                <c:pt idx="119">
                  <c:v>7.407407407407407E-2</c:v>
                </c:pt>
                <c:pt idx="120">
                  <c:v>7.407407407407407E-2</c:v>
                </c:pt>
                <c:pt idx="121">
                  <c:v>7.407407407407407E-2</c:v>
                </c:pt>
                <c:pt idx="122">
                  <c:v>7.407407407407407E-2</c:v>
                </c:pt>
                <c:pt idx="123">
                  <c:v>5.555555555555558E-2</c:v>
                </c:pt>
                <c:pt idx="124">
                  <c:v>5.555555555555558E-2</c:v>
                </c:pt>
                <c:pt idx="125">
                  <c:v>5.555555555555558E-2</c:v>
                </c:pt>
                <c:pt idx="126">
                  <c:v>5.555555555555558E-2</c:v>
                </c:pt>
                <c:pt idx="127">
                  <c:v>5.555555555555558E-2</c:v>
                </c:pt>
                <c:pt idx="128">
                  <c:v>5.555555555555558E-2</c:v>
                </c:pt>
                <c:pt idx="129">
                  <c:v>5.555555555555558E-2</c:v>
                </c:pt>
                <c:pt idx="130">
                  <c:v>5.555555555555558E-2</c:v>
                </c:pt>
                <c:pt idx="131">
                  <c:v>5.555555555555558E-2</c:v>
                </c:pt>
                <c:pt idx="132">
                  <c:v>5.555555555555558E-2</c:v>
                </c:pt>
                <c:pt idx="133">
                  <c:v>5.555555555555558E-2</c:v>
                </c:pt>
                <c:pt idx="134">
                  <c:v>5.555555555555558E-2</c:v>
                </c:pt>
                <c:pt idx="135">
                  <c:v>3.703703703703709E-2</c:v>
                </c:pt>
                <c:pt idx="136">
                  <c:v>3.703703703703709E-2</c:v>
                </c:pt>
                <c:pt idx="137">
                  <c:v>3.703703703703709E-2</c:v>
                </c:pt>
                <c:pt idx="138">
                  <c:v>3.703703703703709E-2</c:v>
                </c:pt>
                <c:pt idx="139">
                  <c:v>3.703703703703709E-2</c:v>
                </c:pt>
                <c:pt idx="140">
                  <c:v>3.703703703703709E-2</c:v>
                </c:pt>
                <c:pt idx="141">
                  <c:v>1.851851851851849E-2</c:v>
                </c:pt>
                <c:pt idx="142">
                  <c:v>1.851851851851849E-2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xVal>
          <c:yVal>
            <c:numRef>
              <c:f>'4j'!$BU$4:$BU$154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0.98958333333333337</c:v>
                </c:pt>
                <c:pt idx="7">
                  <c:v>0.98958333333333337</c:v>
                </c:pt>
                <c:pt idx="8">
                  <c:v>0.98958333333333337</c:v>
                </c:pt>
                <c:pt idx="9">
                  <c:v>0.98958333333333337</c:v>
                </c:pt>
                <c:pt idx="10">
                  <c:v>0.98958333333333337</c:v>
                </c:pt>
                <c:pt idx="11">
                  <c:v>0.98958333333333337</c:v>
                </c:pt>
                <c:pt idx="12">
                  <c:v>0.98958333333333337</c:v>
                </c:pt>
                <c:pt idx="13">
                  <c:v>0.98958333333333337</c:v>
                </c:pt>
                <c:pt idx="14">
                  <c:v>0.98958333333333337</c:v>
                </c:pt>
                <c:pt idx="15">
                  <c:v>0.97916666666666663</c:v>
                </c:pt>
                <c:pt idx="16">
                  <c:v>0.96875</c:v>
                </c:pt>
                <c:pt idx="17">
                  <c:v>0.95833333333333337</c:v>
                </c:pt>
                <c:pt idx="18">
                  <c:v>0.94791666666666663</c:v>
                </c:pt>
                <c:pt idx="19">
                  <c:v>0.9375</c:v>
                </c:pt>
                <c:pt idx="20">
                  <c:v>0.9375</c:v>
                </c:pt>
                <c:pt idx="21">
                  <c:v>0.92708333333333337</c:v>
                </c:pt>
                <c:pt idx="22">
                  <c:v>0.91666666666666663</c:v>
                </c:pt>
                <c:pt idx="23">
                  <c:v>0.91666666666666663</c:v>
                </c:pt>
                <c:pt idx="24">
                  <c:v>0.91666666666666663</c:v>
                </c:pt>
                <c:pt idx="25">
                  <c:v>0.90625</c:v>
                </c:pt>
                <c:pt idx="26">
                  <c:v>0.89583333333333337</c:v>
                </c:pt>
                <c:pt idx="27">
                  <c:v>0.88541666666666663</c:v>
                </c:pt>
                <c:pt idx="28">
                  <c:v>0.88541666666666663</c:v>
                </c:pt>
                <c:pt idx="29">
                  <c:v>0.88541666666666663</c:v>
                </c:pt>
                <c:pt idx="30">
                  <c:v>0.88541666666666663</c:v>
                </c:pt>
                <c:pt idx="31">
                  <c:v>0.88541666666666663</c:v>
                </c:pt>
                <c:pt idx="32">
                  <c:v>0.88541666666666663</c:v>
                </c:pt>
                <c:pt idx="33">
                  <c:v>0.88541666666666663</c:v>
                </c:pt>
                <c:pt idx="34">
                  <c:v>0.88541666666666663</c:v>
                </c:pt>
                <c:pt idx="35">
                  <c:v>0.88541666666666663</c:v>
                </c:pt>
                <c:pt idx="36">
                  <c:v>0.875</c:v>
                </c:pt>
                <c:pt idx="37">
                  <c:v>0.875</c:v>
                </c:pt>
                <c:pt idx="38">
                  <c:v>0.875</c:v>
                </c:pt>
                <c:pt idx="39">
                  <c:v>0.875</c:v>
                </c:pt>
                <c:pt idx="40">
                  <c:v>0.875</c:v>
                </c:pt>
                <c:pt idx="41">
                  <c:v>0.86458333333333337</c:v>
                </c:pt>
                <c:pt idx="42">
                  <c:v>0.86458333333333337</c:v>
                </c:pt>
                <c:pt idx="43">
                  <c:v>0.85416666666666663</c:v>
                </c:pt>
                <c:pt idx="44">
                  <c:v>0.85416666666666663</c:v>
                </c:pt>
                <c:pt idx="45">
                  <c:v>0.85416666666666663</c:v>
                </c:pt>
                <c:pt idx="46">
                  <c:v>0.85416666666666663</c:v>
                </c:pt>
                <c:pt idx="47">
                  <c:v>0.84375</c:v>
                </c:pt>
                <c:pt idx="48">
                  <c:v>0.83333333333333337</c:v>
                </c:pt>
                <c:pt idx="49">
                  <c:v>0.82291666666666663</c:v>
                </c:pt>
                <c:pt idx="50">
                  <c:v>0.8125</c:v>
                </c:pt>
                <c:pt idx="51">
                  <c:v>0.8125</c:v>
                </c:pt>
                <c:pt idx="52">
                  <c:v>0.80208333333333337</c:v>
                </c:pt>
                <c:pt idx="53">
                  <c:v>0.79166666666666663</c:v>
                </c:pt>
                <c:pt idx="54">
                  <c:v>0.79166666666666663</c:v>
                </c:pt>
                <c:pt idx="55">
                  <c:v>0.78125</c:v>
                </c:pt>
                <c:pt idx="56">
                  <c:v>0.77083333333333337</c:v>
                </c:pt>
                <c:pt idx="57">
                  <c:v>0.76041666666666663</c:v>
                </c:pt>
                <c:pt idx="58">
                  <c:v>0.75</c:v>
                </c:pt>
                <c:pt idx="59">
                  <c:v>0.75</c:v>
                </c:pt>
                <c:pt idx="60">
                  <c:v>0.73958333333333326</c:v>
                </c:pt>
                <c:pt idx="61">
                  <c:v>0.73958333333333326</c:v>
                </c:pt>
                <c:pt idx="62">
                  <c:v>0.72916666666666674</c:v>
                </c:pt>
                <c:pt idx="63">
                  <c:v>0.71875</c:v>
                </c:pt>
                <c:pt idx="64">
                  <c:v>0.70833333333333326</c:v>
                </c:pt>
                <c:pt idx="65">
                  <c:v>0.69791666666666674</c:v>
                </c:pt>
                <c:pt idx="66">
                  <c:v>0.6875</c:v>
                </c:pt>
                <c:pt idx="67">
                  <c:v>0.6875</c:v>
                </c:pt>
                <c:pt idx="68">
                  <c:v>0.6875</c:v>
                </c:pt>
                <c:pt idx="69">
                  <c:v>0.67708333333333326</c:v>
                </c:pt>
                <c:pt idx="70">
                  <c:v>0.66666666666666674</c:v>
                </c:pt>
                <c:pt idx="71">
                  <c:v>0.66666666666666674</c:v>
                </c:pt>
                <c:pt idx="72">
                  <c:v>0.65625</c:v>
                </c:pt>
                <c:pt idx="73">
                  <c:v>0.65625</c:v>
                </c:pt>
                <c:pt idx="74">
                  <c:v>0.64583333333333326</c:v>
                </c:pt>
                <c:pt idx="75">
                  <c:v>0.63541666666666674</c:v>
                </c:pt>
                <c:pt idx="76">
                  <c:v>0.625</c:v>
                </c:pt>
                <c:pt idx="77">
                  <c:v>0.61458333333333326</c:v>
                </c:pt>
                <c:pt idx="78">
                  <c:v>0.60416666666666674</c:v>
                </c:pt>
                <c:pt idx="79">
                  <c:v>0.59375</c:v>
                </c:pt>
                <c:pt idx="80">
                  <c:v>0.59375</c:v>
                </c:pt>
                <c:pt idx="81">
                  <c:v>0.59375</c:v>
                </c:pt>
                <c:pt idx="82">
                  <c:v>0.58333333333333326</c:v>
                </c:pt>
                <c:pt idx="83">
                  <c:v>0.57291666666666674</c:v>
                </c:pt>
                <c:pt idx="84">
                  <c:v>0.57291666666666674</c:v>
                </c:pt>
                <c:pt idx="85">
                  <c:v>0.5625</c:v>
                </c:pt>
                <c:pt idx="86">
                  <c:v>0.55208333333333326</c:v>
                </c:pt>
                <c:pt idx="87">
                  <c:v>0.54166666666666674</c:v>
                </c:pt>
                <c:pt idx="88">
                  <c:v>0.54166666666666674</c:v>
                </c:pt>
                <c:pt idx="89">
                  <c:v>0.53125</c:v>
                </c:pt>
                <c:pt idx="90">
                  <c:v>0.52083333333333326</c:v>
                </c:pt>
                <c:pt idx="91">
                  <c:v>0.52083333333333326</c:v>
                </c:pt>
                <c:pt idx="92">
                  <c:v>0.51041666666666674</c:v>
                </c:pt>
                <c:pt idx="93">
                  <c:v>0.5</c:v>
                </c:pt>
                <c:pt idx="94">
                  <c:v>0.5</c:v>
                </c:pt>
                <c:pt idx="95">
                  <c:v>0.48958333333333337</c:v>
                </c:pt>
                <c:pt idx="96">
                  <c:v>0.47916666666666663</c:v>
                </c:pt>
                <c:pt idx="97">
                  <c:v>0.46875</c:v>
                </c:pt>
                <c:pt idx="98">
                  <c:v>0.45833333333333337</c:v>
                </c:pt>
                <c:pt idx="99">
                  <c:v>0.44791666666666663</c:v>
                </c:pt>
                <c:pt idx="100">
                  <c:v>0.4375</c:v>
                </c:pt>
                <c:pt idx="101">
                  <c:v>0.4375</c:v>
                </c:pt>
                <c:pt idx="102">
                  <c:v>0.42708333333333337</c:v>
                </c:pt>
                <c:pt idx="103">
                  <c:v>0.41666666666666663</c:v>
                </c:pt>
                <c:pt idx="104">
                  <c:v>0.41666666666666663</c:v>
                </c:pt>
                <c:pt idx="105">
                  <c:v>0.40625</c:v>
                </c:pt>
                <c:pt idx="106">
                  <c:v>0.39583333333333337</c:v>
                </c:pt>
                <c:pt idx="107">
                  <c:v>0.39583333333333337</c:v>
                </c:pt>
                <c:pt idx="108">
                  <c:v>0.38541666666666663</c:v>
                </c:pt>
                <c:pt idx="109">
                  <c:v>0.375</c:v>
                </c:pt>
                <c:pt idx="110">
                  <c:v>0.36458333333333337</c:v>
                </c:pt>
                <c:pt idx="111">
                  <c:v>0.35416666666666663</c:v>
                </c:pt>
                <c:pt idx="112">
                  <c:v>0.34375</c:v>
                </c:pt>
                <c:pt idx="113">
                  <c:v>0.33333333333333337</c:v>
                </c:pt>
                <c:pt idx="114">
                  <c:v>0.32291666666666663</c:v>
                </c:pt>
                <c:pt idx="115">
                  <c:v>0.3125</c:v>
                </c:pt>
                <c:pt idx="116">
                  <c:v>0.3125</c:v>
                </c:pt>
                <c:pt idx="117">
                  <c:v>0.30208333333333337</c:v>
                </c:pt>
                <c:pt idx="118">
                  <c:v>0.29166666666666663</c:v>
                </c:pt>
                <c:pt idx="119">
                  <c:v>0.28125</c:v>
                </c:pt>
                <c:pt idx="120">
                  <c:v>0.27083333333333337</c:v>
                </c:pt>
                <c:pt idx="121">
                  <c:v>0.26041666666666663</c:v>
                </c:pt>
                <c:pt idx="122">
                  <c:v>0.25</c:v>
                </c:pt>
                <c:pt idx="123">
                  <c:v>0.25</c:v>
                </c:pt>
                <c:pt idx="124">
                  <c:v>0.23958333333333337</c:v>
                </c:pt>
                <c:pt idx="125">
                  <c:v>0.22916666666666663</c:v>
                </c:pt>
                <c:pt idx="126">
                  <c:v>0.21875</c:v>
                </c:pt>
                <c:pt idx="127">
                  <c:v>0.20833333333333337</c:v>
                </c:pt>
                <c:pt idx="128">
                  <c:v>0.19791666666666663</c:v>
                </c:pt>
                <c:pt idx="129">
                  <c:v>0.1875</c:v>
                </c:pt>
                <c:pt idx="130">
                  <c:v>0.17708333333333337</c:v>
                </c:pt>
                <c:pt idx="131">
                  <c:v>0.16666666666666663</c:v>
                </c:pt>
                <c:pt idx="132">
                  <c:v>0.15625</c:v>
                </c:pt>
                <c:pt idx="133">
                  <c:v>0.14583333333333337</c:v>
                </c:pt>
                <c:pt idx="134">
                  <c:v>0.13541666666666663</c:v>
                </c:pt>
                <c:pt idx="135">
                  <c:v>0.13541666666666663</c:v>
                </c:pt>
                <c:pt idx="136">
                  <c:v>0.125</c:v>
                </c:pt>
                <c:pt idx="137">
                  <c:v>0.11458333333333337</c:v>
                </c:pt>
                <c:pt idx="138">
                  <c:v>0.10416666666666663</c:v>
                </c:pt>
                <c:pt idx="139">
                  <c:v>9.375E-2</c:v>
                </c:pt>
                <c:pt idx="140">
                  <c:v>8.333333333333337E-2</c:v>
                </c:pt>
                <c:pt idx="141">
                  <c:v>8.333333333333337E-2</c:v>
                </c:pt>
                <c:pt idx="142">
                  <c:v>7.291666666666663E-2</c:v>
                </c:pt>
                <c:pt idx="143">
                  <c:v>7.291666666666663E-2</c:v>
                </c:pt>
                <c:pt idx="144">
                  <c:v>6.25E-2</c:v>
                </c:pt>
                <c:pt idx="145">
                  <c:v>5.208333333333337E-2</c:v>
                </c:pt>
                <c:pt idx="146">
                  <c:v>4.166666666666663E-2</c:v>
                </c:pt>
                <c:pt idx="147">
                  <c:v>3.125E-2</c:v>
                </c:pt>
                <c:pt idx="148">
                  <c:v>2.083333333333337E-2</c:v>
                </c:pt>
                <c:pt idx="149">
                  <c:v>1.041666666666663E-2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9-4DFE-9988-04F5CC388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359568"/>
        <c:axId val="783358912"/>
      </c:scatterChart>
      <c:valAx>
        <c:axId val="78335956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358912"/>
        <c:crosses val="autoZero"/>
        <c:crossBetween val="midCat"/>
      </c:valAx>
      <c:valAx>
        <c:axId val="78335891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33595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'4k'!$BS$4:$BS$154</c:f>
              <c:numCache>
                <c:formatCode>General</c:formatCode>
                <c:ptCount val="151"/>
                <c:pt idx="0">
                  <c:v>1</c:v>
                </c:pt>
                <c:pt idx="1">
                  <c:v>0.98148148148148151</c:v>
                </c:pt>
                <c:pt idx="2">
                  <c:v>0.96296296296296302</c:v>
                </c:pt>
                <c:pt idx="3">
                  <c:v>0.94444444444444442</c:v>
                </c:pt>
                <c:pt idx="4">
                  <c:v>0.92592592592592593</c:v>
                </c:pt>
                <c:pt idx="5">
                  <c:v>0.90740740740740744</c:v>
                </c:pt>
                <c:pt idx="6">
                  <c:v>0.88888888888888884</c:v>
                </c:pt>
                <c:pt idx="7">
                  <c:v>0.87037037037037035</c:v>
                </c:pt>
                <c:pt idx="8">
                  <c:v>0.87037037037037035</c:v>
                </c:pt>
                <c:pt idx="9">
                  <c:v>0.87037037037037035</c:v>
                </c:pt>
                <c:pt idx="10">
                  <c:v>0.85185185185185186</c:v>
                </c:pt>
                <c:pt idx="11">
                  <c:v>0.85185185185185186</c:v>
                </c:pt>
                <c:pt idx="12">
                  <c:v>0.83333333333333337</c:v>
                </c:pt>
                <c:pt idx="13">
                  <c:v>0.81481481481481488</c:v>
                </c:pt>
                <c:pt idx="14">
                  <c:v>0.81481481481481488</c:v>
                </c:pt>
                <c:pt idx="15">
                  <c:v>0.79629629629629628</c:v>
                </c:pt>
                <c:pt idx="16">
                  <c:v>0.79629629629629628</c:v>
                </c:pt>
                <c:pt idx="17">
                  <c:v>0.77777777777777779</c:v>
                </c:pt>
                <c:pt idx="18">
                  <c:v>0.7592592592592593</c:v>
                </c:pt>
                <c:pt idx="19">
                  <c:v>0.7407407407407407</c:v>
                </c:pt>
                <c:pt idx="20">
                  <c:v>0.72222222222222221</c:v>
                </c:pt>
                <c:pt idx="21">
                  <c:v>0.70370370370370372</c:v>
                </c:pt>
                <c:pt idx="22">
                  <c:v>0.70370370370370372</c:v>
                </c:pt>
                <c:pt idx="23">
                  <c:v>0.70370370370370372</c:v>
                </c:pt>
                <c:pt idx="24">
                  <c:v>0.70370370370370372</c:v>
                </c:pt>
                <c:pt idx="25">
                  <c:v>0.68518518518518512</c:v>
                </c:pt>
                <c:pt idx="26">
                  <c:v>0.66666666666666674</c:v>
                </c:pt>
                <c:pt idx="27">
                  <c:v>0.66666666666666674</c:v>
                </c:pt>
                <c:pt idx="28">
                  <c:v>0.66666666666666674</c:v>
                </c:pt>
                <c:pt idx="29">
                  <c:v>0.64814814814814814</c:v>
                </c:pt>
                <c:pt idx="30">
                  <c:v>0.62962962962962965</c:v>
                </c:pt>
                <c:pt idx="31">
                  <c:v>0.61111111111111116</c:v>
                </c:pt>
                <c:pt idx="32">
                  <c:v>0.61111111111111116</c:v>
                </c:pt>
                <c:pt idx="33">
                  <c:v>0.59259259259259256</c:v>
                </c:pt>
                <c:pt idx="34">
                  <c:v>0.57407407407407407</c:v>
                </c:pt>
                <c:pt idx="35">
                  <c:v>0.55555555555555558</c:v>
                </c:pt>
                <c:pt idx="36">
                  <c:v>0.55555555555555558</c:v>
                </c:pt>
                <c:pt idx="37">
                  <c:v>0.53703703703703698</c:v>
                </c:pt>
                <c:pt idx="38">
                  <c:v>0.53703703703703698</c:v>
                </c:pt>
                <c:pt idx="39">
                  <c:v>0.5185185185185186</c:v>
                </c:pt>
                <c:pt idx="40">
                  <c:v>0.5</c:v>
                </c:pt>
                <c:pt idx="41">
                  <c:v>0.5</c:v>
                </c:pt>
                <c:pt idx="42">
                  <c:v>0.48148148148148151</c:v>
                </c:pt>
                <c:pt idx="43">
                  <c:v>0.46296296296296291</c:v>
                </c:pt>
                <c:pt idx="44">
                  <c:v>0.46296296296296291</c:v>
                </c:pt>
                <c:pt idx="45">
                  <c:v>0.44444444444444442</c:v>
                </c:pt>
                <c:pt idx="46">
                  <c:v>0.44444444444444442</c:v>
                </c:pt>
                <c:pt idx="47">
                  <c:v>0.42592592592592593</c:v>
                </c:pt>
                <c:pt idx="48">
                  <c:v>0.42592592592592593</c:v>
                </c:pt>
                <c:pt idx="49">
                  <c:v>0.42592592592592593</c:v>
                </c:pt>
                <c:pt idx="50">
                  <c:v>0.40740740740740744</c:v>
                </c:pt>
                <c:pt idx="51">
                  <c:v>0.40740740740740744</c:v>
                </c:pt>
                <c:pt idx="52">
                  <c:v>0.40740740740740744</c:v>
                </c:pt>
                <c:pt idx="53">
                  <c:v>0.38888888888888884</c:v>
                </c:pt>
                <c:pt idx="54">
                  <c:v>0.38888888888888884</c:v>
                </c:pt>
                <c:pt idx="55">
                  <c:v>0.38888888888888884</c:v>
                </c:pt>
                <c:pt idx="56">
                  <c:v>0.38888888888888884</c:v>
                </c:pt>
                <c:pt idx="57">
                  <c:v>0.38888888888888884</c:v>
                </c:pt>
                <c:pt idx="58">
                  <c:v>0.37037037037037035</c:v>
                </c:pt>
                <c:pt idx="59">
                  <c:v>0.35185185185185186</c:v>
                </c:pt>
                <c:pt idx="60">
                  <c:v>0.35185185185185186</c:v>
                </c:pt>
                <c:pt idx="61">
                  <c:v>0.35185185185185186</c:v>
                </c:pt>
                <c:pt idx="62">
                  <c:v>0.35185185185185186</c:v>
                </c:pt>
                <c:pt idx="63">
                  <c:v>0.35185185185185186</c:v>
                </c:pt>
                <c:pt idx="64">
                  <c:v>0.35185185185185186</c:v>
                </c:pt>
                <c:pt idx="65">
                  <c:v>0.35185185185185186</c:v>
                </c:pt>
                <c:pt idx="66">
                  <c:v>0.35185185185185186</c:v>
                </c:pt>
                <c:pt idx="67">
                  <c:v>0.33333333333333337</c:v>
                </c:pt>
                <c:pt idx="68">
                  <c:v>0.31481481481481477</c:v>
                </c:pt>
                <c:pt idx="69">
                  <c:v>0.31481481481481477</c:v>
                </c:pt>
                <c:pt idx="70">
                  <c:v>0.29629629629629628</c:v>
                </c:pt>
                <c:pt idx="71">
                  <c:v>0.27777777777777779</c:v>
                </c:pt>
                <c:pt idx="72">
                  <c:v>0.27777777777777779</c:v>
                </c:pt>
                <c:pt idx="73">
                  <c:v>0.27777777777777779</c:v>
                </c:pt>
                <c:pt idx="74">
                  <c:v>0.27777777777777779</c:v>
                </c:pt>
                <c:pt idx="75">
                  <c:v>0.27777777777777779</c:v>
                </c:pt>
                <c:pt idx="76">
                  <c:v>0.2592592592592593</c:v>
                </c:pt>
                <c:pt idx="77">
                  <c:v>0.2592592592592593</c:v>
                </c:pt>
                <c:pt idx="78">
                  <c:v>0.2592592592592593</c:v>
                </c:pt>
                <c:pt idx="79">
                  <c:v>0.2592592592592593</c:v>
                </c:pt>
                <c:pt idx="80">
                  <c:v>0.2407407407407407</c:v>
                </c:pt>
                <c:pt idx="81">
                  <c:v>0.2407407407407407</c:v>
                </c:pt>
                <c:pt idx="82">
                  <c:v>0.2407407407407407</c:v>
                </c:pt>
                <c:pt idx="83">
                  <c:v>0.2407407407407407</c:v>
                </c:pt>
                <c:pt idx="84">
                  <c:v>0.22222222222222221</c:v>
                </c:pt>
                <c:pt idx="85">
                  <c:v>0.22222222222222221</c:v>
                </c:pt>
                <c:pt idx="86">
                  <c:v>0.20370370370370372</c:v>
                </c:pt>
                <c:pt idx="87">
                  <c:v>0.20370370370370372</c:v>
                </c:pt>
                <c:pt idx="88">
                  <c:v>0.20370370370370372</c:v>
                </c:pt>
                <c:pt idx="89">
                  <c:v>0.20370370370370372</c:v>
                </c:pt>
                <c:pt idx="90">
                  <c:v>0.20370370370370372</c:v>
                </c:pt>
                <c:pt idx="91">
                  <c:v>0.20370370370370372</c:v>
                </c:pt>
                <c:pt idx="92">
                  <c:v>0.20370370370370372</c:v>
                </c:pt>
                <c:pt idx="93">
                  <c:v>0.20370370370370372</c:v>
                </c:pt>
                <c:pt idx="94">
                  <c:v>0.20370370370370372</c:v>
                </c:pt>
                <c:pt idx="95">
                  <c:v>0.20370370370370372</c:v>
                </c:pt>
                <c:pt idx="96">
                  <c:v>0.20370370370370372</c:v>
                </c:pt>
                <c:pt idx="97">
                  <c:v>0.20370370370370372</c:v>
                </c:pt>
                <c:pt idx="98">
                  <c:v>0.18518518518518523</c:v>
                </c:pt>
                <c:pt idx="99">
                  <c:v>0.18518518518518523</c:v>
                </c:pt>
                <c:pt idx="100">
                  <c:v>0.16666666666666663</c:v>
                </c:pt>
                <c:pt idx="101">
                  <c:v>0.14814814814814814</c:v>
                </c:pt>
                <c:pt idx="102">
                  <c:v>0.12962962962962965</c:v>
                </c:pt>
                <c:pt idx="103">
                  <c:v>0.12962962962962965</c:v>
                </c:pt>
                <c:pt idx="104">
                  <c:v>0.12962962962962965</c:v>
                </c:pt>
                <c:pt idx="105">
                  <c:v>0.12962962962962965</c:v>
                </c:pt>
                <c:pt idx="106">
                  <c:v>0.12962962962962965</c:v>
                </c:pt>
                <c:pt idx="107">
                  <c:v>0.12962962962962965</c:v>
                </c:pt>
                <c:pt idx="108">
                  <c:v>0.12962962962962965</c:v>
                </c:pt>
                <c:pt idx="109">
                  <c:v>0.12962962962962965</c:v>
                </c:pt>
                <c:pt idx="110">
                  <c:v>0.12962962962962965</c:v>
                </c:pt>
                <c:pt idx="111">
                  <c:v>0.12962962962962965</c:v>
                </c:pt>
                <c:pt idx="112">
                  <c:v>0.12962962962962965</c:v>
                </c:pt>
                <c:pt idx="113">
                  <c:v>0.12962962962962965</c:v>
                </c:pt>
                <c:pt idx="114">
                  <c:v>0.11111111111111116</c:v>
                </c:pt>
                <c:pt idx="115">
                  <c:v>0.11111111111111116</c:v>
                </c:pt>
                <c:pt idx="116">
                  <c:v>0.11111111111111116</c:v>
                </c:pt>
                <c:pt idx="117">
                  <c:v>0.11111111111111116</c:v>
                </c:pt>
                <c:pt idx="118">
                  <c:v>0.11111111111111116</c:v>
                </c:pt>
                <c:pt idx="119">
                  <c:v>9.259259259259256E-2</c:v>
                </c:pt>
                <c:pt idx="120">
                  <c:v>9.259259259259256E-2</c:v>
                </c:pt>
                <c:pt idx="121">
                  <c:v>9.259259259259256E-2</c:v>
                </c:pt>
                <c:pt idx="122">
                  <c:v>9.259259259259256E-2</c:v>
                </c:pt>
                <c:pt idx="123">
                  <c:v>9.259259259259256E-2</c:v>
                </c:pt>
                <c:pt idx="124">
                  <c:v>9.259259259259256E-2</c:v>
                </c:pt>
                <c:pt idx="125">
                  <c:v>7.407407407407407E-2</c:v>
                </c:pt>
                <c:pt idx="126">
                  <c:v>5.555555555555558E-2</c:v>
                </c:pt>
                <c:pt idx="127">
                  <c:v>5.555555555555558E-2</c:v>
                </c:pt>
                <c:pt idx="128">
                  <c:v>3.703703703703709E-2</c:v>
                </c:pt>
                <c:pt idx="129">
                  <c:v>3.703703703703709E-2</c:v>
                </c:pt>
                <c:pt idx="130">
                  <c:v>3.703703703703709E-2</c:v>
                </c:pt>
                <c:pt idx="131">
                  <c:v>3.703703703703709E-2</c:v>
                </c:pt>
                <c:pt idx="132">
                  <c:v>3.703703703703709E-2</c:v>
                </c:pt>
                <c:pt idx="133">
                  <c:v>3.703703703703709E-2</c:v>
                </c:pt>
                <c:pt idx="134">
                  <c:v>3.703703703703709E-2</c:v>
                </c:pt>
                <c:pt idx="135">
                  <c:v>1.851851851851849E-2</c:v>
                </c:pt>
                <c:pt idx="136">
                  <c:v>1.851851851851849E-2</c:v>
                </c:pt>
                <c:pt idx="137">
                  <c:v>1.851851851851849E-2</c:v>
                </c:pt>
                <c:pt idx="138">
                  <c:v>1.851851851851849E-2</c:v>
                </c:pt>
                <c:pt idx="139">
                  <c:v>1.851851851851849E-2</c:v>
                </c:pt>
                <c:pt idx="140">
                  <c:v>1.851851851851849E-2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xVal>
          <c:yVal>
            <c:numRef>
              <c:f>'4k'!$BT$4:$BT$154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0.98958333333333337</c:v>
                </c:pt>
                <c:pt idx="9">
                  <c:v>0.97916666666666663</c:v>
                </c:pt>
                <c:pt idx="10">
                  <c:v>0.97916666666666663</c:v>
                </c:pt>
                <c:pt idx="11">
                  <c:v>0.96875</c:v>
                </c:pt>
                <c:pt idx="12">
                  <c:v>0.96875</c:v>
                </c:pt>
                <c:pt idx="13">
                  <c:v>0.96875</c:v>
                </c:pt>
                <c:pt idx="14">
                  <c:v>0.95833333333333337</c:v>
                </c:pt>
                <c:pt idx="15">
                  <c:v>0.95833333333333337</c:v>
                </c:pt>
                <c:pt idx="16">
                  <c:v>0.94791666666666663</c:v>
                </c:pt>
                <c:pt idx="17">
                  <c:v>0.94791666666666663</c:v>
                </c:pt>
                <c:pt idx="18">
                  <c:v>0.94791666666666663</c:v>
                </c:pt>
                <c:pt idx="19">
                  <c:v>0.94791666666666663</c:v>
                </c:pt>
                <c:pt idx="20">
                  <c:v>0.94791666666666663</c:v>
                </c:pt>
                <c:pt idx="21">
                  <c:v>0.94791666666666663</c:v>
                </c:pt>
                <c:pt idx="22">
                  <c:v>0.9375</c:v>
                </c:pt>
                <c:pt idx="23">
                  <c:v>0.92708333333333337</c:v>
                </c:pt>
                <c:pt idx="24">
                  <c:v>0.91666666666666663</c:v>
                </c:pt>
                <c:pt idx="25">
                  <c:v>0.91666666666666663</c:v>
                </c:pt>
                <c:pt idx="26">
                  <c:v>0.91666666666666663</c:v>
                </c:pt>
                <c:pt idx="27">
                  <c:v>0.90625</c:v>
                </c:pt>
                <c:pt idx="28">
                  <c:v>0.89583333333333337</c:v>
                </c:pt>
                <c:pt idx="29">
                  <c:v>0.89583333333333337</c:v>
                </c:pt>
                <c:pt idx="30">
                  <c:v>0.89583333333333337</c:v>
                </c:pt>
                <c:pt idx="31">
                  <c:v>0.89583333333333337</c:v>
                </c:pt>
                <c:pt idx="32">
                  <c:v>0.88541666666666663</c:v>
                </c:pt>
                <c:pt idx="33">
                  <c:v>0.88541666666666663</c:v>
                </c:pt>
                <c:pt idx="34">
                  <c:v>0.88541666666666663</c:v>
                </c:pt>
                <c:pt idx="35">
                  <c:v>0.88541666666666663</c:v>
                </c:pt>
                <c:pt idx="36">
                  <c:v>0.875</c:v>
                </c:pt>
                <c:pt idx="37">
                  <c:v>0.875</c:v>
                </c:pt>
                <c:pt idx="38">
                  <c:v>0.86458333333333337</c:v>
                </c:pt>
                <c:pt idx="39">
                  <c:v>0.86458333333333337</c:v>
                </c:pt>
                <c:pt idx="40">
                  <c:v>0.86458333333333337</c:v>
                </c:pt>
                <c:pt idx="41">
                  <c:v>0.85416666666666663</c:v>
                </c:pt>
                <c:pt idx="42">
                  <c:v>0.85416666666666663</c:v>
                </c:pt>
                <c:pt idx="43">
                  <c:v>0.85416666666666663</c:v>
                </c:pt>
                <c:pt idx="44">
                  <c:v>0.84375</c:v>
                </c:pt>
                <c:pt idx="45">
                  <c:v>0.84375</c:v>
                </c:pt>
                <c:pt idx="46">
                  <c:v>0.83333333333333337</c:v>
                </c:pt>
                <c:pt idx="47">
                  <c:v>0.83333333333333337</c:v>
                </c:pt>
                <c:pt idx="48">
                  <c:v>0.82291666666666663</c:v>
                </c:pt>
                <c:pt idx="49">
                  <c:v>0.8125</c:v>
                </c:pt>
                <c:pt idx="50">
                  <c:v>0.8125</c:v>
                </c:pt>
                <c:pt idx="51">
                  <c:v>0.80208333333333337</c:v>
                </c:pt>
                <c:pt idx="52">
                  <c:v>0.79166666666666663</c:v>
                </c:pt>
                <c:pt idx="53">
                  <c:v>0.79166666666666663</c:v>
                </c:pt>
                <c:pt idx="54">
                  <c:v>0.78125</c:v>
                </c:pt>
                <c:pt idx="55">
                  <c:v>0.77083333333333337</c:v>
                </c:pt>
                <c:pt idx="56">
                  <c:v>0.76041666666666663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0.73958333333333326</c:v>
                </c:pt>
                <c:pt idx="61">
                  <c:v>0.72916666666666674</c:v>
                </c:pt>
                <c:pt idx="62">
                  <c:v>0.71875</c:v>
                </c:pt>
                <c:pt idx="63">
                  <c:v>0.70833333333333326</c:v>
                </c:pt>
                <c:pt idx="64">
                  <c:v>0.69791666666666674</c:v>
                </c:pt>
                <c:pt idx="65">
                  <c:v>0.6875</c:v>
                </c:pt>
                <c:pt idx="66">
                  <c:v>0.67708333333333326</c:v>
                </c:pt>
                <c:pt idx="67">
                  <c:v>0.67708333333333326</c:v>
                </c:pt>
                <c:pt idx="68">
                  <c:v>0.67708333333333326</c:v>
                </c:pt>
                <c:pt idx="69">
                  <c:v>0.66666666666666674</c:v>
                </c:pt>
                <c:pt idx="70">
                  <c:v>0.66666666666666674</c:v>
                </c:pt>
                <c:pt idx="71">
                  <c:v>0.66666666666666674</c:v>
                </c:pt>
                <c:pt idx="72">
                  <c:v>0.65625</c:v>
                </c:pt>
                <c:pt idx="73">
                  <c:v>0.64583333333333326</c:v>
                </c:pt>
                <c:pt idx="74">
                  <c:v>0.63541666666666674</c:v>
                </c:pt>
                <c:pt idx="75">
                  <c:v>0.625</c:v>
                </c:pt>
                <c:pt idx="76">
                  <c:v>0.625</c:v>
                </c:pt>
                <c:pt idx="77">
                  <c:v>0.61458333333333326</c:v>
                </c:pt>
                <c:pt idx="78">
                  <c:v>0.60416666666666674</c:v>
                </c:pt>
                <c:pt idx="79">
                  <c:v>0.59375</c:v>
                </c:pt>
                <c:pt idx="80">
                  <c:v>0.59375</c:v>
                </c:pt>
                <c:pt idx="81">
                  <c:v>0.58333333333333326</c:v>
                </c:pt>
                <c:pt idx="82">
                  <c:v>0.57291666666666674</c:v>
                </c:pt>
                <c:pt idx="83">
                  <c:v>0.5625</c:v>
                </c:pt>
                <c:pt idx="84">
                  <c:v>0.5625</c:v>
                </c:pt>
                <c:pt idx="85">
                  <c:v>0.55208333333333326</c:v>
                </c:pt>
                <c:pt idx="86">
                  <c:v>0.55208333333333326</c:v>
                </c:pt>
                <c:pt idx="87">
                  <c:v>0.54166666666666674</c:v>
                </c:pt>
                <c:pt idx="88">
                  <c:v>0.53125</c:v>
                </c:pt>
                <c:pt idx="89">
                  <c:v>0.52083333333333326</c:v>
                </c:pt>
                <c:pt idx="90">
                  <c:v>0.51041666666666674</c:v>
                </c:pt>
                <c:pt idx="91">
                  <c:v>0.5</c:v>
                </c:pt>
                <c:pt idx="92">
                  <c:v>0.48958333333333337</c:v>
                </c:pt>
                <c:pt idx="93">
                  <c:v>0.47916666666666663</c:v>
                </c:pt>
                <c:pt idx="94">
                  <c:v>0.46875</c:v>
                </c:pt>
                <c:pt idx="95">
                  <c:v>0.45833333333333337</c:v>
                </c:pt>
                <c:pt idx="96">
                  <c:v>0.44791666666666663</c:v>
                </c:pt>
                <c:pt idx="97">
                  <c:v>0.4375</c:v>
                </c:pt>
                <c:pt idx="98">
                  <c:v>0.4375</c:v>
                </c:pt>
                <c:pt idx="99">
                  <c:v>0.42708333333333337</c:v>
                </c:pt>
                <c:pt idx="100">
                  <c:v>0.42708333333333337</c:v>
                </c:pt>
                <c:pt idx="101">
                  <c:v>0.42708333333333337</c:v>
                </c:pt>
                <c:pt idx="102">
                  <c:v>0.42708333333333337</c:v>
                </c:pt>
                <c:pt idx="103">
                  <c:v>0.41666666666666663</c:v>
                </c:pt>
                <c:pt idx="104">
                  <c:v>0.40625</c:v>
                </c:pt>
                <c:pt idx="105">
                  <c:v>0.39583333333333337</c:v>
                </c:pt>
                <c:pt idx="106">
                  <c:v>0.38541666666666663</c:v>
                </c:pt>
                <c:pt idx="107">
                  <c:v>0.375</c:v>
                </c:pt>
                <c:pt idx="108">
                  <c:v>0.36458333333333337</c:v>
                </c:pt>
                <c:pt idx="109">
                  <c:v>0.35416666666666663</c:v>
                </c:pt>
                <c:pt idx="110">
                  <c:v>0.34375</c:v>
                </c:pt>
                <c:pt idx="111">
                  <c:v>0.33333333333333337</c:v>
                </c:pt>
                <c:pt idx="112">
                  <c:v>0.32291666666666663</c:v>
                </c:pt>
                <c:pt idx="113">
                  <c:v>0.3125</c:v>
                </c:pt>
                <c:pt idx="114">
                  <c:v>0.3125</c:v>
                </c:pt>
                <c:pt idx="115">
                  <c:v>0.30208333333333337</c:v>
                </c:pt>
                <c:pt idx="116">
                  <c:v>0.29166666666666663</c:v>
                </c:pt>
                <c:pt idx="117">
                  <c:v>0.28125</c:v>
                </c:pt>
                <c:pt idx="118">
                  <c:v>0.27083333333333337</c:v>
                </c:pt>
                <c:pt idx="119">
                  <c:v>0.27083333333333337</c:v>
                </c:pt>
                <c:pt idx="120">
                  <c:v>0.26041666666666663</c:v>
                </c:pt>
                <c:pt idx="121">
                  <c:v>0.25</c:v>
                </c:pt>
                <c:pt idx="122">
                  <c:v>0.23958333333333337</c:v>
                </c:pt>
                <c:pt idx="123">
                  <c:v>0.22916666666666663</c:v>
                </c:pt>
                <c:pt idx="124">
                  <c:v>0.21875</c:v>
                </c:pt>
                <c:pt idx="125">
                  <c:v>0.21875</c:v>
                </c:pt>
                <c:pt idx="126">
                  <c:v>0.21875</c:v>
                </c:pt>
                <c:pt idx="127">
                  <c:v>0.20833333333333337</c:v>
                </c:pt>
                <c:pt idx="128">
                  <c:v>0.20833333333333337</c:v>
                </c:pt>
                <c:pt idx="129">
                  <c:v>0.19791666666666663</c:v>
                </c:pt>
                <c:pt idx="130">
                  <c:v>0.1875</c:v>
                </c:pt>
                <c:pt idx="131">
                  <c:v>0.17708333333333337</c:v>
                </c:pt>
                <c:pt idx="132">
                  <c:v>0.16666666666666663</c:v>
                </c:pt>
                <c:pt idx="133">
                  <c:v>0.15625</c:v>
                </c:pt>
                <c:pt idx="134">
                  <c:v>0.14583333333333337</c:v>
                </c:pt>
                <c:pt idx="135">
                  <c:v>0.14583333333333337</c:v>
                </c:pt>
                <c:pt idx="136">
                  <c:v>0.13541666666666663</c:v>
                </c:pt>
                <c:pt idx="137">
                  <c:v>0.125</c:v>
                </c:pt>
                <c:pt idx="138">
                  <c:v>0.11458333333333337</c:v>
                </c:pt>
                <c:pt idx="139">
                  <c:v>0.10416666666666663</c:v>
                </c:pt>
                <c:pt idx="140">
                  <c:v>9.375E-2</c:v>
                </c:pt>
                <c:pt idx="141">
                  <c:v>9.375E-2</c:v>
                </c:pt>
                <c:pt idx="142">
                  <c:v>8.333333333333337E-2</c:v>
                </c:pt>
                <c:pt idx="143">
                  <c:v>7.291666666666663E-2</c:v>
                </c:pt>
                <c:pt idx="144">
                  <c:v>6.25E-2</c:v>
                </c:pt>
                <c:pt idx="145">
                  <c:v>5.208333333333337E-2</c:v>
                </c:pt>
                <c:pt idx="146">
                  <c:v>4.166666666666663E-2</c:v>
                </c:pt>
                <c:pt idx="147">
                  <c:v>3.125E-2</c:v>
                </c:pt>
                <c:pt idx="148">
                  <c:v>2.083333333333337E-2</c:v>
                </c:pt>
                <c:pt idx="149">
                  <c:v>1.041666666666663E-2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37-4FBB-86D9-89E4D903C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926552"/>
        <c:axId val="675926880"/>
      </c:scatterChart>
      <c:valAx>
        <c:axId val="67592655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926880"/>
        <c:crosses val="autoZero"/>
        <c:crossBetween val="midCat"/>
      </c:valAx>
      <c:valAx>
        <c:axId val="67592688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75926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'4l'!$BM$4:$BM$154</c:f>
              <c:numCache>
                <c:formatCode>General</c:formatCode>
                <c:ptCount val="151"/>
                <c:pt idx="0">
                  <c:v>1</c:v>
                </c:pt>
                <c:pt idx="1">
                  <c:v>0.98148148148148151</c:v>
                </c:pt>
                <c:pt idx="2">
                  <c:v>0.96296296296296302</c:v>
                </c:pt>
                <c:pt idx="3">
                  <c:v>0.94444444444444442</c:v>
                </c:pt>
                <c:pt idx="4">
                  <c:v>0.92592592592592593</c:v>
                </c:pt>
                <c:pt idx="5">
                  <c:v>0.92592592592592593</c:v>
                </c:pt>
                <c:pt idx="6">
                  <c:v>0.90740740740740744</c:v>
                </c:pt>
                <c:pt idx="7">
                  <c:v>0.88888888888888884</c:v>
                </c:pt>
                <c:pt idx="8">
                  <c:v>0.87037037037037035</c:v>
                </c:pt>
                <c:pt idx="9">
                  <c:v>0.85185185185185186</c:v>
                </c:pt>
                <c:pt idx="10">
                  <c:v>0.83333333333333337</c:v>
                </c:pt>
                <c:pt idx="11">
                  <c:v>0.81481481481481488</c:v>
                </c:pt>
                <c:pt idx="12">
                  <c:v>0.81481481481481488</c:v>
                </c:pt>
                <c:pt idx="13">
                  <c:v>0.79629629629629628</c:v>
                </c:pt>
                <c:pt idx="14">
                  <c:v>0.79629629629629628</c:v>
                </c:pt>
                <c:pt idx="15">
                  <c:v>0.77777777777777779</c:v>
                </c:pt>
                <c:pt idx="16">
                  <c:v>0.7592592592592593</c:v>
                </c:pt>
                <c:pt idx="17">
                  <c:v>0.7592592592592593</c:v>
                </c:pt>
                <c:pt idx="18">
                  <c:v>0.7407407407407407</c:v>
                </c:pt>
                <c:pt idx="19">
                  <c:v>0.72222222222222221</c:v>
                </c:pt>
                <c:pt idx="20">
                  <c:v>0.70370370370370372</c:v>
                </c:pt>
                <c:pt idx="21">
                  <c:v>0.68518518518518512</c:v>
                </c:pt>
                <c:pt idx="22">
                  <c:v>0.66666666666666674</c:v>
                </c:pt>
                <c:pt idx="23">
                  <c:v>0.66666666666666674</c:v>
                </c:pt>
                <c:pt idx="24">
                  <c:v>0.66666666666666674</c:v>
                </c:pt>
                <c:pt idx="25">
                  <c:v>0.64814814814814814</c:v>
                </c:pt>
                <c:pt idx="26">
                  <c:v>0.62962962962962965</c:v>
                </c:pt>
                <c:pt idx="27">
                  <c:v>0.61111111111111116</c:v>
                </c:pt>
                <c:pt idx="28">
                  <c:v>0.61111111111111116</c:v>
                </c:pt>
                <c:pt idx="29">
                  <c:v>0.61111111111111116</c:v>
                </c:pt>
                <c:pt idx="30">
                  <c:v>0.61111111111111116</c:v>
                </c:pt>
                <c:pt idx="31">
                  <c:v>0.61111111111111116</c:v>
                </c:pt>
                <c:pt idx="32">
                  <c:v>0.59259259259259256</c:v>
                </c:pt>
                <c:pt idx="33">
                  <c:v>0.59259259259259256</c:v>
                </c:pt>
                <c:pt idx="34">
                  <c:v>0.57407407407407407</c:v>
                </c:pt>
                <c:pt idx="35">
                  <c:v>0.55555555555555558</c:v>
                </c:pt>
                <c:pt idx="36">
                  <c:v>0.53703703703703698</c:v>
                </c:pt>
                <c:pt idx="37">
                  <c:v>0.53703703703703698</c:v>
                </c:pt>
                <c:pt idx="38">
                  <c:v>0.53703703703703698</c:v>
                </c:pt>
                <c:pt idx="39">
                  <c:v>0.53703703703703698</c:v>
                </c:pt>
                <c:pt idx="40">
                  <c:v>0.5185185185185186</c:v>
                </c:pt>
                <c:pt idx="41">
                  <c:v>0.5</c:v>
                </c:pt>
                <c:pt idx="42">
                  <c:v>0.48148148148148151</c:v>
                </c:pt>
                <c:pt idx="43">
                  <c:v>0.48148148148148151</c:v>
                </c:pt>
                <c:pt idx="44">
                  <c:v>0.46296296296296291</c:v>
                </c:pt>
                <c:pt idx="45">
                  <c:v>0.46296296296296291</c:v>
                </c:pt>
                <c:pt idx="46">
                  <c:v>0.46296296296296291</c:v>
                </c:pt>
                <c:pt idx="47">
                  <c:v>0.46296296296296291</c:v>
                </c:pt>
                <c:pt idx="48">
                  <c:v>0.46296296296296291</c:v>
                </c:pt>
                <c:pt idx="49">
                  <c:v>0.46296296296296291</c:v>
                </c:pt>
                <c:pt idx="50">
                  <c:v>0.44444444444444442</c:v>
                </c:pt>
                <c:pt idx="51">
                  <c:v>0.44444444444444442</c:v>
                </c:pt>
                <c:pt idx="52">
                  <c:v>0.42592592592592593</c:v>
                </c:pt>
                <c:pt idx="53">
                  <c:v>0.40740740740740744</c:v>
                </c:pt>
                <c:pt idx="54">
                  <c:v>0.40740740740740744</c:v>
                </c:pt>
                <c:pt idx="55">
                  <c:v>0.40740740740740744</c:v>
                </c:pt>
                <c:pt idx="56">
                  <c:v>0.38888888888888884</c:v>
                </c:pt>
                <c:pt idx="57">
                  <c:v>0.38888888888888884</c:v>
                </c:pt>
                <c:pt idx="58">
                  <c:v>0.38888888888888884</c:v>
                </c:pt>
                <c:pt idx="59">
                  <c:v>0.37037037037037035</c:v>
                </c:pt>
                <c:pt idx="60">
                  <c:v>0.37037037037037035</c:v>
                </c:pt>
                <c:pt idx="61">
                  <c:v>0.35185185185185186</c:v>
                </c:pt>
                <c:pt idx="62">
                  <c:v>0.35185185185185186</c:v>
                </c:pt>
                <c:pt idx="63">
                  <c:v>0.33333333333333337</c:v>
                </c:pt>
                <c:pt idx="64">
                  <c:v>0.31481481481481477</c:v>
                </c:pt>
                <c:pt idx="65">
                  <c:v>0.31481481481481477</c:v>
                </c:pt>
                <c:pt idx="66">
                  <c:v>0.31481481481481477</c:v>
                </c:pt>
                <c:pt idx="67">
                  <c:v>0.31481481481481477</c:v>
                </c:pt>
                <c:pt idx="68">
                  <c:v>0.31481481481481477</c:v>
                </c:pt>
                <c:pt idx="69">
                  <c:v>0.31481481481481477</c:v>
                </c:pt>
                <c:pt idx="70">
                  <c:v>0.31481481481481477</c:v>
                </c:pt>
                <c:pt idx="71">
                  <c:v>0.31481481481481477</c:v>
                </c:pt>
                <c:pt idx="72">
                  <c:v>0.31481481481481477</c:v>
                </c:pt>
                <c:pt idx="73">
                  <c:v>0.31481481481481477</c:v>
                </c:pt>
                <c:pt idx="74">
                  <c:v>0.29629629629629628</c:v>
                </c:pt>
                <c:pt idx="75">
                  <c:v>0.29629629629629628</c:v>
                </c:pt>
                <c:pt idx="76">
                  <c:v>0.27777777777777779</c:v>
                </c:pt>
                <c:pt idx="77">
                  <c:v>0.2592592592592593</c:v>
                </c:pt>
                <c:pt idx="78">
                  <c:v>0.2592592592592593</c:v>
                </c:pt>
                <c:pt idx="79">
                  <c:v>0.2407407407407407</c:v>
                </c:pt>
                <c:pt idx="80">
                  <c:v>0.22222222222222221</c:v>
                </c:pt>
                <c:pt idx="81">
                  <c:v>0.20370370370370372</c:v>
                </c:pt>
                <c:pt idx="82">
                  <c:v>0.20370370370370372</c:v>
                </c:pt>
                <c:pt idx="83">
                  <c:v>0.20370370370370372</c:v>
                </c:pt>
                <c:pt idx="84">
                  <c:v>0.20370370370370372</c:v>
                </c:pt>
                <c:pt idx="85">
                  <c:v>0.20370370370370372</c:v>
                </c:pt>
                <c:pt idx="86">
                  <c:v>0.18518518518518523</c:v>
                </c:pt>
                <c:pt idx="87">
                  <c:v>0.18518518518518523</c:v>
                </c:pt>
                <c:pt idx="88">
                  <c:v>0.18518518518518523</c:v>
                </c:pt>
                <c:pt idx="89">
                  <c:v>0.18518518518518523</c:v>
                </c:pt>
                <c:pt idx="90">
                  <c:v>0.18518518518518523</c:v>
                </c:pt>
                <c:pt idx="91">
                  <c:v>0.18518518518518523</c:v>
                </c:pt>
                <c:pt idx="92">
                  <c:v>0.18518518518518523</c:v>
                </c:pt>
                <c:pt idx="93">
                  <c:v>0.18518518518518523</c:v>
                </c:pt>
                <c:pt idx="94">
                  <c:v>0.16666666666666663</c:v>
                </c:pt>
                <c:pt idx="95">
                  <c:v>0.16666666666666663</c:v>
                </c:pt>
                <c:pt idx="96">
                  <c:v>0.16666666666666663</c:v>
                </c:pt>
                <c:pt idx="97">
                  <c:v>0.16666666666666663</c:v>
                </c:pt>
                <c:pt idx="98">
                  <c:v>0.16666666666666663</c:v>
                </c:pt>
                <c:pt idx="99">
                  <c:v>0.16666666666666663</c:v>
                </c:pt>
                <c:pt idx="100">
                  <c:v>0.16666666666666663</c:v>
                </c:pt>
                <c:pt idx="101">
                  <c:v>0.16666666666666663</c:v>
                </c:pt>
                <c:pt idx="102">
                  <c:v>0.16666666666666663</c:v>
                </c:pt>
                <c:pt idx="103">
                  <c:v>0.16666666666666663</c:v>
                </c:pt>
                <c:pt idx="104">
                  <c:v>0.16666666666666663</c:v>
                </c:pt>
                <c:pt idx="105">
                  <c:v>0.16666666666666663</c:v>
                </c:pt>
                <c:pt idx="106">
                  <c:v>0.16666666666666663</c:v>
                </c:pt>
                <c:pt idx="107">
                  <c:v>0.16666666666666663</c:v>
                </c:pt>
                <c:pt idx="108">
                  <c:v>0.16666666666666663</c:v>
                </c:pt>
                <c:pt idx="109">
                  <c:v>0.16666666666666663</c:v>
                </c:pt>
                <c:pt idx="110">
                  <c:v>0.14814814814814814</c:v>
                </c:pt>
                <c:pt idx="111">
                  <c:v>0.14814814814814814</c:v>
                </c:pt>
                <c:pt idx="112">
                  <c:v>0.14814814814814814</c:v>
                </c:pt>
                <c:pt idx="113">
                  <c:v>0.14814814814814814</c:v>
                </c:pt>
                <c:pt idx="114">
                  <c:v>0.14814814814814814</c:v>
                </c:pt>
                <c:pt idx="115">
                  <c:v>0.12962962962962965</c:v>
                </c:pt>
                <c:pt idx="116">
                  <c:v>0.12962962962962965</c:v>
                </c:pt>
                <c:pt idx="117">
                  <c:v>0.12962962962962965</c:v>
                </c:pt>
                <c:pt idx="118">
                  <c:v>0.11111111111111116</c:v>
                </c:pt>
                <c:pt idx="119">
                  <c:v>0.11111111111111116</c:v>
                </c:pt>
                <c:pt idx="120">
                  <c:v>0.11111111111111116</c:v>
                </c:pt>
                <c:pt idx="121">
                  <c:v>0.11111111111111116</c:v>
                </c:pt>
                <c:pt idx="122">
                  <c:v>0.11111111111111116</c:v>
                </c:pt>
                <c:pt idx="123">
                  <c:v>0.11111111111111116</c:v>
                </c:pt>
                <c:pt idx="124">
                  <c:v>9.259259259259256E-2</c:v>
                </c:pt>
                <c:pt idx="125">
                  <c:v>9.259259259259256E-2</c:v>
                </c:pt>
                <c:pt idx="126">
                  <c:v>9.259259259259256E-2</c:v>
                </c:pt>
                <c:pt idx="127">
                  <c:v>9.259259259259256E-2</c:v>
                </c:pt>
                <c:pt idx="128">
                  <c:v>7.407407407407407E-2</c:v>
                </c:pt>
                <c:pt idx="129">
                  <c:v>7.407407407407407E-2</c:v>
                </c:pt>
                <c:pt idx="130">
                  <c:v>7.407407407407407E-2</c:v>
                </c:pt>
                <c:pt idx="131">
                  <c:v>5.555555555555558E-2</c:v>
                </c:pt>
                <c:pt idx="132">
                  <c:v>5.555555555555558E-2</c:v>
                </c:pt>
                <c:pt idx="133">
                  <c:v>5.555555555555558E-2</c:v>
                </c:pt>
                <c:pt idx="134">
                  <c:v>5.555555555555558E-2</c:v>
                </c:pt>
                <c:pt idx="135">
                  <c:v>3.703703703703709E-2</c:v>
                </c:pt>
                <c:pt idx="136">
                  <c:v>3.703703703703709E-2</c:v>
                </c:pt>
                <c:pt idx="137">
                  <c:v>3.703703703703709E-2</c:v>
                </c:pt>
                <c:pt idx="138">
                  <c:v>3.703703703703709E-2</c:v>
                </c:pt>
                <c:pt idx="139">
                  <c:v>3.703703703703709E-2</c:v>
                </c:pt>
                <c:pt idx="140">
                  <c:v>3.703703703703709E-2</c:v>
                </c:pt>
                <c:pt idx="141">
                  <c:v>1.851851851851849E-2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xVal>
          <c:yVal>
            <c:numRef>
              <c:f>'4l'!$BN$4:$BN$154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0.98958333333333337</c:v>
                </c:pt>
                <c:pt idx="6">
                  <c:v>0.98958333333333337</c:v>
                </c:pt>
                <c:pt idx="7">
                  <c:v>0.98958333333333337</c:v>
                </c:pt>
                <c:pt idx="8">
                  <c:v>0.98958333333333337</c:v>
                </c:pt>
                <c:pt idx="9">
                  <c:v>0.98958333333333337</c:v>
                </c:pt>
                <c:pt idx="10">
                  <c:v>0.98958333333333337</c:v>
                </c:pt>
                <c:pt idx="11">
                  <c:v>0.98958333333333337</c:v>
                </c:pt>
                <c:pt idx="12">
                  <c:v>0.97916666666666663</c:v>
                </c:pt>
                <c:pt idx="13">
                  <c:v>0.97916666666666663</c:v>
                </c:pt>
                <c:pt idx="14">
                  <c:v>0.96875</c:v>
                </c:pt>
                <c:pt idx="15">
                  <c:v>0.96875</c:v>
                </c:pt>
                <c:pt idx="16">
                  <c:v>0.96875</c:v>
                </c:pt>
                <c:pt idx="17">
                  <c:v>0.95833333333333337</c:v>
                </c:pt>
                <c:pt idx="18">
                  <c:v>0.95833333333333337</c:v>
                </c:pt>
                <c:pt idx="19">
                  <c:v>0.95833333333333337</c:v>
                </c:pt>
                <c:pt idx="20">
                  <c:v>0.95833333333333337</c:v>
                </c:pt>
                <c:pt idx="21">
                  <c:v>0.95833333333333337</c:v>
                </c:pt>
                <c:pt idx="22">
                  <c:v>0.95833333333333337</c:v>
                </c:pt>
                <c:pt idx="23">
                  <c:v>0.94791666666666663</c:v>
                </c:pt>
                <c:pt idx="24">
                  <c:v>0.9375</c:v>
                </c:pt>
                <c:pt idx="25">
                  <c:v>0.9375</c:v>
                </c:pt>
                <c:pt idx="26">
                  <c:v>0.9375</c:v>
                </c:pt>
                <c:pt idx="27">
                  <c:v>0.9375</c:v>
                </c:pt>
                <c:pt idx="28">
                  <c:v>0.92708333333333337</c:v>
                </c:pt>
                <c:pt idx="29">
                  <c:v>0.91666666666666663</c:v>
                </c:pt>
                <c:pt idx="30">
                  <c:v>0.90625</c:v>
                </c:pt>
                <c:pt idx="31">
                  <c:v>0.89583333333333337</c:v>
                </c:pt>
                <c:pt idx="32">
                  <c:v>0.89583333333333337</c:v>
                </c:pt>
                <c:pt idx="33">
                  <c:v>0.88541666666666663</c:v>
                </c:pt>
                <c:pt idx="34">
                  <c:v>0.88541666666666663</c:v>
                </c:pt>
                <c:pt idx="35">
                  <c:v>0.88541666666666663</c:v>
                </c:pt>
                <c:pt idx="36">
                  <c:v>0.88541666666666663</c:v>
                </c:pt>
                <c:pt idx="37">
                  <c:v>0.875</c:v>
                </c:pt>
                <c:pt idx="38">
                  <c:v>0.86458333333333337</c:v>
                </c:pt>
                <c:pt idx="39">
                  <c:v>0.85416666666666663</c:v>
                </c:pt>
                <c:pt idx="40">
                  <c:v>0.85416666666666663</c:v>
                </c:pt>
                <c:pt idx="41">
                  <c:v>0.85416666666666663</c:v>
                </c:pt>
                <c:pt idx="42">
                  <c:v>0.85416666666666663</c:v>
                </c:pt>
                <c:pt idx="43">
                  <c:v>0.84375</c:v>
                </c:pt>
                <c:pt idx="44">
                  <c:v>0.84375</c:v>
                </c:pt>
                <c:pt idx="45">
                  <c:v>0.83333333333333337</c:v>
                </c:pt>
                <c:pt idx="46">
                  <c:v>0.82291666666666663</c:v>
                </c:pt>
                <c:pt idx="47">
                  <c:v>0.8125</c:v>
                </c:pt>
                <c:pt idx="48">
                  <c:v>0.80208333333333337</c:v>
                </c:pt>
                <c:pt idx="49">
                  <c:v>0.79166666666666663</c:v>
                </c:pt>
                <c:pt idx="50">
                  <c:v>0.79166666666666663</c:v>
                </c:pt>
                <c:pt idx="51">
                  <c:v>0.78125</c:v>
                </c:pt>
                <c:pt idx="52">
                  <c:v>0.78125</c:v>
                </c:pt>
                <c:pt idx="53">
                  <c:v>0.78125</c:v>
                </c:pt>
                <c:pt idx="54">
                  <c:v>0.77083333333333337</c:v>
                </c:pt>
                <c:pt idx="55">
                  <c:v>0.76041666666666663</c:v>
                </c:pt>
                <c:pt idx="56">
                  <c:v>0.76041666666666663</c:v>
                </c:pt>
                <c:pt idx="57">
                  <c:v>0.75</c:v>
                </c:pt>
                <c:pt idx="58">
                  <c:v>0.73958333333333326</c:v>
                </c:pt>
                <c:pt idx="59">
                  <c:v>0.73958333333333326</c:v>
                </c:pt>
                <c:pt idx="60">
                  <c:v>0.72916666666666674</c:v>
                </c:pt>
                <c:pt idx="61">
                  <c:v>0.72916666666666674</c:v>
                </c:pt>
                <c:pt idx="62">
                  <c:v>0.71875</c:v>
                </c:pt>
                <c:pt idx="63">
                  <c:v>0.71875</c:v>
                </c:pt>
                <c:pt idx="64">
                  <c:v>0.71875</c:v>
                </c:pt>
                <c:pt idx="65">
                  <c:v>0.70833333333333326</c:v>
                </c:pt>
                <c:pt idx="66">
                  <c:v>0.69791666666666674</c:v>
                </c:pt>
                <c:pt idx="67">
                  <c:v>0.6875</c:v>
                </c:pt>
                <c:pt idx="68">
                  <c:v>0.67708333333333326</c:v>
                </c:pt>
                <c:pt idx="69">
                  <c:v>0.66666666666666674</c:v>
                </c:pt>
                <c:pt idx="70">
                  <c:v>0.65625</c:v>
                </c:pt>
                <c:pt idx="71">
                  <c:v>0.64583333333333326</c:v>
                </c:pt>
                <c:pt idx="72">
                  <c:v>0.63541666666666674</c:v>
                </c:pt>
                <c:pt idx="73">
                  <c:v>0.625</c:v>
                </c:pt>
                <c:pt idx="74">
                  <c:v>0.625</c:v>
                </c:pt>
                <c:pt idx="75">
                  <c:v>0.61458333333333326</c:v>
                </c:pt>
                <c:pt idx="76">
                  <c:v>0.61458333333333326</c:v>
                </c:pt>
                <c:pt idx="77">
                  <c:v>0.61458333333333326</c:v>
                </c:pt>
                <c:pt idx="78">
                  <c:v>0.60416666666666674</c:v>
                </c:pt>
                <c:pt idx="79">
                  <c:v>0.60416666666666674</c:v>
                </c:pt>
                <c:pt idx="80">
                  <c:v>0.60416666666666674</c:v>
                </c:pt>
                <c:pt idx="81">
                  <c:v>0.60416666666666674</c:v>
                </c:pt>
                <c:pt idx="82">
                  <c:v>0.59375</c:v>
                </c:pt>
                <c:pt idx="83">
                  <c:v>0.58333333333333326</c:v>
                </c:pt>
                <c:pt idx="84">
                  <c:v>0.57291666666666674</c:v>
                </c:pt>
                <c:pt idx="85">
                  <c:v>0.5625</c:v>
                </c:pt>
                <c:pt idx="86">
                  <c:v>0.5625</c:v>
                </c:pt>
                <c:pt idx="87">
                  <c:v>0.55208333333333326</c:v>
                </c:pt>
                <c:pt idx="88">
                  <c:v>0.54166666666666674</c:v>
                </c:pt>
                <c:pt idx="89">
                  <c:v>0.53125</c:v>
                </c:pt>
                <c:pt idx="90">
                  <c:v>0.52083333333333326</c:v>
                </c:pt>
                <c:pt idx="91">
                  <c:v>0.51041666666666674</c:v>
                </c:pt>
                <c:pt idx="92">
                  <c:v>0.5</c:v>
                </c:pt>
                <c:pt idx="93">
                  <c:v>0.48958333333333337</c:v>
                </c:pt>
                <c:pt idx="94">
                  <c:v>0.48958333333333337</c:v>
                </c:pt>
                <c:pt idx="95">
                  <c:v>0.47916666666666663</c:v>
                </c:pt>
                <c:pt idx="96">
                  <c:v>0.46875</c:v>
                </c:pt>
                <c:pt idx="97">
                  <c:v>0.45833333333333337</c:v>
                </c:pt>
                <c:pt idx="98">
                  <c:v>0.44791666666666663</c:v>
                </c:pt>
                <c:pt idx="99">
                  <c:v>0.4375</c:v>
                </c:pt>
                <c:pt idx="100">
                  <c:v>0.42708333333333337</c:v>
                </c:pt>
                <c:pt idx="101">
                  <c:v>0.41666666666666663</c:v>
                </c:pt>
                <c:pt idx="102">
                  <c:v>0.40625</c:v>
                </c:pt>
                <c:pt idx="103">
                  <c:v>0.39583333333333337</c:v>
                </c:pt>
                <c:pt idx="104">
                  <c:v>0.38541666666666663</c:v>
                </c:pt>
                <c:pt idx="105">
                  <c:v>0.375</c:v>
                </c:pt>
                <c:pt idx="106">
                  <c:v>0.36458333333333337</c:v>
                </c:pt>
                <c:pt idx="107">
                  <c:v>0.35416666666666663</c:v>
                </c:pt>
                <c:pt idx="108">
                  <c:v>0.34375</c:v>
                </c:pt>
                <c:pt idx="109">
                  <c:v>0.33333333333333337</c:v>
                </c:pt>
                <c:pt idx="110">
                  <c:v>0.33333333333333337</c:v>
                </c:pt>
                <c:pt idx="111">
                  <c:v>0.32291666666666663</c:v>
                </c:pt>
                <c:pt idx="112">
                  <c:v>0.3125</c:v>
                </c:pt>
                <c:pt idx="113">
                  <c:v>0.30208333333333337</c:v>
                </c:pt>
                <c:pt idx="114">
                  <c:v>0.29166666666666663</c:v>
                </c:pt>
                <c:pt idx="115">
                  <c:v>0.29166666666666663</c:v>
                </c:pt>
                <c:pt idx="116">
                  <c:v>0.28125</c:v>
                </c:pt>
                <c:pt idx="117">
                  <c:v>0.27083333333333337</c:v>
                </c:pt>
                <c:pt idx="118">
                  <c:v>0.27083333333333337</c:v>
                </c:pt>
                <c:pt idx="119">
                  <c:v>0.26041666666666663</c:v>
                </c:pt>
                <c:pt idx="120">
                  <c:v>0.25</c:v>
                </c:pt>
                <c:pt idx="121">
                  <c:v>0.23958333333333337</c:v>
                </c:pt>
                <c:pt idx="122">
                  <c:v>0.22916666666666663</c:v>
                </c:pt>
                <c:pt idx="123">
                  <c:v>0.21875</c:v>
                </c:pt>
                <c:pt idx="124">
                  <c:v>0.21875</c:v>
                </c:pt>
                <c:pt idx="125">
                  <c:v>0.20833333333333337</c:v>
                </c:pt>
                <c:pt idx="126">
                  <c:v>0.19791666666666663</c:v>
                </c:pt>
                <c:pt idx="127">
                  <c:v>0.1875</c:v>
                </c:pt>
                <c:pt idx="128">
                  <c:v>0.1875</c:v>
                </c:pt>
                <c:pt idx="129">
                  <c:v>0.17708333333333337</c:v>
                </c:pt>
                <c:pt idx="130">
                  <c:v>0.16666666666666663</c:v>
                </c:pt>
                <c:pt idx="131">
                  <c:v>0.16666666666666663</c:v>
                </c:pt>
                <c:pt idx="132">
                  <c:v>0.15625</c:v>
                </c:pt>
                <c:pt idx="133">
                  <c:v>0.14583333333333337</c:v>
                </c:pt>
                <c:pt idx="134">
                  <c:v>0.13541666666666663</c:v>
                </c:pt>
                <c:pt idx="135">
                  <c:v>0.13541666666666663</c:v>
                </c:pt>
                <c:pt idx="136">
                  <c:v>0.125</c:v>
                </c:pt>
                <c:pt idx="137">
                  <c:v>0.11458333333333337</c:v>
                </c:pt>
                <c:pt idx="138">
                  <c:v>0.10416666666666663</c:v>
                </c:pt>
                <c:pt idx="139">
                  <c:v>9.375E-2</c:v>
                </c:pt>
                <c:pt idx="140">
                  <c:v>8.333333333333337E-2</c:v>
                </c:pt>
                <c:pt idx="141">
                  <c:v>8.333333333333337E-2</c:v>
                </c:pt>
                <c:pt idx="142">
                  <c:v>8.333333333333337E-2</c:v>
                </c:pt>
                <c:pt idx="143">
                  <c:v>7.291666666666663E-2</c:v>
                </c:pt>
                <c:pt idx="144">
                  <c:v>6.25E-2</c:v>
                </c:pt>
                <c:pt idx="145">
                  <c:v>5.208333333333337E-2</c:v>
                </c:pt>
                <c:pt idx="146">
                  <c:v>4.166666666666663E-2</c:v>
                </c:pt>
                <c:pt idx="147">
                  <c:v>3.125E-2</c:v>
                </c:pt>
                <c:pt idx="148">
                  <c:v>2.083333333333337E-2</c:v>
                </c:pt>
                <c:pt idx="149">
                  <c:v>1.041666666666663E-2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A2-4ECE-B367-2DCB8BEE3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499608"/>
        <c:axId val="568340616"/>
      </c:scatterChart>
      <c:valAx>
        <c:axId val="869499608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8340616"/>
        <c:crosses val="autoZero"/>
        <c:crossBetween val="midCat"/>
      </c:valAx>
      <c:valAx>
        <c:axId val="56834061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69499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AU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($m) vs Store's age (Years)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AU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Stores_Data!$T$1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9.4989729544676479E-2"/>
                  <c:y val="-0.18768641135767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A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Stores_Data!$G$2:$G$151</c:f>
              <c:numCache>
                <c:formatCode>General</c:formatCode>
                <c:ptCount val="150"/>
                <c:pt idx="0">
                  <c:v>10</c:v>
                </c:pt>
                <c:pt idx="1">
                  <c:v>8</c:v>
                </c:pt>
                <c:pt idx="2">
                  <c:v>7</c:v>
                </c:pt>
                <c:pt idx="3">
                  <c:v>7</c:v>
                </c:pt>
                <c:pt idx="4">
                  <c:v>15</c:v>
                </c:pt>
                <c:pt idx="5">
                  <c:v>6</c:v>
                </c:pt>
                <c:pt idx="6">
                  <c:v>7</c:v>
                </c:pt>
                <c:pt idx="7">
                  <c:v>6</c:v>
                </c:pt>
                <c:pt idx="8">
                  <c:v>8</c:v>
                </c:pt>
                <c:pt idx="9">
                  <c:v>16</c:v>
                </c:pt>
                <c:pt idx="10">
                  <c:v>10</c:v>
                </c:pt>
                <c:pt idx="11">
                  <c:v>7</c:v>
                </c:pt>
                <c:pt idx="12">
                  <c:v>23</c:v>
                </c:pt>
                <c:pt idx="13">
                  <c:v>3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8</c:v>
                </c:pt>
                <c:pt idx="18">
                  <c:v>12</c:v>
                </c:pt>
                <c:pt idx="19">
                  <c:v>13</c:v>
                </c:pt>
                <c:pt idx="20">
                  <c:v>3</c:v>
                </c:pt>
                <c:pt idx="21">
                  <c:v>8</c:v>
                </c:pt>
                <c:pt idx="22">
                  <c:v>8</c:v>
                </c:pt>
                <c:pt idx="23">
                  <c:v>7</c:v>
                </c:pt>
                <c:pt idx="24">
                  <c:v>3</c:v>
                </c:pt>
                <c:pt idx="25">
                  <c:v>14</c:v>
                </c:pt>
                <c:pt idx="26">
                  <c:v>12</c:v>
                </c:pt>
                <c:pt idx="27">
                  <c:v>6</c:v>
                </c:pt>
                <c:pt idx="28">
                  <c:v>6</c:v>
                </c:pt>
                <c:pt idx="29">
                  <c:v>12</c:v>
                </c:pt>
                <c:pt idx="30">
                  <c:v>14</c:v>
                </c:pt>
                <c:pt idx="31">
                  <c:v>7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12</c:v>
                </c:pt>
                <c:pt idx="36">
                  <c:v>15</c:v>
                </c:pt>
                <c:pt idx="37">
                  <c:v>5</c:v>
                </c:pt>
                <c:pt idx="38">
                  <c:v>9</c:v>
                </c:pt>
                <c:pt idx="39">
                  <c:v>2</c:v>
                </c:pt>
                <c:pt idx="40">
                  <c:v>13</c:v>
                </c:pt>
                <c:pt idx="41">
                  <c:v>18</c:v>
                </c:pt>
                <c:pt idx="42">
                  <c:v>5</c:v>
                </c:pt>
                <c:pt idx="43">
                  <c:v>2</c:v>
                </c:pt>
                <c:pt idx="44">
                  <c:v>22</c:v>
                </c:pt>
                <c:pt idx="45">
                  <c:v>2</c:v>
                </c:pt>
                <c:pt idx="46">
                  <c:v>4</c:v>
                </c:pt>
                <c:pt idx="47">
                  <c:v>2</c:v>
                </c:pt>
                <c:pt idx="48">
                  <c:v>14</c:v>
                </c:pt>
                <c:pt idx="49">
                  <c:v>3</c:v>
                </c:pt>
                <c:pt idx="50">
                  <c:v>9</c:v>
                </c:pt>
                <c:pt idx="51">
                  <c:v>2</c:v>
                </c:pt>
                <c:pt idx="52">
                  <c:v>21</c:v>
                </c:pt>
                <c:pt idx="53">
                  <c:v>4</c:v>
                </c:pt>
                <c:pt idx="54">
                  <c:v>12</c:v>
                </c:pt>
                <c:pt idx="55">
                  <c:v>4</c:v>
                </c:pt>
                <c:pt idx="56">
                  <c:v>14</c:v>
                </c:pt>
                <c:pt idx="57">
                  <c:v>10</c:v>
                </c:pt>
                <c:pt idx="58">
                  <c:v>5</c:v>
                </c:pt>
                <c:pt idx="59">
                  <c:v>6</c:v>
                </c:pt>
                <c:pt idx="60">
                  <c:v>6</c:v>
                </c:pt>
                <c:pt idx="61">
                  <c:v>13</c:v>
                </c:pt>
                <c:pt idx="62">
                  <c:v>3</c:v>
                </c:pt>
                <c:pt idx="63">
                  <c:v>2</c:v>
                </c:pt>
                <c:pt idx="64">
                  <c:v>8</c:v>
                </c:pt>
                <c:pt idx="65">
                  <c:v>19</c:v>
                </c:pt>
                <c:pt idx="66">
                  <c:v>5</c:v>
                </c:pt>
                <c:pt idx="67">
                  <c:v>12</c:v>
                </c:pt>
                <c:pt idx="68">
                  <c:v>3</c:v>
                </c:pt>
                <c:pt idx="69">
                  <c:v>2</c:v>
                </c:pt>
                <c:pt idx="70">
                  <c:v>7</c:v>
                </c:pt>
                <c:pt idx="71">
                  <c:v>2</c:v>
                </c:pt>
                <c:pt idx="72">
                  <c:v>19</c:v>
                </c:pt>
                <c:pt idx="73">
                  <c:v>10</c:v>
                </c:pt>
                <c:pt idx="74">
                  <c:v>9</c:v>
                </c:pt>
                <c:pt idx="75">
                  <c:v>4</c:v>
                </c:pt>
                <c:pt idx="76">
                  <c:v>5</c:v>
                </c:pt>
                <c:pt idx="77">
                  <c:v>7</c:v>
                </c:pt>
                <c:pt idx="78">
                  <c:v>18</c:v>
                </c:pt>
                <c:pt idx="79">
                  <c:v>11</c:v>
                </c:pt>
                <c:pt idx="80">
                  <c:v>5</c:v>
                </c:pt>
                <c:pt idx="81">
                  <c:v>9</c:v>
                </c:pt>
                <c:pt idx="82">
                  <c:v>5</c:v>
                </c:pt>
                <c:pt idx="83">
                  <c:v>16</c:v>
                </c:pt>
                <c:pt idx="84">
                  <c:v>3</c:v>
                </c:pt>
                <c:pt idx="85">
                  <c:v>3</c:v>
                </c:pt>
                <c:pt idx="86">
                  <c:v>21</c:v>
                </c:pt>
                <c:pt idx="87">
                  <c:v>8</c:v>
                </c:pt>
                <c:pt idx="88">
                  <c:v>4</c:v>
                </c:pt>
                <c:pt idx="89">
                  <c:v>6</c:v>
                </c:pt>
                <c:pt idx="90">
                  <c:v>24</c:v>
                </c:pt>
                <c:pt idx="91">
                  <c:v>1</c:v>
                </c:pt>
                <c:pt idx="92">
                  <c:v>3</c:v>
                </c:pt>
                <c:pt idx="93">
                  <c:v>5</c:v>
                </c:pt>
                <c:pt idx="94">
                  <c:v>12</c:v>
                </c:pt>
                <c:pt idx="95">
                  <c:v>12</c:v>
                </c:pt>
                <c:pt idx="96">
                  <c:v>5</c:v>
                </c:pt>
                <c:pt idx="97">
                  <c:v>3</c:v>
                </c:pt>
                <c:pt idx="98">
                  <c:v>17</c:v>
                </c:pt>
                <c:pt idx="99">
                  <c:v>6</c:v>
                </c:pt>
                <c:pt idx="100">
                  <c:v>10</c:v>
                </c:pt>
                <c:pt idx="101">
                  <c:v>15</c:v>
                </c:pt>
                <c:pt idx="102">
                  <c:v>20</c:v>
                </c:pt>
                <c:pt idx="103">
                  <c:v>4</c:v>
                </c:pt>
                <c:pt idx="104">
                  <c:v>11</c:v>
                </c:pt>
                <c:pt idx="105">
                  <c:v>13</c:v>
                </c:pt>
                <c:pt idx="106">
                  <c:v>6</c:v>
                </c:pt>
                <c:pt idx="107">
                  <c:v>4</c:v>
                </c:pt>
                <c:pt idx="108">
                  <c:v>13</c:v>
                </c:pt>
                <c:pt idx="109">
                  <c:v>2</c:v>
                </c:pt>
                <c:pt idx="110">
                  <c:v>4</c:v>
                </c:pt>
                <c:pt idx="111">
                  <c:v>3</c:v>
                </c:pt>
                <c:pt idx="112">
                  <c:v>7</c:v>
                </c:pt>
                <c:pt idx="113">
                  <c:v>4</c:v>
                </c:pt>
                <c:pt idx="114">
                  <c:v>6</c:v>
                </c:pt>
                <c:pt idx="115">
                  <c:v>6</c:v>
                </c:pt>
                <c:pt idx="116">
                  <c:v>10</c:v>
                </c:pt>
                <c:pt idx="117">
                  <c:v>18</c:v>
                </c:pt>
                <c:pt idx="118">
                  <c:v>7</c:v>
                </c:pt>
                <c:pt idx="119">
                  <c:v>1</c:v>
                </c:pt>
                <c:pt idx="120">
                  <c:v>4</c:v>
                </c:pt>
                <c:pt idx="121">
                  <c:v>7</c:v>
                </c:pt>
                <c:pt idx="122">
                  <c:v>5</c:v>
                </c:pt>
                <c:pt idx="123">
                  <c:v>9</c:v>
                </c:pt>
                <c:pt idx="124">
                  <c:v>9</c:v>
                </c:pt>
                <c:pt idx="125">
                  <c:v>6</c:v>
                </c:pt>
                <c:pt idx="126">
                  <c:v>10</c:v>
                </c:pt>
                <c:pt idx="127">
                  <c:v>14</c:v>
                </c:pt>
                <c:pt idx="128">
                  <c:v>7</c:v>
                </c:pt>
                <c:pt idx="129">
                  <c:v>17</c:v>
                </c:pt>
                <c:pt idx="130">
                  <c:v>23</c:v>
                </c:pt>
                <c:pt idx="131">
                  <c:v>11</c:v>
                </c:pt>
                <c:pt idx="132">
                  <c:v>17</c:v>
                </c:pt>
                <c:pt idx="133">
                  <c:v>7</c:v>
                </c:pt>
                <c:pt idx="134">
                  <c:v>11</c:v>
                </c:pt>
                <c:pt idx="135">
                  <c:v>15</c:v>
                </c:pt>
                <c:pt idx="136">
                  <c:v>12</c:v>
                </c:pt>
                <c:pt idx="137">
                  <c:v>10</c:v>
                </c:pt>
                <c:pt idx="138">
                  <c:v>15</c:v>
                </c:pt>
                <c:pt idx="139">
                  <c:v>13</c:v>
                </c:pt>
                <c:pt idx="140">
                  <c:v>2</c:v>
                </c:pt>
                <c:pt idx="141">
                  <c:v>7</c:v>
                </c:pt>
                <c:pt idx="142">
                  <c:v>4</c:v>
                </c:pt>
                <c:pt idx="143">
                  <c:v>9</c:v>
                </c:pt>
                <c:pt idx="144">
                  <c:v>3</c:v>
                </c:pt>
                <c:pt idx="145">
                  <c:v>5</c:v>
                </c:pt>
                <c:pt idx="146">
                  <c:v>19</c:v>
                </c:pt>
                <c:pt idx="147">
                  <c:v>17</c:v>
                </c:pt>
                <c:pt idx="148">
                  <c:v>8</c:v>
                </c:pt>
                <c:pt idx="149">
                  <c:v>9</c:v>
                </c:pt>
              </c:numCache>
            </c:numRef>
          </c:xVal>
          <c:yVal>
            <c:numRef>
              <c:f>Stores_Data!$T$2:$T$151</c:f>
              <c:numCache>
                <c:formatCode>0.0</c:formatCode>
                <c:ptCount val="150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D-41B2-8FE8-1EA19A492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26904"/>
        <c:axId val="661841920"/>
      </c:scatterChart>
      <c:valAx>
        <c:axId val="65842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AU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Store's age (Years)</a:t>
                </a:r>
                <a:endParaRPr lang="en-AU"/>
              </a:p>
            </c:rich>
          </c:tx>
          <c:layout>
            <c:manualLayout>
              <c:xMode val="edge"/>
              <c:yMode val="edge"/>
              <c:x val="0.39480247081183811"/>
              <c:y val="0.883544765237678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AU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A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41920"/>
        <c:crosses val="autoZero"/>
        <c:crossBetween val="midCat"/>
      </c:valAx>
      <c:valAx>
        <c:axId val="66184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AU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($m) 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AU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A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2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 lang="en-AU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'4m'!$BK$4:$BK$154</c:f>
              <c:numCache>
                <c:formatCode>General</c:formatCode>
                <c:ptCount val="151"/>
                <c:pt idx="0">
                  <c:v>1</c:v>
                </c:pt>
                <c:pt idx="1">
                  <c:v>0.98148148148148151</c:v>
                </c:pt>
                <c:pt idx="2">
                  <c:v>0.96296296296296302</c:v>
                </c:pt>
                <c:pt idx="3">
                  <c:v>0.94444444444444442</c:v>
                </c:pt>
                <c:pt idx="4">
                  <c:v>0.94444444444444442</c:v>
                </c:pt>
                <c:pt idx="5">
                  <c:v>0.92592592592592593</c:v>
                </c:pt>
                <c:pt idx="6">
                  <c:v>0.90740740740740744</c:v>
                </c:pt>
                <c:pt idx="7">
                  <c:v>0.88888888888888884</c:v>
                </c:pt>
                <c:pt idx="8">
                  <c:v>0.88888888888888884</c:v>
                </c:pt>
                <c:pt idx="9">
                  <c:v>0.87037037037037035</c:v>
                </c:pt>
                <c:pt idx="10">
                  <c:v>0.85185185185185186</c:v>
                </c:pt>
                <c:pt idx="11">
                  <c:v>0.83333333333333337</c:v>
                </c:pt>
                <c:pt idx="12">
                  <c:v>0.81481481481481488</c:v>
                </c:pt>
                <c:pt idx="13">
                  <c:v>0.79629629629629628</c:v>
                </c:pt>
                <c:pt idx="14">
                  <c:v>0.79629629629629628</c:v>
                </c:pt>
                <c:pt idx="15">
                  <c:v>0.79629629629629628</c:v>
                </c:pt>
                <c:pt idx="16">
                  <c:v>0.77777777777777779</c:v>
                </c:pt>
                <c:pt idx="17">
                  <c:v>0.7592592592592593</c:v>
                </c:pt>
                <c:pt idx="18">
                  <c:v>0.7407407407407407</c:v>
                </c:pt>
                <c:pt idx="19">
                  <c:v>0.72222222222222221</c:v>
                </c:pt>
                <c:pt idx="20">
                  <c:v>0.70370370370370372</c:v>
                </c:pt>
                <c:pt idx="21">
                  <c:v>0.68518518518518512</c:v>
                </c:pt>
                <c:pt idx="22">
                  <c:v>0.66666666666666674</c:v>
                </c:pt>
                <c:pt idx="23">
                  <c:v>0.66666666666666674</c:v>
                </c:pt>
                <c:pt idx="24">
                  <c:v>0.66666666666666674</c:v>
                </c:pt>
                <c:pt idx="25">
                  <c:v>0.64814814814814814</c:v>
                </c:pt>
                <c:pt idx="26">
                  <c:v>0.64814814814814814</c:v>
                </c:pt>
                <c:pt idx="27">
                  <c:v>0.62962962962962965</c:v>
                </c:pt>
                <c:pt idx="28">
                  <c:v>0.61111111111111116</c:v>
                </c:pt>
                <c:pt idx="29">
                  <c:v>0.61111111111111116</c:v>
                </c:pt>
                <c:pt idx="30">
                  <c:v>0.61111111111111116</c:v>
                </c:pt>
                <c:pt idx="31">
                  <c:v>0.59259259259259256</c:v>
                </c:pt>
                <c:pt idx="32">
                  <c:v>0.57407407407407407</c:v>
                </c:pt>
                <c:pt idx="33">
                  <c:v>0.55555555555555558</c:v>
                </c:pt>
                <c:pt idx="34">
                  <c:v>0.55555555555555558</c:v>
                </c:pt>
                <c:pt idx="35">
                  <c:v>0.55555555555555558</c:v>
                </c:pt>
                <c:pt idx="36">
                  <c:v>0.55555555555555558</c:v>
                </c:pt>
                <c:pt idx="37">
                  <c:v>0.55555555555555558</c:v>
                </c:pt>
                <c:pt idx="38">
                  <c:v>0.55555555555555558</c:v>
                </c:pt>
                <c:pt idx="39">
                  <c:v>0.53703703703703698</c:v>
                </c:pt>
                <c:pt idx="40">
                  <c:v>0.5185185185185186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0.48148148148148151</c:v>
                </c:pt>
                <c:pt idx="45">
                  <c:v>0.48148148148148151</c:v>
                </c:pt>
                <c:pt idx="46">
                  <c:v>0.48148148148148151</c:v>
                </c:pt>
                <c:pt idx="47">
                  <c:v>0.46296296296296291</c:v>
                </c:pt>
                <c:pt idx="48">
                  <c:v>0.44444444444444442</c:v>
                </c:pt>
                <c:pt idx="49">
                  <c:v>0.44444444444444442</c:v>
                </c:pt>
                <c:pt idx="50">
                  <c:v>0.44444444444444442</c:v>
                </c:pt>
                <c:pt idx="51">
                  <c:v>0.44444444444444442</c:v>
                </c:pt>
                <c:pt idx="52">
                  <c:v>0.42592592592592593</c:v>
                </c:pt>
                <c:pt idx="53">
                  <c:v>0.42592592592592593</c:v>
                </c:pt>
                <c:pt idx="54">
                  <c:v>0.40740740740740744</c:v>
                </c:pt>
                <c:pt idx="55">
                  <c:v>0.40740740740740744</c:v>
                </c:pt>
                <c:pt idx="56">
                  <c:v>0.38888888888888884</c:v>
                </c:pt>
                <c:pt idx="57">
                  <c:v>0.38888888888888884</c:v>
                </c:pt>
                <c:pt idx="58">
                  <c:v>0.37037037037037035</c:v>
                </c:pt>
                <c:pt idx="59">
                  <c:v>0.35185185185185186</c:v>
                </c:pt>
                <c:pt idx="60">
                  <c:v>0.33333333333333337</c:v>
                </c:pt>
                <c:pt idx="61">
                  <c:v>0.33333333333333337</c:v>
                </c:pt>
                <c:pt idx="62">
                  <c:v>0.33333333333333337</c:v>
                </c:pt>
                <c:pt idx="63">
                  <c:v>0.33333333333333337</c:v>
                </c:pt>
                <c:pt idx="64">
                  <c:v>0.33333333333333337</c:v>
                </c:pt>
                <c:pt idx="65">
                  <c:v>0.33333333333333337</c:v>
                </c:pt>
                <c:pt idx="66">
                  <c:v>0.33333333333333337</c:v>
                </c:pt>
                <c:pt idx="67">
                  <c:v>0.31481481481481477</c:v>
                </c:pt>
                <c:pt idx="68">
                  <c:v>0.31481481481481477</c:v>
                </c:pt>
                <c:pt idx="69">
                  <c:v>0.31481481481481477</c:v>
                </c:pt>
                <c:pt idx="70">
                  <c:v>0.29629629629629628</c:v>
                </c:pt>
                <c:pt idx="71">
                  <c:v>0.29629629629629628</c:v>
                </c:pt>
                <c:pt idx="72">
                  <c:v>0.29629629629629628</c:v>
                </c:pt>
                <c:pt idx="73">
                  <c:v>0.29629629629629628</c:v>
                </c:pt>
                <c:pt idx="74">
                  <c:v>0.29629629629629628</c:v>
                </c:pt>
                <c:pt idx="75">
                  <c:v>0.29629629629629628</c:v>
                </c:pt>
                <c:pt idx="76">
                  <c:v>0.27777777777777779</c:v>
                </c:pt>
                <c:pt idx="77">
                  <c:v>0.2592592592592593</c:v>
                </c:pt>
                <c:pt idx="78">
                  <c:v>0.2592592592592593</c:v>
                </c:pt>
                <c:pt idx="79">
                  <c:v>0.2592592592592593</c:v>
                </c:pt>
                <c:pt idx="80">
                  <c:v>0.2592592592592593</c:v>
                </c:pt>
                <c:pt idx="81">
                  <c:v>0.2592592592592593</c:v>
                </c:pt>
                <c:pt idx="82">
                  <c:v>0.2407407407407407</c:v>
                </c:pt>
                <c:pt idx="83">
                  <c:v>0.22222222222222221</c:v>
                </c:pt>
                <c:pt idx="84">
                  <c:v>0.22222222222222221</c:v>
                </c:pt>
                <c:pt idx="85">
                  <c:v>0.20370370370370372</c:v>
                </c:pt>
                <c:pt idx="86">
                  <c:v>0.20370370370370372</c:v>
                </c:pt>
                <c:pt idx="87">
                  <c:v>0.20370370370370372</c:v>
                </c:pt>
                <c:pt idx="88">
                  <c:v>0.20370370370370372</c:v>
                </c:pt>
                <c:pt idx="89">
                  <c:v>0.20370370370370372</c:v>
                </c:pt>
                <c:pt idx="90">
                  <c:v>0.20370370370370372</c:v>
                </c:pt>
                <c:pt idx="91">
                  <c:v>0.18518518518518523</c:v>
                </c:pt>
                <c:pt idx="92">
                  <c:v>0.18518518518518523</c:v>
                </c:pt>
                <c:pt idx="93">
                  <c:v>0.18518518518518523</c:v>
                </c:pt>
                <c:pt idx="94">
                  <c:v>0.18518518518518523</c:v>
                </c:pt>
                <c:pt idx="95">
                  <c:v>0.18518518518518523</c:v>
                </c:pt>
                <c:pt idx="96">
                  <c:v>0.18518518518518523</c:v>
                </c:pt>
                <c:pt idx="97">
                  <c:v>0.18518518518518523</c:v>
                </c:pt>
                <c:pt idx="98">
                  <c:v>0.18518518518518523</c:v>
                </c:pt>
                <c:pt idx="99">
                  <c:v>0.18518518518518523</c:v>
                </c:pt>
                <c:pt idx="100">
                  <c:v>0.18518518518518523</c:v>
                </c:pt>
                <c:pt idx="101">
                  <c:v>0.18518518518518523</c:v>
                </c:pt>
                <c:pt idx="102">
                  <c:v>0.18518518518518523</c:v>
                </c:pt>
                <c:pt idx="103">
                  <c:v>0.18518518518518523</c:v>
                </c:pt>
                <c:pt idx="104">
                  <c:v>0.16666666666666663</c:v>
                </c:pt>
                <c:pt idx="105">
                  <c:v>0.16666666666666663</c:v>
                </c:pt>
                <c:pt idx="106">
                  <c:v>0.16666666666666663</c:v>
                </c:pt>
                <c:pt idx="107">
                  <c:v>0.14814814814814814</c:v>
                </c:pt>
                <c:pt idx="108">
                  <c:v>0.14814814814814814</c:v>
                </c:pt>
                <c:pt idx="109">
                  <c:v>0.14814814814814814</c:v>
                </c:pt>
                <c:pt idx="110">
                  <c:v>0.14814814814814814</c:v>
                </c:pt>
                <c:pt idx="111">
                  <c:v>0.14814814814814814</c:v>
                </c:pt>
                <c:pt idx="112">
                  <c:v>0.12962962962962965</c:v>
                </c:pt>
                <c:pt idx="113">
                  <c:v>0.12962962962962965</c:v>
                </c:pt>
                <c:pt idx="114">
                  <c:v>0.11111111111111116</c:v>
                </c:pt>
                <c:pt idx="115">
                  <c:v>0.11111111111111116</c:v>
                </c:pt>
                <c:pt idx="116">
                  <c:v>9.259259259259256E-2</c:v>
                </c:pt>
                <c:pt idx="117">
                  <c:v>9.259259259259256E-2</c:v>
                </c:pt>
                <c:pt idx="118">
                  <c:v>9.259259259259256E-2</c:v>
                </c:pt>
                <c:pt idx="119">
                  <c:v>9.259259259259256E-2</c:v>
                </c:pt>
                <c:pt idx="120">
                  <c:v>9.259259259259256E-2</c:v>
                </c:pt>
                <c:pt idx="121">
                  <c:v>9.259259259259256E-2</c:v>
                </c:pt>
                <c:pt idx="122">
                  <c:v>9.259259259259256E-2</c:v>
                </c:pt>
                <c:pt idx="123">
                  <c:v>9.259259259259256E-2</c:v>
                </c:pt>
                <c:pt idx="124">
                  <c:v>9.259259259259256E-2</c:v>
                </c:pt>
                <c:pt idx="125">
                  <c:v>9.259259259259256E-2</c:v>
                </c:pt>
                <c:pt idx="126">
                  <c:v>9.259259259259256E-2</c:v>
                </c:pt>
                <c:pt idx="127">
                  <c:v>9.259259259259256E-2</c:v>
                </c:pt>
                <c:pt idx="128">
                  <c:v>9.259259259259256E-2</c:v>
                </c:pt>
                <c:pt idx="129">
                  <c:v>7.407407407407407E-2</c:v>
                </c:pt>
                <c:pt idx="130">
                  <c:v>5.555555555555558E-2</c:v>
                </c:pt>
                <c:pt idx="131">
                  <c:v>5.555555555555558E-2</c:v>
                </c:pt>
                <c:pt idx="132">
                  <c:v>5.555555555555558E-2</c:v>
                </c:pt>
                <c:pt idx="133">
                  <c:v>5.555555555555558E-2</c:v>
                </c:pt>
                <c:pt idx="134">
                  <c:v>5.555555555555558E-2</c:v>
                </c:pt>
                <c:pt idx="135">
                  <c:v>5.555555555555558E-2</c:v>
                </c:pt>
                <c:pt idx="136">
                  <c:v>5.555555555555558E-2</c:v>
                </c:pt>
                <c:pt idx="137">
                  <c:v>3.703703703703709E-2</c:v>
                </c:pt>
                <c:pt idx="138">
                  <c:v>3.703703703703709E-2</c:v>
                </c:pt>
                <c:pt idx="139">
                  <c:v>3.703703703703709E-2</c:v>
                </c:pt>
                <c:pt idx="140">
                  <c:v>1.851851851851849E-2</c:v>
                </c:pt>
                <c:pt idx="141">
                  <c:v>1.851851851851849E-2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xVal>
          <c:yVal>
            <c:numRef>
              <c:f>'4m'!$BL$4:$BL$154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0.98958333333333337</c:v>
                </c:pt>
                <c:pt idx="5">
                  <c:v>0.98958333333333337</c:v>
                </c:pt>
                <c:pt idx="6">
                  <c:v>0.98958333333333337</c:v>
                </c:pt>
                <c:pt idx="7">
                  <c:v>0.98958333333333337</c:v>
                </c:pt>
                <c:pt idx="8">
                  <c:v>0.97916666666666663</c:v>
                </c:pt>
                <c:pt idx="9">
                  <c:v>0.97916666666666663</c:v>
                </c:pt>
                <c:pt idx="10">
                  <c:v>0.97916666666666663</c:v>
                </c:pt>
                <c:pt idx="11">
                  <c:v>0.97916666666666663</c:v>
                </c:pt>
                <c:pt idx="12">
                  <c:v>0.97916666666666663</c:v>
                </c:pt>
                <c:pt idx="13">
                  <c:v>0.97916666666666663</c:v>
                </c:pt>
                <c:pt idx="14">
                  <c:v>0.96875</c:v>
                </c:pt>
                <c:pt idx="15">
                  <c:v>0.95833333333333337</c:v>
                </c:pt>
                <c:pt idx="16">
                  <c:v>0.95833333333333337</c:v>
                </c:pt>
                <c:pt idx="17">
                  <c:v>0.95833333333333337</c:v>
                </c:pt>
                <c:pt idx="18">
                  <c:v>0.95833333333333337</c:v>
                </c:pt>
                <c:pt idx="19">
                  <c:v>0.95833333333333337</c:v>
                </c:pt>
                <c:pt idx="20">
                  <c:v>0.95833333333333337</c:v>
                </c:pt>
                <c:pt idx="21">
                  <c:v>0.95833333333333337</c:v>
                </c:pt>
                <c:pt idx="22">
                  <c:v>0.95833333333333337</c:v>
                </c:pt>
                <c:pt idx="23">
                  <c:v>0.94791666666666663</c:v>
                </c:pt>
                <c:pt idx="24">
                  <c:v>0.9375</c:v>
                </c:pt>
                <c:pt idx="25">
                  <c:v>0.9375</c:v>
                </c:pt>
                <c:pt idx="26">
                  <c:v>0.92708333333333337</c:v>
                </c:pt>
                <c:pt idx="27">
                  <c:v>0.92708333333333337</c:v>
                </c:pt>
                <c:pt idx="28">
                  <c:v>0.92708333333333337</c:v>
                </c:pt>
                <c:pt idx="29">
                  <c:v>0.91666666666666663</c:v>
                </c:pt>
                <c:pt idx="30">
                  <c:v>0.90625</c:v>
                </c:pt>
                <c:pt idx="31">
                  <c:v>0.90625</c:v>
                </c:pt>
                <c:pt idx="32">
                  <c:v>0.90625</c:v>
                </c:pt>
                <c:pt idx="33">
                  <c:v>0.90625</c:v>
                </c:pt>
                <c:pt idx="34">
                  <c:v>0.89583333333333337</c:v>
                </c:pt>
                <c:pt idx="35">
                  <c:v>0.88541666666666663</c:v>
                </c:pt>
                <c:pt idx="36">
                  <c:v>0.875</c:v>
                </c:pt>
                <c:pt idx="37">
                  <c:v>0.86458333333333337</c:v>
                </c:pt>
                <c:pt idx="38">
                  <c:v>0.85416666666666663</c:v>
                </c:pt>
                <c:pt idx="39">
                  <c:v>0.85416666666666663</c:v>
                </c:pt>
                <c:pt idx="40">
                  <c:v>0.85416666666666663</c:v>
                </c:pt>
                <c:pt idx="41">
                  <c:v>0.85416666666666663</c:v>
                </c:pt>
                <c:pt idx="42">
                  <c:v>0.84375</c:v>
                </c:pt>
                <c:pt idx="43">
                  <c:v>0.83333333333333337</c:v>
                </c:pt>
                <c:pt idx="44">
                  <c:v>0.83333333333333337</c:v>
                </c:pt>
                <c:pt idx="45">
                  <c:v>0.82291666666666663</c:v>
                </c:pt>
                <c:pt idx="46">
                  <c:v>0.8125</c:v>
                </c:pt>
                <c:pt idx="47">
                  <c:v>0.8125</c:v>
                </c:pt>
                <c:pt idx="48">
                  <c:v>0.8125</c:v>
                </c:pt>
                <c:pt idx="49">
                  <c:v>0.80208333333333337</c:v>
                </c:pt>
                <c:pt idx="50">
                  <c:v>0.79166666666666663</c:v>
                </c:pt>
                <c:pt idx="51">
                  <c:v>0.78125</c:v>
                </c:pt>
                <c:pt idx="52">
                  <c:v>0.78125</c:v>
                </c:pt>
                <c:pt idx="53">
                  <c:v>0.77083333333333337</c:v>
                </c:pt>
                <c:pt idx="54">
                  <c:v>0.77083333333333337</c:v>
                </c:pt>
                <c:pt idx="55">
                  <c:v>0.76041666666666663</c:v>
                </c:pt>
                <c:pt idx="56">
                  <c:v>0.76041666666666663</c:v>
                </c:pt>
                <c:pt idx="57">
                  <c:v>0.75</c:v>
                </c:pt>
                <c:pt idx="58">
                  <c:v>0.75</c:v>
                </c:pt>
                <c:pt idx="59">
                  <c:v>0.75</c:v>
                </c:pt>
                <c:pt idx="60">
                  <c:v>0.75</c:v>
                </c:pt>
                <c:pt idx="61">
                  <c:v>0.73958333333333326</c:v>
                </c:pt>
                <c:pt idx="62">
                  <c:v>0.72916666666666674</c:v>
                </c:pt>
                <c:pt idx="63">
                  <c:v>0.71875</c:v>
                </c:pt>
                <c:pt idx="64">
                  <c:v>0.70833333333333326</c:v>
                </c:pt>
                <c:pt idx="65">
                  <c:v>0.69791666666666674</c:v>
                </c:pt>
                <c:pt idx="66">
                  <c:v>0.6875</c:v>
                </c:pt>
                <c:pt idx="67">
                  <c:v>0.6875</c:v>
                </c:pt>
                <c:pt idx="68">
                  <c:v>0.67708333333333326</c:v>
                </c:pt>
                <c:pt idx="69">
                  <c:v>0.66666666666666674</c:v>
                </c:pt>
                <c:pt idx="70">
                  <c:v>0.66666666666666674</c:v>
                </c:pt>
                <c:pt idx="71">
                  <c:v>0.65625</c:v>
                </c:pt>
                <c:pt idx="72">
                  <c:v>0.64583333333333326</c:v>
                </c:pt>
                <c:pt idx="73">
                  <c:v>0.63541666666666674</c:v>
                </c:pt>
                <c:pt idx="74">
                  <c:v>0.625</c:v>
                </c:pt>
                <c:pt idx="75">
                  <c:v>0.61458333333333326</c:v>
                </c:pt>
                <c:pt idx="76">
                  <c:v>0.61458333333333326</c:v>
                </c:pt>
                <c:pt idx="77">
                  <c:v>0.61458333333333326</c:v>
                </c:pt>
                <c:pt idx="78">
                  <c:v>0.60416666666666674</c:v>
                </c:pt>
                <c:pt idx="79">
                  <c:v>0.59375</c:v>
                </c:pt>
                <c:pt idx="80">
                  <c:v>0.58333333333333326</c:v>
                </c:pt>
                <c:pt idx="81">
                  <c:v>0.57291666666666674</c:v>
                </c:pt>
                <c:pt idx="82">
                  <c:v>0.57291666666666674</c:v>
                </c:pt>
                <c:pt idx="83">
                  <c:v>0.57291666666666674</c:v>
                </c:pt>
                <c:pt idx="84">
                  <c:v>0.5625</c:v>
                </c:pt>
                <c:pt idx="85">
                  <c:v>0.5625</c:v>
                </c:pt>
                <c:pt idx="86">
                  <c:v>0.55208333333333326</c:v>
                </c:pt>
                <c:pt idx="87">
                  <c:v>0.54166666666666674</c:v>
                </c:pt>
                <c:pt idx="88">
                  <c:v>0.53125</c:v>
                </c:pt>
                <c:pt idx="89">
                  <c:v>0.52083333333333326</c:v>
                </c:pt>
                <c:pt idx="90">
                  <c:v>0.51041666666666674</c:v>
                </c:pt>
                <c:pt idx="91">
                  <c:v>0.51041666666666674</c:v>
                </c:pt>
                <c:pt idx="92">
                  <c:v>0.5</c:v>
                </c:pt>
                <c:pt idx="93">
                  <c:v>0.48958333333333337</c:v>
                </c:pt>
                <c:pt idx="94">
                  <c:v>0.47916666666666663</c:v>
                </c:pt>
                <c:pt idx="95">
                  <c:v>0.46875</c:v>
                </c:pt>
                <c:pt idx="96">
                  <c:v>0.45833333333333337</c:v>
                </c:pt>
                <c:pt idx="97">
                  <c:v>0.44791666666666663</c:v>
                </c:pt>
                <c:pt idx="98">
                  <c:v>0.4375</c:v>
                </c:pt>
                <c:pt idx="99">
                  <c:v>0.42708333333333337</c:v>
                </c:pt>
                <c:pt idx="100">
                  <c:v>0.41666666666666663</c:v>
                </c:pt>
                <c:pt idx="101">
                  <c:v>0.40625</c:v>
                </c:pt>
                <c:pt idx="102">
                  <c:v>0.39583333333333337</c:v>
                </c:pt>
                <c:pt idx="103">
                  <c:v>0.38541666666666663</c:v>
                </c:pt>
                <c:pt idx="104">
                  <c:v>0.38541666666666663</c:v>
                </c:pt>
                <c:pt idx="105">
                  <c:v>0.375</c:v>
                </c:pt>
                <c:pt idx="106">
                  <c:v>0.36458333333333337</c:v>
                </c:pt>
                <c:pt idx="107">
                  <c:v>0.36458333333333337</c:v>
                </c:pt>
                <c:pt idx="108">
                  <c:v>0.35416666666666663</c:v>
                </c:pt>
                <c:pt idx="109">
                  <c:v>0.34375</c:v>
                </c:pt>
                <c:pt idx="110">
                  <c:v>0.33333333333333337</c:v>
                </c:pt>
                <c:pt idx="111">
                  <c:v>0.32291666666666663</c:v>
                </c:pt>
                <c:pt idx="112">
                  <c:v>0.32291666666666663</c:v>
                </c:pt>
                <c:pt idx="113">
                  <c:v>0.3125</c:v>
                </c:pt>
                <c:pt idx="114">
                  <c:v>0.3125</c:v>
                </c:pt>
                <c:pt idx="115">
                  <c:v>0.30208333333333337</c:v>
                </c:pt>
                <c:pt idx="116">
                  <c:v>0.30208333333333337</c:v>
                </c:pt>
                <c:pt idx="117">
                  <c:v>0.29166666666666663</c:v>
                </c:pt>
                <c:pt idx="118">
                  <c:v>0.28125</c:v>
                </c:pt>
                <c:pt idx="119">
                  <c:v>0.27083333333333337</c:v>
                </c:pt>
                <c:pt idx="120">
                  <c:v>0.26041666666666663</c:v>
                </c:pt>
                <c:pt idx="121">
                  <c:v>0.25</c:v>
                </c:pt>
                <c:pt idx="122">
                  <c:v>0.23958333333333337</c:v>
                </c:pt>
                <c:pt idx="123">
                  <c:v>0.22916666666666663</c:v>
                </c:pt>
                <c:pt idx="124">
                  <c:v>0.21875</c:v>
                </c:pt>
                <c:pt idx="125">
                  <c:v>0.20833333333333337</c:v>
                </c:pt>
                <c:pt idx="126">
                  <c:v>0.19791666666666663</c:v>
                </c:pt>
                <c:pt idx="127">
                  <c:v>0.1875</c:v>
                </c:pt>
                <c:pt idx="128">
                  <c:v>0.17708333333333337</c:v>
                </c:pt>
                <c:pt idx="129">
                  <c:v>0.17708333333333337</c:v>
                </c:pt>
                <c:pt idx="130">
                  <c:v>0.17708333333333337</c:v>
                </c:pt>
                <c:pt idx="131">
                  <c:v>0.16666666666666663</c:v>
                </c:pt>
                <c:pt idx="132">
                  <c:v>0.15625</c:v>
                </c:pt>
                <c:pt idx="133">
                  <c:v>0.14583333333333337</c:v>
                </c:pt>
                <c:pt idx="134">
                  <c:v>0.13541666666666663</c:v>
                </c:pt>
                <c:pt idx="135">
                  <c:v>0.125</c:v>
                </c:pt>
                <c:pt idx="136">
                  <c:v>0.11458333333333337</c:v>
                </c:pt>
                <c:pt idx="137">
                  <c:v>0.11458333333333337</c:v>
                </c:pt>
                <c:pt idx="138">
                  <c:v>0.10416666666666663</c:v>
                </c:pt>
                <c:pt idx="139">
                  <c:v>9.375E-2</c:v>
                </c:pt>
                <c:pt idx="140">
                  <c:v>9.375E-2</c:v>
                </c:pt>
                <c:pt idx="141">
                  <c:v>8.333333333333337E-2</c:v>
                </c:pt>
                <c:pt idx="142">
                  <c:v>8.333333333333337E-2</c:v>
                </c:pt>
                <c:pt idx="143">
                  <c:v>7.291666666666663E-2</c:v>
                </c:pt>
                <c:pt idx="144">
                  <c:v>6.25E-2</c:v>
                </c:pt>
                <c:pt idx="145">
                  <c:v>5.208333333333337E-2</c:v>
                </c:pt>
                <c:pt idx="146">
                  <c:v>4.166666666666663E-2</c:v>
                </c:pt>
                <c:pt idx="147">
                  <c:v>3.125E-2</c:v>
                </c:pt>
                <c:pt idx="148">
                  <c:v>2.083333333333337E-2</c:v>
                </c:pt>
                <c:pt idx="149">
                  <c:v>1.041666666666663E-2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2A-4E4A-987C-E1DB5675A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358480"/>
        <c:axId val="790358152"/>
      </c:scatterChart>
      <c:valAx>
        <c:axId val="790358480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0358152"/>
        <c:crosses val="autoZero"/>
        <c:crossBetween val="midCat"/>
      </c:valAx>
      <c:valAx>
        <c:axId val="790358152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9035848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'4n'!$BJ$4:$BJ$154</c:f>
              <c:numCache>
                <c:formatCode>General</c:formatCode>
                <c:ptCount val="151"/>
                <c:pt idx="0">
                  <c:v>1</c:v>
                </c:pt>
                <c:pt idx="1">
                  <c:v>0.98148148148148151</c:v>
                </c:pt>
                <c:pt idx="2">
                  <c:v>0.96296296296296302</c:v>
                </c:pt>
                <c:pt idx="3">
                  <c:v>0.96296296296296302</c:v>
                </c:pt>
                <c:pt idx="4">
                  <c:v>0.94444444444444442</c:v>
                </c:pt>
                <c:pt idx="5">
                  <c:v>0.92592592592592593</c:v>
                </c:pt>
                <c:pt idx="6">
                  <c:v>0.90740740740740744</c:v>
                </c:pt>
                <c:pt idx="7">
                  <c:v>0.88888888888888884</c:v>
                </c:pt>
                <c:pt idx="8">
                  <c:v>0.88888888888888884</c:v>
                </c:pt>
                <c:pt idx="9">
                  <c:v>0.87037037037037035</c:v>
                </c:pt>
                <c:pt idx="10">
                  <c:v>0.85185185185185186</c:v>
                </c:pt>
                <c:pt idx="11">
                  <c:v>0.83333333333333337</c:v>
                </c:pt>
                <c:pt idx="12">
                  <c:v>0.81481481481481488</c:v>
                </c:pt>
                <c:pt idx="13">
                  <c:v>0.79629629629629628</c:v>
                </c:pt>
                <c:pt idx="14">
                  <c:v>0.79629629629629628</c:v>
                </c:pt>
                <c:pt idx="15">
                  <c:v>0.77777777777777779</c:v>
                </c:pt>
                <c:pt idx="16">
                  <c:v>0.77777777777777779</c:v>
                </c:pt>
                <c:pt idx="17">
                  <c:v>0.7592592592592593</c:v>
                </c:pt>
                <c:pt idx="18">
                  <c:v>0.7407407407407407</c:v>
                </c:pt>
                <c:pt idx="19">
                  <c:v>0.72222222222222221</c:v>
                </c:pt>
                <c:pt idx="20">
                  <c:v>0.70370370370370372</c:v>
                </c:pt>
                <c:pt idx="21">
                  <c:v>0.68518518518518512</c:v>
                </c:pt>
                <c:pt idx="22">
                  <c:v>0.66666666666666674</c:v>
                </c:pt>
                <c:pt idx="23">
                  <c:v>0.64814814814814814</c:v>
                </c:pt>
                <c:pt idx="24">
                  <c:v>0.64814814814814814</c:v>
                </c:pt>
                <c:pt idx="25">
                  <c:v>0.62962962962962965</c:v>
                </c:pt>
                <c:pt idx="26">
                  <c:v>0.61111111111111116</c:v>
                </c:pt>
                <c:pt idx="27">
                  <c:v>0.61111111111111116</c:v>
                </c:pt>
                <c:pt idx="28">
                  <c:v>0.59259259259259256</c:v>
                </c:pt>
                <c:pt idx="29">
                  <c:v>0.59259259259259256</c:v>
                </c:pt>
                <c:pt idx="30">
                  <c:v>0.59259259259259256</c:v>
                </c:pt>
                <c:pt idx="31">
                  <c:v>0.57407407407407407</c:v>
                </c:pt>
                <c:pt idx="32">
                  <c:v>0.57407407407407407</c:v>
                </c:pt>
                <c:pt idx="33">
                  <c:v>0.55555555555555558</c:v>
                </c:pt>
                <c:pt idx="34">
                  <c:v>0.55555555555555558</c:v>
                </c:pt>
                <c:pt idx="35">
                  <c:v>0.53703703703703698</c:v>
                </c:pt>
                <c:pt idx="36">
                  <c:v>0.53703703703703698</c:v>
                </c:pt>
                <c:pt idx="37">
                  <c:v>0.53703703703703698</c:v>
                </c:pt>
                <c:pt idx="38">
                  <c:v>0.5185185185185186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0.48148148148148151</c:v>
                </c:pt>
                <c:pt idx="46">
                  <c:v>0.46296296296296291</c:v>
                </c:pt>
                <c:pt idx="47">
                  <c:v>0.46296296296296291</c:v>
                </c:pt>
                <c:pt idx="48">
                  <c:v>0.44444444444444442</c:v>
                </c:pt>
                <c:pt idx="49">
                  <c:v>0.42592592592592593</c:v>
                </c:pt>
                <c:pt idx="50">
                  <c:v>0.42592592592592593</c:v>
                </c:pt>
                <c:pt idx="51">
                  <c:v>0.42592592592592593</c:v>
                </c:pt>
                <c:pt idx="52">
                  <c:v>0.40740740740740744</c:v>
                </c:pt>
                <c:pt idx="53">
                  <c:v>0.38888888888888884</c:v>
                </c:pt>
                <c:pt idx="54">
                  <c:v>0.37037037037037035</c:v>
                </c:pt>
                <c:pt idx="55">
                  <c:v>0.35185185185185186</c:v>
                </c:pt>
                <c:pt idx="56">
                  <c:v>0.35185185185185186</c:v>
                </c:pt>
                <c:pt idx="57">
                  <c:v>0.35185185185185186</c:v>
                </c:pt>
                <c:pt idx="58">
                  <c:v>0.35185185185185186</c:v>
                </c:pt>
                <c:pt idx="59">
                  <c:v>0.35185185185185186</c:v>
                </c:pt>
                <c:pt idx="60">
                  <c:v>0.35185185185185186</c:v>
                </c:pt>
                <c:pt idx="61">
                  <c:v>0.33333333333333337</c:v>
                </c:pt>
                <c:pt idx="62">
                  <c:v>0.33333333333333337</c:v>
                </c:pt>
                <c:pt idx="63">
                  <c:v>0.33333333333333337</c:v>
                </c:pt>
                <c:pt idx="64">
                  <c:v>0.31481481481481477</c:v>
                </c:pt>
                <c:pt idx="65">
                  <c:v>0.31481481481481477</c:v>
                </c:pt>
                <c:pt idx="66">
                  <c:v>0.31481481481481477</c:v>
                </c:pt>
                <c:pt idx="67">
                  <c:v>0.31481481481481477</c:v>
                </c:pt>
                <c:pt idx="68">
                  <c:v>0.31481481481481477</c:v>
                </c:pt>
                <c:pt idx="69">
                  <c:v>0.31481481481481477</c:v>
                </c:pt>
                <c:pt idx="70">
                  <c:v>0.31481481481481477</c:v>
                </c:pt>
                <c:pt idx="71">
                  <c:v>0.31481481481481477</c:v>
                </c:pt>
                <c:pt idx="72">
                  <c:v>0.29629629629629628</c:v>
                </c:pt>
                <c:pt idx="73">
                  <c:v>0.29629629629629628</c:v>
                </c:pt>
                <c:pt idx="74">
                  <c:v>0.27777777777777779</c:v>
                </c:pt>
                <c:pt idx="75">
                  <c:v>0.2592592592592593</c:v>
                </c:pt>
                <c:pt idx="76">
                  <c:v>0.2592592592592593</c:v>
                </c:pt>
                <c:pt idx="77">
                  <c:v>0.2407407407407407</c:v>
                </c:pt>
                <c:pt idx="78">
                  <c:v>0.2407407407407407</c:v>
                </c:pt>
                <c:pt idx="79">
                  <c:v>0.2407407407407407</c:v>
                </c:pt>
                <c:pt idx="80">
                  <c:v>0.2407407407407407</c:v>
                </c:pt>
                <c:pt idx="81">
                  <c:v>0.2407407407407407</c:v>
                </c:pt>
                <c:pt idx="82">
                  <c:v>0.2407407407407407</c:v>
                </c:pt>
                <c:pt idx="83">
                  <c:v>0.22222222222222221</c:v>
                </c:pt>
                <c:pt idx="84">
                  <c:v>0.22222222222222221</c:v>
                </c:pt>
                <c:pt idx="85">
                  <c:v>0.22222222222222221</c:v>
                </c:pt>
                <c:pt idx="86">
                  <c:v>0.22222222222222221</c:v>
                </c:pt>
                <c:pt idx="87">
                  <c:v>0.22222222222222221</c:v>
                </c:pt>
                <c:pt idx="88">
                  <c:v>0.22222222222222221</c:v>
                </c:pt>
                <c:pt idx="89">
                  <c:v>0.22222222222222221</c:v>
                </c:pt>
                <c:pt idx="90">
                  <c:v>0.22222222222222221</c:v>
                </c:pt>
                <c:pt idx="91">
                  <c:v>0.22222222222222221</c:v>
                </c:pt>
                <c:pt idx="92">
                  <c:v>0.22222222222222221</c:v>
                </c:pt>
                <c:pt idx="93">
                  <c:v>0.22222222222222221</c:v>
                </c:pt>
                <c:pt idx="94">
                  <c:v>0.22222222222222221</c:v>
                </c:pt>
                <c:pt idx="95">
                  <c:v>0.22222222222222221</c:v>
                </c:pt>
                <c:pt idx="96">
                  <c:v>0.22222222222222221</c:v>
                </c:pt>
                <c:pt idx="97">
                  <c:v>0.22222222222222221</c:v>
                </c:pt>
                <c:pt idx="98">
                  <c:v>0.22222222222222221</c:v>
                </c:pt>
                <c:pt idx="99">
                  <c:v>0.22222222222222221</c:v>
                </c:pt>
                <c:pt idx="100">
                  <c:v>0.20370370370370372</c:v>
                </c:pt>
                <c:pt idx="101">
                  <c:v>0.20370370370370372</c:v>
                </c:pt>
                <c:pt idx="102">
                  <c:v>0.20370370370370372</c:v>
                </c:pt>
                <c:pt idx="103">
                  <c:v>0.18518518518518523</c:v>
                </c:pt>
                <c:pt idx="104">
                  <c:v>0.16666666666666663</c:v>
                </c:pt>
                <c:pt idx="105">
                  <c:v>0.16666666666666663</c:v>
                </c:pt>
                <c:pt idx="106">
                  <c:v>0.16666666666666663</c:v>
                </c:pt>
                <c:pt idx="107">
                  <c:v>0.16666666666666663</c:v>
                </c:pt>
                <c:pt idx="108">
                  <c:v>0.16666666666666663</c:v>
                </c:pt>
                <c:pt idx="109">
                  <c:v>0.16666666666666663</c:v>
                </c:pt>
                <c:pt idx="110">
                  <c:v>0.16666666666666663</c:v>
                </c:pt>
                <c:pt idx="111">
                  <c:v>0.16666666666666663</c:v>
                </c:pt>
                <c:pt idx="112">
                  <c:v>0.16666666666666663</c:v>
                </c:pt>
                <c:pt idx="113">
                  <c:v>0.16666666666666663</c:v>
                </c:pt>
                <c:pt idx="114">
                  <c:v>0.16666666666666663</c:v>
                </c:pt>
                <c:pt idx="115">
                  <c:v>0.14814814814814814</c:v>
                </c:pt>
                <c:pt idx="116">
                  <c:v>0.14814814814814814</c:v>
                </c:pt>
                <c:pt idx="117">
                  <c:v>0.12962962962962965</c:v>
                </c:pt>
                <c:pt idx="118">
                  <c:v>0.12962962962962965</c:v>
                </c:pt>
                <c:pt idx="119">
                  <c:v>0.11111111111111116</c:v>
                </c:pt>
                <c:pt idx="120">
                  <c:v>9.259259259259256E-2</c:v>
                </c:pt>
                <c:pt idx="121">
                  <c:v>7.407407407407407E-2</c:v>
                </c:pt>
                <c:pt idx="122">
                  <c:v>7.407407407407407E-2</c:v>
                </c:pt>
                <c:pt idx="123">
                  <c:v>7.407407407407407E-2</c:v>
                </c:pt>
                <c:pt idx="124">
                  <c:v>7.407407407407407E-2</c:v>
                </c:pt>
                <c:pt idx="125">
                  <c:v>7.407407407407407E-2</c:v>
                </c:pt>
                <c:pt idx="126">
                  <c:v>7.407407407407407E-2</c:v>
                </c:pt>
                <c:pt idx="127">
                  <c:v>7.407407407407407E-2</c:v>
                </c:pt>
                <c:pt idx="128">
                  <c:v>7.407407407407407E-2</c:v>
                </c:pt>
                <c:pt idx="129">
                  <c:v>7.407407407407407E-2</c:v>
                </c:pt>
                <c:pt idx="130">
                  <c:v>7.407407407407407E-2</c:v>
                </c:pt>
                <c:pt idx="131">
                  <c:v>7.407407407407407E-2</c:v>
                </c:pt>
                <c:pt idx="132">
                  <c:v>7.407407407407407E-2</c:v>
                </c:pt>
                <c:pt idx="133">
                  <c:v>5.555555555555558E-2</c:v>
                </c:pt>
                <c:pt idx="134">
                  <c:v>5.555555555555558E-2</c:v>
                </c:pt>
                <c:pt idx="135">
                  <c:v>5.555555555555558E-2</c:v>
                </c:pt>
                <c:pt idx="136">
                  <c:v>5.555555555555558E-2</c:v>
                </c:pt>
                <c:pt idx="137">
                  <c:v>5.555555555555558E-2</c:v>
                </c:pt>
                <c:pt idx="138">
                  <c:v>5.555555555555558E-2</c:v>
                </c:pt>
                <c:pt idx="139">
                  <c:v>3.703703703703709E-2</c:v>
                </c:pt>
                <c:pt idx="140">
                  <c:v>3.703703703703709E-2</c:v>
                </c:pt>
                <c:pt idx="141">
                  <c:v>3.703703703703709E-2</c:v>
                </c:pt>
                <c:pt idx="142">
                  <c:v>1.851851851851849E-2</c:v>
                </c:pt>
                <c:pt idx="143">
                  <c:v>1.851851851851849E-2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xVal>
          <c:yVal>
            <c:numRef>
              <c:f>'4n'!$BK$4:$BK$154</c:f>
              <c:numCache>
                <c:formatCode>General</c:formatCode>
                <c:ptCount val="1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0.98958333333333337</c:v>
                </c:pt>
                <c:pt idx="4">
                  <c:v>0.98958333333333337</c:v>
                </c:pt>
                <c:pt idx="5">
                  <c:v>0.98958333333333337</c:v>
                </c:pt>
                <c:pt idx="6">
                  <c:v>0.98958333333333337</c:v>
                </c:pt>
                <c:pt idx="7">
                  <c:v>0.98958333333333337</c:v>
                </c:pt>
                <c:pt idx="8">
                  <c:v>0.97916666666666663</c:v>
                </c:pt>
                <c:pt idx="9">
                  <c:v>0.97916666666666663</c:v>
                </c:pt>
                <c:pt idx="10">
                  <c:v>0.97916666666666663</c:v>
                </c:pt>
                <c:pt idx="11">
                  <c:v>0.97916666666666663</c:v>
                </c:pt>
                <c:pt idx="12">
                  <c:v>0.97916666666666663</c:v>
                </c:pt>
                <c:pt idx="13">
                  <c:v>0.97916666666666663</c:v>
                </c:pt>
                <c:pt idx="14">
                  <c:v>0.96875</c:v>
                </c:pt>
                <c:pt idx="15">
                  <c:v>0.96875</c:v>
                </c:pt>
                <c:pt idx="16">
                  <c:v>0.95833333333333337</c:v>
                </c:pt>
                <c:pt idx="17">
                  <c:v>0.95833333333333337</c:v>
                </c:pt>
                <c:pt idx="18">
                  <c:v>0.95833333333333337</c:v>
                </c:pt>
                <c:pt idx="19">
                  <c:v>0.95833333333333337</c:v>
                </c:pt>
                <c:pt idx="20">
                  <c:v>0.95833333333333337</c:v>
                </c:pt>
                <c:pt idx="21">
                  <c:v>0.95833333333333337</c:v>
                </c:pt>
                <c:pt idx="22">
                  <c:v>0.95833333333333337</c:v>
                </c:pt>
                <c:pt idx="23">
                  <c:v>0.95833333333333337</c:v>
                </c:pt>
                <c:pt idx="24">
                  <c:v>0.94791666666666663</c:v>
                </c:pt>
                <c:pt idx="25">
                  <c:v>0.94791666666666663</c:v>
                </c:pt>
                <c:pt idx="26">
                  <c:v>0.94791666666666663</c:v>
                </c:pt>
                <c:pt idx="27">
                  <c:v>0.9375</c:v>
                </c:pt>
                <c:pt idx="28">
                  <c:v>0.9375</c:v>
                </c:pt>
                <c:pt idx="29">
                  <c:v>0.92708333333333337</c:v>
                </c:pt>
                <c:pt idx="30">
                  <c:v>0.91666666666666663</c:v>
                </c:pt>
                <c:pt idx="31">
                  <c:v>0.91666666666666663</c:v>
                </c:pt>
                <c:pt idx="32">
                  <c:v>0.90625</c:v>
                </c:pt>
                <c:pt idx="33">
                  <c:v>0.90625</c:v>
                </c:pt>
                <c:pt idx="34">
                  <c:v>0.89583333333333337</c:v>
                </c:pt>
                <c:pt idx="35">
                  <c:v>0.89583333333333337</c:v>
                </c:pt>
                <c:pt idx="36">
                  <c:v>0.88541666666666663</c:v>
                </c:pt>
                <c:pt idx="37">
                  <c:v>0.875</c:v>
                </c:pt>
                <c:pt idx="38">
                  <c:v>0.875</c:v>
                </c:pt>
                <c:pt idx="39">
                  <c:v>0.875</c:v>
                </c:pt>
                <c:pt idx="40">
                  <c:v>0.86458333333333337</c:v>
                </c:pt>
                <c:pt idx="41">
                  <c:v>0.85416666666666663</c:v>
                </c:pt>
                <c:pt idx="42">
                  <c:v>0.84375</c:v>
                </c:pt>
                <c:pt idx="43">
                  <c:v>0.83333333333333337</c:v>
                </c:pt>
                <c:pt idx="44">
                  <c:v>0.82291666666666663</c:v>
                </c:pt>
                <c:pt idx="45">
                  <c:v>0.82291666666666663</c:v>
                </c:pt>
                <c:pt idx="46">
                  <c:v>0.82291666666666663</c:v>
                </c:pt>
                <c:pt idx="47">
                  <c:v>0.8125</c:v>
                </c:pt>
                <c:pt idx="48">
                  <c:v>0.8125</c:v>
                </c:pt>
                <c:pt idx="49">
                  <c:v>0.8125</c:v>
                </c:pt>
                <c:pt idx="50">
                  <c:v>0.80208333333333337</c:v>
                </c:pt>
                <c:pt idx="51">
                  <c:v>0.79166666666666663</c:v>
                </c:pt>
                <c:pt idx="52">
                  <c:v>0.79166666666666663</c:v>
                </c:pt>
                <c:pt idx="53">
                  <c:v>0.79166666666666663</c:v>
                </c:pt>
                <c:pt idx="54">
                  <c:v>0.79166666666666663</c:v>
                </c:pt>
                <c:pt idx="55">
                  <c:v>0.79166666666666663</c:v>
                </c:pt>
                <c:pt idx="56">
                  <c:v>0.78125</c:v>
                </c:pt>
                <c:pt idx="57">
                  <c:v>0.77083333333333337</c:v>
                </c:pt>
                <c:pt idx="58">
                  <c:v>0.76041666666666663</c:v>
                </c:pt>
                <c:pt idx="59">
                  <c:v>0.75</c:v>
                </c:pt>
                <c:pt idx="60">
                  <c:v>0.73958333333333326</c:v>
                </c:pt>
                <c:pt idx="61">
                  <c:v>0.73958333333333326</c:v>
                </c:pt>
                <c:pt idx="62">
                  <c:v>0.72916666666666674</c:v>
                </c:pt>
                <c:pt idx="63">
                  <c:v>0.71875</c:v>
                </c:pt>
                <c:pt idx="64">
                  <c:v>0.71875</c:v>
                </c:pt>
                <c:pt idx="65">
                  <c:v>0.70833333333333326</c:v>
                </c:pt>
                <c:pt idx="66">
                  <c:v>0.69791666666666674</c:v>
                </c:pt>
                <c:pt idx="67">
                  <c:v>0.6875</c:v>
                </c:pt>
                <c:pt idx="68">
                  <c:v>0.67708333333333326</c:v>
                </c:pt>
                <c:pt idx="69">
                  <c:v>0.66666666666666674</c:v>
                </c:pt>
                <c:pt idx="70">
                  <c:v>0.65625</c:v>
                </c:pt>
                <c:pt idx="71">
                  <c:v>0.64583333333333326</c:v>
                </c:pt>
                <c:pt idx="72">
                  <c:v>0.64583333333333326</c:v>
                </c:pt>
                <c:pt idx="73">
                  <c:v>0.63541666666666674</c:v>
                </c:pt>
                <c:pt idx="74">
                  <c:v>0.63541666666666674</c:v>
                </c:pt>
                <c:pt idx="75">
                  <c:v>0.63541666666666674</c:v>
                </c:pt>
                <c:pt idx="76">
                  <c:v>0.625</c:v>
                </c:pt>
                <c:pt idx="77">
                  <c:v>0.625</c:v>
                </c:pt>
                <c:pt idx="78">
                  <c:v>0.61458333333333326</c:v>
                </c:pt>
                <c:pt idx="79">
                  <c:v>0.60416666666666674</c:v>
                </c:pt>
                <c:pt idx="80">
                  <c:v>0.59375</c:v>
                </c:pt>
                <c:pt idx="81">
                  <c:v>0.58333333333333326</c:v>
                </c:pt>
                <c:pt idx="82">
                  <c:v>0.57291666666666674</c:v>
                </c:pt>
                <c:pt idx="83">
                  <c:v>0.57291666666666674</c:v>
                </c:pt>
                <c:pt idx="84">
                  <c:v>0.5625</c:v>
                </c:pt>
                <c:pt idx="85">
                  <c:v>0.55208333333333326</c:v>
                </c:pt>
                <c:pt idx="86">
                  <c:v>0.54166666666666674</c:v>
                </c:pt>
                <c:pt idx="87">
                  <c:v>0.53125</c:v>
                </c:pt>
                <c:pt idx="88">
                  <c:v>0.52083333333333326</c:v>
                </c:pt>
                <c:pt idx="89">
                  <c:v>0.51041666666666674</c:v>
                </c:pt>
                <c:pt idx="90">
                  <c:v>0.5</c:v>
                </c:pt>
                <c:pt idx="91">
                  <c:v>0.48958333333333337</c:v>
                </c:pt>
                <c:pt idx="92">
                  <c:v>0.47916666666666663</c:v>
                </c:pt>
                <c:pt idx="93">
                  <c:v>0.46875</c:v>
                </c:pt>
                <c:pt idx="94">
                  <c:v>0.45833333333333337</c:v>
                </c:pt>
                <c:pt idx="95">
                  <c:v>0.44791666666666663</c:v>
                </c:pt>
                <c:pt idx="96">
                  <c:v>0.4375</c:v>
                </c:pt>
                <c:pt idx="97">
                  <c:v>0.42708333333333337</c:v>
                </c:pt>
                <c:pt idx="98">
                  <c:v>0.41666666666666663</c:v>
                </c:pt>
                <c:pt idx="99">
                  <c:v>0.40625</c:v>
                </c:pt>
                <c:pt idx="100">
                  <c:v>0.40625</c:v>
                </c:pt>
                <c:pt idx="101">
                  <c:v>0.39583333333333337</c:v>
                </c:pt>
                <c:pt idx="102">
                  <c:v>0.38541666666666663</c:v>
                </c:pt>
                <c:pt idx="103">
                  <c:v>0.38541666666666663</c:v>
                </c:pt>
                <c:pt idx="104">
                  <c:v>0.38541666666666663</c:v>
                </c:pt>
                <c:pt idx="105">
                  <c:v>0.375</c:v>
                </c:pt>
                <c:pt idx="106">
                  <c:v>0.36458333333333337</c:v>
                </c:pt>
                <c:pt idx="107">
                  <c:v>0.35416666666666663</c:v>
                </c:pt>
                <c:pt idx="108">
                  <c:v>0.34375</c:v>
                </c:pt>
                <c:pt idx="109">
                  <c:v>0.33333333333333337</c:v>
                </c:pt>
                <c:pt idx="110">
                  <c:v>0.32291666666666663</c:v>
                </c:pt>
                <c:pt idx="111">
                  <c:v>0.3125</c:v>
                </c:pt>
                <c:pt idx="112">
                  <c:v>0.30208333333333337</c:v>
                </c:pt>
                <c:pt idx="113">
                  <c:v>0.29166666666666663</c:v>
                </c:pt>
                <c:pt idx="114">
                  <c:v>0.28125</c:v>
                </c:pt>
                <c:pt idx="115">
                  <c:v>0.28125</c:v>
                </c:pt>
                <c:pt idx="116">
                  <c:v>0.27083333333333337</c:v>
                </c:pt>
                <c:pt idx="117">
                  <c:v>0.27083333333333337</c:v>
                </c:pt>
                <c:pt idx="118">
                  <c:v>0.26041666666666663</c:v>
                </c:pt>
                <c:pt idx="119">
                  <c:v>0.26041666666666663</c:v>
                </c:pt>
                <c:pt idx="120">
                  <c:v>0.26041666666666663</c:v>
                </c:pt>
                <c:pt idx="121">
                  <c:v>0.26041666666666663</c:v>
                </c:pt>
                <c:pt idx="122">
                  <c:v>0.25</c:v>
                </c:pt>
                <c:pt idx="123">
                  <c:v>0.23958333333333337</c:v>
                </c:pt>
                <c:pt idx="124">
                  <c:v>0.22916666666666663</c:v>
                </c:pt>
                <c:pt idx="125">
                  <c:v>0.21875</c:v>
                </c:pt>
                <c:pt idx="126">
                  <c:v>0.20833333333333337</c:v>
                </c:pt>
                <c:pt idx="127">
                  <c:v>0.19791666666666663</c:v>
                </c:pt>
                <c:pt idx="128">
                  <c:v>0.1875</c:v>
                </c:pt>
                <c:pt idx="129">
                  <c:v>0.17708333333333337</c:v>
                </c:pt>
                <c:pt idx="130">
                  <c:v>0.16666666666666663</c:v>
                </c:pt>
                <c:pt idx="131">
                  <c:v>0.15625</c:v>
                </c:pt>
                <c:pt idx="132">
                  <c:v>0.14583333333333337</c:v>
                </c:pt>
                <c:pt idx="133">
                  <c:v>0.14583333333333337</c:v>
                </c:pt>
                <c:pt idx="134">
                  <c:v>0.13541666666666663</c:v>
                </c:pt>
                <c:pt idx="135">
                  <c:v>0.125</c:v>
                </c:pt>
                <c:pt idx="136">
                  <c:v>0.11458333333333337</c:v>
                </c:pt>
                <c:pt idx="137">
                  <c:v>0.10416666666666663</c:v>
                </c:pt>
                <c:pt idx="138">
                  <c:v>9.375E-2</c:v>
                </c:pt>
                <c:pt idx="139">
                  <c:v>9.375E-2</c:v>
                </c:pt>
                <c:pt idx="140">
                  <c:v>8.333333333333337E-2</c:v>
                </c:pt>
                <c:pt idx="141">
                  <c:v>7.291666666666663E-2</c:v>
                </c:pt>
                <c:pt idx="142">
                  <c:v>7.291666666666663E-2</c:v>
                </c:pt>
                <c:pt idx="143">
                  <c:v>6.25E-2</c:v>
                </c:pt>
                <c:pt idx="144">
                  <c:v>6.25E-2</c:v>
                </c:pt>
                <c:pt idx="145">
                  <c:v>5.208333333333337E-2</c:v>
                </c:pt>
                <c:pt idx="146">
                  <c:v>4.166666666666663E-2</c:v>
                </c:pt>
                <c:pt idx="147">
                  <c:v>3.125E-2</c:v>
                </c:pt>
                <c:pt idx="148">
                  <c:v>2.083333333333337E-2</c:v>
                </c:pt>
                <c:pt idx="149">
                  <c:v>1.041666666666663E-2</c:v>
                </c:pt>
                <c:pt idx="1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4-403F-86AB-860A4E9ED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57576"/>
        <c:axId val="724755936"/>
      </c:scatterChart>
      <c:valAx>
        <c:axId val="724757576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755936"/>
        <c:crosses val="autoZero"/>
        <c:crossBetween val="midCat"/>
      </c:valAx>
      <c:valAx>
        <c:axId val="724755936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475757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ROC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solidFill>
                <a:schemeClr val="accent1"/>
              </a:solidFill>
            </a:ln>
          </c:spPr>
          <c:xVal>
            <c:numRef>
              <c:f>'5.1'!$AZ$4:$AZ$141</c:f>
              <c:numCache>
                <c:formatCode>General</c:formatCode>
                <c:ptCount val="138"/>
                <c:pt idx="0">
                  <c:v>1</c:v>
                </c:pt>
                <c:pt idx="1">
                  <c:v>0.98863636363636365</c:v>
                </c:pt>
                <c:pt idx="2">
                  <c:v>0.97727272727272729</c:v>
                </c:pt>
                <c:pt idx="3">
                  <c:v>0.96590909090909094</c:v>
                </c:pt>
                <c:pt idx="4">
                  <c:v>0.95454545454545459</c:v>
                </c:pt>
                <c:pt idx="5">
                  <c:v>0.94318181818181823</c:v>
                </c:pt>
                <c:pt idx="6">
                  <c:v>0.93181818181818188</c:v>
                </c:pt>
                <c:pt idx="7">
                  <c:v>0.92045454545454541</c:v>
                </c:pt>
                <c:pt idx="8">
                  <c:v>0.90909090909090906</c:v>
                </c:pt>
                <c:pt idx="9">
                  <c:v>0.89772727272727271</c:v>
                </c:pt>
                <c:pt idx="10">
                  <c:v>0.88636363636363635</c:v>
                </c:pt>
                <c:pt idx="11">
                  <c:v>0.875</c:v>
                </c:pt>
                <c:pt idx="12">
                  <c:v>0.86363636363636365</c:v>
                </c:pt>
                <c:pt idx="13">
                  <c:v>0.84090909090909094</c:v>
                </c:pt>
                <c:pt idx="14">
                  <c:v>0.82954545454545459</c:v>
                </c:pt>
                <c:pt idx="15">
                  <c:v>0.81818181818181812</c:v>
                </c:pt>
                <c:pt idx="16">
                  <c:v>0.80681818181818188</c:v>
                </c:pt>
                <c:pt idx="17">
                  <c:v>0.79545454545454541</c:v>
                </c:pt>
                <c:pt idx="18">
                  <c:v>0.78409090909090906</c:v>
                </c:pt>
                <c:pt idx="19">
                  <c:v>0.77272727272727271</c:v>
                </c:pt>
                <c:pt idx="20">
                  <c:v>0.76136363636363635</c:v>
                </c:pt>
                <c:pt idx="21">
                  <c:v>0.75</c:v>
                </c:pt>
                <c:pt idx="22">
                  <c:v>0.73863636363636365</c:v>
                </c:pt>
                <c:pt idx="23">
                  <c:v>0.72727272727272729</c:v>
                </c:pt>
                <c:pt idx="24">
                  <c:v>0.71590909090909083</c:v>
                </c:pt>
                <c:pt idx="25">
                  <c:v>0.70454545454545459</c:v>
                </c:pt>
                <c:pt idx="26">
                  <c:v>0.69318181818181812</c:v>
                </c:pt>
                <c:pt idx="27">
                  <c:v>0.68181818181818188</c:v>
                </c:pt>
                <c:pt idx="28">
                  <c:v>0.67045454545454541</c:v>
                </c:pt>
                <c:pt idx="29">
                  <c:v>0.64772727272727271</c:v>
                </c:pt>
                <c:pt idx="30">
                  <c:v>0.64772727272727271</c:v>
                </c:pt>
                <c:pt idx="31">
                  <c:v>0.63636363636363635</c:v>
                </c:pt>
                <c:pt idx="32">
                  <c:v>0.625</c:v>
                </c:pt>
                <c:pt idx="33">
                  <c:v>0.61363636363636365</c:v>
                </c:pt>
                <c:pt idx="34">
                  <c:v>0.60227272727272729</c:v>
                </c:pt>
                <c:pt idx="35">
                  <c:v>0.59090909090909083</c:v>
                </c:pt>
                <c:pt idx="36">
                  <c:v>0.57954545454545459</c:v>
                </c:pt>
                <c:pt idx="37">
                  <c:v>0.56818181818181812</c:v>
                </c:pt>
                <c:pt idx="38">
                  <c:v>0.55681818181818188</c:v>
                </c:pt>
                <c:pt idx="39">
                  <c:v>0.54545454545454541</c:v>
                </c:pt>
                <c:pt idx="40">
                  <c:v>0.53409090909090917</c:v>
                </c:pt>
                <c:pt idx="41">
                  <c:v>0.51136363636363635</c:v>
                </c:pt>
                <c:pt idx="42">
                  <c:v>0.5</c:v>
                </c:pt>
                <c:pt idx="43">
                  <c:v>0.5</c:v>
                </c:pt>
                <c:pt idx="44">
                  <c:v>0.48863636363636365</c:v>
                </c:pt>
                <c:pt idx="45">
                  <c:v>0.47727272727272729</c:v>
                </c:pt>
                <c:pt idx="46">
                  <c:v>0.45454545454545459</c:v>
                </c:pt>
                <c:pt idx="47">
                  <c:v>0.44318181818181823</c:v>
                </c:pt>
                <c:pt idx="48">
                  <c:v>0.44318181818181823</c:v>
                </c:pt>
                <c:pt idx="49">
                  <c:v>0.43181818181818177</c:v>
                </c:pt>
                <c:pt idx="50">
                  <c:v>0.43181818181818177</c:v>
                </c:pt>
                <c:pt idx="51">
                  <c:v>0.42045454545454541</c:v>
                </c:pt>
                <c:pt idx="52">
                  <c:v>0.40909090909090906</c:v>
                </c:pt>
                <c:pt idx="53">
                  <c:v>0.40909090909090906</c:v>
                </c:pt>
                <c:pt idx="54">
                  <c:v>0.39772727272727271</c:v>
                </c:pt>
                <c:pt idx="55">
                  <c:v>0.39772727272727271</c:v>
                </c:pt>
                <c:pt idx="56">
                  <c:v>0.38636363636363635</c:v>
                </c:pt>
                <c:pt idx="57">
                  <c:v>0.375</c:v>
                </c:pt>
                <c:pt idx="58">
                  <c:v>0.36363636363636365</c:v>
                </c:pt>
                <c:pt idx="59">
                  <c:v>0.34090909090909094</c:v>
                </c:pt>
                <c:pt idx="60">
                  <c:v>0.32954545454545459</c:v>
                </c:pt>
                <c:pt idx="61">
                  <c:v>0.31818181818181823</c:v>
                </c:pt>
                <c:pt idx="62">
                  <c:v>0.31818181818181823</c:v>
                </c:pt>
                <c:pt idx="63">
                  <c:v>0.31818181818181823</c:v>
                </c:pt>
                <c:pt idx="64">
                  <c:v>0.31818181818181823</c:v>
                </c:pt>
                <c:pt idx="65">
                  <c:v>0.31818181818181823</c:v>
                </c:pt>
                <c:pt idx="66">
                  <c:v>0.31818181818181823</c:v>
                </c:pt>
                <c:pt idx="67">
                  <c:v>0.30681818181818177</c:v>
                </c:pt>
                <c:pt idx="68">
                  <c:v>0.30681818181818177</c:v>
                </c:pt>
                <c:pt idx="69">
                  <c:v>0.29545454545454541</c:v>
                </c:pt>
                <c:pt idx="70">
                  <c:v>0.28409090909090906</c:v>
                </c:pt>
                <c:pt idx="71">
                  <c:v>0.27272727272727271</c:v>
                </c:pt>
                <c:pt idx="72">
                  <c:v>0.26136363636363635</c:v>
                </c:pt>
                <c:pt idx="73">
                  <c:v>0.26136363636363635</c:v>
                </c:pt>
                <c:pt idx="74">
                  <c:v>0.25</c:v>
                </c:pt>
                <c:pt idx="75">
                  <c:v>0.23863636363636365</c:v>
                </c:pt>
                <c:pt idx="76">
                  <c:v>0.22727272727272729</c:v>
                </c:pt>
                <c:pt idx="77">
                  <c:v>0.21590909090909094</c:v>
                </c:pt>
                <c:pt idx="78">
                  <c:v>0.21590909090909094</c:v>
                </c:pt>
                <c:pt idx="79">
                  <c:v>0.21590909090909094</c:v>
                </c:pt>
                <c:pt idx="80">
                  <c:v>0.21590909090909094</c:v>
                </c:pt>
                <c:pt idx="81">
                  <c:v>0.19318181818181823</c:v>
                </c:pt>
                <c:pt idx="82">
                  <c:v>0.19318181818181823</c:v>
                </c:pt>
                <c:pt idx="83">
                  <c:v>0.18181818181818177</c:v>
                </c:pt>
                <c:pt idx="84">
                  <c:v>0.18181818181818177</c:v>
                </c:pt>
                <c:pt idx="85">
                  <c:v>0.18181818181818177</c:v>
                </c:pt>
                <c:pt idx="86">
                  <c:v>0.18181818181818177</c:v>
                </c:pt>
                <c:pt idx="87">
                  <c:v>0.18181818181818177</c:v>
                </c:pt>
                <c:pt idx="88">
                  <c:v>0.18181818181818177</c:v>
                </c:pt>
                <c:pt idx="89">
                  <c:v>0.18181818181818177</c:v>
                </c:pt>
                <c:pt idx="90">
                  <c:v>0.17045454545454541</c:v>
                </c:pt>
                <c:pt idx="91">
                  <c:v>0.15909090909090906</c:v>
                </c:pt>
                <c:pt idx="92">
                  <c:v>0.14772727272727271</c:v>
                </c:pt>
                <c:pt idx="93">
                  <c:v>0.125</c:v>
                </c:pt>
                <c:pt idx="94">
                  <c:v>0.125</c:v>
                </c:pt>
                <c:pt idx="95">
                  <c:v>0.125</c:v>
                </c:pt>
                <c:pt idx="96">
                  <c:v>0.11363636363636365</c:v>
                </c:pt>
                <c:pt idx="97">
                  <c:v>0.10227272727272729</c:v>
                </c:pt>
                <c:pt idx="98">
                  <c:v>9.0909090909090939E-2</c:v>
                </c:pt>
                <c:pt idx="99">
                  <c:v>9.0909090909090939E-2</c:v>
                </c:pt>
                <c:pt idx="100">
                  <c:v>9.0909090909090939E-2</c:v>
                </c:pt>
                <c:pt idx="101">
                  <c:v>7.9545454545454586E-2</c:v>
                </c:pt>
                <c:pt idx="102">
                  <c:v>6.8181818181818232E-2</c:v>
                </c:pt>
                <c:pt idx="103">
                  <c:v>6.8181818181818232E-2</c:v>
                </c:pt>
                <c:pt idx="104">
                  <c:v>6.8181818181818232E-2</c:v>
                </c:pt>
                <c:pt idx="105">
                  <c:v>5.6818181818181768E-2</c:v>
                </c:pt>
                <c:pt idx="106">
                  <c:v>4.5454545454545414E-2</c:v>
                </c:pt>
                <c:pt idx="107">
                  <c:v>4.5454545454545414E-2</c:v>
                </c:pt>
                <c:pt idx="108">
                  <c:v>4.5454545454545414E-2</c:v>
                </c:pt>
                <c:pt idx="109">
                  <c:v>4.5454545454545414E-2</c:v>
                </c:pt>
                <c:pt idx="110">
                  <c:v>4.5454545454545414E-2</c:v>
                </c:pt>
                <c:pt idx="111">
                  <c:v>4.5454545454545414E-2</c:v>
                </c:pt>
                <c:pt idx="112">
                  <c:v>4.5454545454545414E-2</c:v>
                </c:pt>
                <c:pt idx="113">
                  <c:v>3.4090909090909061E-2</c:v>
                </c:pt>
                <c:pt idx="114">
                  <c:v>3.4090909090909061E-2</c:v>
                </c:pt>
                <c:pt idx="115">
                  <c:v>3.4090909090909061E-2</c:v>
                </c:pt>
                <c:pt idx="116">
                  <c:v>2.2727272727272707E-2</c:v>
                </c:pt>
                <c:pt idx="117">
                  <c:v>2.2727272727272707E-2</c:v>
                </c:pt>
                <c:pt idx="118">
                  <c:v>2.2727272727272707E-2</c:v>
                </c:pt>
                <c:pt idx="119">
                  <c:v>2.2727272727272707E-2</c:v>
                </c:pt>
                <c:pt idx="120">
                  <c:v>1.1363636363636354E-2</c:v>
                </c:pt>
                <c:pt idx="121">
                  <c:v>1.1363636363636354E-2</c:v>
                </c:pt>
                <c:pt idx="122">
                  <c:v>1.1363636363636354E-2</c:v>
                </c:pt>
                <c:pt idx="123">
                  <c:v>1.1363636363636354E-2</c:v>
                </c:pt>
                <c:pt idx="124">
                  <c:v>1.1363636363636354E-2</c:v>
                </c:pt>
                <c:pt idx="125">
                  <c:v>1.1363636363636354E-2</c:v>
                </c:pt>
                <c:pt idx="126">
                  <c:v>1.1363636363636354E-2</c:v>
                </c:pt>
                <c:pt idx="127">
                  <c:v>1.1363636363636354E-2</c:v>
                </c:pt>
                <c:pt idx="128">
                  <c:v>1.1363636363636354E-2</c:v>
                </c:pt>
                <c:pt idx="129">
                  <c:v>1.1363636363636354E-2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xVal>
          <c:yVal>
            <c:numRef>
              <c:f>'5.1'!$BA$4:$BA$141</c:f>
              <c:numCache>
                <c:formatCode>General</c:formatCode>
                <c:ptCount val="1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0.9838709677419355</c:v>
                </c:pt>
                <c:pt idx="31">
                  <c:v>0.9838709677419355</c:v>
                </c:pt>
                <c:pt idx="32">
                  <c:v>0.9838709677419355</c:v>
                </c:pt>
                <c:pt idx="33">
                  <c:v>0.9838709677419355</c:v>
                </c:pt>
                <c:pt idx="34">
                  <c:v>0.9838709677419355</c:v>
                </c:pt>
                <c:pt idx="35">
                  <c:v>0.9838709677419355</c:v>
                </c:pt>
                <c:pt idx="36">
                  <c:v>0.9838709677419355</c:v>
                </c:pt>
                <c:pt idx="37">
                  <c:v>0.9838709677419355</c:v>
                </c:pt>
                <c:pt idx="38">
                  <c:v>0.9838709677419355</c:v>
                </c:pt>
                <c:pt idx="39">
                  <c:v>0.9838709677419355</c:v>
                </c:pt>
                <c:pt idx="40">
                  <c:v>0.967741935483871</c:v>
                </c:pt>
                <c:pt idx="41">
                  <c:v>0.967741935483871</c:v>
                </c:pt>
                <c:pt idx="42">
                  <c:v>0.967741935483871</c:v>
                </c:pt>
                <c:pt idx="43">
                  <c:v>0.95161290322580649</c:v>
                </c:pt>
                <c:pt idx="44">
                  <c:v>0.95161290322580649</c:v>
                </c:pt>
                <c:pt idx="45">
                  <c:v>0.95161290322580649</c:v>
                </c:pt>
                <c:pt idx="46">
                  <c:v>0.95161290322580649</c:v>
                </c:pt>
                <c:pt idx="47">
                  <c:v>0.95161290322580649</c:v>
                </c:pt>
                <c:pt idx="48">
                  <c:v>0.93548387096774199</c:v>
                </c:pt>
                <c:pt idx="49">
                  <c:v>0.93548387096774199</c:v>
                </c:pt>
                <c:pt idx="50">
                  <c:v>0.91935483870967738</c:v>
                </c:pt>
                <c:pt idx="51">
                  <c:v>0.91935483870967738</c:v>
                </c:pt>
                <c:pt idx="52">
                  <c:v>0.91935483870967738</c:v>
                </c:pt>
                <c:pt idx="53">
                  <c:v>0.90322580645161288</c:v>
                </c:pt>
                <c:pt idx="54">
                  <c:v>0.90322580645161288</c:v>
                </c:pt>
                <c:pt idx="55">
                  <c:v>0.88709677419354838</c:v>
                </c:pt>
                <c:pt idx="56">
                  <c:v>0.88709677419354838</c:v>
                </c:pt>
                <c:pt idx="57">
                  <c:v>0.88709677419354838</c:v>
                </c:pt>
                <c:pt idx="58">
                  <c:v>0.88709677419354838</c:v>
                </c:pt>
                <c:pt idx="59">
                  <c:v>0.88709677419354838</c:v>
                </c:pt>
                <c:pt idx="60">
                  <c:v>0.88709677419354838</c:v>
                </c:pt>
                <c:pt idx="61">
                  <c:v>0.88709677419354838</c:v>
                </c:pt>
                <c:pt idx="62">
                  <c:v>0.87096774193548387</c:v>
                </c:pt>
                <c:pt idx="63">
                  <c:v>0.85483870967741937</c:v>
                </c:pt>
                <c:pt idx="64">
                  <c:v>0.83870967741935487</c:v>
                </c:pt>
                <c:pt idx="65">
                  <c:v>0.82258064516129026</c:v>
                </c:pt>
                <c:pt idx="66">
                  <c:v>0.80645161290322576</c:v>
                </c:pt>
                <c:pt idx="67">
                  <c:v>0.80645161290322576</c:v>
                </c:pt>
                <c:pt idx="68">
                  <c:v>0.79032258064516125</c:v>
                </c:pt>
                <c:pt idx="69">
                  <c:v>0.79032258064516125</c:v>
                </c:pt>
                <c:pt idx="70">
                  <c:v>0.79032258064516125</c:v>
                </c:pt>
                <c:pt idx="71">
                  <c:v>0.79032258064516125</c:v>
                </c:pt>
                <c:pt idx="72">
                  <c:v>0.79032258064516125</c:v>
                </c:pt>
                <c:pt idx="73">
                  <c:v>0.77419354838709675</c:v>
                </c:pt>
                <c:pt idx="74">
                  <c:v>0.77419354838709675</c:v>
                </c:pt>
                <c:pt idx="75">
                  <c:v>0.77419354838709675</c:v>
                </c:pt>
                <c:pt idx="76">
                  <c:v>0.75806451612903225</c:v>
                </c:pt>
                <c:pt idx="77">
                  <c:v>0.75806451612903225</c:v>
                </c:pt>
                <c:pt idx="78">
                  <c:v>0.74193548387096775</c:v>
                </c:pt>
                <c:pt idx="79">
                  <c:v>0.72580645161290325</c:v>
                </c:pt>
                <c:pt idx="80">
                  <c:v>0.70967741935483875</c:v>
                </c:pt>
                <c:pt idx="81">
                  <c:v>0.70967741935483875</c:v>
                </c:pt>
                <c:pt idx="82">
                  <c:v>0.69354838709677424</c:v>
                </c:pt>
                <c:pt idx="83">
                  <c:v>0.69354838709677424</c:v>
                </c:pt>
                <c:pt idx="84">
                  <c:v>0.67741935483870974</c:v>
                </c:pt>
                <c:pt idx="85">
                  <c:v>0.66129032258064524</c:v>
                </c:pt>
                <c:pt idx="86">
                  <c:v>0.64516129032258063</c:v>
                </c:pt>
                <c:pt idx="87">
                  <c:v>0.62903225806451613</c:v>
                </c:pt>
                <c:pt idx="88">
                  <c:v>0.61290322580645162</c:v>
                </c:pt>
                <c:pt idx="89">
                  <c:v>0.59677419354838712</c:v>
                </c:pt>
                <c:pt idx="90">
                  <c:v>0.59677419354838712</c:v>
                </c:pt>
                <c:pt idx="91">
                  <c:v>0.59677419354838712</c:v>
                </c:pt>
                <c:pt idx="92">
                  <c:v>0.59677419354838712</c:v>
                </c:pt>
                <c:pt idx="93">
                  <c:v>0.59677419354838712</c:v>
                </c:pt>
                <c:pt idx="94">
                  <c:v>0.58064516129032251</c:v>
                </c:pt>
                <c:pt idx="95">
                  <c:v>0.56451612903225801</c:v>
                </c:pt>
                <c:pt idx="96">
                  <c:v>0.56451612903225801</c:v>
                </c:pt>
                <c:pt idx="97">
                  <c:v>0.56451612903225801</c:v>
                </c:pt>
                <c:pt idx="98">
                  <c:v>0.56451612903225801</c:v>
                </c:pt>
                <c:pt idx="99">
                  <c:v>0.54838709677419351</c:v>
                </c:pt>
                <c:pt idx="100">
                  <c:v>0.532258064516129</c:v>
                </c:pt>
                <c:pt idx="101">
                  <c:v>0.532258064516129</c:v>
                </c:pt>
                <c:pt idx="102">
                  <c:v>0.5161290322580645</c:v>
                </c:pt>
                <c:pt idx="103">
                  <c:v>0.5</c:v>
                </c:pt>
                <c:pt idx="104">
                  <c:v>0.4838709677419355</c:v>
                </c:pt>
                <c:pt idx="105">
                  <c:v>0.4838709677419355</c:v>
                </c:pt>
                <c:pt idx="106">
                  <c:v>0.4838709677419355</c:v>
                </c:pt>
                <c:pt idx="107">
                  <c:v>0.467741935483871</c:v>
                </c:pt>
                <c:pt idx="108">
                  <c:v>0.45161290322580649</c:v>
                </c:pt>
                <c:pt idx="109">
                  <c:v>0.43548387096774188</c:v>
                </c:pt>
                <c:pt idx="110">
                  <c:v>0.41935483870967738</c:v>
                </c:pt>
                <c:pt idx="111">
                  <c:v>0.40322580645161288</c:v>
                </c:pt>
                <c:pt idx="112">
                  <c:v>0.38709677419354838</c:v>
                </c:pt>
                <c:pt idx="113">
                  <c:v>0.38709677419354838</c:v>
                </c:pt>
                <c:pt idx="114">
                  <c:v>0.35483870967741937</c:v>
                </c:pt>
                <c:pt idx="115">
                  <c:v>0.33870967741935487</c:v>
                </c:pt>
                <c:pt idx="116">
                  <c:v>0.33870967741935487</c:v>
                </c:pt>
                <c:pt idx="117">
                  <c:v>0.32258064516129037</c:v>
                </c:pt>
                <c:pt idx="118">
                  <c:v>0.30645161290322576</c:v>
                </c:pt>
                <c:pt idx="119">
                  <c:v>0.27419354838709675</c:v>
                </c:pt>
                <c:pt idx="120">
                  <c:v>0.27419354838709675</c:v>
                </c:pt>
                <c:pt idx="121">
                  <c:v>0.25806451612903225</c:v>
                </c:pt>
                <c:pt idx="122">
                  <c:v>0.24193548387096775</c:v>
                </c:pt>
                <c:pt idx="123">
                  <c:v>0.22580645161290325</c:v>
                </c:pt>
                <c:pt idx="124">
                  <c:v>0.19354838709677424</c:v>
                </c:pt>
                <c:pt idx="125">
                  <c:v>0.17741935483870963</c:v>
                </c:pt>
                <c:pt idx="126">
                  <c:v>0.16129032258064513</c:v>
                </c:pt>
                <c:pt idx="127">
                  <c:v>0.14516129032258063</c:v>
                </c:pt>
                <c:pt idx="128">
                  <c:v>0.12903225806451613</c:v>
                </c:pt>
                <c:pt idx="129">
                  <c:v>0.11290322580645162</c:v>
                </c:pt>
                <c:pt idx="130">
                  <c:v>0.11290322580645162</c:v>
                </c:pt>
                <c:pt idx="131">
                  <c:v>9.6774193548387122E-2</c:v>
                </c:pt>
                <c:pt idx="132">
                  <c:v>8.064516129032262E-2</c:v>
                </c:pt>
                <c:pt idx="133">
                  <c:v>6.4516129032258118E-2</c:v>
                </c:pt>
                <c:pt idx="134">
                  <c:v>4.8387096774193505E-2</c:v>
                </c:pt>
                <c:pt idx="135">
                  <c:v>3.2258064516129004E-2</c:v>
                </c:pt>
                <c:pt idx="136">
                  <c:v>1.6129032258064502E-2</c:v>
                </c:pt>
                <c:pt idx="1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61-46C5-A044-5BDDC1C7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00112"/>
        <c:axId val="809602408"/>
      </c:scatterChart>
      <c:valAx>
        <c:axId val="809600112"/>
        <c:scaling>
          <c:orientation val="minMax"/>
          <c:max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9602408"/>
        <c:crosses val="autoZero"/>
        <c:crossBetween val="midCat"/>
      </c:valAx>
      <c:valAx>
        <c:axId val="809602408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960011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AU">
                <a:solidFill>
                  <a:schemeClr val="tx1"/>
                </a:solidFill>
              </a:rPr>
              <a:t>Probability</a:t>
            </a:r>
            <a:r>
              <a:rPr lang="en-AU" baseline="0">
                <a:solidFill>
                  <a:schemeClr val="tx1"/>
                </a:solidFill>
              </a:rPr>
              <a:t> chart for Male and Female store managers with Exp ranging between 2 to 16 years</a:t>
            </a:r>
            <a:endParaRPr lang="en-AU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'5.2'!$B$7</c:f>
              <c:strCache>
                <c:ptCount val="1"/>
                <c:pt idx="0">
                  <c:v>Age = 34_Female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'5.2'!$A$8:$A$22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'5.2'!$B$8:$B$22</c:f>
              <c:numCache>
                <c:formatCode>0.0000</c:formatCode>
                <c:ptCount val="15"/>
                <c:pt idx="0">
                  <c:v>3.8286378415293927E-2</c:v>
                </c:pt>
                <c:pt idx="1">
                  <c:v>5.4804697355637873E-2</c:v>
                </c:pt>
                <c:pt idx="2">
                  <c:v>7.7872631399858463E-2</c:v>
                </c:pt>
                <c:pt idx="3">
                  <c:v>0.10952502618439776</c:v>
                </c:pt>
                <c:pt idx="4">
                  <c:v>0.1519233304200111</c:v>
                </c:pt>
                <c:pt idx="5">
                  <c:v>0.20692060213247007</c:v>
                </c:pt>
                <c:pt idx="6">
                  <c:v>0.27536285996572113</c:v>
                </c:pt>
                <c:pt idx="7">
                  <c:v>0.35627368538290904</c:v>
                </c:pt>
                <c:pt idx="8">
                  <c:v>0.4463158350045785</c:v>
                </c:pt>
                <c:pt idx="9">
                  <c:v>0.54002400707750353</c:v>
                </c:pt>
                <c:pt idx="10">
                  <c:v>0.63098531922960577</c:v>
                </c:pt>
                <c:pt idx="11">
                  <c:v>0.71350186789430192</c:v>
                </c:pt>
                <c:pt idx="12">
                  <c:v>0.78388639871867538</c:v>
                </c:pt>
                <c:pt idx="13">
                  <c:v>0.84083670417643253</c:v>
                </c:pt>
                <c:pt idx="14">
                  <c:v>0.8849814892346658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A8-40B1-B0EA-11D4DED490A8}"/>
            </c:ext>
          </c:extLst>
        </c:ser>
        <c:ser>
          <c:idx val="1"/>
          <c:order val="1"/>
          <c:tx>
            <c:strRef>
              <c:f>'5.2'!$C$7</c:f>
              <c:strCache>
                <c:ptCount val="1"/>
                <c:pt idx="0">
                  <c:v>Age = 35_Female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'5.2'!$A$8:$A$22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'5.2'!$C$8:$C$22</c:f>
              <c:numCache>
                <c:formatCode>0.000</c:formatCode>
                <c:ptCount val="15"/>
                <c:pt idx="0">
                  <c:v>3.3802920392830012E-2</c:v>
                </c:pt>
                <c:pt idx="1">
                  <c:v>4.8484410470328559E-2</c:v>
                </c:pt>
                <c:pt idx="2">
                  <c:v>6.9086508484267145E-2</c:v>
                </c:pt>
                <c:pt idx="3">
                  <c:v>9.7545440194790278E-2</c:v>
                </c:pt>
                <c:pt idx="4">
                  <c:v>0.13601465772039495</c:v>
                </c:pt>
                <c:pt idx="5">
                  <c:v>0.18651948312009384</c:v>
                </c:pt>
                <c:pt idx="6">
                  <c:v>0.25034382308069703</c:v>
                </c:pt>
                <c:pt idx="7">
                  <c:v>0.32722288820293399</c:v>
                </c:pt>
                <c:pt idx="8">
                  <c:v>0.41465230672863684</c:v>
                </c:pt>
                <c:pt idx="9">
                  <c:v>0.50780966640640912</c:v>
                </c:pt>
                <c:pt idx="10">
                  <c:v>0.60042783611960593</c:v>
                </c:pt>
                <c:pt idx="11">
                  <c:v>0.6863812052985484</c:v>
                </c:pt>
                <c:pt idx="12">
                  <c:v>0.76119855745774423</c:v>
                </c:pt>
                <c:pt idx="13">
                  <c:v>0.8227758788431665</c:v>
                </c:pt>
                <c:pt idx="14">
                  <c:v>0.87116238247458255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A8-40B1-B0EA-11D4DED490A8}"/>
            </c:ext>
          </c:extLst>
        </c:ser>
        <c:ser>
          <c:idx val="2"/>
          <c:order val="2"/>
          <c:tx>
            <c:strRef>
              <c:f>'5.2'!$D$7</c:f>
              <c:strCache>
                <c:ptCount val="1"/>
                <c:pt idx="0">
                  <c:v>Age = 36_Female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'5.2'!$A$8:$A$22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'5.2'!$D$8:$D$22</c:f>
              <c:numCache>
                <c:formatCode>0.000</c:formatCode>
                <c:ptCount val="15"/>
                <c:pt idx="0">
                  <c:v>2.9828205639047031E-2</c:v>
                </c:pt>
                <c:pt idx="1">
                  <c:v>4.2859952092153E-2</c:v>
                </c:pt>
                <c:pt idx="2">
                  <c:v>6.1225876670349462E-2</c:v>
                </c:pt>
                <c:pt idx="3">
                  <c:v>8.6748505754303484E-2</c:v>
                </c:pt>
                <c:pt idx="4">
                  <c:v>0.12153313608983216</c:v>
                </c:pt>
                <c:pt idx="5">
                  <c:v>0.16770445493417166</c:v>
                </c:pt>
                <c:pt idx="6">
                  <c:v>0.22688623331804328</c:v>
                </c:pt>
                <c:pt idx="7">
                  <c:v>0.29943901949489093</c:v>
                </c:pt>
                <c:pt idx="8">
                  <c:v>0.38367850603325848</c:v>
                </c:pt>
                <c:pt idx="9">
                  <c:v>0.47553034238270953</c:v>
                </c:pt>
                <c:pt idx="10">
                  <c:v>0.56906808733215752</c:v>
                </c:pt>
                <c:pt idx="11">
                  <c:v>0.65792408282280812</c:v>
                </c:pt>
                <c:pt idx="12">
                  <c:v>0.73692825047402755</c:v>
                </c:pt>
                <c:pt idx="13">
                  <c:v>0.80314543387811077</c:v>
                </c:pt>
                <c:pt idx="14">
                  <c:v>0.85595320163203681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A8-40B1-B0EA-11D4DED490A8}"/>
            </c:ext>
          </c:extLst>
        </c:ser>
        <c:ser>
          <c:idx val="3"/>
          <c:order val="3"/>
          <c:tx>
            <c:strRef>
              <c:f>'5.2'!$E$7</c:f>
              <c:strCache>
                <c:ptCount val="1"/>
                <c:pt idx="0">
                  <c:v>Age = 37_Female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'5.2'!$A$8:$A$22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'5.2'!$E$8:$E$22</c:f>
              <c:numCache>
                <c:formatCode>0.000</c:formatCode>
                <c:ptCount val="15"/>
                <c:pt idx="0">
                  <c:v>2.6308131817327437E-2</c:v>
                </c:pt>
                <c:pt idx="1">
                  <c:v>3.7861999306738538E-2</c:v>
                </c:pt>
                <c:pt idx="2">
                  <c:v>5.4207543871968446E-2</c:v>
                </c:pt>
                <c:pt idx="3">
                  <c:v>7.7044616983783482E-2</c:v>
                </c:pt>
                <c:pt idx="4">
                  <c:v>0.10840001780406759</c:v>
                </c:pt>
                <c:pt idx="5">
                  <c:v>0.15043639292372318</c:v>
                </c:pt>
                <c:pt idx="6">
                  <c:v>0.2050255146433832</c:v>
                </c:pt>
                <c:pt idx="7">
                  <c:v>0.2730567595877107</c:v>
                </c:pt>
                <c:pt idx="8">
                  <c:v>0.35362064682007693</c:v>
                </c:pt>
                <c:pt idx="9">
                  <c:v>0.44345419134729341</c:v>
                </c:pt>
                <c:pt idx="10">
                  <c:v>0.53714441535860613</c:v>
                </c:pt>
                <c:pt idx="11">
                  <c:v>0.62828320452947406</c:v>
                </c:pt>
                <c:pt idx="12">
                  <c:v>0.71112735863373111</c:v>
                </c:pt>
                <c:pt idx="13">
                  <c:v>0.78191693762057723</c:v>
                </c:pt>
                <c:pt idx="14">
                  <c:v>0.83927982685079439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A8-40B1-B0EA-11D4DED490A8}"/>
            </c:ext>
          </c:extLst>
        </c:ser>
        <c:ser>
          <c:idx val="4"/>
          <c:order val="4"/>
          <c:tx>
            <c:strRef>
              <c:f>'5.2'!$F$7</c:f>
              <c:strCache>
                <c:ptCount val="1"/>
                <c:pt idx="0">
                  <c:v>Age = 34_Male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'5.2'!$A$8:$A$22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'5.2'!$F$8:$F$22</c:f>
              <c:numCache>
                <c:formatCode>0.000</c:formatCode>
                <c:ptCount val="15"/>
                <c:pt idx="0">
                  <c:v>9.5005442727426212E-2</c:v>
                </c:pt>
                <c:pt idx="1">
                  <c:v>0.13262016110775543</c:v>
                </c:pt>
                <c:pt idx="2">
                  <c:v>0.182130249547546</c:v>
                </c:pt>
                <c:pt idx="3">
                  <c:v>0.24490482483412901</c:v>
                </c:pt>
                <c:pt idx="4">
                  <c:v>0.32082843353623858</c:v>
                </c:pt>
                <c:pt idx="5">
                  <c:v>0.40758439826122489</c:v>
                </c:pt>
                <c:pt idx="6">
                  <c:v>0.5005116187089752</c:v>
                </c:pt>
                <c:pt idx="7">
                  <c:v>0.59340350802066011</c:v>
                </c:pt>
                <c:pt idx="8">
                  <c:v>0.68006275569060493</c:v>
                </c:pt>
                <c:pt idx="9">
                  <c:v>0.75585127959126619</c:v>
                </c:pt>
                <c:pt idx="10">
                  <c:v>0.81847863859689007</c:v>
                </c:pt>
                <c:pt idx="11">
                  <c:v>0.867849951914068</c:v>
                </c:pt>
                <c:pt idx="12">
                  <c:v>0.9053458839299412</c:v>
                </c:pt>
                <c:pt idx="13">
                  <c:v>0.93302387450222279</c:v>
                </c:pt>
                <c:pt idx="14">
                  <c:v>0.95302839551992402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A8-40B1-B0EA-11D4DED490A8}"/>
            </c:ext>
          </c:extLst>
        </c:ser>
        <c:ser>
          <c:idx val="5"/>
          <c:order val="5"/>
          <c:tx>
            <c:strRef>
              <c:f>'5.2'!$G$7</c:f>
              <c:strCache>
                <c:ptCount val="1"/>
                <c:pt idx="0">
                  <c:v>Age = 35_Male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'5.2'!$A$8:$A$22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'5.2'!$G$8:$G$22</c:f>
              <c:numCache>
                <c:formatCode>0.000</c:formatCode>
                <c:ptCount val="15"/>
                <c:pt idx="0">
                  <c:v>8.4463338005433083E-2</c:v>
                </c:pt>
                <c:pt idx="1">
                  <c:v>0.11845050361160404</c:v>
                </c:pt>
                <c:pt idx="2">
                  <c:v>0.16366890068992332</c:v>
                </c:pt>
                <c:pt idx="3">
                  <c:v>0.22180608585804523</c:v>
                </c:pt>
                <c:pt idx="4">
                  <c:v>0.29335076739768989</c:v>
                </c:pt>
                <c:pt idx="5">
                  <c:v>0.37679870047653341</c:v>
                </c:pt>
                <c:pt idx="6">
                  <c:v>0.46825485469104583</c:v>
                </c:pt>
                <c:pt idx="7">
                  <c:v>0.56189472014207242</c:v>
                </c:pt>
                <c:pt idx="8">
                  <c:v>0.65132355390924002</c:v>
                </c:pt>
                <c:pt idx="9">
                  <c:v>0.73122939935989939</c:v>
                </c:pt>
                <c:pt idx="10">
                  <c:v>0.79848878206770479</c:v>
                </c:pt>
                <c:pt idx="11">
                  <c:v>0.8523160306240446</c:v>
                </c:pt>
                <c:pt idx="12">
                  <c:v>0.89367954896725588</c:v>
                </c:pt>
                <c:pt idx="13">
                  <c:v>0.92448436922934552</c:v>
                </c:pt>
                <c:pt idx="14">
                  <c:v>0.94689430728440016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0A8-40B1-B0EA-11D4DED490A8}"/>
            </c:ext>
          </c:extLst>
        </c:ser>
        <c:ser>
          <c:idx val="6"/>
          <c:order val="6"/>
          <c:tx>
            <c:strRef>
              <c:f>'5.2'!$H$7</c:f>
              <c:strCache>
                <c:ptCount val="1"/>
                <c:pt idx="0">
                  <c:v>Age = 36_Male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'5.2'!$A$8:$A$22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'5.2'!$H$8:$H$22</c:f>
              <c:numCache>
                <c:formatCode>0.000</c:formatCode>
                <c:ptCount val="15"/>
                <c:pt idx="0">
                  <c:v>7.4994082132527118E-2</c:v>
                </c:pt>
                <c:pt idx="1">
                  <c:v>0.10561045327828303</c:v>
                </c:pt>
                <c:pt idx="2">
                  <c:v>0.14674310589345249</c:v>
                </c:pt>
                <c:pt idx="3">
                  <c:v>0.20030802460117808</c:v>
                </c:pt>
                <c:pt idx="4">
                  <c:v>0.267300248845179</c:v>
                </c:pt>
                <c:pt idx="5">
                  <c:v>0.3469763833520999</c:v>
                </c:pt>
                <c:pt idx="6">
                  <c:v>0.43626124200515676</c:v>
                </c:pt>
                <c:pt idx="7">
                  <c:v>0.52987864976010302</c:v>
                </c:pt>
                <c:pt idx="8">
                  <c:v>0.62143982354177163</c:v>
                </c:pt>
                <c:pt idx="9">
                  <c:v>0.70509325965958214</c:v>
                </c:pt>
                <c:pt idx="10">
                  <c:v>0.77689761422043135</c:v>
                </c:pt>
                <c:pt idx="11">
                  <c:v>0.83530266092145011</c:v>
                </c:pt>
                <c:pt idx="12">
                  <c:v>0.88076468543888908</c:v>
                </c:pt>
                <c:pt idx="13">
                  <c:v>0.91495531373921957</c:v>
                </c:pt>
                <c:pt idx="14">
                  <c:v>0.94000958418648661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0A8-40B1-B0EA-11D4DED490A8}"/>
            </c:ext>
          </c:extLst>
        </c:ser>
        <c:ser>
          <c:idx val="7"/>
          <c:order val="7"/>
          <c:tx>
            <c:strRef>
              <c:f>'5.2'!$I$7</c:f>
              <c:strCache>
                <c:ptCount val="1"/>
                <c:pt idx="0">
                  <c:v>Age = 37_Male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'5.2'!$A$8:$A$22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xVal>
          <c:yVal>
            <c:numRef>
              <c:f>'5.2'!$I$8:$I$22</c:f>
              <c:numCache>
                <c:formatCode>0.000</c:formatCode>
                <c:ptCount val="15"/>
                <c:pt idx="0">
                  <c:v>6.6509311940268837E-2</c:v>
                </c:pt>
                <c:pt idx="1">
                  <c:v>9.4013829308078667E-2</c:v>
                </c:pt>
                <c:pt idx="2">
                  <c:v>0.13129290338415925</c:v>
                </c:pt>
                <c:pt idx="3">
                  <c:v>0.18041055711950371</c:v>
                </c:pt>
                <c:pt idx="4">
                  <c:v>0.2427683467526224</c:v>
                </c:pt>
                <c:pt idx="5">
                  <c:v>0.31830882620936707</c:v>
                </c:pt>
                <c:pt idx="6">
                  <c:v>0.40478953573866483</c:v>
                </c:pt>
                <c:pt idx="7">
                  <c:v>0.49761478641853851</c:v>
                </c:pt>
                <c:pt idx="8">
                  <c:v>0.59060475065898754</c:v>
                </c:pt>
                <c:pt idx="9">
                  <c:v>0.67753635582625837</c:v>
                </c:pt>
                <c:pt idx="10">
                  <c:v>0.75370660474056261</c:v>
                </c:pt>
                <c:pt idx="11">
                  <c:v>0.81675072526895054</c:v>
                </c:pt>
                <c:pt idx="12">
                  <c:v>0.86651536065243917</c:v>
                </c:pt>
                <c:pt idx="13">
                  <c:v>0.90434823008020915</c:v>
                </c:pt>
                <c:pt idx="14">
                  <c:v>0.93229613057888994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0A8-40B1-B0EA-11D4DED49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7885608"/>
        <c:axId val="697889216"/>
      </c:scatterChart>
      <c:valAx>
        <c:axId val="69788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Experience</a:t>
                </a:r>
                <a:r>
                  <a:rPr lang="en-AU" baseline="0"/>
                  <a:t> (Years)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89216"/>
        <c:crosses val="autoZero"/>
        <c:crossBetween val="midCat"/>
      </c:valAx>
      <c:valAx>
        <c:axId val="697889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>
                    <a:solidFill>
                      <a:schemeClr val="tx1"/>
                    </a:solidFill>
                  </a:rPr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88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 b="1">
                <a:solidFill>
                  <a:schemeClr val="tx1"/>
                </a:solidFill>
              </a:rPr>
              <a:t>Sales Revenue Quarterly (2015-Q2 to 2020-Q1)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5532496028707591E-2"/>
          <c:y val="0.14051094890510948"/>
          <c:w val="0.71749025747688655"/>
          <c:h val="0.69770261381560883"/>
        </c:manualLayout>
      </c:layout>
      <c:lineChart>
        <c:grouping val="standard"/>
        <c:varyColors val="0"/>
        <c:ser>
          <c:idx val="0"/>
          <c:order val="0"/>
          <c:tx>
            <c:strRef>
              <c:f>'6'!$D$2</c:f>
              <c:strCache>
                <c:ptCount val="1"/>
                <c:pt idx="0">
                  <c:v>Actual Sales ($m)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901458616656952"/>
                  <c:y val="-5.49590972661264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'6'!$B$3:$C$22</c:f>
              <c:multiLvlStrCache>
                <c:ptCount val="20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1</c:v>
                  </c:pt>
                </c:lvl>
                <c:lvl>
                  <c:pt idx="0">
                    <c:v>2015</c:v>
                  </c:pt>
                  <c:pt idx="3">
                    <c:v>2016</c:v>
                  </c:pt>
                  <c:pt idx="7">
                    <c:v>2017</c:v>
                  </c:pt>
                  <c:pt idx="11">
                    <c:v>2018</c:v>
                  </c:pt>
                  <c:pt idx="15">
                    <c:v>2019</c:v>
                  </c:pt>
                  <c:pt idx="19">
                    <c:v>2020</c:v>
                  </c:pt>
                </c:lvl>
              </c:multiLvlStrCache>
            </c:multiLvlStrRef>
          </c:cat>
          <c:val>
            <c:numRef>
              <c:f>'6'!$D$3:$D$22</c:f>
              <c:numCache>
                <c:formatCode>0.0</c:formatCode>
                <c:ptCount val="20"/>
                <c:pt idx="0">
                  <c:v>60.940000000000005</c:v>
                </c:pt>
                <c:pt idx="1">
                  <c:v>64.790000000000006</c:v>
                </c:pt>
                <c:pt idx="2">
                  <c:v>72.709999999999994</c:v>
                </c:pt>
                <c:pt idx="3">
                  <c:v>57.420000000000009</c:v>
                </c:pt>
                <c:pt idx="4">
                  <c:v>67.100000000000009</c:v>
                </c:pt>
                <c:pt idx="5">
                  <c:v>77</c:v>
                </c:pt>
                <c:pt idx="6">
                  <c:v>93.500000000000014</c:v>
                </c:pt>
                <c:pt idx="7">
                  <c:v>65.12</c:v>
                </c:pt>
                <c:pt idx="8">
                  <c:v>84.7</c:v>
                </c:pt>
                <c:pt idx="9">
                  <c:v>96.800000000000011</c:v>
                </c:pt>
                <c:pt idx="10">
                  <c:v>119.9</c:v>
                </c:pt>
                <c:pt idx="11">
                  <c:v>79.75</c:v>
                </c:pt>
                <c:pt idx="12">
                  <c:v>102.52000000000001</c:v>
                </c:pt>
                <c:pt idx="13">
                  <c:v>126.50000000000001</c:v>
                </c:pt>
                <c:pt idx="14">
                  <c:v>146.30000000000001</c:v>
                </c:pt>
                <c:pt idx="15">
                  <c:v>103.4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3-43C5-A007-15BD1989F37A}"/>
            </c:ext>
          </c:extLst>
        </c:ser>
        <c:ser>
          <c:idx val="1"/>
          <c:order val="1"/>
          <c:tx>
            <c:v>Sales Forecast $m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'6'!$B$3:$C$22</c:f>
              <c:multiLvlStrCache>
                <c:ptCount val="20"/>
                <c:lvl>
                  <c:pt idx="0">
                    <c:v>2</c:v>
                  </c:pt>
                  <c:pt idx="1">
                    <c:v>3</c:v>
                  </c:pt>
                  <c:pt idx="2">
                    <c:v>4</c:v>
                  </c:pt>
                  <c:pt idx="3">
                    <c:v>1</c:v>
                  </c:pt>
                  <c:pt idx="4">
                    <c:v>2</c:v>
                  </c:pt>
                  <c:pt idx="5">
                    <c:v>3</c:v>
                  </c:pt>
                  <c:pt idx="6">
                    <c:v>4</c:v>
                  </c:pt>
                  <c:pt idx="7">
                    <c:v>1</c:v>
                  </c:pt>
                  <c:pt idx="8">
                    <c:v>2</c:v>
                  </c:pt>
                  <c:pt idx="9">
                    <c:v>3</c:v>
                  </c:pt>
                  <c:pt idx="10">
                    <c:v>4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1</c:v>
                  </c:pt>
                  <c:pt idx="16">
                    <c:v>2</c:v>
                  </c:pt>
                  <c:pt idx="17">
                    <c:v>3</c:v>
                  </c:pt>
                  <c:pt idx="18">
                    <c:v>4</c:v>
                  </c:pt>
                  <c:pt idx="19">
                    <c:v>1</c:v>
                  </c:pt>
                </c:lvl>
                <c:lvl>
                  <c:pt idx="0">
                    <c:v>2015</c:v>
                  </c:pt>
                  <c:pt idx="3">
                    <c:v>2016</c:v>
                  </c:pt>
                  <c:pt idx="7">
                    <c:v>2017</c:v>
                  </c:pt>
                  <c:pt idx="11">
                    <c:v>2018</c:v>
                  </c:pt>
                  <c:pt idx="15">
                    <c:v>2019</c:v>
                  </c:pt>
                  <c:pt idx="19">
                    <c:v>2020</c:v>
                  </c:pt>
                </c:lvl>
              </c:multiLvlStrCache>
            </c:multiLvlStrRef>
          </c:cat>
          <c:val>
            <c:numRef>
              <c:f>'6'!$M$3:$M$22</c:f>
              <c:numCache>
                <c:formatCode>0.00</c:formatCode>
                <c:ptCount val="20"/>
                <c:pt idx="15">
                  <c:v>103.4</c:v>
                </c:pt>
                <c:pt idx="16">
                  <c:v>99.664242926202064</c:v>
                </c:pt>
                <c:pt idx="17">
                  <c:v>120.41321072010649</c:v>
                </c:pt>
                <c:pt idx="18">
                  <c:v>138.136875917693</c:v>
                </c:pt>
                <c:pt idx="19">
                  <c:v>160.44957338461461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A3-43C5-A007-15BD1989F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8574368"/>
        <c:axId val="1018568136"/>
      </c:lineChart>
      <c:catAx>
        <c:axId val="101857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568136"/>
        <c:crosses val="autoZero"/>
        <c:auto val="1"/>
        <c:lblAlgn val="ctr"/>
        <c:lblOffset val="100"/>
        <c:noMultiLvlLbl val="0"/>
      </c:catAx>
      <c:valAx>
        <c:axId val="1018568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8574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3296745669729"/>
          <c:y val="0.41752141686101552"/>
          <c:w val="0.18497583461499703"/>
          <c:h val="0.41422402844805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Sales ($m) vs Adv</a:t>
            </a:r>
            <a:r>
              <a:rPr lang="en-US" sz="1200" baseline="0">
                <a:solidFill>
                  <a:sysClr val="windowText" lastClr="000000"/>
                </a:solidFill>
              </a:rPr>
              <a:t> (</a:t>
            </a:r>
            <a:r>
              <a:rPr lang="en-US" sz="1200">
                <a:solidFill>
                  <a:sysClr val="windowText" lastClr="000000"/>
                </a:solidFill>
              </a:rPr>
              <a:t>$'000)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Stores_Data!$T$1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04140565762613"/>
                  <c:y val="-8.01647655259822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Stores_Data!$I$2:$I$151</c:f>
              <c:numCache>
                <c:formatCode>General</c:formatCode>
                <c:ptCount val="150"/>
                <c:pt idx="0">
                  <c:v>171</c:v>
                </c:pt>
                <c:pt idx="1">
                  <c:v>213</c:v>
                </c:pt>
                <c:pt idx="2">
                  <c:v>255</c:v>
                </c:pt>
                <c:pt idx="3">
                  <c:v>287</c:v>
                </c:pt>
                <c:pt idx="4">
                  <c:v>112</c:v>
                </c:pt>
                <c:pt idx="5">
                  <c:v>238</c:v>
                </c:pt>
                <c:pt idx="6">
                  <c:v>124</c:v>
                </c:pt>
                <c:pt idx="7">
                  <c:v>214</c:v>
                </c:pt>
                <c:pt idx="8">
                  <c:v>215</c:v>
                </c:pt>
                <c:pt idx="9">
                  <c:v>154</c:v>
                </c:pt>
                <c:pt idx="10">
                  <c:v>97</c:v>
                </c:pt>
                <c:pt idx="11">
                  <c:v>301</c:v>
                </c:pt>
                <c:pt idx="12">
                  <c:v>123</c:v>
                </c:pt>
                <c:pt idx="13">
                  <c:v>148</c:v>
                </c:pt>
                <c:pt idx="14">
                  <c:v>228</c:v>
                </c:pt>
                <c:pt idx="15">
                  <c:v>136</c:v>
                </c:pt>
                <c:pt idx="16">
                  <c:v>369</c:v>
                </c:pt>
                <c:pt idx="17">
                  <c:v>187</c:v>
                </c:pt>
                <c:pt idx="18">
                  <c:v>66</c:v>
                </c:pt>
                <c:pt idx="19">
                  <c:v>116</c:v>
                </c:pt>
                <c:pt idx="20">
                  <c:v>144</c:v>
                </c:pt>
                <c:pt idx="21">
                  <c:v>201</c:v>
                </c:pt>
                <c:pt idx="22">
                  <c:v>96</c:v>
                </c:pt>
                <c:pt idx="23">
                  <c:v>134</c:v>
                </c:pt>
                <c:pt idx="24">
                  <c:v>101</c:v>
                </c:pt>
                <c:pt idx="25">
                  <c:v>82</c:v>
                </c:pt>
                <c:pt idx="26">
                  <c:v>311</c:v>
                </c:pt>
                <c:pt idx="27">
                  <c:v>65</c:v>
                </c:pt>
                <c:pt idx="28">
                  <c:v>31</c:v>
                </c:pt>
                <c:pt idx="29">
                  <c:v>249</c:v>
                </c:pt>
                <c:pt idx="30">
                  <c:v>197</c:v>
                </c:pt>
                <c:pt idx="31">
                  <c:v>213</c:v>
                </c:pt>
                <c:pt idx="32">
                  <c:v>69</c:v>
                </c:pt>
                <c:pt idx="33">
                  <c:v>201</c:v>
                </c:pt>
                <c:pt idx="34">
                  <c:v>69</c:v>
                </c:pt>
                <c:pt idx="35">
                  <c:v>117</c:v>
                </c:pt>
                <c:pt idx="36">
                  <c:v>81</c:v>
                </c:pt>
                <c:pt idx="37">
                  <c:v>211</c:v>
                </c:pt>
                <c:pt idx="38">
                  <c:v>151</c:v>
                </c:pt>
                <c:pt idx="39">
                  <c:v>77</c:v>
                </c:pt>
                <c:pt idx="40">
                  <c:v>99</c:v>
                </c:pt>
                <c:pt idx="41">
                  <c:v>283</c:v>
                </c:pt>
                <c:pt idx="42">
                  <c:v>196</c:v>
                </c:pt>
                <c:pt idx="43">
                  <c:v>253</c:v>
                </c:pt>
                <c:pt idx="44">
                  <c:v>203</c:v>
                </c:pt>
                <c:pt idx="45">
                  <c:v>164</c:v>
                </c:pt>
                <c:pt idx="46">
                  <c:v>146</c:v>
                </c:pt>
                <c:pt idx="47">
                  <c:v>121</c:v>
                </c:pt>
                <c:pt idx="48">
                  <c:v>128</c:v>
                </c:pt>
                <c:pt idx="49">
                  <c:v>132</c:v>
                </c:pt>
                <c:pt idx="50">
                  <c:v>75</c:v>
                </c:pt>
                <c:pt idx="51">
                  <c:v>144</c:v>
                </c:pt>
                <c:pt idx="52">
                  <c:v>152</c:v>
                </c:pt>
                <c:pt idx="53">
                  <c:v>104</c:v>
                </c:pt>
                <c:pt idx="54">
                  <c:v>112</c:v>
                </c:pt>
                <c:pt idx="55">
                  <c:v>139</c:v>
                </c:pt>
                <c:pt idx="56">
                  <c:v>150</c:v>
                </c:pt>
                <c:pt idx="57">
                  <c:v>60</c:v>
                </c:pt>
                <c:pt idx="58">
                  <c:v>266</c:v>
                </c:pt>
                <c:pt idx="59">
                  <c:v>209</c:v>
                </c:pt>
                <c:pt idx="60">
                  <c:v>181</c:v>
                </c:pt>
                <c:pt idx="61">
                  <c:v>180</c:v>
                </c:pt>
                <c:pt idx="62">
                  <c:v>111</c:v>
                </c:pt>
                <c:pt idx="63">
                  <c:v>150</c:v>
                </c:pt>
                <c:pt idx="64">
                  <c:v>348</c:v>
                </c:pt>
                <c:pt idx="65">
                  <c:v>214</c:v>
                </c:pt>
                <c:pt idx="66">
                  <c:v>141</c:v>
                </c:pt>
                <c:pt idx="67">
                  <c:v>148</c:v>
                </c:pt>
                <c:pt idx="68">
                  <c:v>146</c:v>
                </c:pt>
                <c:pt idx="69">
                  <c:v>199</c:v>
                </c:pt>
                <c:pt idx="70">
                  <c:v>171</c:v>
                </c:pt>
                <c:pt idx="71">
                  <c:v>122</c:v>
                </c:pt>
                <c:pt idx="72">
                  <c:v>110</c:v>
                </c:pt>
                <c:pt idx="73">
                  <c:v>73</c:v>
                </c:pt>
                <c:pt idx="74">
                  <c:v>89</c:v>
                </c:pt>
                <c:pt idx="75">
                  <c:v>166</c:v>
                </c:pt>
                <c:pt idx="76">
                  <c:v>118</c:v>
                </c:pt>
                <c:pt idx="77">
                  <c:v>117</c:v>
                </c:pt>
                <c:pt idx="78">
                  <c:v>175</c:v>
                </c:pt>
                <c:pt idx="79">
                  <c:v>102</c:v>
                </c:pt>
                <c:pt idx="80">
                  <c:v>182</c:v>
                </c:pt>
                <c:pt idx="81">
                  <c:v>230</c:v>
                </c:pt>
                <c:pt idx="82">
                  <c:v>59</c:v>
                </c:pt>
                <c:pt idx="83">
                  <c:v>71</c:v>
                </c:pt>
                <c:pt idx="84">
                  <c:v>46</c:v>
                </c:pt>
                <c:pt idx="85">
                  <c:v>43</c:v>
                </c:pt>
                <c:pt idx="86">
                  <c:v>125</c:v>
                </c:pt>
                <c:pt idx="87">
                  <c:v>118</c:v>
                </c:pt>
                <c:pt idx="88">
                  <c:v>101</c:v>
                </c:pt>
                <c:pt idx="89">
                  <c:v>213</c:v>
                </c:pt>
                <c:pt idx="90">
                  <c:v>115</c:v>
                </c:pt>
                <c:pt idx="91">
                  <c:v>121</c:v>
                </c:pt>
                <c:pt idx="92">
                  <c:v>69</c:v>
                </c:pt>
                <c:pt idx="93">
                  <c:v>178</c:v>
                </c:pt>
                <c:pt idx="94">
                  <c:v>85</c:v>
                </c:pt>
                <c:pt idx="95">
                  <c:v>282</c:v>
                </c:pt>
                <c:pt idx="96">
                  <c:v>156</c:v>
                </c:pt>
                <c:pt idx="97">
                  <c:v>86</c:v>
                </c:pt>
                <c:pt idx="98">
                  <c:v>212</c:v>
                </c:pt>
                <c:pt idx="99">
                  <c:v>157</c:v>
                </c:pt>
                <c:pt idx="100">
                  <c:v>91</c:v>
                </c:pt>
                <c:pt idx="101">
                  <c:v>169</c:v>
                </c:pt>
                <c:pt idx="102">
                  <c:v>175</c:v>
                </c:pt>
                <c:pt idx="103">
                  <c:v>77</c:v>
                </c:pt>
                <c:pt idx="104">
                  <c:v>125</c:v>
                </c:pt>
                <c:pt idx="105">
                  <c:v>102</c:v>
                </c:pt>
                <c:pt idx="106">
                  <c:v>249</c:v>
                </c:pt>
                <c:pt idx="107">
                  <c:v>134</c:v>
                </c:pt>
                <c:pt idx="108">
                  <c:v>129</c:v>
                </c:pt>
                <c:pt idx="109">
                  <c:v>51</c:v>
                </c:pt>
                <c:pt idx="110">
                  <c:v>33</c:v>
                </c:pt>
                <c:pt idx="111">
                  <c:v>121</c:v>
                </c:pt>
                <c:pt idx="112">
                  <c:v>116</c:v>
                </c:pt>
                <c:pt idx="113">
                  <c:v>68</c:v>
                </c:pt>
                <c:pt idx="114">
                  <c:v>296</c:v>
                </c:pt>
                <c:pt idx="115">
                  <c:v>165</c:v>
                </c:pt>
                <c:pt idx="116">
                  <c:v>92</c:v>
                </c:pt>
                <c:pt idx="117">
                  <c:v>109</c:v>
                </c:pt>
                <c:pt idx="118">
                  <c:v>125</c:v>
                </c:pt>
                <c:pt idx="119">
                  <c:v>199</c:v>
                </c:pt>
                <c:pt idx="120">
                  <c:v>113</c:v>
                </c:pt>
                <c:pt idx="121">
                  <c:v>284</c:v>
                </c:pt>
                <c:pt idx="122">
                  <c:v>115</c:v>
                </c:pt>
                <c:pt idx="123">
                  <c:v>188</c:v>
                </c:pt>
                <c:pt idx="124">
                  <c:v>139</c:v>
                </c:pt>
                <c:pt idx="125">
                  <c:v>232</c:v>
                </c:pt>
                <c:pt idx="126">
                  <c:v>83</c:v>
                </c:pt>
                <c:pt idx="127">
                  <c:v>100</c:v>
                </c:pt>
                <c:pt idx="128">
                  <c:v>113</c:v>
                </c:pt>
                <c:pt idx="129">
                  <c:v>100</c:v>
                </c:pt>
                <c:pt idx="130">
                  <c:v>123</c:v>
                </c:pt>
                <c:pt idx="131">
                  <c:v>106</c:v>
                </c:pt>
                <c:pt idx="132">
                  <c:v>126</c:v>
                </c:pt>
                <c:pt idx="133">
                  <c:v>200</c:v>
                </c:pt>
                <c:pt idx="134">
                  <c:v>47</c:v>
                </c:pt>
                <c:pt idx="135">
                  <c:v>202</c:v>
                </c:pt>
                <c:pt idx="136">
                  <c:v>97</c:v>
                </c:pt>
                <c:pt idx="137">
                  <c:v>49</c:v>
                </c:pt>
                <c:pt idx="138">
                  <c:v>84</c:v>
                </c:pt>
                <c:pt idx="139">
                  <c:v>209</c:v>
                </c:pt>
                <c:pt idx="140">
                  <c:v>70</c:v>
                </c:pt>
                <c:pt idx="141">
                  <c:v>185</c:v>
                </c:pt>
                <c:pt idx="142">
                  <c:v>209</c:v>
                </c:pt>
                <c:pt idx="143">
                  <c:v>175</c:v>
                </c:pt>
                <c:pt idx="144">
                  <c:v>118</c:v>
                </c:pt>
                <c:pt idx="145">
                  <c:v>253</c:v>
                </c:pt>
                <c:pt idx="146">
                  <c:v>20</c:v>
                </c:pt>
                <c:pt idx="147">
                  <c:v>103</c:v>
                </c:pt>
                <c:pt idx="148">
                  <c:v>120</c:v>
                </c:pt>
                <c:pt idx="149">
                  <c:v>102</c:v>
                </c:pt>
              </c:numCache>
            </c:numRef>
          </c:xVal>
          <c:yVal>
            <c:numRef>
              <c:f>Stores_Data!$T$2:$T$151</c:f>
              <c:numCache>
                <c:formatCode>0.0</c:formatCode>
                <c:ptCount val="150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44-4C7C-8602-113F2BAD3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26904"/>
        <c:axId val="661841920"/>
      </c:scatterChart>
      <c:valAx>
        <c:axId val="65842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Adv ($'000)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2955223182191365"/>
              <c:y val="0.903769167012018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41920"/>
        <c:crosses val="autoZero"/>
        <c:crossBetween val="midCat"/>
      </c:valAx>
      <c:valAx>
        <c:axId val="66184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Sales ($m) 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2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Sales ($m) vs Store with</a:t>
            </a:r>
            <a:r>
              <a:rPr lang="en-US" sz="1200" baseline="0">
                <a:solidFill>
                  <a:sysClr val="windowText" lastClr="000000"/>
                </a:solidFill>
              </a:rPr>
              <a:t> online channel</a:t>
            </a:r>
            <a:endParaRPr 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6682816189072255"/>
          <c:y val="3.8022813688212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Stores_Data!$T$1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3.1361614319368207E-3"/>
                  <c:y val="-9.61661042369703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Stores_Data!$D$2:$D$151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1</c:v>
                </c:pt>
                <c:pt idx="97">
                  <c:v>0</c:v>
                </c:pt>
                <c:pt idx="98">
                  <c:v>0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</c:numCache>
            </c:numRef>
          </c:xVal>
          <c:yVal>
            <c:numRef>
              <c:f>Stores_Data!$T$2:$T$151</c:f>
              <c:numCache>
                <c:formatCode>0.0</c:formatCode>
                <c:ptCount val="150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44-4C7C-8602-113F2BAD3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26904"/>
        <c:axId val="661841920"/>
      </c:scatterChart>
      <c:valAx>
        <c:axId val="65842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Store with online channel (1 = Yes, 0 = No)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18815733591553482"/>
              <c:y val="0.89677358243605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41920"/>
        <c:crosses val="autoZero"/>
        <c:crossBetween val="midCat"/>
      </c:valAx>
      <c:valAx>
        <c:axId val="66184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Sales ($m) 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2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</a:rPr>
              <a:t>Sales ($m) vs </a:t>
            </a:r>
            <a:r>
              <a:rPr lang="en-US" sz="1200" b="0" i="0" u="none" strike="noStrike" baseline="0">
                <a:effectLst/>
              </a:rPr>
              <a:t>Stores operating on Sunday</a:t>
            </a:r>
            <a:endParaRPr lang="en-US" sz="12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6682816189072255"/>
          <c:y val="3.80228136882129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Stores_Data!$T$1</c:f>
              <c:strCache>
                <c:ptCount val="1"/>
                <c:pt idx="0">
                  <c:v>Sales $m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9.8087900999416118E-3"/>
                  <c:y val="-0.150487011366925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Stores_Data!$B$2:$B$151</c:f>
              <c:numCache>
                <c:formatCode>General</c:formatCode>
                <c:ptCount val="1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</c:numCache>
            </c:numRef>
          </c:xVal>
          <c:yVal>
            <c:numRef>
              <c:f>Stores_Data!$T$2:$T$151</c:f>
              <c:numCache>
                <c:formatCode>0.0</c:formatCode>
                <c:ptCount val="150"/>
                <c:pt idx="0">
                  <c:v>12.5</c:v>
                </c:pt>
                <c:pt idx="1">
                  <c:v>14.5</c:v>
                </c:pt>
                <c:pt idx="2">
                  <c:v>19</c:v>
                </c:pt>
                <c:pt idx="3">
                  <c:v>18.2</c:v>
                </c:pt>
                <c:pt idx="4">
                  <c:v>7.6</c:v>
                </c:pt>
                <c:pt idx="5">
                  <c:v>18.5</c:v>
                </c:pt>
                <c:pt idx="6">
                  <c:v>13.1</c:v>
                </c:pt>
                <c:pt idx="7">
                  <c:v>14.9</c:v>
                </c:pt>
                <c:pt idx="8">
                  <c:v>17.100000000000001</c:v>
                </c:pt>
                <c:pt idx="9">
                  <c:v>9.1999999999999993</c:v>
                </c:pt>
                <c:pt idx="10">
                  <c:v>10.3</c:v>
                </c:pt>
                <c:pt idx="11">
                  <c:v>19.3</c:v>
                </c:pt>
                <c:pt idx="12">
                  <c:v>8.1</c:v>
                </c:pt>
                <c:pt idx="13">
                  <c:v>9.1</c:v>
                </c:pt>
                <c:pt idx="14">
                  <c:v>15.7</c:v>
                </c:pt>
                <c:pt idx="15">
                  <c:v>9.8000000000000007</c:v>
                </c:pt>
                <c:pt idx="16">
                  <c:v>19.5</c:v>
                </c:pt>
                <c:pt idx="17">
                  <c:v>16.2</c:v>
                </c:pt>
                <c:pt idx="18">
                  <c:v>8</c:v>
                </c:pt>
                <c:pt idx="19">
                  <c:v>12.2</c:v>
                </c:pt>
                <c:pt idx="20">
                  <c:v>11.1</c:v>
                </c:pt>
                <c:pt idx="21">
                  <c:v>16.8</c:v>
                </c:pt>
                <c:pt idx="22">
                  <c:v>11.8</c:v>
                </c:pt>
                <c:pt idx="23">
                  <c:v>14</c:v>
                </c:pt>
                <c:pt idx="24">
                  <c:v>10.5</c:v>
                </c:pt>
                <c:pt idx="25">
                  <c:v>6.2</c:v>
                </c:pt>
                <c:pt idx="26">
                  <c:v>16.899999999999999</c:v>
                </c:pt>
                <c:pt idx="27">
                  <c:v>7.9</c:v>
                </c:pt>
                <c:pt idx="28">
                  <c:v>9.6</c:v>
                </c:pt>
                <c:pt idx="29">
                  <c:v>16.3</c:v>
                </c:pt>
                <c:pt idx="30">
                  <c:v>11.2</c:v>
                </c:pt>
                <c:pt idx="31">
                  <c:v>13.1</c:v>
                </c:pt>
                <c:pt idx="32">
                  <c:v>8</c:v>
                </c:pt>
                <c:pt idx="33">
                  <c:v>16.100000000000001</c:v>
                </c:pt>
                <c:pt idx="34">
                  <c:v>10.4</c:v>
                </c:pt>
                <c:pt idx="35">
                  <c:v>7.4</c:v>
                </c:pt>
                <c:pt idx="36">
                  <c:v>10.5</c:v>
                </c:pt>
                <c:pt idx="37">
                  <c:v>12</c:v>
                </c:pt>
                <c:pt idx="38">
                  <c:v>14.5</c:v>
                </c:pt>
                <c:pt idx="39">
                  <c:v>5.9</c:v>
                </c:pt>
                <c:pt idx="40">
                  <c:v>9</c:v>
                </c:pt>
                <c:pt idx="41">
                  <c:v>15.8</c:v>
                </c:pt>
                <c:pt idx="42">
                  <c:v>14</c:v>
                </c:pt>
                <c:pt idx="43">
                  <c:v>15.3</c:v>
                </c:pt>
                <c:pt idx="44">
                  <c:v>14.4</c:v>
                </c:pt>
                <c:pt idx="45">
                  <c:v>14.8</c:v>
                </c:pt>
                <c:pt idx="46">
                  <c:v>12.1</c:v>
                </c:pt>
                <c:pt idx="47">
                  <c:v>8</c:v>
                </c:pt>
                <c:pt idx="48">
                  <c:v>8.4</c:v>
                </c:pt>
                <c:pt idx="49">
                  <c:v>10.6</c:v>
                </c:pt>
                <c:pt idx="50">
                  <c:v>10.9</c:v>
                </c:pt>
                <c:pt idx="51">
                  <c:v>8.6999999999999993</c:v>
                </c:pt>
                <c:pt idx="52">
                  <c:v>9.5</c:v>
                </c:pt>
                <c:pt idx="53">
                  <c:v>6.8</c:v>
                </c:pt>
                <c:pt idx="54">
                  <c:v>7.2</c:v>
                </c:pt>
                <c:pt idx="55">
                  <c:v>11.3</c:v>
                </c:pt>
                <c:pt idx="56">
                  <c:v>9.4</c:v>
                </c:pt>
                <c:pt idx="57">
                  <c:v>8.6</c:v>
                </c:pt>
                <c:pt idx="58">
                  <c:v>17.100000000000001</c:v>
                </c:pt>
                <c:pt idx="59">
                  <c:v>15.4</c:v>
                </c:pt>
                <c:pt idx="60">
                  <c:v>11</c:v>
                </c:pt>
                <c:pt idx="61">
                  <c:v>15.6</c:v>
                </c:pt>
                <c:pt idx="62">
                  <c:v>7.6</c:v>
                </c:pt>
                <c:pt idx="63">
                  <c:v>11.4</c:v>
                </c:pt>
                <c:pt idx="64">
                  <c:v>23.5</c:v>
                </c:pt>
                <c:pt idx="65">
                  <c:v>12.4</c:v>
                </c:pt>
                <c:pt idx="66">
                  <c:v>13.4</c:v>
                </c:pt>
                <c:pt idx="67">
                  <c:v>13.8</c:v>
                </c:pt>
                <c:pt idx="68">
                  <c:v>11.6</c:v>
                </c:pt>
                <c:pt idx="69">
                  <c:v>11.8</c:v>
                </c:pt>
                <c:pt idx="70">
                  <c:v>12.4</c:v>
                </c:pt>
                <c:pt idx="71">
                  <c:v>8.1</c:v>
                </c:pt>
                <c:pt idx="72">
                  <c:v>9.5</c:v>
                </c:pt>
                <c:pt idx="73">
                  <c:v>8.4</c:v>
                </c:pt>
                <c:pt idx="74">
                  <c:v>9</c:v>
                </c:pt>
                <c:pt idx="75">
                  <c:v>15.5</c:v>
                </c:pt>
                <c:pt idx="76">
                  <c:v>10.4</c:v>
                </c:pt>
                <c:pt idx="77">
                  <c:v>12.7</c:v>
                </c:pt>
                <c:pt idx="78">
                  <c:v>14</c:v>
                </c:pt>
                <c:pt idx="79">
                  <c:v>9.4</c:v>
                </c:pt>
                <c:pt idx="80">
                  <c:v>14</c:v>
                </c:pt>
                <c:pt idx="81">
                  <c:v>15.9</c:v>
                </c:pt>
                <c:pt idx="82">
                  <c:v>7.5</c:v>
                </c:pt>
                <c:pt idx="83">
                  <c:v>8.1</c:v>
                </c:pt>
                <c:pt idx="84">
                  <c:v>10.3</c:v>
                </c:pt>
                <c:pt idx="85">
                  <c:v>7.7</c:v>
                </c:pt>
                <c:pt idx="86">
                  <c:v>8.5</c:v>
                </c:pt>
                <c:pt idx="87">
                  <c:v>10.7</c:v>
                </c:pt>
                <c:pt idx="88">
                  <c:v>7.4</c:v>
                </c:pt>
                <c:pt idx="89">
                  <c:v>14.8</c:v>
                </c:pt>
                <c:pt idx="90">
                  <c:v>7.3</c:v>
                </c:pt>
                <c:pt idx="91">
                  <c:v>7.6</c:v>
                </c:pt>
                <c:pt idx="92">
                  <c:v>9</c:v>
                </c:pt>
                <c:pt idx="93">
                  <c:v>12.9</c:v>
                </c:pt>
                <c:pt idx="94">
                  <c:v>9</c:v>
                </c:pt>
                <c:pt idx="95">
                  <c:v>18.2</c:v>
                </c:pt>
                <c:pt idx="96">
                  <c:v>14.4</c:v>
                </c:pt>
                <c:pt idx="97">
                  <c:v>8.8000000000000007</c:v>
                </c:pt>
                <c:pt idx="98">
                  <c:v>12.5</c:v>
                </c:pt>
                <c:pt idx="99">
                  <c:v>13.3</c:v>
                </c:pt>
                <c:pt idx="100">
                  <c:v>12.5</c:v>
                </c:pt>
                <c:pt idx="101">
                  <c:v>13.2</c:v>
                </c:pt>
                <c:pt idx="102">
                  <c:v>11.1</c:v>
                </c:pt>
                <c:pt idx="103">
                  <c:v>8.3000000000000007</c:v>
                </c:pt>
                <c:pt idx="104">
                  <c:v>9.3000000000000007</c:v>
                </c:pt>
                <c:pt idx="105">
                  <c:v>8.1999999999999993</c:v>
                </c:pt>
                <c:pt idx="106">
                  <c:v>14.8</c:v>
                </c:pt>
                <c:pt idx="107">
                  <c:v>10.7</c:v>
                </c:pt>
                <c:pt idx="108">
                  <c:v>8.8000000000000007</c:v>
                </c:pt>
                <c:pt idx="109">
                  <c:v>9.6999999999999993</c:v>
                </c:pt>
                <c:pt idx="110">
                  <c:v>9.6999999999999993</c:v>
                </c:pt>
                <c:pt idx="111">
                  <c:v>10.5</c:v>
                </c:pt>
                <c:pt idx="112">
                  <c:v>8.9</c:v>
                </c:pt>
                <c:pt idx="113">
                  <c:v>7.9</c:v>
                </c:pt>
                <c:pt idx="114">
                  <c:v>21</c:v>
                </c:pt>
                <c:pt idx="115">
                  <c:v>12.7</c:v>
                </c:pt>
                <c:pt idx="116">
                  <c:v>9.4</c:v>
                </c:pt>
                <c:pt idx="117">
                  <c:v>7.5</c:v>
                </c:pt>
                <c:pt idx="118">
                  <c:v>11.8</c:v>
                </c:pt>
                <c:pt idx="119">
                  <c:v>11.4</c:v>
                </c:pt>
                <c:pt idx="120">
                  <c:v>7.2</c:v>
                </c:pt>
                <c:pt idx="121">
                  <c:v>20.399999999999999</c:v>
                </c:pt>
                <c:pt idx="122">
                  <c:v>9.8000000000000007</c:v>
                </c:pt>
                <c:pt idx="123">
                  <c:v>16.2</c:v>
                </c:pt>
                <c:pt idx="124">
                  <c:v>11.4</c:v>
                </c:pt>
                <c:pt idx="125">
                  <c:v>18.3</c:v>
                </c:pt>
                <c:pt idx="126">
                  <c:v>8.6999999999999993</c:v>
                </c:pt>
                <c:pt idx="127">
                  <c:v>9.1</c:v>
                </c:pt>
                <c:pt idx="128">
                  <c:v>9.6999999999999993</c:v>
                </c:pt>
                <c:pt idx="129">
                  <c:v>6.6</c:v>
                </c:pt>
                <c:pt idx="130">
                  <c:v>9.1</c:v>
                </c:pt>
                <c:pt idx="131">
                  <c:v>9.6999999999999993</c:v>
                </c:pt>
                <c:pt idx="132">
                  <c:v>7.8</c:v>
                </c:pt>
                <c:pt idx="133">
                  <c:v>13.9</c:v>
                </c:pt>
                <c:pt idx="134">
                  <c:v>10.3</c:v>
                </c:pt>
                <c:pt idx="135">
                  <c:v>11.7</c:v>
                </c:pt>
                <c:pt idx="136">
                  <c:v>9.4</c:v>
                </c:pt>
                <c:pt idx="137">
                  <c:v>9.5</c:v>
                </c:pt>
                <c:pt idx="138">
                  <c:v>8.6999999999999993</c:v>
                </c:pt>
                <c:pt idx="139">
                  <c:v>12.8</c:v>
                </c:pt>
                <c:pt idx="140">
                  <c:v>6.6</c:v>
                </c:pt>
                <c:pt idx="141">
                  <c:v>17</c:v>
                </c:pt>
                <c:pt idx="142">
                  <c:v>16.7</c:v>
                </c:pt>
                <c:pt idx="143">
                  <c:v>15.9</c:v>
                </c:pt>
                <c:pt idx="144">
                  <c:v>7.9</c:v>
                </c:pt>
                <c:pt idx="145">
                  <c:v>14.1</c:v>
                </c:pt>
                <c:pt idx="146">
                  <c:v>8.1</c:v>
                </c:pt>
                <c:pt idx="147">
                  <c:v>13.6</c:v>
                </c:pt>
                <c:pt idx="148">
                  <c:v>10</c:v>
                </c:pt>
                <c:pt idx="149">
                  <c:v>11.6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44-4C7C-8602-113F2BAD3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8426904"/>
        <c:axId val="661841920"/>
      </c:scatterChart>
      <c:valAx>
        <c:axId val="65842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Stores operating on Sunday (1 = Yes, 0 = No)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17986365565690426"/>
              <c:y val="0.887845884291059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841920"/>
        <c:crosses val="autoZero"/>
        <c:crossBetween val="midCat"/>
      </c:valAx>
      <c:valAx>
        <c:axId val="661841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solidFill>
                      <a:sysClr val="windowText" lastClr="000000"/>
                    </a:solidFill>
                    <a:effectLst/>
                  </a:rPr>
                  <a:t>Sales ($m) </a:t>
                </a:r>
                <a:endParaRPr lang="en-AU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42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13" Type="http://schemas.openxmlformats.org/officeDocument/2006/relationships/chart" Target="../charts/chart44.xml"/><Relationship Id="rId18" Type="http://schemas.openxmlformats.org/officeDocument/2006/relationships/image" Target="../media/image2.png"/><Relationship Id="rId26" Type="http://schemas.openxmlformats.org/officeDocument/2006/relationships/image" Target="../media/image10.png"/><Relationship Id="rId3" Type="http://schemas.openxmlformats.org/officeDocument/2006/relationships/chart" Target="../charts/chart34.xml"/><Relationship Id="rId21" Type="http://schemas.openxmlformats.org/officeDocument/2006/relationships/image" Target="../media/image5.png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17" Type="http://schemas.openxmlformats.org/officeDocument/2006/relationships/image" Target="../media/image1.png"/><Relationship Id="rId25" Type="http://schemas.openxmlformats.org/officeDocument/2006/relationships/image" Target="../media/image9.png"/><Relationship Id="rId2" Type="http://schemas.openxmlformats.org/officeDocument/2006/relationships/chart" Target="../charts/chart33.xml"/><Relationship Id="rId16" Type="http://schemas.openxmlformats.org/officeDocument/2006/relationships/chart" Target="../charts/chart47.xml"/><Relationship Id="rId20" Type="http://schemas.openxmlformats.org/officeDocument/2006/relationships/image" Target="../media/image4.png"/><Relationship Id="rId29" Type="http://schemas.openxmlformats.org/officeDocument/2006/relationships/image" Target="../media/image13.png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24" Type="http://schemas.openxmlformats.org/officeDocument/2006/relationships/image" Target="../media/image8.png"/><Relationship Id="rId5" Type="http://schemas.openxmlformats.org/officeDocument/2006/relationships/chart" Target="../charts/chart36.xml"/><Relationship Id="rId15" Type="http://schemas.openxmlformats.org/officeDocument/2006/relationships/chart" Target="../charts/chart46.xml"/><Relationship Id="rId23" Type="http://schemas.openxmlformats.org/officeDocument/2006/relationships/image" Target="../media/image7.png"/><Relationship Id="rId28" Type="http://schemas.openxmlformats.org/officeDocument/2006/relationships/image" Target="../media/image12.png"/><Relationship Id="rId10" Type="http://schemas.openxmlformats.org/officeDocument/2006/relationships/chart" Target="../charts/chart41.xml"/><Relationship Id="rId19" Type="http://schemas.openxmlformats.org/officeDocument/2006/relationships/image" Target="../media/image3.png"/><Relationship Id="rId4" Type="http://schemas.openxmlformats.org/officeDocument/2006/relationships/chart" Target="../charts/chart35.xml"/><Relationship Id="rId9" Type="http://schemas.openxmlformats.org/officeDocument/2006/relationships/chart" Target="../charts/chart40.xml"/><Relationship Id="rId14" Type="http://schemas.openxmlformats.org/officeDocument/2006/relationships/chart" Target="../charts/chart45.xml"/><Relationship Id="rId22" Type="http://schemas.openxmlformats.org/officeDocument/2006/relationships/image" Target="../media/image6.png"/><Relationship Id="rId27" Type="http://schemas.openxmlformats.org/officeDocument/2006/relationships/image" Target="../media/image11.png"/><Relationship Id="rId30" Type="http://schemas.openxmlformats.org/officeDocument/2006/relationships/image" Target="../media/image1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23</xdr:row>
      <xdr:rowOff>160020</xdr:rowOff>
    </xdr:from>
    <xdr:to>
      <xdr:col>9</xdr:col>
      <xdr:colOff>868680</xdr:colOff>
      <xdr:row>41</xdr:row>
      <xdr:rowOff>99060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6DC8CB6-5718-4923-B45A-1D58039A8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68580</xdr:colOff>
      <xdr:row>6</xdr:row>
      <xdr:rowOff>45720</xdr:rowOff>
    </xdr:from>
    <xdr:to>
      <xdr:col>17</xdr:col>
      <xdr:colOff>259080</xdr:colOff>
      <xdr:row>16</xdr:row>
      <xdr:rowOff>144780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061EEEE-F734-4183-AFB1-84B85EC76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281940</xdr:colOff>
      <xdr:row>6</xdr:row>
      <xdr:rowOff>38100</xdr:rowOff>
    </xdr:from>
    <xdr:to>
      <xdr:col>20</xdr:col>
      <xdr:colOff>502920</xdr:colOff>
      <xdr:row>16</xdr:row>
      <xdr:rowOff>144780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F3CBD3E-5FBE-40D1-B7CC-49024F67F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167640</xdr:rowOff>
    </xdr:from>
    <xdr:to>
      <xdr:col>15</xdr:col>
      <xdr:colOff>228600</xdr:colOff>
      <xdr:row>21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F88C09-9F22-4322-A6F9-40CF7B26A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167640</xdr:rowOff>
    </xdr:from>
    <xdr:to>
      <xdr:col>15</xdr:col>
      <xdr:colOff>228600</xdr:colOff>
      <xdr:row>21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B25D01-6851-40B3-88EE-6F7A039B6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6</xdr:row>
      <xdr:rowOff>22860</xdr:rowOff>
    </xdr:from>
    <xdr:to>
      <xdr:col>12</xdr:col>
      <xdr:colOff>297180</xdr:colOff>
      <xdr:row>21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860ABB-8DF6-4168-9BFF-34B228EDF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403860</xdr:colOff>
      <xdr:row>5</xdr:row>
      <xdr:rowOff>7620</xdr:rowOff>
    </xdr:from>
    <xdr:to>
      <xdr:col>12</xdr:col>
      <xdr:colOff>99060</xdr:colOff>
      <xdr:row>20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B559CF-3977-4350-99B0-A0F54B87B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</xdr:colOff>
      <xdr:row>6</xdr:row>
      <xdr:rowOff>91440</xdr:rowOff>
    </xdr:from>
    <xdr:to>
      <xdr:col>11</xdr:col>
      <xdr:colOff>396240</xdr:colOff>
      <xdr:row>21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6D0593-A766-471F-9804-5388ED59A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4</xdr:row>
      <xdr:rowOff>129540</xdr:rowOff>
    </xdr:from>
    <xdr:to>
      <xdr:col>10</xdr:col>
      <xdr:colOff>457200</xdr:colOff>
      <xdr:row>19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602CA6-829C-477D-B65E-D23702A88A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5</xdr:row>
      <xdr:rowOff>7620</xdr:rowOff>
    </xdr:from>
    <xdr:to>
      <xdr:col>9</xdr:col>
      <xdr:colOff>76200</xdr:colOff>
      <xdr:row>20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294B73-1BA7-409D-8D13-D780743A4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4</xdr:row>
      <xdr:rowOff>30480</xdr:rowOff>
    </xdr:from>
    <xdr:to>
      <xdr:col>7</xdr:col>
      <xdr:colOff>373380</xdr:colOff>
      <xdr:row>19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646353-6146-41DB-93E0-DC9124513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350520</xdr:colOff>
      <xdr:row>4</xdr:row>
      <xdr:rowOff>0</xdr:rowOff>
    </xdr:from>
    <xdr:to>
      <xdr:col>8</xdr:col>
      <xdr:colOff>45720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BDD208-3121-4ED9-BE9E-3480D4143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188258</xdr:colOff>
      <xdr:row>1</xdr:row>
      <xdr:rowOff>149711</xdr:rowOff>
    </xdr:from>
    <xdr:to>
      <xdr:col>26</xdr:col>
      <xdr:colOff>259976</xdr:colOff>
      <xdr:row>17</xdr:row>
      <xdr:rowOff>116541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B07102-BE1D-47C4-817E-7ED29BDCF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161365</xdr:colOff>
      <xdr:row>4</xdr:row>
      <xdr:rowOff>143435</xdr:rowOff>
    </xdr:from>
    <xdr:to>
      <xdr:col>26</xdr:col>
      <xdr:colOff>71717</xdr:colOff>
      <xdr:row>14</xdr:row>
      <xdr:rowOff>104439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BA9C9BA8-B341-4882-BE25-879A17E18D5F}"/>
            </a:ext>
          </a:extLst>
        </xdr:cNvPr>
        <xdr:cNvCxnSpPr/>
      </xdr:nvCxnSpPr>
      <xdr:spPr>
        <a:xfrm flipH="1">
          <a:off x="11940989" y="878541"/>
          <a:ext cx="4177552" cy="1780839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</xdr:colOff>
      <xdr:row>3</xdr:row>
      <xdr:rowOff>0</xdr:rowOff>
    </xdr:from>
    <xdr:to>
      <xdr:col>6</xdr:col>
      <xdr:colOff>76200</xdr:colOff>
      <xdr:row>18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4DFF5A-0BF1-4897-9B88-37225E8864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167640</xdr:colOff>
      <xdr:row>3</xdr:row>
      <xdr:rowOff>15240</xdr:rowOff>
    </xdr:from>
    <xdr:to>
      <xdr:col>13</xdr:col>
      <xdr:colOff>137160</xdr:colOff>
      <xdr:row>18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CD8ECF-FECC-4CD0-89B8-62267B5CE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228600</xdr:colOff>
      <xdr:row>3</xdr:row>
      <xdr:rowOff>0</xdr:rowOff>
    </xdr:from>
    <xdr:to>
      <xdr:col>19</xdr:col>
      <xdr:colOff>419100</xdr:colOff>
      <xdr:row>18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1D2851C-9CA2-4AD5-8BBC-2F81CE8BA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190500</xdr:colOff>
      <xdr:row>18</xdr:row>
      <xdr:rowOff>167640</xdr:rowOff>
    </xdr:from>
    <xdr:to>
      <xdr:col>13</xdr:col>
      <xdr:colOff>144780</xdr:colOff>
      <xdr:row>34</xdr:row>
      <xdr:rowOff>137160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9F4D57-A17B-400E-A422-9E256F372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60960</xdr:colOff>
      <xdr:row>87</xdr:row>
      <xdr:rowOff>22860</xdr:rowOff>
    </xdr:from>
    <xdr:to>
      <xdr:col>6</xdr:col>
      <xdr:colOff>106680</xdr:colOff>
      <xdr:row>103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EB25F7E-EFB3-42CE-A2CC-31BDC8FE6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266700</xdr:colOff>
      <xdr:row>87</xdr:row>
      <xdr:rowOff>38100</xdr:rowOff>
    </xdr:from>
    <xdr:to>
      <xdr:col>13</xdr:col>
      <xdr:colOff>167640</xdr:colOff>
      <xdr:row>102</xdr:row>
      <xdr:rowOff>160020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F0048048-F301-4A2B-86C2-E32AEB4B35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76200</xdr:colOff>
      <xdr:row>18</xdr:row>
      <xdr:rowOff>175260</xdr:rowOff>
    </xdr:from>
    <xdr:to>
      <xdr:col>6</xdr:col>
      <xdr:colOff>83820</xdr:colOff>
      <xdr:row>34</xdr:row>
      <xdr:rowOff>144780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5751A1D2-A12F-4A78-96F7-2712F07294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91440</xdr:colOff>
      <xdr:row>36</xdr:row>
      <xdr:rowOff>7620</xdr:rowOff>
    </xdr:from>
    <xdr:to>
      <xdr:col>6</xdr:col>
      <xdr:colOff>60960</xdr:colOff>
      <xdr:row>51</xdr:row>
      <xdr:rowOff>167640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67AC1A3-5CCF-4847-B3A9-1837B5362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182880</xdr:colOff>
      <xdr:row>36</xdr:row>
      <xdr:rowOff>15240</xdr:rowOff>
    </xdr:from>
    <xdr:to>
      <xdr:col>13</xdr:col>
      <xdr:colOff>175260</xdr:colOff>
      <xdr:row>52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112B9EB5-C8D8-4E0B-91DE-32F17CB7C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259080</xdr:colOff>
      <xdr:row>36</xdr:row>
      <xdr:rowOff>7620</xdr:rowOff>
    </xdr:from>
    <xdr:to>
      <xdr:col>19</xdr:col>
      <xdr:colOff>434340</xdr:colOff>
      <xdr:row>52</xdr:row>
      <xdr:rowOff>22860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8FD80C87-56BE-481F-B1E7-57F4B03DA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236220</xdr:colOff>
      <xdr:row>19</xdr:row>
      <xdr:rowOff>0</xdr:rowOff>
    </xdr:from>
    <xdr:to>
      <xdr:col>19</xdr:col>
      <xdr:colOff>434340</xdr:colOff>
      <xdr:row>35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963260A2-CA3F-47B5-B440-5AF8FA379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205740</xdr:colOff>
      <xdr:row>70</xdr:row>
      <xdr:rowOff>7620</xdr:rowOff>
    </xdr:from>
    <xdr:to>
      <xdr:col>13</xdr:col>
      <xdr:colOff>190500</xdr:colOff>
      <xdr:row>85</xdr:row>
      <xdr:rowOff>152400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8E1BAC4B-62B6-46B8-B039-F617B1562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320040</xdr:colOff>
      <xdr:row>87</xdr:row>
      <xdr:rowOff>15240</xdr:rowOff>
    </xdr:from>
    <xdr:to>
      <xdr:col>19</xdr:col>
      <xdr:colOff>480060</xdr:colOff>
      <xdr:row>102</xdr:row>
      <xdr:rowOff>167640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FBC3F6A3-0E02-4277-9EEE-FB43001C91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198120</xdr:colOff>
      <xdr:row>52</xdr:row>
      <xdr:rowOff>175260</xdr:rowOff>
    </xdr:from>
    <xdr:to>
      <xdr:col>13</xdr:col>
      <xdr:colOff>182880</xdr:colOff>
      <xdr:row>68</xdr:row>
      <xdr:rowOff>175260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786B2D0-7283-48AB-87E4-AFB9A0856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53340</xdr:colOff>
      <xdr:row>52</xdr:row>
      <xdr:rowOff>175260</xdr:rowOff>
    </xdr:from>
    <xdr:to>
      <xdr:col>6</xdr:col>
      <xdr:colOff>53340</xdr:colOff>
      <xdr:row>69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C189FDCC-D578-4CFC-9434-76926C3B6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297180</xdr:colOff>
      <xdr:row>53</xdr:row>
      <xdr:rowOff>0</xdr:rowOff>
    </xdr:from>
    <xdr:to>
      <xdr:col>19</xdr:col>
      <xdr:colOff>419100</xdr:colOff>
      <xdr:row>69</xdr:row>
      <xdr:rowOff>15240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1F566518-48C5-4515-94E8-732A5FA00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327660</xdr:colOff>
      <xdr:row>70</xdr:row>
      <xdr:rowOff>7620</xdr:rowOff>
    </xdr:from>
    <xdr:to>
      <xdr:col>19</xdr:col>
      <xdr:colOff>457200</xdr:colOff>
      <xdr:row>85</xdr:row>
      <xdr:rowOff>167640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FB110EA8-A2F4-49C4-910F-0E0F58663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53340</xdr:colOff>
      <xdr:row>69</xdr:row>
      <xdr:rowOff>160020</xdr:rowOff>
    </xdr:from>
    <xdr:to>
      <xdr:col>6</xdr:col>
      <xdr:colOff>45720</xdr:colOff>
      <xdr:row>85</xdr:row>
      <xdr:rowOff>175260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673C40A0-5181-418A-A25B-C91B2DEA3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266700</xdr:colOff>
      <xdr:row>2</xdr:row>
      <xdr:rowOff>15240</xdr:rowOff>
    </xdr:from>
    <xdr:to>
      <xdr:col>22</xdr:col>
      <xdr:colOff>266700</xdr:colOff>
      <xdr:row>17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E3B65F-DB98-4664-BADB-F56BED7B6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243840</xdr:colOff>
      <xdr:row>5</xdr:row>
      <xdr:rowOff>30480</xdr:rowOff>
    </xdr:from>
    <xdr:to>
      <xdr:col>22</xdr:col>
      <xdr:colOff>114300</xdr:colOff>
      <xdr:row>14</xdr:row>
      <xdr:rowOff>106680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A432FD4-9F88-43CC-8104-B112AC4E9C6A}"/>
            </a:ext>
          </a:extLst>
        </xdr:cNvPr>
        <xdr:cNvCxnSpPr/>
      </xdr:nvCxnSpPr>
      <xdr:spPr>
        <a:xfrm flipH="1">
          <a:off x="10424160" y="960120"/>
          <a:ext cx="3528060" cy="1744980"/>
        </a:xfrm>
        <a:prstGeom prst="line">
          <a:avLst/>
        </a:prstGeom>
        <a:ln w="28575"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1</xdr:row>
      <xdr:rowOff>53340</xdr:rowOff>
    </xdr:from>
    <xdr:to>
      <xdr:col>18</xdr:col>
      <xdr:colOff>106680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A6A1C3-6E8F-4026-8A6C-CAAADA0CE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99060</xdr:colOff>
      <xdr:row>9</xdr:row>
      <xdr:rowOff>45720</xdr:rowOff>
    </xdr:from>
    <xdr:to>
      <xdr:col>21</xdr:col>
      <xdr:colOff>175260</xdr:colOff>
      <xdr:row>26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E56FDB-044C-473B-8B45-3328430E61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0</xdr:row>
      <xdr:rowOff>137160</xdr:rowOff>
    </xdr:from>
    <xdr:to>
      <xdr:col>20</xdr:col>
      <xdr:colOff>114300</xdr:colOff>
      <xdr:row>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7FD22-3CC7-474F-99FE-501EEE6D37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182880</xdr:colOff>
      <xdr:row>0</xdr:row>
      <xdr:rowOff>152400</xdr:rowOff>
    </xdr:from>
    <xdr:to>
      <xdr:col>26</xdr:col>
      <xdr:colOff>182880</xdr:colOff>
      <xdr:row>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6ED081-0415-48CD-BF1E-D8AC5D96FF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289560</xdr:colOff>
      <xdr:row>0</xdr:row>
      <xdr:rowOff>152400</xdr:rowOff>
    </xdr:from>
    <xdr:to>
      <xdr:col>32</xdr:col>
      <xdr:colOff>289560</xdr:colOff>
      <xdr:row>9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C03FFD-A1DC-476A-A939-46B82E521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15240</xdr:colOff>
      <xdr:row>10</xdr:row>
      <xdr:rowOff>152400</xdr:rowOff>
    </xdr:from>
    <xdr:to>
      <xdr:col>20</xdr:col>
      <xdr:colOff>99060</xdr:colOff>
      <xdr:row>20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517E61-BEC4-4F9D-A671-768B71BA5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167640</xdr:colOff>
      <xdr:row>10</xdr:row>
      <xdr:rowOff>152400</xdr:rowOff>
    </xdr:from>
    <xdr:to>
      <xdr:col>26</xdr:col>
      <xdr:colOff>106680</xdr:colOff>
      <xdr:row>20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83AC3FF-34CC-4EC7-9B91-0C41F6754E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182880</xdr:colOff>
      <xdr:row>10</xdr:row>
      <xdr:rowOff>152400</xdr:rowOff>
    </xdr:from>
    <xdr:to>
      <xdr:col>32</xdr:col>
      <xdr:colOff>182880</xdr:colOff>
      <xdr:row>20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54DB20-ECB3-4111-969C-445C763F4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228600</xdr:colOff>
      <xdr:row>21</xdr:row>
      <xdr:rowOff>114300</xdr:rowOff>
    </xdr:from>
    <xdr:to>
      <xdr:col>30</xdr:col>
      <xdr:colOff>365760</xdr:colOff>
      <xdr:row>39</xdr:row>
      <xdr:rowOff>30480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E4DE52-865A-4A38-A608-6780BD0B0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22</xdr:row>
      <xdr:rowOff>0</xdr:rowOff>
    </xdr:from>
    <xdr:to>
      <xdr:col>37</xdr:col>
      <xdr:colOff>601980</xdr:colOff>
      <xdr:row>36</xdr:row>
      <xdr:rowOff>167640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402C650-78C7-423D-8189-2467B7A33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19</xdr:row>
      <xdr:rowOff>91440</xdr:rowOff>
    </xdr:from>
    <xdr:to>
      <xdr:col>11</xdr:col>
      <xdr:colOff>381000</xdr:colOff>
      <xdr:row>32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DD4276-0266-4C4E-AD0B-E4166DB52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33</xdr:row>
      <xdr:rowOff>0</xdr:rowOff>
    </xdr:from>
    <xdr:to>
      <xdr:col>11</xdr:col>
      <xdr:colOff>393700</xdr:colOff>
      <xdr:row>50</xdr:row>
      <xdr:rowOff>176107</xdr:rowOff>
    </xdr:to>
    <xdr:graphicFrame macro="">
      <xdr:nvGraphicFramePr>
        <xdr:cNvPr id="5" name="Chart 2">
          <a:extLst>
            <a:ext uri="{FF2B5EF4-FFF2-40B4-BE49-F238E27FC236}">
              <a16:creationId xmlns:a16="http://schemas.microsoft.com/office/drawing/2014/main" id="{653FBB6A-B058-4B70-99CA-F383C0AC8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125505</xdr:colOff>
      <xdr:row>0</xdr:row>
      <xdr:rowOff>98612</xdr:rowOff>
    </xdr:from>
    <xdr:to>
      <xdr:col>12</xdr:col>
      <xdr:colOff>215152</xdr:colOff>
      <xdr:row>13</xdr:row>
      <xdr:rowOff>79338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CC4B910B-87A7-4DCD-B85B-93067D0B7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323626</xdr:colOff>
      <xdr:row>0</xdr:row>
      <xdr:rowOff>113852</xdr:rowOff>
    </xdr:from>
    <xdr:to>
      <xdr:col>18</xdr:col>
      <xdr:colOff>369346</xdr:colOff>
      <xdr:row>13</xdr:row>
      <xdr:rowOff>94578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65260195-5547-4C39-B35D-E3C3A344C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536986</xdr:colOff>
      <xdr:row>0</xdr:row>
      <xdr:rowOff>113852</xdr:rowOff>
    </xdr:from>
    <xdr:to>
      <xdr:col>25</xdr:col>
      <xdr:colOff>270286</xdr:colOff>
      <xdr:row>13</xdr:row>
      <xdr:rowOff>94578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6C2B66D1-F249-4251-827D-069BAC14CF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35860</xdr:rowOff>
    </xdr:from>
    <xdr:to>
      <xdr:col>5</xdr:col>
      <xdr:colOff>556708</xdr:colOff>
      <xdr:row>26</xdr:row>
      <xdr:rowOff>195880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8BD7108A-04D1-4DE3-A222-97EC6FE0C6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142539</xdr:colOff>
      <xdr:row>14</xdr:row>
      <xdr:rowOff>4931</xdr:rowOff>
    </xdr:from>
    <xdr:to>
      <xdr:col>12</xdr:col>
      <xdr:colOff>188259</xdr:colOff>
      <xdr:row>26</xdr:row>
      <xdr:rowOff>179295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66A77487-7F98-4A47-9960-2B89C66D1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277907</xdr:colOff>
      <xdr:row>14</xdr:row>
      <xdr:rowOff>17928</xdr:rowOff>
    </xdr:from>
    <xdr:to>
      <xdr:col>18</xdr:col>
      <xdr:colOff>430306</xdr:colOff>
      <xdr:row>26</xdr:row>
      <xdr:rowOff>152399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3761F48E-A6CF-4705-89DE-E221CA988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546846</xdr:colOff>
      <xdr:row>13</xdr:row>
      <xdr:rowOff>176605</xdr:rowOff>
    </xdr:from>
    <xdr:to>
      <xdr:col>25</xdr:col>
      <xdr:colOff>286869</xdr:colOff>
      <xdr:row>26</xdr:row>
      <xdr:rowOff>139402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4EFB10E-73BA-40B2-8361-6698A5A27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17930</xdr:colOff>
      <xdr:row>27</xdr:row>
      <xdr:rowOff>94575</xdr:rowOff>
    </xdr:from>
    <xdr:to>
      <xdr:col>5</xdr:col>
      <xdr:colOff>574638</xdr:colOff>
      <xdr:row>40</xdr:row>
      <xdr:rowOff>71715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2DE690A3-A4B4-4E47-9EA4-B049403CD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143436</xdr:colOff>
      <xdr:row>27</xdr:row>
      <xdr:rowOff>15239</xdr:rowOff>
    </xdr:from>
    <xdr:to>
      <xdr:col>12</xdr:col>
      <xdr:colOff>215154</xdr:colOff>
      <xdr:row>39</xdr:row>
      <xdr:rowOff>170330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99B45634-61BA-4872-9D54-B86CCBF8FE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291803</xdr:colOff>
      <xdr:row>27</xdr:row>
      <xdr:rowOff>16586</xdr:rowOff>
    </xdr:from>
    <xdr:to>
      <xdr:col>18</xdr:col>
      <xdr:colOff>573741</xdr:colOff>
      <xdr:row>39</xdr:row>
      <xdr:rowOff>176606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FB36E30F-E773-455C-9C47-8EFBB4893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20619</xdr:colOff>
      <xdr:row>40</xdr:row>
      <xdr:rowOff>124161</xdr:rowOff>
    </xdr:from>
    <xdr:to>
      <xdr:col>5</xdr:col>
      <xdr:colOff>577327</xdr:colOff>
      <xdr:row>53</xdr:row>
      <xdr:rowOff>86957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66F197C6-FDEA-443B-953D-A24F4A403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89648</xdr:colOff>
      <xdr:row>27</xdr:row>
      <xdr:rowOff>7620</xdr:rowOff>
    </xdr:from>
    <xdr:to>
      <xdr:col>25</xdr:col>
      <xdr:colOff>251012</xdr:colOff>
      <xdr:row>39</xdr:row>
      <xdr:rowOff>167640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2DB2664-40F2-4910-8BC0-5F87AD158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152400</xdr:colOff>
      <xdr:row>40</xdr:row>
      <xdr:rowOff>20171</xdr:rowOff>
    </xdr:from>
    <xdr:to>
      <xdr:col>12</xdr:col>
      <xdr:colOff>251012</xdr:colOff>
      <xdr:row>52</xdr:row>
      <xdr:rowOff>179295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EEABBC46-55E8-476A-ACAC-1FD059750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313764</xdr:colOff>
      <xdr:row>40</xdr:row>
      <xdr:rowOff>62752</xdr:rowOff>
    </xdr:from>
    <xdr:to>
      <xdr:col>19</xdr:col>
      <xdr:colOff>0</xdr:colOff>
      <xdr:row>53</xdr:row>
      <xdr:rowOff>25548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7EC0708A-B5E7-4441-817B-8E6D24692C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107576</xdr:colOff>
      <xdr:row>40</xdr:row>
      <xdr:rowOff>90990</xdr:rowOff>
    </xdr:from>
    <xdr:to>
      <xdr:col>25</xdr:col>
      <xdr:colOff>286869</xdr:colOff>
      <xdr:row>53</xdr:row>
      <xdr:rowOff>53786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599DF17C-4969-41F1-B3B8-5DFD2687A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53788</xdr:colOff>
      <xdr:row>54</xdr:row>
      <xdr:rowOff>62753</xdr:rowOff>
    </xdr:from>
    <xdr:to>
      <xdr:col>6</xdr:col>
      <xdr:colOff>896</xdr:colOff>
      <xdr:row>67</xdr:row>
      <xdr:rowOff>25550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2E3FC1D-6C4F-40A5-9FD9-0DECF3982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0</xdr:col>
      <xdr:colOff>0</xdr:colOff>
      <xdr:row>68</xdr:row>
      <xdr:rowOff>0</xdr:rowOff>
    </xdr:from>
    <xdr:to>
      <xdr:col>5</xdr:col>
      <xdr:colOff>499112</xdr:colOff>
      <xdr:row>79</xdr:row>
      <xdr:rowOff>92354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9F038B5-43DC-4B8C-A610-23A921661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3393271"/>
          <a:ext cx="3645724" cy="226181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0</xdr:colOff>
      <xdr:row>68</xdr:row>
      <xdr:rowOff>0</xdr:rowOff>
    </xdr:from>
    <xdr:to>
      <xdr:col>11</xdr:col>
      <xdr:colOff>329477</xdr:colOff>
      <xdr:row>79</xdr:row>
      <xdr:rowOff>67968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55F3EDC-30DD-4BBC-8713-214DA29C9E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756212" y="13393271"/>
          <a:ext cx="3377477" cy="223742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12</xdr:col>
      <xdr:colOff>0</xdr:colOff>
      <xdr:row>68</xdr:row>
      <xdr:rowOff>0</xdr:rowOff>
    </xdr:from>
    <xdr:to>
      <xdr:col>18</xdr:col>
      <xdr:colOff>158827</xdr:colOff>
      <xdr:row>79</xdr:row>
      <xdr:rowOff>55775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4F2D19C-881B-48DD-A22A-A178F8E0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7413812" y="13393271"/>
          <a:ext cx="3816427" cy="222523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0</xdr:colOff>
      <xdr:row>68</xdr:row>
      <xdr:rowOff>0</xdr:rowOff>
    </xdr:from>
    <xdr:to>
      <xdr:col>25</xdr:col>
      <xdr:colOff>183213</xdr:colOff>
      <xdr:row>79</xdr:row>
      <xdr:rowOff>86258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0A6FCCD-0FE4-4488-AA4F-C26AA1323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1681012" y="13393271"/>
          <a:ext cx="3840813" cy="225571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5</xdr:col>
      <xdr:colOff>541788</xdr:colOff>
      <xdr:row>90</xdr:row>
      <xdr:rowOff>185936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9B130D0-0B51-4137-A5FE-CD25B84AE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5759953"/>
          <a:ext cx="3688400" cy="215817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0</xdr:colOff>
      <xdr:row>80</xdr:row>
      <xdr:rowOff>0</xdr:rowOff>
    </xdr:from>
    <xdr:to>
      <xdr:col>11</xdr:col>
      <xdr:colOff>396539</xdr:colOff>
      <xdr:row>90</xdr:row>
      <xdr:rowOff>137164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B836BB8-41BF-43E6-93D6-4DE363E41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756212" y="15759953"/>
          <a:ext cx="3444539" cy="210939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12</xdr:col>
      <xdr:colOff>0</xdr:colOff>
      <xdr:row>80</xdr:row>
      <xdr:rowOff>0</xdr:rowOff>
    </xdr:from>
    <xdr:to>
      <xdr:col>18</xdr:col>
      <xdr:colOff>122248</xdr:colOff>
      <xdr:row>90</xdr:row>
      <xdr:rowOff>161550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59B4024-DEC5-41DF-8E7A-65582CFC8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7413812" y="15759953"/>
          <a:ext cx="3779848" cy="213378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0</xdr:colOff>
      <xdr:row>80</xdr:row>
      <xdr:rowOff>0</xdr:rowOff>
    </xdr:from>
    <xdr:to>
      <xdr:col>25</xdr:col>
      <xdr:colOff>122248</xdr:colOff>
      <xdr:row>90</xdr:row>
      <xdr:rowOff>137164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3634D459-17CB-4989-A93D-4946E96B7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1681012" y="15759953"/>
          <a:ext cx="3779848" cy="210939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6</xdr:col>
      <xdr:colOff>23636</xdr:colOff>
      <xdr:row>103</xdr:row>
      <xdr:rowOff>47516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65233F9-A04D-41E5-8643-86C7B2C34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8126635"/>
          <a:ext cx="3779848" cy="210939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179294</xdr:colOff>
      <xdr:row>91</xdr:row>
      <xdr:rowOff>179293</xdr:rowOff>
    </xdr:from>
    <xdr:to>
      <xdr:col>12</xdr:col>
      <xdr:colOff>295445</xdr:colOff>
      <xdr:row>103</xdr:row>
      <xdr:rowOff>29586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37300F1-F397-4B2D-BE74-483A001FC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935506" y="18108705"/>
          <a:ext cx="3773751" cy="210939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13</xdr:col>
      <xdr:colOff>0</xdr:colOff>
      <xdr:row>92</xdr:row>
      <xdr:rowOff>0</xdr:rowOff>
    </xdr:from>
    <xdr:to>
      <xdr:col>19</xdr:col>
      <xdr:colOff>116151</xdr:colOff>
      <xdr:row>103</xdr:row>
      <xdr:rowOff>47516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DA86390-F0E2-43CB-8DC6-C599ED359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8023412" y="18126635"/>
          <a:ext cx="3773751" cy="210939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268941</xdr:colOff>
      <xdr:row>91</xdr:row>
      <xdr:rowOff>170329</xdr:rowOff>
    </xdr:from>
    <xdr:to>
      <xdr:col>25</xdr:col>
      <xdr:colOff>391189</xdr:colOff>
      <xdr:row>103</xdr:row>
      <xdr:rowOff>20622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DD4D6A3-1ED3-4399-A882-A100074F70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1949953" y="18099741"/>
          <a:ext cx="3779848" cy="210939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6</xdr:col>
      <xdr:colOff>23636</xdr:colOff>
      <xdr:row>115</xdr:row>
      <xdr:rowOff>137164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F01C70A5-E40D-4A2C-822A-9247C66CF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20367812"/>
          <a:ext cx="3779848" cy="210939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188259</xdr:colOff>
      <xdr:row>103</xdr:row>
      <xdr:rowOff>170329</xdr:rowOff>
    </xdr:from>
    <xdr:to>
      <xdr:col>12</xdr:col>
      <xdr:colOff>133707</xdr:colOff>
      <xdr:row>115</xdr:row>
      <xdr:rowOff>140392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0EC7EB4D-1524-46E9-8C9E-CB8317DF8B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3944471" y="20358847"/>
          <a:ext cx="3603048" cy="212159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266700</xdr:colOff>
      <xdr:row>3</xdr:row>
      <xdr:rowOff>53340</xdr:rowOff>
    </xdr:from>
    <xdr:to>
      <xdr:col>18</xdr:col>
      <xdr:colOff>419100</xdr:colOff>
      <xdr:row>21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D80169-A108-44C7-ADC1-66CF66D7C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167640</xdr:rowOff>
    </xdr:from>
    <xdr:to>
      <xdr:col>15</xdr:col>
      <xdr:colOff>228600</xdr:colOff>
      <xdr:row>21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B67954-DCDC-4132-B7C5-CA15C2788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167640</xdr:rowOff>
    </xdr:from>
    <xdr:to>
      <xdr:col>15</xdr:col>
      <xdr:colOff>228600</xdr:colOff>
      <xdr:row>21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C8D1A-EF24-4DE5-8A7F-3D2AF3E59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167640</xdr:rowOff>
    </xdr:from>
    <xdr:to>
      <xdr:col>15</xdr:col>
      <xdr:colOff>228600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E5FEA-457D-4209-9133-D4B6F829A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ANALYSIS/XRealStats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"/>
      <sheetName val="Wilcoxon Table"/>
      <sheetName val="Mann Table"/>
      <sheetName val="Runs Table"/>
      <sheetName val="KS Table"/>
      <sheetName val="KS2 Table"/>
      <sheetName val="Lil Table"/>
      <sheetName val="AD Table"/>
      <sheetName val="SW Table"/>
      <sheetName val="Stud. Q Table"/>
      <sheetName val="Stud. Q Table 2"/>
      <sheetName val="Sp Rho Table"/>
      <sheetName val="Ken Tau Table"/>
      <sheetName val="Durbin Table"/>
      <sheetName val="Dunnett Table"/>
      <sheetName val="Prime"/>
    </sheetNames>
    <definedNames>
      <definedName name="IQR"/>
      <definedName name="MAD"/>
      <definedName name="SHAPIRO"/>
      <definedName name="SWTEST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8"/>
  <sheetViews>
    <sheetView tabSelected="1" showOutlineSymbols="0" workbookViewId="0">
      <selection activeCell="B30" sqref="B30"/>
    </sheetView>
  </sheetViews>
  <sheetFormatPr defaultColWidth="9.109375" defaultRowHeight="12.75" customHeight="1" x14ac:dyDescent="0.3"/>
  <cols>
    <col min="1" max="1" width="14.33203125" style="4" customWidth="1"/>
    <col min="2" max="2" width="80.77734375" style="4" bestFit="1" customWidth="1"/>
    <col min="3" max="3" width="11.33203125" style="28" bestFit="1" customWidth="1"/>
    <col min="4" max="4" width="11.77734375" style="28" bestFit="1" customWidth="1"/>
    <col min="5" max="5" width="9.109375" style="28"/>
    <col min="6" max="6" width="9.109375" style="4"/>
    <col min="7" max="7" width="9.109375" style="3"/>
    <col min="8" max="8" width="11.33203125" style="4" customWidth="1"/>
    <col min="9" max="9" width="8.21875" style="3" customWidth="1"/>
    <col min="10" max="11" width="9.109375" style="4"/>
    <col min="12" max="12" width="9.88671875" style="4" customWidth="1"/>
    <col min="13" max="13" width="9.109375" style="4"/>
    <col min="14" max="14" width="11.77734375" style="4" customWidth="1"/>
    <col min="15" max="15" width="9.21875" style="4" customWidth="1"/>
    <col min="16" max="16" width="9.6640625" style="3" customWidth="1"/>
    <col min="17" max="17" width="10.77734375" style="4" customWidth="1"/>
    <col min="18" max="18" width="9.109375" style="3"/>
    <col min="19" max="19" width="11.21875" style="4" customWidth="1"/>
    <col min="20" max="23" width="9.109375" style="4"/>
    <col min="24" max="24" width="9.33203125" style="4" customWidth="1"/>
    <col min="25" max="25" width="9.109375" style="3"/>
    <col min="26" max="26" width="11.109375" style="4" customWidth="1"/>
    <col min="27" max="16384" width="9.109375" style="4"/>
  </cols>
  <sheetData>
    <row r="1" spans="1:11" ht="19.5" customHeight="1" x14ac:dyDescent="0.3">
      <c r="A1" s="1" t="s">
        <v>0</v>
      </c>
      <c r="B1" s="2"/>
      <c r="F1" s="2"/>
    </row>
    <row r="2" spans="1:11" ht="12.75" customHeight="1" x14ac:dyDescent="0.3">
      <c r="A2" s="2"/>
      <c r="B2" s="2"/>
      <c r="D2" s="28" t="s">
        <v>1</v>
      </c>
      <c r="F2" s="2"/>
    </row>
    <row r="3" spans="1:11" ht="12.75" customHeight="1" x14ac:dyDescent="0.3">
      <c r="A3" s="5"/>
    </row>
    <row r="4" spans="1:11" ht="12.75" customHeight="1" x14ac:dyDescent="0.3">
      <c r="A4" s="2" t="s">
        <v>2</v>
      </c>
      <c r="B4" s="2"/>
      <c r="F4" s="2"/>
    </row>
    <row r="5" spans="1:11" ht="12.75" customHeight="1" x14ac:dyDescent="0.3">
      <c r="A5" s="6" t="s">
        <v>3</v>
      </c>
    </row>
    <row r="6" spans="1:11" ht="12.75" customHeight="1" x14ac:dyDescent="0.3">
      <c r="A6" s="2"/>
      <c r="B6" s="2"/>
      <c r="F6" s="2"/>
    </row>
    <row r="7" spans="1:11" ht="12.75" customHeight="1" x14ac:dyDescent="0.3">
      <c r="A7" s="7" t="s">
        <v>4</v>
      </c>
      <c r="B7" s="2"/>
      <c r="C7" s="28" t="s">
        <v>80</v>
      </c>
      <c r="D7" s="28" t="s">
        <v>80</v>
      </c>
      <c r="E7" s="28" t="s">
        <v>85</v>
      </c>
      <c r="F7" s="2"/>
    </row>
    <row r="8" spans="1:11" ht="12.75" customHeight="1" x14ac:dyDescent="0.3">
      <c r="A8" s="8" t="s">
        <v>5</v>
      </c>
      <c r="B8" s="8" t="s">
        <v>6</v>
      </c>
      <c r="C8" s="28" t="s">
        <v>81</v>
      </c>
      <c r="D8" s="28" t="s">
        <v>82</v>
      </c>
      <c r="E8" s="28" t="s">
        <v>86</v>
      </c>
      <c r="F8" s="8"/>
      <c r="G8" s="9"/>
    </row>
    <row r="9" spans="1:11" ht="12.75" customHeight="1" x14ac:dyDescent="0.3">
      <c r="A9" s="8" t="s">
        <v>7</v>
      </c>
      <c r="B9" s="8" t="s">
        <v>8</v>
      </c>
      <c r="C9" s="28" t="s">
        <v>81</v>
      </c>
      <c r="D9" s="28" t="s">
        <v>82</v>
      </c>
      <c r="E9" s="28" t="s">
        <v>86</v>
      </c>
      <c r="F9" s="8"/>
      <c r="G9" s="9"/>
      <c r="H9" s="2"/>
      <c r="J9" s="2"/>
    </row>
    <row r="10" spans="1:11" ht="12.75" customHeight="1" x14ac:dyDescent="0.3">
      <c r="A10" s="8" t="s">
        <v>9</v>
      </c>
      <c r="B10" s="8" t="s">
        <v>10</v>
      </c>
      <c r="C10" s="28" t="s">
        <v>81</v>
      </c>
      <c r="D10" s="28" t="s">
        <v>83</v>
      </c>
      <c r="E10" s="28" t="s">
        <v>86</v>
      </c>
      <c r="F10" s="8"/>
      <c r="G10" s="9"/>
      <c r="H10" s="2"/>
      <c r="J10" s="2"/>
    </row>
    <row r="11" spans="1:11" ht="12.75" customHeight="1" x14ac:dyDescent="0.3">
      <c r="A11" s="8" t="s">
        <v>11</v>
      </c>
      <c r="B11" s="8" t="s">
        <v>12</v>
      </c>
      <c r="C11" s="28" t="s">
        <v>81</v>
      </c>
      <c r="D11" s="28" t="s">
        <v>82</v>
      </c>
      <c r="E11" s="28" t="s">
        <v>86</v>
      </c>
    </row>
    <row r="12" spans="1:11" ht="12.75" customHeight="1" x14ac:dyDescent="0.3">
      <c r="A12" s="8" t="s">
        <v>13</v>
      </c>
      <c r="B12" s="8" t="s">
        <v>14</v>
      </c>
      <c r="C12" s="28" t="s">
        <v>81</v>
      </c>
      <c r="D12" s="28" t="s">
        <v>82</v>
      </c>
      <c r="E12" s="28" t="s">
        <v>86</v>
      </c>
      <c r="F12" s="8"/>
      <c r="G12" s="9"/>
      <c r="H12" s="10"/>
      <c r="I12" s="9"/>
      <c r="J12" s="10"/>
    </row>
    <row r="13" spans="1:11" ht="12.75" customHeight="1" x14ac:dyDescent="0.3">
      <c r="A13" s="8" t="s">
        <v>15</v>
      </c>
      <c r="B13" s="8" t="s">
        <v>16</v>
      </c>
      <c r="C13" s="28" t="s">
        <v>81</v>
      </c>
      <c r="D13" s="28" t="s">
        <v>82</v>
      </c>
      <c r="E13" s="28" t="s">
        <v>86</v>
      </c>
      <c r="F13" s="8"/>
      <c r="G13" s="9"/>
      <c r="H13" s="8"/>
      <c r="I13" s="9"/>
      <c r="J13" s="8"/>
      <c r="K13" s="2"/>
    </row>
    <row r="14" spans="1:11" ht="12.75" customHeight="1" x14ac:dyDescent="0.3">
      <c r="A14" s="8" t="s">
        <v>17</v>
      </c>
      <c r="B14" s="8" t="s">
        <v>18</v>
      </c>
      <c r="C14" s="28" t="s">
        <v>81</v>
      </c>
      <c r="D14" s="28" t="s">
        <v>83</v>
      </c>
      <c r="E14" s="28" t="s">
        <v>86</v>
      </c>
      <c r="F14" s="8"/>
      <c r="G14" s="9"/>
      <c r="H14" s="8"/>
      <c r="I14" s="9"/>
      <c r="J14" s="8"/>
      <c r="K14" s="2"/>
    </row>
    <row r="15" spans="1:11" ht="12.75" customHeight="1" x14ac:dyDescent="0.3">
      <c r="A15" s="8" t="s">
        <v>19</v>
      </c>
      <c r="B15" s="8" t="s">
        <v>20</v>
      </c>
      <c r="C15" s="28" t="s">
        <v>81</v>
      </c>
      <c r="D15" s="28" t="s">
        <v>82</v>
      </c>
      <c r="E15" s="28" t="s">
        <v>86</v>
      </c>
      <c r="F15" s="8"/>
      <c r="G15" s="9"/>
      <c r="H15" s="8"/>
      <c r="I15" s="9"/>
      <c r="J15" s="8"/>
      <c r="K15" s="2"/>
    </row>
    <row r="16" spans="1:11" ht="12.75" customHeight="1" x14ac:dyDescent="0.3">
      <c r="A16" s="8" t="s">
        <v>21</v>
      </c>
      <c r="B16" s="8" t="s">
        <v>58</v>
      </c>
      <c r="C16" s="28" t="s">
        <v>84</v>
      </c>
      <c r="D16" s="28" t="s">
        <v>86</v>
      </c>
      <c r="E16" s="28">
        <v>2</v>
      </c>
      <c r="F16" s="8"/>
      <c r="G16" s="9"/>
      <c r="H16" s="8"/>
      <c r="I16" s="9"/>
      <c r="J16" s="8"/>
      <c r="K16" s="2"/>
    </row>
    <row r="17" spans="1:26" ht="12.75" customHeight="1" x14ac:dyDescent="0.3">
      <c r="A17" s="8" t="s">
        <v>22</v>
      </c>
      <c r="B17" s="8" t="s">
        <v>59</v>
      </c>
      <c r="C17" s="28" t="s">
        <v>84</v>
      </c>
      <c r="D17" s="28" t="s">
        <v>86</v>
      </c>
      <c r="E17" s="28">
        <v>2</v>
      </c>
      <c r="F17" s="8"/>
      <c r="G17" s="9"/>
      <c r="H17" s="8"/>
      <c r="I17" s="9"/>
      <c r="J17" s="8"/>
      <c r="K17" s="2"/>
    </row>
    <row r="18" spans="1:26" ht="12.75" customHeight="1" x14ac:dyDescent="0.3">
      <c r="A18" s="8" t="s">
        <v>23</v>
      </c>
      <c r="B18" s="8" t="s">
        <v>24</v>
      </c>
      <c r="C18" s="28" t="s">
        <v>81</v>
      </c>
      <c r="D18" s="28" t="s">
        <v>82</v>
      </c>
      <c r="E18" s="28" t="s">
        <v>86</v>
      </c>
      <c r="F18" s="8"/>
      <c r="G18" s="9"/>
      <c r="H18" s="8"/>
      <c r="I18" s="9"/>
      <c r="J18" s="8"/>
      <c r="K18" s="2"/>
    </row>
    <row r="19" spans="1:26" ht="12.75" customHeight="1" x14ac:dyDescent="0.3">
      <c r="A19" s="8" t="s">
        <v>25</v>
      </c>
      <c r="B19" s="8" t="s">
        <v>26</v>
      </c>
      <c r="C19" s="28" t="s">
        <v>81</v>
      </c>
      <c r="D19" s="28" t="s">
        <v>82</v>
      </c>
      <c r="E19" s="28" t="s">
        <v>86</v>
      </c>
      <c r="F19" s="8"/>
      <c r="G19" s="9"/>
      <c r="H19" s="8"/>
      <c r="I19" s="9"/>
      <c r="J19" s="8"/>
      <c r="K19" s="2"/>
    </row>
    <row r="20" spans="1:26" ht="12.75" customHeight="1" x14ac:dyDescent="0.3">
      <c r="A20" s="8" t="s">
        <v>27</v>
      </c>
      <c r="B20" s="8" t="s">
        <v>28</v>
      </c>
      <c r="C20" s="28" t="s">
        <v>81</v>
      </c>
      <c r="D20" s="28" t="s">
        <v>83</v>
      </c>
      <c r="E20" s="28" t="s">
        <v>86</v>
      </c>
      <c r="F20" s="8"/>
      <c r="G20" s="9"/>
      <c r="H20" s="8"/>
      <c r="I20" s="9"/>
      <c r="J20" s="8"/>
      <c r="K20" s="2"/>
    </row>
    <row r="21" spans="1:26" ht="12.75" customHeight="1" x14ac:dyDescent="0.3">
      <c r="A21" s="11" t="s">
        <v>29</v>
      </c>
      <c r="B21" s="8" t="s">
        <v>30</v>
      </c>
      <c r="C21" s="28" t="s">
        <v>81</v>
      </c>
      <c r="D21" s="28" t="s">
        <v>82</v>
      </c>
      <c r="E21" s="28" t="s">
        <v>86</v>
      </c>
      <c r="F21" s="8"/>
      <c r="G21" s="9"/>
      <c r="H21" s="8"/>
      <c r="I21" s="9"/>
      <c r="J21" s="8"/>
      <c r="K21" s="2"/>
    </row>
    <row r="22" spans="1:26" ht="12.75" customHeight="1" x14ac:dyDescent="0.3">
      <c r="A22" s="11" t="s">
        <v>31</v>
      </c>
      <c r="B22" s="8" t="s">
        <v>32</v>
      </c>
      <c r="C22" s="28" t="s">
        <v>81</v>
      </c>
      <c r="D22" s="28" t="s">
        <v>83</v>
      </c>
      <c r="E22" s="28" t="s">
        <v>86</v>
      </c>
    </row>
    <row r="23" spans="1:26" ht="12.75" customHeight="1" x14ac:dyDescent="0.3">
      <c r="A23" s="11" t="s">
        <v>33</v>
      </c>
      <c r="B23" s="8" t="s">
        <v>60</v>
      </c>
      <c r="C23" s="28" t="s">
        <v>84</v>
      </c>
      <c r="D23" s="28" t="s">
        <v>86</v>
      </c>
      <c r="E23" s="28">
        <v>2</v>
      </c>
      <c r="W23" s="12"/>
      <c r="X23" s="12"/>
      <c r="Y23" s="13"/>
      <c r="Z23" s="12"/>
    </row>
    <row r="24" spans="1:26" ht="12.75" customHeight="1" x14ac:dyDescent="0.3">
      <c r="A24" s="11" t="s">
        <v>34</v>
      </c>
      <c r="B24" s="8" t="s">
        <v>35</v>
      </c>
      <c r="C24" s="28" t="s">
        <v>81</v>
      </c>
      <c r="D24" s="28" t="s">
        <v>82</v>
      </c>
      <c r="E24" s="28" t="s">
        <v>86</v>
      </c>
      <c r="W24" s="14"/>
      <c r="X24" s="14"/>
      <c r="Y24" s="15"/>
      <c r="Z24" s="14"/>
    </row>
    <row r="25" spans="1:26" ht="12.75" customHeight="1" x14ac:dyDescent="0.3">
      <c r="A25" s="11" t="s">
        <v>56</v>
      </c>
      <c r="B25" s="8" t="s">
        <v>57</v>
      </c>
      <c r="C25" s="28" t="s">
        <v>81</v>
      </c>
      <c r="D25" s="28" t="s">
        <v>82</v>
      </c>
      <c r="E25" s="28" t="s">
        <v>86</v>
      </c>
      <c r="F25" s="16"/>
      <c r="G25" s="13"/>
      <c r="H25" s="12"/>
      <c r="I25" s="13"/>
      <c r="J25" s="12"/>
      <c r="K25" s="12"/>
      <c r="W25" s="14"/>
      <c r="X25" s="14"/>
      <c r="Y25" s="15"/>
      <c r="Z25" s="14"/>
    </row>
    <row r="26" spans="1:26" ht="12.75" customHeight="1" x14ac:dyDescent="0.4">
      <c r="A26" s="11" t="s">
        <v>36</v>
      </c>
      <c r="B26" s="8" t="s">
        <v>37</v>
      </c>
      <c r="C26" s="28" t="s">
        <v>81</v>
      </c>
      <c r="D26" s="28" t="s">
        <v>82</v>
      </c>
      <c r="E26" s="28" t="s">
        <v>86</v>
      </c>
      <c r="F26" s="16"/>
      <c r="G26" s="13"/>
      <c r="H26" s="12"/>
      <c r="I26" s="13"/>
      <c r="J26" s="12"/>
      <c r="K26" s="12"/>
      <c r="W26" s="14"/>
      <c r="X26" s="14"/>
      <c r="Y26" s="15"/>
      <c r="Z26" s="14"/>
    </row>
    <row r="27" spans="1:26" ht="12.75" customHeight="1" x14ac:dyDescent="0.3">
      <c r="A27" s="11"/>
      <c r="B27" s="8"/>
      <c r="C27" s="12"/>
      <c r="D27" s="12"/>
      <c r="E27" s="12"/>
      <c r="F27" s="16"/>
      <c r="G27" s="13"/>
      <c r="H27" s="12"/>
      <c r="I27" s="13"/>
      <c r="J27" s="12"/>
      <c r="K27" s="12"/>
      <c r="W27" s="14"/>
      <c r="X27" s="14"/>
      <c r="Y27" s="15"/>
      <c r="Z27" s="14"/>
    </row>
    <row r="28" spans="1:26" ht="12.75" customHeight="1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7"/>
      <c r="X28" s="17"/>
      <c r="Y28" s="17"/>
      <c r="Z28" s="17"/>
    </row>
    <row r="29" spans="1:26" ht="12.75" customHeight="1" x14ac:dyDescent="0.3">
      <c r="A29" s="12"/>
      <c r="B29" s="18"/>
      <c r="C29" s="18"/>
      <c r="D29" s="18"/>
      <c r="E29" s="14"/>
      <c r="F29" s="19"/>
      <c r="G29" s="15"/>
      <c r="H29" s="14"/>
      <c r="I29" s="15"/>
      <c r="J29" s="14"/>
      <c r="K29" s="14"/>
      <c r="L29" s="20"/>
      <c r="M29" s="14"/>
      <c r="N29" s="14"/>
      <c r="O29" s="14"/>
      <c r="P29" s="15"/>
      <c r="Q29" s="14"/>
      <c r="R29" s="15"/>
      <c r="S29" s="14"/>
      <c r="T29" s="14"/>
      <c r="U29" s="14"/>
      <c r="V29" s="14"/>
      <c r="W29" s="21"/>
      <c r="X29" s="17"/>
      <c r="Y29" s="22"/>
      <c r="Z29" s="17"/>
    </row>
    <row r="30" spans="1:26" ht="12.75" customHeight="1" x14ac:dyDescent="0.3">
      <c r="A30" s="12"/>
      <c r="B30" s="18"/>
      <c r="C30" s="18"/>
      <c r="D30" s="18"/>
      <c r="E30" s="14"/>
      <c r="F30" s="19"/>
      <c r="G30" s="15"/>
      <c r="H30" s="14"/>
      <c r="I30" s="15"/>
      <c r="J30" s="14"/>
      <c r="K30" s="14"/>
      <c r="L30" s="20"/>
      <c r="M30" s="14"/>
      <c r="N30" s="14"/>
      <c r="O30" s="14"/>
      <c r="P30" s="15"/>
      <c r="Q30" s="14"/>
      <c r="R30" s="15"/>
      <c r="S30" s="14"/>
      <c r="T30" s="14"/>
      <c r="U30" s="14"/>
      <c r="V30" s="14"/>
      <c r="W30" s="21"/>
      <c r="X30" s="17"/>
      <c r="Y30" s="22"/>
      <c r="Z30" s="17"/>
    </row>
    <row r="31" spans="1:26" ht="12.75" customHeight="1" x14ac:dyDescent="0.3">
      <c r="A31" s="12"/>
      <c r="B31" s="18"/>
      <c r="C31" s="18"/>
      <c r="D31" s="18"/>
      <c r="E31" s="14"/>
      <c r="F31" s="19"/>
      <c r="G31" s="15"/>
      <c r="H31" s="14"/>
      <c r="I31" s="15"/>
      <c r="J31" s="14"/>
      <c r="K31" s="14"/>
      <c r="L31" s="20"/>
      <c r="M31" s="14"/>
      <c r="N31" s="14"/>
      <c r="O31" s="14"/>
      <c r="P31" s="15"/>
      <c r="Q31" s="14"/>
      <c r="R31" s="15"/>
      <c r="S31" s="14"/>
      <c r="T31" s="14"/>
      <c r="U31" s="14"/>
      <c r="V31" s="14"/>
      <c r="W31" s="21"/>
      <c r="X31" s="17"/>
      <c r="Y31" s="22"/>
      <c r="Z31" s="17"/>
    </row>
    <row r="32" spans="1:26" ht="12.75" customHeight="1" x14ac:dyDescent="0.3">
      <c r="A32" s="12"/>
      <c r="B32" s="18"/>
      <c r="C32" s="18"/>
      <c r="D32" s="18"/>
      <c r="E32" s="14"/>
      <c r="F32" s="19"/>
      <c r="G32" s="15"/>
      <c r="H32" s="14"/>
      <c r="I32" s="15"/>
      <c r="J32" s="14"/>
      <c r="K32" s="14"/>
      <c r="L32" s="20"/>
      <c r="M32" s="14"/>
      <c r="N32" s="14"/>
      <c r="O32" s="14"/>
      <c r="P32" s="15"/>
      <c r="Q32" s="14"/>
      <c r="R32" s="15"/>
      <c r="S32" s="14"/>
      <c r="T32" s="14"/>
      <c r="U32" s="14"/>
      <c r="V32" s="14"/>
      <c r="W32" s="21"/>
      <c r="X32" s="17"/>
      <c r="Y32" s="22"/>
      <c r="Z32" s="17"/>
    </row>
    <row r="33" spans="1:26" ht="12.75" customHeight="1" x14ac:dyDescent="0.3">
      <c r="A33" s="12"/>
      <c r="B33" s="18"/>
      <c r="C33" s="18"/>
      <c r="D33" s="18"/>
      <c r="E33" s="14"/>
      <c r="F33" s="19"/>
      <c r="G33" s="15"/>
      <c r="H33" s="14"/>
      <c r="I33" s="15"/>
      <c r="J33" s="14"/>
      <c r="K33" s="14"/>
      <c r="L33" s="20"/>
      <c r="M33" s="14"/>
      <c r="N33" s="14"/>
      <c r="O33" s="14"/>
      <c r="P33" s="15"/>
      <c r="Q33" s="14"/>
      <c r="R33" s="15"/>
      <c r="S33" s="14"/>
      <c r="T33" s="14"/>
      <c r="U33" s="14"/>
      <c r="V33" s="14"/>
      <c r="W33" s="21"/>
      <c r="X33" s="17"/>
      <c r="Y33" s="22"/>
      <c r="Z33" s="17"/>
    </row>
    <row r="34" spans="1:26" ht="12.75" customHeight="1" x14ac:dyDescent="0.3">
      <c r="A34" s="12"/>
      <c r="B34" s="18"/>
      <c r="C34" s="18"/>
      <c r="D34" s="18"/>
      <c r="E34" s="14"/>
      <c r="F34" s="19"/>
      <c r="G34" s="15"/>
      <c r="H34" s="14"/>
      <c r="I34" s="15"/>
      <c r="J34" s="14"/>
      <c r="K34" s="14"/>
      <c r="L34" s="20"/>
      <c r="M34" s="14"/>
      <c r="N34" s="14"/>
      <c r="O34" s="14"/>
      <c r="P34" s="15"/>
      <c r="Q34" s="14"/>
      <c r="R34" s="15"/>
      <c r="S34" s="14"/>
      <c r="T34" s="14"/>
      <c r="U34" s="14"/>
      <c r="V34" s="14"/>
      <c r="W34" s="21"/>
      <c r="X34" s="17"/>
      <c r="Y34" s="22"/>
      <c r="Z34" s="17"/>
    </row>
    <row r="35" spans="1:26" ht="12.75" customHeight="1" x14ac:dyDescent="0.3">
      <c r="A35" s="12"/>
      <c r="B35" s="18"/>
      <c r="C35" s="18"/>
      <c r="D35" s="18"/>
      <c r="E35" s="14"/>
      <c r="F35" s="19"/>
      <c r="G35" s="15"/>
      <c r="H35" s="14"/>
      <c r="I35" s="15"/>
      <c r="J35" s="14"/>
      <c r="K35" s="14"/>
      <c r="L35" s="20"/>
      <c r="M35" s="14"/>
      <c r="N35" s="14"/>
      <c r="O35" s="14"/>
      <c r="P35" s="15"/>
      <c r="Q35" s="14"/>
      <c r="R35" s="15"/>
      <c r="S35" s="14"/>
      <c r="T35" s="14"/>
      <c r="U35" s="14"/>
      <c r="V35" s="14"/>
      <c r="W35" s="21"/>
      <c r="X35" s="17"/>
      <c r="Y35" s="22"/>
      <c r="Z35" s="17"/>
    </row>
    <row r="36" spans="1:26" ht="12.75" customHeight="1" x14ac:dyDescent="0.3">
      <c r="A36" s="12"/>
      <c r="B36" s="18"/>
      <c r="C36" s="18"/>
      <c r="D36" s="18"/>
      <c r="E36" s="14"/>
      <c r="F36" s="19"/>
      <c r="G36" s="15"/>
      <c r="H36" s="14"/>
      <c r="I36" s="15"/>
      <c r="J36" s="14"/>
      <c r="K36" s="14"/>
      <c r="L36" s="20"/>
      <c r="M36" s="14"/>
      <c r="N36" s="14"/>
      <c r="O36" s="14"/>
      <c r="P36" s="15"/>
      <c r="Q36" s="14"/>
      <c r="R36" s="15"/>
      <c r="S36" s="14"/>
      <c r="T36" s="14"/>
      <c r="U36" s="14"/>
      <c r="V36" s="14"/>
      <c r="W36" s="21"/>
      <c r="X36" s="17"/>
      <c r="Y36" s="22"/>
      <c r="Z36" s="17"/>
    </row>
    <row r="37" spans="1:26" ht="12.75" customHeight="1" x14ac:dyDescent="0.3">
      <c r="A37" s="12"/>
      <c r="B37" s="18"/>
      <c r="C37" s="18"/>
      <c r="D37" s="18"/>
      <c r="E37" s="14"/>
      <c r="F37" s="19"/>
      <c r="G37" s="15"/>
      <c r="H37" s="14"/>
      <c r="I37" s="15"/>
      <c r="J37" s="14"/>
      <c r="K37" s="14"/>
      <c r="L37" s="20"/>
      <c r="M37" s="14"/>
      <c r="N37" s="14"/>
      <c r="O37" s="14"/>
      <c r="P37" s="15"/>
      <c r="Q37" s="14"/>
      <c r="R37" s="15"/>
      <c r="S37" s="14"/>
      <c r="T37" s="14"/>
      <c r="U37" s="14"/>
      <c r="V37" s="14"/>
      <c r="W37" s="21"/>
      <c r="X37" s="17"/>
      <c r="Y37" s="22"/>
      <c r="Z37" s="17"/>
    </row>
    <row r="38" spans="1:26" ht="12.75" customHeight="1" x14ac:dyDescent="0.3">
      <c r="A38" s="12"/>
      <c r="B38" s="18"/>
      <c r="C38" s="18"/>
      <c r="D38" s="18"/>
      <c r="E38" s="14"/>
      <c r="F38" s="19"/>
      <c r="G38" s="15"/>
      <c r="H38" s="14"/>
      <c r="I38" s="15"/>
      <c r="J38" s="14"/>
      <c r="K38" s="14"/>
      <c r="L38" s="20"/>
      <c r="M38" s="14"/>
      <c r="N38" s="14"/>
      <c r="O38" s="14"/>
      <c r="P38" s="15"/>
      <c r="Q38" s="14"/>
      <c r="R38" s="15"/>
      <c r="S38" s="14"/>
      <c r="T38" s="14"/>
      <c r="U38" s="14"/>
      <c r="V38" s="14"/>
      <c r="W38" s="21"/>
      <c r="X38" s="17"/>
      <c r="Y38" s="22"/>
      <c r="Z38" s="17"/>
    </row>
    <row r="39" spans="1:26" ht="12.75" customHeight="1" x14ac:dyDescent="0.3">
      <c r="A39" s="12"/>
      <c r="B39" s="18"/>
      <c r="C39" s="18"/>
      <c r="D39" s="18"/>
      <c r="E39" s="14"/>
      <c r="F39" s="19"/>
      <c r="G39" s="15"/>
      <c r="H39" s="14"/>
      <c r="I39" s="15"/>
      <c r="J39" s="14"/>
      <c r="K39" s="14"/>
      <c r="L39" s="20"/>
      <c r="M39" s="14"/>
      <c r="N39" s="14"/>
      <c r="O39" s="14"/>
      <c r="P39" s="15"/>
      <c r="Q39" s="14"/>
      <c r="R39" s="15"/>
      <c r="S39" s="14"/>
      <c r="T39" s="14"/>
      <c r="U39" s="14"/>
      <c r="V39" s="14"/>
      <c r="W39" s="21"/>
      <c r="X39" s="17"/>
      <c r="Y39" s="22"/>
      <c r="Z39" s="17"/>
    </row>
    <row r="40" spans="1:26" ht="12.75" customHeight="1" x14ac:dyDescent="0.3">
      <c r="A40" s="12"/>
      <c r="B40" s="18"/>
      <c r="C40" s="18"/>
      <c r="D40" s="18"/>
      <c r="E40" s="14"/>
      <c r="F40" s="19"/>
      <c r="G40" s="15"/>
      <c r="H40" s="14"/>
      <c r="I40" s="15"/>
      <c r="J40" s="14"/>
      <c r="K40" s="14"/>
      <c r="L40" s="20"/>
      <c r="M40" s="14"/>
      <c r="N40" s="14"/>
      <c r="O40" s="14"/>
      <c r="P40" s="15"/>
      <c r="Q40" s="14"/>
      <c r="R40" s="15"/>
      <c r="S40" s="14"/>
      <c r="T40" s="14"/>
      <c r="U40" s="14"/>
      <c r="V40" s="14"/>
      <c r="W40" s="21"/>
      <c r="X40" s="17"/>
      <c r="Y40" s="22"/>
      <c r="Z40" s="17"/>
    </row>
    <row r="41" spans="1:26" ht="12.75" customHeight="1" x14ac:dyDescent="0.3">
      <c r="A41" s="12"/>
      <c r="B41" s="18"/>
      <c r="C41" s="18"/>
      <c r="D41" s="18"/>
      <c r="E41" s="14"/>
      <c r="F41" s="19"/>
      <c r="G41" s="15"/>
      <c r="H41" s="14"/>
      <c r="I41" s="15"/>
      <c r="J41" s="14"/>
      <c r="K41" s="14"/>
      <c r="L41" s="20"/>
      <c r="M41" s="14"/>
      <c r="N41" s="14"/>
      <c r="O41" s="14"/>
      <c r="P41" s="15"/>
      <c r="Q41" s="14"/>
      <c r="R41" s="15"/>
      <c r="S41" s="14"/>
      <c r="T41" s="14"/>
      <c r="U41" s="14"/>
      <c r="V41" s="14"/>
      <c r="W41" s="21"/>
      <c r="X41" s="17"/>
      <c r="Y41" s="22"/>
      <c r="Z41" s="17"/>
    </row>
    <row r="42" spans="1:26" ht="12.75" customHeight="1" x14ac:dyDescent="0.3">
      <c r="A42" s="12"/>
      <c r="B42" s="18"/>
      <c r="C42" s="18"/>
      <c r="D42" s="18"/>
      <c r="E42" s="14"/>
      <c r="F42" s="19"/>
      <c r="G42" s="15"/>
      <c r="H42" s="14"/>
      <c r="I42" s="15"/>
      <c r="J42" s="14"/>
      <c r="K42" s="14"/>
      <c r="L42" s="20"/>
      <c r="M42" s="14"/>
      <c r="N42" s="14"/>
      <c r="O42" s="14"/>
      <c r="P42" s="15"/>
      <c r="Q42" s="14"/>
      <c r="R42" s="15"/>
      <c r="S42" s="14"/>
      <c r="T42" s="14"/>
      <c r="U42" s="14"/>
      <c r="V42" s="14"/>
      <c r="W42" s="21"/>
      <c r="X42" s="17"/>
      <c r="Y42" s="22"/>
      <c r="Z42" s="17"/>
    </row>
    <row r="43" spans="1:26" ht="12.75" customHeight="1" x14ac:dyDescent="0.3">
      <c r="A43" s="12"/>
      <c r="B43" s="18"/>
      <c r="C43" s="18"/>
      <c r="D43" s="18"/>
      <c r="E43" s="14"/>
      <c r="F43" s="19"/>
      <c r="G43" s="15"/>
      <c r="H43" s="14"/>
      <c r="I43" s="15"/>
      <c r="J43" s="14"/>
      <c r="K43" s="14"/>
      <c r="L43" s="20"/>
      <c r="M43" s="14"/>
      <c r="N43" s="14"/>
      <c r="O43" s="14"/>
      <c r="P43" s="15"/>
      <c r="Q43" s="14"/>
      <c r="R43" s="15"/>
      <c r="S43" s="14"/>
      <c r="T43" s="14"/>
      <c r="U43" s="14"/>
      <c r="V43" s="14"/>
      <c r="W43" s="21"/>
      <c r="X43" s="17"/>
      <c r="Y43" s="22"/>
      <c r="Z43" s="17"/>
    </row>
    <row r="44" spans="1:26" ht="12.75" customHeight="1" x14ac:dyDescent="0.3">
      <c r="A44" s="12"/>
      <c r="B44" s="18"/>
      <c r="C44" s="18"/>
      <c r="D44" s="18"/>
      <c r="E44" s="14"/>
      <c r="F44" s="19"/>
      <c r="G44" s="15"/>
      <c r="H44" s="14"/>
      <c r="I44" s="15"/>
      <c r="J44" s="14"/>
      <c r="K44" s="14"/>
      <c r="L44" s="20"/>
      <c r="M44" s="14"/>
      <c r="N44" s="14"/>
      <c r="O44" s="14"/>
      <c r="P44" s="15"/>
      <c r="Q44" s="14"/>
      <c r="R44" s="15"/>
      <c r="S44" s="14"/>
      <c r="T44" s="14"/>
      <c r="U44" s="14"/>
      <c r="V44" s="14"/>
      <c r="W44" s="21"/>
      <c r="X44" s="17"/>
      <c r="Y44" s="22"/>
      <c r="Z44" s="17"/>
    </row>
    <row r="45" spans="1:26" ht="12.75" customHeight="1" x14ac:dyDescent="0.3">
      <c r="A45" s="12"/>
      <c r="B45" s="18"/>
      <c r="C45" s="18"/>
      <c r="D45" s="18"/>
      <c r="E45" s="14"/>
      <c r="F45" s="19"/>
      <c r="G45" s="15"/>
      <c r="H45" s="14"/>
      <c r="I45" s="15"/>
      <c r="J45" s="14"/>
      <c r="K45" s="14"/>
      <c r="L45" s="20"/>
      <c r="M45" s="14"/>
      <c r="N45" s="14"/>
      <c r="O45" s="14"/>
      <c r="P45" s="15"/>
      <c r="Q45" s="14"/>
      <c r="R45" s="15"/>
      <c r="S45" s="14"/>
      <c r="T45" s="14"/>
      <c r="U45" s="14"/>
      <c r="V45" s="14"/>
      <c r="W45" s="21"/>
      <c r="X45" s="17"/>
      <c r="Y45" s="22"/>
      <c r="Z45" s="17"/>
    </row>
    <row r="46" spans="1:26" ht="12.75" customHeight="1" x14ac:dyDescent="0.3">
      <c r="A46" s="12"/>
      <c r="B46" s="18"/>
      <c r="C46" s="18"/>
      <c r="D46" s="18"/>
      <c r="E46" s="14"/>
      <c r="F46" s="19"/>
      <c r="G46" s="15"/>
      <c r="H46" s="14"/>
      <c r="I46" s="15"/>
      <c r="J46" s="14"/>
      <c r="K46" s="14"/>
      <c r="L46" s="20"/>
      <c r="M46" s="14"/>
      <c r="N46" s="14"/>
      <c r="O46" s="14"/>
      <c r="P46" s="15"/>
      <c r="Q46" s="14"/>
      <c r="R46" s="15"/>
      <c r="S46" s="14"/>
      <c r="T46" s="14"/>
      <c r="U46" s="14"/>
      <c r="V46" s="14"/>
      <c r="W46" s="21"/>
      <c r="X46" s="17"/>
      <c r="Y46" s="22"/>
      <c r="Z46" s="17"/>
    </row>
    <row r="47" spans="1:26" ht="12.75" customHeight="1" x14ac:dyDescent="0.3">
      <c r="A47" s="12"/>
      <c r="B47" s="18"/>
      <c r="C47" s="18"/>
      <c r="D47" s="18"/>
      <c r="E47" s="14"/>
      <c r="F47" s="19"/>
      <c r="G47" s="15"/>
      <c r="H47" s="14"/>
      <c r="I47" s="15"/>
      <c r="J47" s="14"/>
      <c r="K47" s="14"/>
      <c r="L47" s="20"/>
      <c r="M47" s="14"/>
      <c r="N47" s="14"/>
      <c r="O47" s="14"/>
      <c r="P47" s="15"/>
      <c r="Q47" s="14"/>
      <c r="R47" s="15"/>
      <c r="S47" s="14"/>
      <c r="T47" s="14"/>
      <c r="U47" s="14"/>
      <c r="V47" s="14"/>
      <c r="W47" s="21"/>
      <c r="X47" s="17"/>
      <c r="Y47" s="22"/>
      <c r="Z47" s="17"/>
    </row>
    <row r="48" spans="1:26" ht="12.75" customHeight="1" x14ac:dyDescent="0.3">
      <c r="A48" s="12"/>
      <c r="B48" s="18"/>
      <c r="C48" s="18"/>
      <c r="D48" s="18"/>
      <c r="E48" s="14"/>
      <c r="F48" s="19"/>
      <c r="G48" s="15"/>
      <c r="H48" s="14"/>
      <c r="I48" s="15"/>
      <c r="J48" s="14"/>
      <c r="K48" s="14"/>
      <c r="L48" s="20"/>
      <c r="M48" s="14"/>
      <c r="N48" s="14"/>
      <c r="O48" s="14"/>
      <c r="P48" s="15"/>
      <c r="Q48" s="14"/>
      <c r="R48" s="15"/>
      <c r="S48" s="14"/>
      <c r="T48" s="14"/>
      <c r="U48" s="14"/>
      <c r="V48" s="14"/>
      <c r="W48" s="21"/>
      <c r="X48" s="17"/>
      <c r="Y48" s="22"/>
      <c r="Z48" s="17"/>
    </row>
    <row r="49" spans="1:26" ht="12.75" customHeight="1" x14ac:dyDescent="0.3">
      <c r="A49" s="12"/>
      <c r="B49" s="18"/>
      <c r="C49" s="18"/>
      <c r="D49" s="18"/>
      <c r="E49" s="14"/>
      <c r="F49" s="19"/>
      <c r="G49" s="15"/>
      <c r="H49" s="14"/>
      <c r="I49" s="15"/>
      <c r="J49" s="14"/>
      <c r="K49" s="14"/>
      <c r="L49" s="20"/>
      <c r="M49" s="14"/>
      <c r="N49" s="14"/>
      <c r="O49" s="14"/>
      <c r="P49" s="15"/>
      <c r="Q49" s="14"/>
      <c r="R49" s="15"/>
      <c r="S49" s="14"/>
      <c r="T49" s="14"/>
      <c r="U49" s="14"/>
      <c r="V49" s="14"/>
      <c r="W49" s="21"/>
      <c r="X49" s="17"/>
      <c r="Y49" s="22"/>
      <c r="Z49" s="17"/>
    </row>
    <row r="50" spans="1:26" ht="12.75" customHeight="1" x14ac:dyDescent="0.3">
      <c r="A50" s="12"/>
      <c r="B50" s="18"/>
      <c r="C50" s="18"/>
      <c r="D50" s="18"/>
      <c r="E50" s="14"/>
      <c r="F50" s="19"/>
      <c r="G50" s="15"/>
      <c r="H50" s="14"/>
      <c r="I50" s="15"/>
      <c r="J50" s="14"/>
      <c r="K50" s="14"/>
      <c r="L50" s="20"/>
      <c r="M50" s="14"/>
      <c r="N50" s="14"/>
      <c r="O50" s="14"/>
      <c r="P50" s="15"/>
      <c r="Q50" s="14"/>
      <c r="R50" s="15"/>
      <c r="S50" s="14"/>
      <c r="T50" s="14"/>
      <c r="U50" s="14"/>
      <c r="V50" s="14"/>
      <c r="W50" s="21"/>
      <c r="X50" s="17"/>
      <c r="Y50" s="22"/>
      <c r="Z50" s="17"/>
    </row>
    <row r="51" spans="1:26" ht="12.75" customHeight="1" x14ac:dyDescent="0.3">
      <c r="A51" s="12"/>
      <c r="B51" s="18"/>
      <c r="C51" s="18"/>
      <c r="D51" s="18"/>
      <c r="E51" s="14"/>
      <c r="F51" s="19"/>
      <c r="G51" s="15"/>
      <c r="H51" s="14"/>
      <c r="I51" s="15"/>
      <c r="J51" s="14"/>
      <c r="K51" s="14"/>
      <c r="L51" s="20"/>
      <c r="M51" s="14"/>
      <c r="N51" s="14"/>
      <c r="O51" s="14"/>
      <c r="P51" s="15"/>
      <c r="Q51" s="14"/>
      <c r="R51" s="15"/>
      <c r="S51" s="14"/>
      <c r="T51" s="14"/>
      <c r="U51" s="14"/>
      <c r="V51" s="14"/>
      <c r="W51" s="21"/>
      <c r="X51" s="17"/>
      <c r="Y51" s="22"/>
      <c r="Z51" s="17"/>
    </row>
    <row r="52" spans="1:26" ht="12.75" customHeight="1" x14ac:dyDescent="0.3">
      <c r="A52" s="12"/>
      <c r="B52" s="18"/>
      <c r="C52" s="18"/>
      <c r="D52" s="18"/>
      <c r="E52" s="14"/>
      <c r="F52" s="19"/>
      <c r="G52" s="15"/>
      <c r="H52" s="14"/>
      <c r="I52" s="15"/>
      <c r="J52" s="14"/>
      <c r="K52" s="14"/>
      <c r="L52" s="20"/>
      <c r="M52" s="14"/>
      <c r="N52" s="14"/>
      <c r="O52" s="14"/>
      <c r="P52" s="15"/>
      <c r="Q52" s="14"/>
      <c r="R52" s="15"/>
      <c r="S52" s="14"/>
      <c r="T52" s="14"/>
      <c r="U52" s="14"/>
      <c r="V52" s="14"/>
      <c r="W52" s="21"/>
      <c r="X52" s="17"/>
      <c r="Y52" s="22"/>
      <c r="Z52" s="17"/>
    </row>
    <row r="53" spans="1:26" ht="12.75" customHeight="1" x14ac:dyDescent="0.3">
      <c r="A53" s="12"/>
      <c r="B53" s="18"/>
      <c r="C53" s="18"/>
      <c r="D53" s="18"/>
      <c r="E53" s="14"/>
      <c r="F53" s="19"/>
      <c r="G53" s="15"/>
      <c r="H53" s="14"/>
      <c r="I53" s="15"/>
      <c r="J53" s="14"/>
      <c r="K53" s="14"/>
      <c r="L53" s="20"/>
      <c r="M53" s="14"/>
      <c r="N53" s="14"/>
      <c r="O53" s="14"/>
      <c r="P53" s="15"/>
      <c r="Q53" s="14"/>
      <c r="R53" s="15"/>
      <c r="S53" s="14"/>
      <c r="T53" s="14"/>
      <c r="U53" s="14"/>
      <c r="V53" s="14"/>
      <c r="W53" s="21"/>
      <c r="X53" s="17"/>
      <c r="Y53" s="22"/>
      <c r="Z53" s="17"/>
    </row>
    <row r="54" spans="1:26" ht="12.75" customHeight="1" x14ac:dyDescent="0.3">
      <c r="A54" s="12"/>
      <c r="B54" s="18"/>
      <c r="C54" s="18"/>
      <c r="D54" s="18"/>
      <c r="E54" s="14"/>
      <c r="F54" s="19"/>
      <c r="G54" s="15"/>
      <c r="H54" s="14"/>
      <c r="I54" s="15"/>
      <c r="J54" s="14"/>
      <c r="K54" s="14"/>
      <c r="L54" s="20"/>
      <c r="M54" s="14"/>
      <c r="N54" s="14"/>
      <c r="O54" s="14"/>
      <c r="P54" s="15"/>
      <c r="Q54" s="14"/>
      <c r="R54" s="15"/>
      <c r="S54" s="14"/>
      <c r="T54" s="14"/>
      <c r="U54" s="14"/>
      <c r="V54" s="14"/>
      <c r="W54" s="21"/>
      <c r="X54" s="17"/>
      <c r="Y54" s="22"/>
      <c r="Z54" s="17"/>
    </row>
    <row r="55" spans="1:26" ht="12.75" customHeight="1" x14ac:dyDescent="0.3">
      <c r="A55" s="12"/>
      <c r="B55" s="18"/>
      <c r="C55" s="18"/>
      <c r="D55" s="18"/>
      <c r="E55" s="14"/>
      <c r="F55" s="19"/>
      <c r="G55" s="15"/>
      <c r="H55" s="14"/>
      <c r="I55" s="15"/>
      <c r="J55" s="14"/>
      <c r="K55" s="14"/>
      <c r="L55" s="20"/>
      <c r="M55" s="14"/>
      <c r="N55" s="14"/>
      <c r="O55" s="14"/>
      <c r="P55" s="15"/>
      <c r="Q55" s="14"/>
      <c r="R55" s="15"/>
      <c r="S55" s="14"/>
      <c r="T55" s="14"/>
      <c r="U55" s="14"/>
      <c r="V55" s="14"/>
      <c r="W55" s="21"/>
      <c r="X55" s="17"/>
      <c r="Y55" s="22"/>
      <c r="Z55" s="17"/>
    </row>
    <row r="56" spans="1:26" ht="12.75" customHeight="1" x14ac:dyDescent="0.3">
      <c r="A56" s="12"/>
      <c r="B56" s="18"/>
      <c r="C56" s="18"/>
      <c r="D56" s="18"/>
      <c r="E56" s="14"/>
      <c r="F56" s="19"/>
      <c r="G56" s="15"/>
      <c r="H56" s="14"/>
      <c r="I56" s="15"/>
      <c r="J56" s="14"/>
      <c r="K56" s="14"/>
      <c r="L56" s="20"/>
      <c r="M56" s="14"/>
      <c r="N56" s="14"/>
      <c r="O56" s="14"/>
      <c r="P56" s="15"/>
      <c r="Q56" s="14"/>
      <c r="R56" s="15"/>
      <c r="S56" s="14"/>
      <c r="T56" s="14"/>
      <c r="U56" s="14"/>
      <c r="V56" s="14"/>
      <c r="W56" s="21"/>
      <c r="X56" s="17"/>
      <c r="Y56" s="22"/>
      <c r="Z56" s="17"/>
    </row>
    <row r="57" spans="1:26" ht="12.75" customHeight="1" x14ac:dyDescent="0.3">
      <c r="A57" s="12"/>
      <c r="B57" s="18"/>
      <c r="C57" s="18"/>
      <c r="D57" s="18"/>
      <c r="E57" s="14"/>
      <c r="F57" s="19"/>
      <c r="G57" s="15"/>
      <c r="H57" s="14"/>
      <c r="I57" s="15"/>
      <c r="J57" s="14"/>
      <c r="K57" s="14"/>
      <c r="L57" s="20"/>
      <c r="M57" s="14"/>
      <c r="N57" s="14"/>
      <c r="O57" s="14"/>
      <c r="P57" s="15"/>
      <c r="Q57" s="14"/>
      <c r="R57" s="15"/>
      <c r="S57" s="14"/>
      <c r="T57" s="14"/>
      <c r="U57" s="14"/>
      <c r="V57" s="14"/>
      <c r="W57" s="21"/>
      <c r="X57" s="17"/>
      <c r="Y57" s="22"/>
      <c r="Z57" s="17"/>
    </row>
    <row r="58" spans="1:26" ht="12.75" customHeight="1" x14ac:dyDescent="0.3">
      <c r="A58" s="12"/>
      <c r="B58" s="18"/>
      <c r="C58" s="18"/>
      <c r="D58" s="18"/>
      <c r="E58" s="14"/>
      <c r="F58" s="19"/>
      <c r="G58" s="15"/>
      <c r="H58" s="14"/>
      <c r="I58" s="15"/>
      <c r="J58" s="14"/>
      <c r="K58" s="14"/>
      <c r="L58" s="20"/>
      <c r="M58" s="14"/>
      <c r="N58" s="14"/>
      <c r="O58" s="14"/>
      <c r="P58" s="15"/>
      <c r="Q58" s="14"/>
      <c r="R58" s="15"/>
      <c r="S58" s="14"/>
      <c r="T58" s="14"/>
      <c r="U58" s="14"/>
      <c r="V58" s="14"/>
      <c r="W58" s="21"/>
      <c r="X58" s="17"/>
      <c r="Y58" s="22"/>
      <c r="Z58" s="17"/>
    </row>
    <row r="59" spans="1:26" ht="12.75" customHeight="1" x14ac:dyDescent="0.3">
      <c r="A59" s="12"/>
      <c r="B59" s="18"/>
      <c r="C59" s="18"/>
      <c r="D59" s="18"/>
      <c r="E59" s="14"/>
      <c r="F59" s="19"/>
      <c r="G59" s="15"/>
      <c r="H59" s="14"/>
      <c r="I59" s="15"/>
      <c r="J59" s="14"/>
      <c r="K59" s="14"/>
      <c r="L59" s="20"/>
      <c r="M59" s="14"/>
      <c r="N59" s="14"/>
      <c r="O59" s="14"/>
      <c r="P59" s="15"/>
      <c r="Q59" s="14"/>
      <c r="R59" s="15"/>
      <c r="S59" s="14"/>
      <c r="T59" s="14"/>
      <c r="U59" s="14"/>
      <c r="V59" s="14"/>
      <c r="W59" s="21"/>
      <c r="X59" s="17"/>
      <c r="Y59" s="22"/>
      <c r="Z59" s="17"/>
    </row>
    <row r="60" spans="1:26" ht="12.75" customHeight="1" x14ac:dyDescent="0.3">
      <c r="A60" s="12"/>
      <c r="B60" s="18"/>
      <c r="C60" s="18"/>
      <c r="D60" s="18"/>
      <c r="E60" s="14"/>
      <c r="F60" s="19"/>
      <c r="G60" s="15"/>
      <c r="H60" s="14"/>
      <c r="I60" s="15"/>
      <c r="J60" s="14"/>
      <c r="K60" s="14"/>
      <c r="L60" s="20"/>
      <c r="M60" s="14"/>
      <c r="N60" s="14"/>
      <c r="O60" s="14"/>
      <c r="P60" s="15"/>
      <c r="Q60" s="14"/>
      <c r="R60" s="15"/>
      <c r="S60" s="14"/>
      <c r="T60" s="14"/>
      <c r="U60" s="14"/>
      <c r="V60" s="14"/>
      <c r="W60" s="21"/>
      <c r="X60" s="17"/>
      <c r="Y60" s="22"/>
      <c r="Z60" s="17"/>
    </row>
    <row r="61" spans="1:26" ht="12.75" customHeight="1" x14ac:dyDescent="0.3">
      <c r="A61" s="12"/>
      <c r="B61" s="18"/>
      <c r="C61" s="18"/>
      <c r="D61" s="18"/>
      <c r="E61" s="14"/>
      <c r="F61" s="19"/>
      <c r="G61" s="15"/>
      <c r="H61" s="14"/>
      <c r="I61" s="15"/>
      <c r="J61" s="14"/>
      <c r="K61" s="14"/>
      <c r="L61" s="20"/>
      <c r="M61" s="14"/>
      <c r="N61" s="14"/>
      <c r="O61" s="14"/>
      <c r="P61" s="15"/>
      <c r="Q61" s="14"/>
      <c r="R61" s="15"/>
      <c r="S61" s="14"/>
      <c r="T61" s="14"/>
      <c r="U61" s="14"/>
      <c r="V61" s="14"/>
      <c r="W61" s="21"/>
      <c r="X61" s="17"/>
      <c r="Y61" s="22"/>
      <c r="Z61" s="17"/>
    </row>
    <row r="62" spans="1:26" ht="12.75" customHeight="1" x14ac:dyDescent="0.3">
      <c r="A62" s="12"/>
      <c r="B62" s="18"/>
      <c r="C62" s="18"/>
      <c r="D62" s="18"/>
      <c r="E62" s="14"/>
      <c r="F62" s="19"/>
      <c r="G62" s="15"/>
      <c r="H62" s="14"/>
      <c r="I62" s="15"/>
      <c r="J62" s="14"/>
      <c r="K62" s="14"/>
      <c r="L62" s="20"/>
      <c r="M62" s="14"/>
      <c r="N62" s="14"/>
      <c r="O62" s="14"/>
      <c r="P62" s="15"/>
      <c r="Q62" s="14"/>
      <c r="R62" s="15"/>
      <c r="S62" s="14"/>
      <c r="T62" s="14"/>
      <c r="U62" s="14"/>
      <c r="V62" s="14"/>
      <c r="W62" s="21"/>
      <c r="X62" s="17"/>
      <c r="Y62" s="22"/>
      <c r="Z62" s="17"/>
    </row>
    <row r="63" spans="1:26" ht="12.75" customHeight="1" x14ac:dyDescent="0.3">
      <c r="A63" s="12"/>
      <c r="B63" s="18"/>
      <c r="C63" s="18"/>
      <c r="D63" s="18"/>
      <c r="E63" s="14"/>
      <c r="F63" s="19"/>
      <c r="G63" s="15"/>
      <c r="H63" s="14"/>
      <c r="I63" s="15"/>
      <c r="J63" s="14"/>
      <c r="K63" s="14"/>
      <c r="L63" s="20"/>
      <c r="M63" s="14"/>
      <c r="N63" s="14"/>
      <c r="O63" s="14"/>
      <c r="P63" s="15"/>
      <c r="Q63" s="14"/>
      <c r="R63" s="15"/>
      <c r="S63" s="14"/>
      <c r="T63" s="14"/>
      <c r="U63" s="14"/>
      <c r="V63" s="14"/>
      <c r="W63" s="21"/>
      <c r="X63" s="17"/>
      <c r="Y63" s="22"/>
      <c r="Z63" s="17"/>
    </row>
    <row r="64" spans="1:26" ht="12.75" customHeight="1" x14ac:dyDescent="0.3">
      <c r="A64" s="12"/>
      <c r="B64" s="18"/>
      <c r="C64" s="18"/>
      <c r="D64" s="18"/>
      <c r="E64" s="14"/>
      <c r="F64" s="19"/>
      <c r="G64" s="15"/>
      <c r="H64" s="14"/>
      <c r="I64" s="15"/>
      <c r="J64" s="14"/>
      <c r="K64" s="14"/>
      <c r="L64" s="20"/>
      <c r="M64" s="14"/>
      <c r="N64" s="14"/>
      <c r="O64" s="14"/>
      <c r="P64" s="15"/>
      <c r="Q64" s="14"/>
      <c r="R64" s="15"/>
      <c r="S64" s="14"/>
      <c r="T64" s="14"/>
      <c r="U64" s="14"/>
      <c r="V64" s="14"/>
      <c r="W64" s="21"/>
      <c r="X64" s="17"/>
      <c r="Y64" s="22"/>
      <c r="Z64" s="17"/>
    </row>
    <row r="65" spans="1:26" ht="12.75" customHeight="1" x14ac:dyDescent="0.3">
      <c r="A65" s="12"/>
      <c r="B65" s="18"/>
      <c r="C65" s="18"/>
      <c r="D65" s="18"/>
      <c r="E65" s="14"/>
      <c r="F65" s="19"/>
      <c r="G65" s="15"/>
      <c r="H65" s="14"/>
      <c r="I65" s="15"/>
      <c r="J65" s="14"/>
      <c r="K65" s="14"/>
      <c r="L65" s="20"/>
      <c r="M65" s="14"/>
      <c r="N65" s="14"/>
      <c r="O65" s="14"/>
      <c r="P65" s="15"/>
      <c r="Q65" s="14"/>
      <c r="R65" s="15"/>
      <c r="S65" s="14"/>
      <c r="T65" s="14"/>
      <c r="U65" s="14"/>
      <c r="V65" s="14"/>
      <c r="W65" s="21"/>
      <c r="X65" s="17"/>
      <c r="Y65" s="22"/>
      <c r="Z65" s="17"/>
    </row>
    <row r="66" spans="1:26" ht="12.75" customHeight="1" x14ac:dyDescent="0.3">
      <c r="A66" s="12"/>
      <c r="B66" s="18"/>
      <c r="C66" s="18"/>
      <c r="D66" s="18"/>
      <c r="E66" s="14"/>
      <c r="F66" s="19"/>
      <c r="G66" s="15"/>
      <c r="H66" s="14"/>
      <c r="I66" s="15"/>
      <c r="J66" s="14"/>
      <c r="K66" s="14"/>
      <c r="L66" s="20"/>
      <c r="M66" s="14"/>
      <c r="N66" s="14"/>
      <c r="O66" s="14"/>
      <c r="P66" s="15"/>
      <c r="Q66" s="14"/>
      <c r="R66" s="15"/>
      <c r="S66" s="14"/>
      <c r="T66" s="14"/>
      <c r="U66" s="14"/>
      <c r="V66" s="14"/>
      <c r="W66" s="21"/>
      <c r="X66" s="17"/>
      <c r="Y66" s="22"/>
      <c r="Z66" s="17"/>
    </row>
    <row r="67" spans="1:26" ht="12.75" customHeight="1" x14ac:dyDescent="0.3">
      <c r="A67" s="12"/>
      <c r="B67" s="18"/>
      <c r="C67" s="18"/>
      <c r="D67" s="18"/>
      <c r="E67" s="14"/>
      <c r="F67" s="19"/>
      <c r="G67" s="15"/>
      <c r="H67" s="14"/>
      <c r="I67" s="15"/>
      <c r="J67" s="14"/>
      <c r="K67" s="14"/>
      <c r="L67" s="20"/>
      <c r="M67" s="14"/>
      <c r="N67" s="14"/>
      <c r="O67" s="14"/>
      <c r="P67" s="15"/>
      <c r="Q67" s="14"/>
      <c r="R67" s="15"/>
      <c r="S67" s="14"/>
      <c r="T67" s="14"/>
      <c r="U67" s="14"/>
      <c r="V67" s="14"/>
      <c r="W67" s="21"/>
      <c r="X67" s="17"/>
      <c r="Y67" s="22"/>
      <c r="Z67" s="17"/>
    </row>
    <row r="68" spans="1:26" ht="12.75" customHeight="1" x14ac:dyDescent="0.3">
      <c r="A68" s="12"/>
      <c r="B68" s="23"/>
      <c r="C68" s="23"/>
      <c r="D68" s="23"/>
      <c r="E68" s="12"/>
      <c r="F68" s="24"/>
      <c r="G68" s="13"/>
      <c r="H68" s="12"/>
      <c r="I68" s="13"/>
      <c r="J68" s="12"/>
      <c r="K68" s="12"/>
      <c r="L68" s="25"/>
      <c r="M68" s="12"/>
      <c r="N68" s="12"/>
      <c r="O68" s="12"/>
      <c r="P68" s="13"/>
      <c r="Q68" s="12"/>
      <c r="R68" s="13"/>
      <c r="S68" s="12"/>
      <c r="T68" s="14"/>
      <c r="U68" s="14"/>
      <c r="V68" s="14"/>
      <c r="W68" s="21"/>
      <c r="X68" s="17"/>
      <c r="Y68" s="22"/>
      <c r="Z68" s="17"/>
    </row>
    <row r="69" spans="1:26" ht="12.75" customHeight="1" x14ac:dyDescent="0.3">
      <c r="A69" s="12"/>
      <c r="B69" s="18"/>
      <c r="C69" s="18"/>
      <c r="D69" s="18"/>
      <c r="E69" s="14"/>
      <c r="F69" s="19"/>
      <c r="G69" s="15"/>
      <c r="H69" s="14"/>
      <c r="I69" s="15"/>
      <c r="J69" s="14"/>
      <c r="K69" s="14"/>
      <c r="L69" s="20"/>
      <c r="M69" s="14"/>
      <c r="N69" s="14"/>
      <c r="O69" s="14"/>
      <c r="P69" s="15"/>
      <c r="Q69" s="14"/>
      <c r="R69" s="15"/>
      <c r="S69" s="14"/>
      <c r="T69" s="14"/>
      <c r="U69" s="14"/>
      <c r="V69" s="14"/>
      <c r="W69" s="21"/>
      <c r="X69" s="17"/>
      <c r="Y69" s="22"/>
      <c r="Z69" s="17"/>
    </row>
    <row r="70" spans="1:26" ht="12.75" customHeight="1" x14ac:dyDescent="0.3">
      <c r="A70" s="12"/>
      <c r="B70" s="18"/>
      <c r="C70" s="18"/>
      <c r="D70" s="18"/>
      <c r="E70" s="14"/>
      <c r="F70" s="19"/>
      <c r="G70" s="15"/>
      <c r="H70" s="14"/>
      <c r="I70" s="15"/>
      <c r="J70" s="14"/>
      <c r="K70" s="14"/>
      <c r="L70" s="20"/>
      <c r="M70" s="14"/>
      <c r="N70" s="14"/>
      <c r="O70" s="14"/>
      <c r="P70" s="15"/>
      <c r="Q70" s="14"/>
      <c r="R70" s="15"/>
      <c r="S70" s="14"/>
      <c r="T70" s="14"/>
      <c r="U70" s="14"/>
      <c r="V70" s="14"/>
      <c r="W70" s="21"/>
      <c r="X70" s="17"/>
      <c r="Y70" s="22"/>
      <c r="Z70" s="17"/>
    </row>
    <row r="71" spans="1:26" ht="12.75" customHeight="1" x14ac:dyDescent="0.3">
      <c r="A71" s="12"/>
      <c r="B71" s="18"/>
      <c r="C71" s="18"/>
      <c r="D71" s="18"/>
      <c r="E71" s="14"/>
      <c r="F71" s="19"/>
      <c r="G71" s="15"/>
      <c r="H71" s="14"/>
      <c r="I71" s="15"/>
      <c r="J71" s="14"/>
      <c r="K71" s="14"/>
      <c r="L71" s="20"/>
      <c r="M71" s="14"/>
      <c r="N71" s="14"/>
      <c r="O71" s="14"/>
      <c r="P71" s="15"/>
      <c r="Q71" s="14"/>
      <c r="R71" s="15"/>
      <c r="S71" s="14"/>
      <c r="T71" s="14"/>
      <c r="U71" s="14"/>
      <c r="V71" s="14"/>
      <c r="W71" s="21"/>
      <c r="X71" s="17"/>
      <c r="Y71" s="22"/>
      <c r="Z71" s="17"/>
    </row>
    <row r="72" spans="1:26" ht="12.75" customHeight="1" x14ac:dyDescent="0.3">
      <c r="A72" s="12"/>
      <c r="B72" s="18"/>
      <c r="C72" s="18"/>
      <c r="D72" s="18"/>
      <c r="E72" s="14"/>
      <c r="F72" s="19"/>
      <c r="G72" s="15"/>
      <c r="H72" s="14"/>
      <c r="I72" s="15"/>
      <c r="J72" s="14"/>
      <c r="K72" s="14"/>
      <c r="L72" s="20"/>
      <c r="M72" s="14"/>
      <c r="N72" s="14"/>
      <c r="O72" s="14"/>
      <c r="P72" s="15"/>
      <c r="Q72" s="14"/>
      <c r="R72" s="15"/>
      <c r="S72" s="14"/>
      <c r="T72" s="14"/>
      <c r="U72" s="14"/>
      <c r="V72" s="14"/>
      <c r="W72" s="21"/>
      <c r="X72" s="17"/>
      <c r="Y72" s="22"/>
      <c r="Z72" s="17"/>
    </row>
    <row r="73" spans="1:26" ht="12.75" customHeight="1" x14ac:dyDescent="0.3">
      <c r="A73" s="12"/>
      <c r="B73" s="18"/>
      <c r="C73" s="18"/>
      <c r="D73" s="18"/>
      <c r="E73" s="14"/>
      <c r="F73" s="19"/>
      <c r="G73" s="15"/>
      <c r="H73" s="14"/>
      <c r="I73" s="15"/>
      <c r="J73" s="14"/>
      <c r="K73" s="14"/>
      <c r="L73" s="20"/>
      <c r="M73" s="14"/>
      <c r="N73" s="14"/>
      <c r="O73" s="14"/>
      <c r="P73" s="15"/>
      <c r="Q73" s="14"/>
      <c r="R73" s="15"/>
      <c r="S73" s="14"/>
      <c r="T73" s="14"/>
      <c r="U73" s="14"/>
      <c r="V73" s="14"/>
      <c r="W73" s="21"/>
      <c r="X73" s="17"/>
      <c r="Y73" s="22"/>
      <c r="Z73" s="17"/>
    </row>
    <row r="74" spans="1:26" ht="12.75" customHeight="1" x14ac:dyDescent="0.3">
      <c r="A74" s="12"/>
      <c r="B74" s="18"/>
      <c r="C74" s="18"/>
      <c r="D74" s="18"/>
      <c r="E74" s="14"/>
      <c r="F74" s="19"/>
      <c r="G74" s="15"/>
      <c r="H74" s="14"/>
      <c r="I74" s="15"/>
      <c r="J74" s="14"/>
      <c r="K74" s="14"/>
      <c r="L74" s="20"/>
      <c r="M74" s="14"/>
      <c r="N74" s="14"/>
      <c r="O74" s="14"/>
      <c r="P74" s="15"/>
      <c r="Q74" s="14"/>
      <c r="R74" s="15"/>
      <c r="S74" s="14"/>
      <c r="T74" s="14"/>
      <c r="U74" s="14"/>
      <c r="V74" s="14"/>
      <c r="W74" s="21"/>
      <c r="X74" s="17"/>
      <c r="Y74" s="22"/>
      <c r="Z74" s="17"/>
    </row>
    <row r="75" spans="1:26" ht="12.75" customHeight="1" x14ac:dyDescent="0.3">
      <c r="A75" s="12"/>
      <c r="B75" s="18"/>
      <c r="C75" s="18"/>
      <c r="D75" s="18"/>
      <c r="E75" s="14"/>
      <c r="F75" s="19"/>
      <c r="G75" s="15"/>
      <c r="H75" s="14"/>
      <c r="I75" s="15"/>
      <c r="J75" s="14"/>
      <c r="K75" s="14"/>
      <c r="L75" s="20"/>
      <c r="M75" s="14"/>
      <c r="N75" s="14"/>
      <c r="O75" s="14"/>
      <c r="P75" s="15"/>
      <c r="Q75" s="14"/>
      <c r="R75" s="15"/>
      <c r="S75" s="14"/>
      <c r="T75" s="14"/>
      <c r="U75" s="14"/>
      <c r="V75" s="14"/>
      <c r="W75" s="21"/>
      <c r="X75" s="17"/>
      <c r="Y75" s="22"/>
      <c r="Z75" s="17"/>
    </row>
    <row r="76" spans="1:26" ht="12.75" customHeight="1" x14ac:dyDescent="0.3">
      <c r="A76" s="12"/>
      <c r="B76" s="18"/>
      <c r="C76" s="18"/>
      <c r="D76" s="18"/>
      <c r="E76" s="14"/>
      <c r="F76" s="19"/>
      <c r="G76" s="15"/>
      <c r="H76" s="14"/>
      <c r="I76" s="15"/>
      <c r="J76" s="14"/>
      <c r="K76" s="14"/>
      <c r="L76" s="20"/>
      <c r="M76" s="14"/>
      <c r="N76" s="14"/>
      <c r="O76" s="14"/>
      <c r="P76" s="15"/>
      <c r="Q76" s="14"/>
      <c r="R76" s="15"/>
      <c r="S76" s="14"/>
      <c r="T76" s="14"/>
      <c r="U76" s="14"/>
      <c r="V76" s="14"/>
      <c r="W76" s="21"/>
      <c r="X76" s="17"/>
      <c r="Y76" s="22"/>
      <c r="Z76" s="17"/>
    </row>
    <row r="77" spans="1:26" ht="12.75" customHeight="1" x14ac:dyDescent="0.3">
      <c r="A77" s="12"/>
      <c r="B77" s="18"/>
      <c r="C77" s="18"/>
      <c r="D77" s="18"/>
      <c r="E77" s="14"/>
      <c r="F77" s="19"/>
      <c r="G77" s="15"/>
      <c r="H77" s="14"/>
      <c r="I77" s="15"/>
      <c r="J77" s="14"/>
      <c r="K77" s="14"/>
      <c r="L77" s="20"/>
      <c r="M77" s="14"/>
      <c r="N77" s="14"/>
      <c r="O77" s="14"/>
      <c r="P77" s="15"/>
      <c r="Q77" s="14"/>
      <c r="R77" s="15"/>
      <c r="S77" s="14"/>
      <c r="T77" s="14"/>
      <c r="U77" s="14"/>
      <c r="V77" s="14"/>
      <c r="W77" s="21"/>
      <c r="X77" s="17"/>
      <c r="Y77" s="22"/>
      <c r="Z77" s="17"/>
    </row>
    <row r="78" spans="1:26" ht="12.75" customHeight="1" x14ac:dyDescent="0.3">
      <c r="A78" s="12"/>
      <c r="B78" s="18"/>
      <c r="C78" s="18"/>
      <c r="D78" s="18"/>
      <c r="E78" s="14"/>
      <c r="F78" s="19"/>
      <c r="G78" s="15"/>
      <c r="H78" s="14"/>
      <c r="I78" s="15"/>
      <c r="J78" s="14"/>
      <c r="K78" s="14"/>
      <c r="L78" s="20"/>
      <c r="M78" s="14"/>
      <c r="N78" s="14"/>
      <c r="O78" s="14"/>
      <c r="P78" s="15"/>
      <c r="Q78" s="14"/>
      <c r="R78" s="15"/>
      <c r="S78" s="14"/>
      <c r="T78" s="14"/>
      <c r="U78" s="14"/>
      <c r="V78" s="14"/>
      <c r="W78" s="21"/>
      <c r="X78" s="17"/>
      <c r="Y78" s="22"/>
      <c r="Z78" s="17"/>
    </row>
    <row r="79" spans="1:26" ht="12.75" customHeight="1" x14ac:dyDescent="0.3">
      <c r="A79" s="12"/>
      <c r="B79" s="18"/>
      <c r="C79" s="18"/>
      <c r="D79" s="18"/>
      <c r="E79" s="14"/>
      <c r="F79" s="19"/>
      <c r="G79" s="15"/>
      <c r="H79" s="14"/>
      <c r="I79" s="15"/>
      <c r="J79" s="14"/>
      <c r="K79" s="14"/>
      <c r="L79" s="20"/>
      <c r="M79" s="14"/>
      <c r="N79" s="14"/>
      <c r="O79" s="14"/>
      <c r="P79" s="15"/>
      <c r="Q79" s="14"/>
      <c r="R79" s="15"/>
      <c r="S79" s="14"/>
      <c r="T79" s="14"/>
      <c r="U79" s="14"/>
      <c r="V79" s="14"/>
      <c r="W79" s="21"/>
      <c r="X79" s="17"/>
      <c r="Y79" s="22"/>
      <c r="Z79" s="17"/>
    </row>
    <row r="80" spans="1:26" ht="12.75" customHeight="1" x14ac:dyDescent="0.3">
      <c r="A80" s="12"/>
      <c r="B80" s="18"/>
      <c r="C80" s="18"/>
      <c r="D80" s="18"/>
      <c r="E80" s="14"/>
      <c r="F80" s="19"/>
      <c r="G80" s="15"/>
      <c r="H80" s="14"/>
      <c r="I80" s="15"/>
      <c r="J80" s="14"/>
      <c r="K80" s="14"/>
      <c r="L80" s="20"/>
      <c r="M80" s="14"/>
      <c r="N80" s="14"/>
      <c r="O80" s="14"/>
      <c r="P80" s="15"/>
      <c r="Q80" s="14"/>
      <c r="R80" s="15"/>
      <c r="S80" s="14"/>
      <c r="T80" s="14"/>
      <c r="U80" s="14"/>
      <c r="V80" s="14"/>
      <c r="W80" s="21"/>
      <c r="X80" s="17"/>
      <c r="Y80" s="22"/>
      <c r="Z80" s="17"/>
    </row>
    <row r="81" spans="1:26" ht="12.75" customHeight="1" x14ac:dyDescent="0.3">
      <c r="A81" s="12"/>
      <c r="B81" s="18"/>
      <c r="C81" s="18"/>
      <c r="D81" s="18"/>
      <c r="E81" s="14"/>
      <c r="F81" s="19"/>
      <c r="G81" s="15"/>
      <c r="H81" s="14"/>
      <c r="I81" s="15"/>
      <c r="J81" s="14"/>
      <c r="K81" s="14"/>
      <c r="L81" s="20"/>
      <c r="M81" s="14"/>
      <c r="N81" s="14"/>
      <c r="O81" s="14"/>
      <c r="P81" s="15"/>
      <c r="Q81" s="14"/>
      <c r="R81" s="15"/>
      <c r="S81" s="14"/>
      <c r="T81" s="14"/>
      <c r="U81" s="14"/>
      <c r="V81" s="14"/>
      <c r="W81" s="21"/>
      <c r="X81" s="17"/>
      <c r="Y81" s="22"/>
      <c r="Z81" s="17"/>
    </row>
    <row r="82" spans="1:26" ht="12.75" customHeight="1" x14ac:dyDescent="0.3">
      <c r="A82" s="12"/>
      <c r="B82" s="18"/>
      <c r="C82" s="18"/>
      <c r="D82" s="18"/>
      <c r="E82" s="14"/>
      <c r="F82" s="19"/>
      <c r="G82" s="15"/>
      <c r="H82" s="14"/>
      <c r="I82" s="15"/>
      <c r="J82" s="14"/>
      <c r="K82" s="14"/>
      <c r="L82" s="20"/>
      <c r="M82" s="14"/>
      <c r="N82" s="14"/>
      <c r="O82" s="14"/>
      <c r="P82" s="15"/>
      <c r="Q82" s="14"/>
      <c r="R82" s="15"/>
      <c r="S82" s="14"/>
      <c r="T82" s="14"/>
      <c r="U82" s="14"/>
      <c r="V82" s="14"/>
      <c r="W82" s="21"/>
      <c r="X82" s="17"/>
      <c r="Y82" s="22"/>
      <c r="Z82" s="17"/>
    </row>
    <row r="83" spans="1:26" ht="12.75" customHeight="1" x14ac:dyDescent="0.3">
      <c r="A83" s="12"/>
      <c r="B83" s="18"/>
      <c r="C83" s="18"/>
      <c r="D83" s="18"/>
      <c r="E83" s="14"/>
      <c r="F83" s="19"/>
      <c r="G83" s="15"/>
      <c r="H83" s="14"/>
      <c r="I83" s="15"/>
      <c r="J83" s="14"/>
      <c r="K83" s="14"/>
      <c r="L83" s="20"/>
      <c r="M83" s="14"/>
      <c r="N83" s="14"/>
      <c r="O83" s="14"/>
      <c r="P83" s="15"/>
      <c r="Q83" s="14"/>
      <c r="R83" s="15"/>
      <c r="S83" s="14"/>
      <c r="T83" s="14"/>
      <c r="U83" s="14"/>
      <c r="V83" s="14"/>
      <c r="W83" s="21"/>
      <c r="X83" s="17"/>
      <c r="Y83" s="22"/>
      <c r="Z83" s="17"/>
    </row>
    <row r="84" spans="1:26" ht="12.75" customHeight="1" x14ac:dyDescent="0.3">
      <c r="A84" s="12"/>
      <c r="B84" s="18"/>
      <c r="C84" s="18"/>
      <c r="D84" s="18"/>
      <c r="E84" s="14"/>
      <c r="F84" s="19"/>
      <c r="G84" s="15"/>
      <c r="H84" s="14"/>
      <c r="I84" s="15"/>
      <c r="J84" s="14"/>
      <c r="K84" s="14"/>
      <c r="L84" s="20"/>
      <c r="M84" s="14"/>
      <c r="N84" s="14"/>
      <c r="O84" s="14"/>
      <c r="P84" s="15"/>
      <c r="Q84" s="14"/>
      <c r="R84" s="15"/>
      <c r="S84" s="14"/>
      <c r="T84" s="14"/>
      <c r="U84" s="14"/>
      <c r="V84" s="14"/>
      <c r="W84" s="21"/>
      <c r="X84" s="17"/>
      <c r="Y84" s="22"/>
      <c r="Z84" s="17"/>
    </row>
    <row r="85" spans="1:26" ht="12.75" customHeight="1" x14ac:dyDescent="0.3">
      <c r="A85" s="12"/>
      <c r="B85" s="18"/>
      <c r="C85" s="18"/>
      <c r="D85" s="18"/>
      <c r="E85" s="14"/>
      <c r="F85" s="19"/>
      <c r="G85" s="15"/>
      <c r="H85" s="14"/>
      <c r="I85" s="15"/>
      <c r="J85" s="14"/>
      <c r="K85" s="14"/>
      <c r="L85" s="20"/>
      <c r="M85" s="14"/>
      <c r="N85" s="14"/>
      <c r="O85" s="14"/>
      <c r="P85" s="15"/>
      <c r="Q85" s="14"/>
      <c r="R85" s="15"/>
      <c r="S85" s="14"/>
      <c r="T85" s="14"/>
      <c r="U85" s="14"/>
      <c r="V85" s="14"/>
      <c r="W85" s="21"/>
      <c r="X85" s="17"/>
      <c r="Y85" s="22"/>
      <c r="Z85" s="17"/>
    </row>
    <row r="86" spans="1:26" ht="12.75" customHeight="1" x14ac:dyDescent="0.3">
      <c r="A86" s="12"/>
      <c r="B86" s="18"/>
      <c r="C86" s="18"/>
      <c r="D86" s="18"/>
      <c r="E86" s="14"/>
      <c r="F86" s="19"/>
      <c r="G86" s="15"/>
      <c r="H86" s="14"/>
      <c r="I86" s="15"/>
      <c r="J86" s="14"/>
      <c r="K86" s="14"/>
      <c r="L86" s="20"/>
      <c r="M86" s="14"/>
      <c r="N86" s="14"/>
      <c r="O86" s="14"/>
      <c r="P86" s="15"/>
      <c r="Q86" s="14"/>
      <c r="R86" s="15"/>
      <c r="S86" s="14"/>
      <c r="T86" s="14"/>
      <c r="U86" s="14"/>
      <c r="V86" s="14"/>
      <c r="W86" s="21"/>
      <c r="X86" s="17"/>
      <c r="Y86" s="22"/>
      <c r="Z86" s="17"/>
    </row>
    <row r="87" spans="1:26" ht="12.75" customHeight="1" x14ac:dyDescent="0.3">
      <c r="A87" s="12"/>
      <c r="B87" s="18"/>
      <c r="C87" s="18"/>
      <c r="D87" s="18"/>
      <c r="E87" s="14"/>
      <c r="F87" s="19"/>
      <c r="G87" s="15"/>
      <c r="H87" s="14"/>
      <c r="I87" s="15"/>
      <c r="J87" s="14"/>
      <c r="K87" s="14"/>
      <c r="L87" s="20"/>
      <c r="M87" s="14"/>
      <c r="N87" s="14"/>
      <c r="O87" s="14"/>
      <c r="P87" s="15"/>
      <c r="Q87" s="14"/>
      <c r="R87" s="15"/>
      <c r="S87" s="14"/>
      <c r="T87" s="14"/>
      <c r="U87" s="14"/>
      <c r="V87" s="14"/>
      <c r="W87" s="21"/>
      <c r="X87" s="17"/>
      <c r="Y87" s="22"/>
      <c r="Z87" s="17"/>
    </row>
    <row r="88" spans="1:26" ht="12.75" customHeight="1" x14ac:dyDescent="0.3">
      <c r="A88" s="12"/>
      <c r="B88" s="18"/>
      <c r="C88" s="18"/>
      <c r="D88" s="18"/>
      <c r="E88" s="14"/>
      <c r="F88" s="19"/>
      <c r="G88" s="15"/>
      <c r="H88" s="14"/>
      <c r="I88" s="15"/>
      <c r="J88" s="14"/>
      <c r="K88" s="14"/>
      <c r="L88" s="20"/>
      <c r="M88" s="14"/>
      <c r="N88" s="14"/>
      <c r="O88" s="14"/>
      <c r="P88" s="15"/>
      <c r="Q88" s="14"/>
      <c r="R88" s="15"/>
      <c r="S88" s="14"/>
      <c r="T88" s="14"/>
      <c r="U88" s="14"/>
      <c r="V88" s="14"/>
      <c r="W88" s="21"/>
      <c r="X88" s="17"/>
      <c r="Y88" s="22"/>
      <c r="Z88" s="17"/>
    </row>
    <row r="89" spans="1:26" ht="12.75" customHeight="1" x14ac:dyDescent="0.3">
      <c r="A89" s="12"/>
      <c r="B89" s="18"/>
      <c r="C89" s="18"/>
      <c r="D89" s="18"/>
      <c r="E89" s="14"/>
      <c r="F89" s="19"/>
      <c r="G89" s="15"/>
      <c r="H89" s="14"/>
      <c r="I89" s="15"/>
      <c r="J89" s="14"/>
      <c r="K89" s="14"/>
      <c r="L89" s="20"/>
      <c r="M89" s="14"/>
      <c r="N89" s="14"/>
      <c r="O89" s="14"/>
      <c r="P89" s="15"/>
      <c r="Q89" s="14"/>
      <c r="R89" s="15"/>
      <c r="S89" s="14"/>
      <c r="T89" s="14"/>
      <c r="U89" s="14"/>
      <c r="V89" s="14"/>
      <c r="W89" s="21"/>
      <c r="X89" s="17"/>
      <c r="Y89" s="22"/>
      <c r="Z89" s="17"/>
    </row>
    <row r="90" spans="1:26" ht="12.75" customHeight="1" x14ac:dyDescent="0.3">
      <c r="A90" s="12"/>
      <c r="B90" s="18"/>
      <c r="C90" s="18"/>
      <c r="D90" s="18"/>
      <c r="E90" s="14"/>
      <c r="F90" s="19"/>
      <c r="G90" s="15"/>
      <c r="H90" s="14"/>
      <c r="I90" s="15"/>
      <c r="J90" s="14"/>
      <c r="K90" s="14"/>
      <c r="L90" s="20"/>
      <c r="M90" s="14"/>
      <c r="N90" s="14"/>
      <c r="O90" s="14"/>
      <c r="P90" s="15"/>
      <c r="Q90" s="14"/>
      <c r="R90" s="15"/>
      <c r="S90" s="14"/>
      <c r="T90" s="14"/>
      <c r="U90" s="14"/>
      <c r="V90" s="14"/>
      <c r="W90" s="21"/>
      <c r="X90" s="17"/>
      <c r="Y90" s="22"/>
      <c r="Z90" s="17"/>
    </row>
    <row r="91" spans="1:26" ht="12.75" customHeight="1" x14ac:dyDescent="0.3">
      <c r="A91" s="12"/>
      <c r="B91" s="18"/>
      <c r="C91" s="18"/>
      <c r="D91" s="18"/>
      <c r="E91" s="14"/>
      <c r="F91" s="19"/>
      <c r="G91" s="15"/>
      <c r="H91" s="14"/>
      <c r="I91" s="15"/>
      <c r="J91" s="14"/>
      <c r="K91" s="14"/>
      <c r="L91" s="20"/>
      <c r="M91" s="14"/>
      <c r="N91" s="14"/>
      <c r="O91" s="14"/>
      <c r="P91" s="15"/>
      <c r="Q91" s="14"/>
      <c r="R91" s="15"/>
      <c r="S91" s="14"/>
      <c r="T91" s="14"/>
      <c r="U91" s="14"/>
      <c r="V91" s="14"/>
      <c r="W91" s="21"/>
      <c r="X91" s="17"/>
      <c r="Y91" s="22"/>
      <c r="Z91" s="17"/>
    </row>
    <row r="92" spans="1:26" ht="12.75" customHeight="1" x14ac:dyDescent="0.3">
      <c r="A92" s="12"/>
      <c r="B92" s="18"/>
      <c r="C92" s="18"/>
      <c r="D92" s="18"/>
      <c r="E92" s="14"/>
      <c r="F92" s="19"/>
      <c r="G92" s="15"/>
      <c r="H92" s="14"/>
      <c r="I92" s="15"/>
      <c r="J92" s="14"/>
      <c r="K92" s="14"/>
      <c r="L92" s="20"/>
      <c r="M92" s="14"/>
      <c r="N92" s="14"/>
      <c r="O92" s="14"/>
      <c r="P92" s="15"/>
      <c r="Q92" s="14"/>
      <c r="R92" s="15"/>
      <c r="S92" s="14"/>
      <c r="T92" s="14"/>
      <c r="U92" s="14"/>
      <c r="V92" s="14"/>
      <c r="W92" s="21"/>
      <c r="X92" s="17"/>
      <c r="Y92" s="22"/>
      <c r="Z92" s="17"/>
    </row>
    <row r="93" spans="1:26" ht="12.75" customHeight="1" x14ac:dyDescent="0.3">
      <c r="A93" s="12"/>
      <c r="B93" s="18"/>
      <c r="C93" s="18"/>
      <c r="D93" s="18"/>
      <c r="E93" s="14"/>
      <c r="F93" s="19"/>
      <c r="G93" s="15"/>
      <c r="H93" s="14"/>
      <c r="I93" s="15"/>
      <c r="J93" s="14"/>
      <c r="K93" s="14"/>
      <c r="L93" s="20"/>
      <c r="M93" s="14"/>
      <c r="N93" s="14"/>
      <c r="O93" s="14"/>
      <c r="P93" s="15"/>
      <c r="Q93" s="14"/>
      <c r="R93" s="15"/>
      <c r="S93" s="14"/>
      <c r="T93" s="14"/>
      <c r="U93" s="14"/>
      <c r="V93" s="14"/>
      <c r="W93" s="21"/>
      <c r="X93" s="17"/>
      <c r="Y93" s="22"/>
      <c r="Z93" s="17"/>
    </row>
    <row r="94" spans="1:26" ht="12.75" customHeight="1" x14ac:dyDescent="0.3">
      <c r="A94" s="12"/>
      <c r="B94" s="18"/>
      <c r="C94" s="18"/>
      <c r="D94" s="18"/>
      <c r="E94" s="14"/>
      <c r="F94" s="19"/>
      <c r="G94" s="15"/>
      <c r="H94" s="14"/>
      <c r="I94" s="15"/>
      <c r="J94" s="14"/>
      <c r="K94" s="14"/>
      <c r="L94" s="20"/>
      <c r="M94" s="14"/>
      <c r="N94" s="14"/>
      <c r="O94" s="14"/>
      <c r="P94" s="15"/>
      <c r="Q94" s="14"/>
      <c r="R94" s="15"/>
      <c r="S94" s="14"/>
      <c r="T94" s="14"/>
      <c r="U94" s="14"/>
      <c r="V94" s="14"/>
      <c r="W94" s="21"/>
      <c r="X94" s="17"/>
      <c r="Y94" s="22"/>
      <c r="Z94" s="17"/>
    </row>
    <row r="95" spans="1:26" ht="12.75" customHeight="1" x14ac:dyDescent="0.3">
      <c r="A95" s="12"/>
      <c r="B95" s="18"/>
      <c r="C95" s="18"/>
      <c r="D95" s="18"/>
      <c r="E95" s="14"/>
      <c r="F95" s="19"/>
      <c r="G95" s="15"/>
      <c r="H95" s="14"/>
      <c r="I95" s="15"/>
      <c r="J95" s="14"/>
      <c r="K95" s="14"/>
      <c r="L95" s="20"/>
      <c r="M95" s="14"/>
      <c r="N95" s="14"/>
      <c r="O95" s="14"/>
      <c r="P95" s="15"/>
      <c r="Q95" s="14"/>
      <c r="R95" s="15"/>
      <c r="S95" s="14"/>
      <c r="T95" s="14"/>
      <c r="U95" s="14"/>
      <c r="V95" s="14"/>
      <c r="W95" s="21"/>
      <c r="X95" s="17"/>
      <c r="Y95" s="22"/>
      <c r="Z95" s="17"/>
    </row>
    <row r="96" spans="1:26" ht="12.75" customHeight="1" x14ac:dyDescent="0.3">
      <c r="A96" s="12"/>
      <c r="B96" s="18"/>
      <c r="C96" s="18"/>
      <c r="D96" s="18"/>
      <c r="E96" s="14"/>
      <c r="F96" s="19"/>
      <c r="G96" s="15"/>
      <c r="H96" s="14"/>
      <c r="I96" s="15"/>
      <c r="J96" s="14"/>
      <c r="K96" s="14"/>
      <c r="L96" s="20"/>
      <c r="M96" s="14"/>
      <c r="N96" s="14"/>
      <c r="O96" s="14"/>
      <c r="P96" s="15"/>
      <c r="Q96" s="14"/>
      <c r="R96" s="15"/>
      <c r="S96" s="14"/>
      <c r="T96" s="14"/>
      <c r="U96" s="14"/>
      <c r="V96" s="14"/>
      <c r="W96" s="21"/>
      <c r="X96" s="17"/>
      <c r="Y96" s="22"/>
      <c r="Z96" s="17"/>
    </row>
    <row r="97" spans="1:26" ht="12.75" customHeight="1" x14ac:dyDescent="0.3">
      <c r="A97" s="12"/>
      <c r="B97" s="18"/>
      <c r="C97" s="18"/>
      <c r="D97" s="18"/>
      <c r="E97" s="14"/>
      <c r="F97" s="19"/>
      <c r="G97" s="15"/>
      <c r="H97" s="14"/>
      <c r="I97" s="15"/>
      <c r="J97" s="14"/>
      <c r="K97" s="14"/>
      <c r="L97" s="20"/>
      <c r="M97" s="14"/>
      <c r="N97" s="14"/>
      <c r="O97" s="14"/>
      <c r="P97" s="15"/>
      <c r="Q97" s="14"/>
      <c r="R97" s="15"/>
      <c r="S97" s="14"/>
      <c r="T97" s="14"/>
      <c r="U97" s="14"/>
      <c r="V97" s="14"/>
      <c r="W97" s="21"/>
      <c r="X97" s="17"/>
      <c r="Y97" s="22"/>
      <c r="Z97" s="17"/>
    </row>
    <row r="98" spans="1:26" ht="12.75" customHeight="1" x14ac:dyDescent="0.3">
      <c r="A98" s="12"/>
      <c r="B98" s="18"/>
      <c r="C98" s="18"/>
      <c r="D98" s="18"/>
      <c r="E98" s="14"/>
      <c r="F98" s="19"/>
      <c r="G98" s="15"/>
      <c r="H98" s="14"/>
      <c r="I98" s="15"/>
      <c r="J98" s="14"/>
      <c r="K98" s="14"/>
      <c r="L98" s="20"/>
      <c r="M98" s="14"/>
      <c r="N98" s="14"/>
      <c r="O98" s="14"/>
      <c r="P98" s="15"/>
      <c r="Q98" s="14"/>
      <c r="R98" s="15"/>
      <c r="S98" s="14"/>
      <c r="T98" s="14"/>
      <c r="U98" s="14"/>
      <c r="V98" s="14"/>
      <c r="W98" s="21"/>
      <c r="X98" s="17"/>
      <c r="Y98" s="22"/>
      <c r="Z98" s="17"/>
    </row>
    <row r="99" spans="1:26" ht="12.75" customHeight="1" x14ac:dyDescent="0.3">
      <c r="A99" s="12"/>
      <c r="B99" s="18"/>
      <c r="C99" s="18"/>
      <c r="D99" s="18"/>
      <c r="E99" s="14"/>
      <c r="F99" s="19"/>
      <c r="G99" s="15"/>
      <c r="H99" s="14"/>
      <c r="I99" s="15"/>
      <c r="J99" s="14"/>
      <c r="K99" s="14"/>
      <c r="L99" s="20"/>
      <c r="M99" s="14"/>
      <c r="N99" s="14"/>
      <c r="O99" s="14"/>
      <c r="P99" s="15"/>
      <c r="Q99" s="14"/>
      <c r="R99" s="15"/>
      <c r="S99" s="14"/>
      <c r="T99" s="14"/>
      <c r="U99" s="14"/>
      <c r="V99" s="14"/>
      <c r="W99" s="21"/>
      <c r="X99" s="17"/>
      <c r="Y99" s="22"/>
      <c r="Z99" s="17"/>
    </row>
    <row r="100" spans="1:26" ht="12.75" customHeight="1" x14ac:dyDescent="0.3">
      <c r="A100" s="12"/>
      <c r="B100" s="18"/>
      <c r="C100" s="18"/>
      <c r="D100" s="18"/>
      <c r="E100" s="14"/>
      <c r="F100" s="19"/>
      <c r="G100" s="15"/>
      <c r="H100" s="14"/>
      <c r="I100" s="15"/>
      <c r="J100" s="14"/>
      <c r="K100" s="14"/>
      <c r="L100" s="20"/>
      <c r="M100" s="14"/>
      <c r="N100" s="14"/>
      <c r="O100" s="14"/>
      <c r="P100" s="15"/>
      <c r="Q100" s="14"/>
      <c r="R100" s="15"/>
      <c r="S100" s="14"/>
      <c r="T100" s="14"/>
      <c r="U100" s="14"/>
      <c r="V100" s="14"/>
      <c r="W100" s="21"/>
      <c r="X100" s="17"/>
      <c r="Y100" s="22"/>
      <c r="Z100" s="17"/>
    </row>
    <row r="101" spans="1:26" ht="12.75" customHeight="1" x14ac:dyDescent="0.3">
      <c r="A101" s="12"/>
      <c r="B101" s="18"/>
      <c r="C101" s="18"/>
      <c r="D101" s="18"/>
      <c r="E101" s="14"/>
      <c r="F101" s="19"/>
      <c r="G101" s="15"/>
      <c r="H101" s="14"/>
      <c r="I101" s="15"/>
      <c r="J101" s="14"/>
      <c r="K101" s="14"/>
      <c r="L101" s="20"/>
      <c r="M101" s="14"/>
      <c r="N101" s="14"/>
      <c r="O101" s="14"/>
      <c r="P101" s="15"/>
      <c r="Q101" s="14"/>
      <c r="R101" s="15"/>
      <c r="S101" s="14"/>
      <c r="T101" s="14"/>
      <c r="U101" s="14"/>
      <c r="V101" s="14"/>
      <c r="W101" s="21"/>
      <c r="X101" s="17"/>
      <c r="Y101" s="22"/>
      <c r="Z101" s="17"/>
    </row>
    <row r="102" spans="1:26" ht="12.75" customHeight="1" x14ac:dyDescent="0.3">
      <c r="A102" s="12"/>
      <c r="B102" s="18"/>
      <c r="C102" s="18"/>
      <c r="D102" s="18"/>
      <c r="E102" s="14"/>
      <c r="F102" s="19"/>
      <c r="G102" s="15"/>
      <c r="H102" s="14"/>
      <c r="I102" s="15"/>
      <c r="J102" s="14"/>
      <c r="K102" s="14"/>
      <c r="L102" s="20"/>
      <c r="M102" s="14"/>
      <c r="N102" s="14"/>
      <c r="O102" s="14"/>
      <c r="P102" s="15"/>
      <c r="Q102" s="14"/>
      <c r="R102" s="15"/>
      <c r="S102" s="14"/>
      <c r="T102" s="14"/>
      <c r="U102" s="14"/>
      <c r="V102" s="14"/>
      <c r="W102" s="21"/>
      <c r="X102" s="17"/>
      <c r="Y102" s="22"/>
      <c r="Z102" s="17"/>
    </row>
    <row r="103" spans="1:26" ht="12.75" customHeight="1" x14ac:dyDescent="0.3">
      <c r="A103" s="12"/>
      <c r="B103" s="18"/>
      <c r="C103" s="18"/>
      <c r="D103" s="18"/>
      <c r="E103" s="14"/>
      <c r="F103" s="19"/>
      <c r="G103" s="15"/>
      <c r="H103" s="14"/>
      <c r="I103" s="15"/>
      <c r="J103" s="14"/>
      <c r="K103" s="14"/>
      <c r="L103" s="20"/>
      <c r="M103" s="14"/>
      <c r="N103" s="14"/>
      <c r="O103" s="14"/>
      <c r="P103" s="15"/>
      <c r="Q103" s="14"/>
      <c r="R103" s="15"/>
      <c r="S103" s="14"/>
      <c r="T103" s="14"/>
      <c r="U103" s="14"/>
      <c r="V103" s="14"/>
      <c r="W103" s="21"/>
      <c r="X103" s="17"/>
      <c r="Y103" s="22"/>
      <c r="Z103" s="17"/>
    </row>
    <row r="104" spans="1:26" ht="12.75" customHeight="1" x14ac:dyDescent="0.3">
      <c r="A104" s="12"/>
      <c r="B104" s="18"/>
      <c r="C104" s="18"/>
      <c r="D104" s="18"/>
      <c r="E104" s="14"/>
      <c r="F104" s="19"/>
      <c r="G104" s="15"/>
      <c r="H104" s="14"/>
      <c r="I104" s="15"/>
      <c r="J104" s="14"/>
      <c r="K104" s="14"/>
      <c r="L104" s="20"/>
      <c r="M104" s="14"/>
      <c r="N104" s="14"/>
      <c r="O104" s="14"/>
      <c r="P104" s="15"/>
      <c r="Q104" s="14"/>
      <c r="R104" s="15"/>
      <c r="S104" s="14"/>
      <c r="T104" s="14"/>
      <c r="U104" s="14"/>
      <c r="V104" s="14"/>
      <c r="W104" s="21"/>
      <c r="X104" s="17"/>
      <c r="Y104" s="22"/>
      <c r="Z104" s="17"/>
    </row>
    <row r="105" spans="1:26" ht="12.75" customHeight="1" x14ac:dyDescent="0.3">
      <c r="A105" s="12"/>
      <c r="B105" s="18"/>
      <c r="C105" s="18"/>
      <c r="D105" s="18"/>
      <c r="E105" s="14"/>
      <c r="F105" s="19"/>
      <c r="G105" s="15"/>
      <c r="H105" s="14"/>
      <c r="I105" s="15"/>
      <c r="J105" s="14"/>
      <c r="K105" s="14"/>
      <c r="L105" s="20"/>
      <c r="M105" s="14"/>
      <c r="N105" s="14"/>
      <c r="O105" s="14"/>
      <c r="P105" s="15"/>
      <c r="Q105" s="14"/>
      <c r="R105" s="15"/>
      <c r="S105" s="14"/>
      <c r="T105" s="14"/>
      <c r="U105" s="14"/>
      <c r="V105" s="14"/>
      <c r="W105" s="21"/>
      <c r="X105" s="17"/>
      <c r="Y105" s="22"/>
      <c r="Z105" s="17"/>
    </row>
    <row r="106" spans="1:26" ht="12.75" customHeight="1" x14ac:dyDescent="0.3">
      <c r="A106" s="12"/>
      <c r="B106" s="18"/>
      <c r="C106" s="18"/>
      <c r="D106" s="18"/>
      <c r="E106" s="14"/>
      <c r="F106" s="19"/>
      <c r="G106" s="15"/>
      <c r="H106" s="14"/>
      <c r="I106" s="15"/>
      <c r="J106" s="14"/>
      <c r="K106" s="14"/>
      <c r="L106" s="20"/>
      <c r="M106" s="14"/>
      <c r="N106" s="14"/>
      <c r="O106" s="14"/>
      <c r="P106" s="15"/>
      <c r="Q106" s="14"/>
      <c r="R106" s="15"/>
      <c r="S106" s="14"/>
      <c r="T106" s="14"/>
      <c r="U106" s="14"/>
      <c r="V106" s="14"/>
      <c r="W106" s="21"/>
      <c r="X106" s="17"/>
      <c r="Y106" s="22"/>
      <c r="Z106" s="17"/>
    </row>
    <row r="107" spans="1:26" ht="12.75" customHeight="1" x14ac:dyDescent="0.3">
      <c r="A107" s="12"/>
      <c r="B107" s="18"/>
      <c r="C107" s="18"/>
      <c r="D107" s="18"/>
      <c r="E107" s="14"/>
      <c r="F107" s="19"/>
      <c r="G107" s="15"/>
      <c r="H107" s="14"/>
      <c r="I107" s="15"/>
      <c r="J107" s="14"/>
      <c r="K107" s="14"/>
      <c r="L107" s="20"/>
      <c r="M107" s="14"/>
      <c r="N107" s="14"/>
      <c r="O107" s="14"/>
      <c r="P107" s="15"/>
      <c r="Q107" s="14"/>
      <c r="R107" s="15"/>
      <c r="S107" s="14"/>
      <c r="T107" s="14"/>
      <c r="U107" s="14"/>
      <c r="V107" s="14"/>
      <c r="W107" s="21"/>
      <c r="X107" s="17"/>
      <c r="Y107" s="22"/>
      <c r="Z107" s="17"/>
    </row>
    <row r="108" spans="1:26" ht="12.75" customHeight="1" x14ac:dyDescent="0.3">
      <c r="A108" s="12"/>
      <c r="B108" s="18"/>
      <c r="C108" s="18"/>
      <c r="D108" s="18"/>
      <c r="E108" s="14"/>
      <c r="F108" s="19"/>
      <c r="G108" s="15"/>
      <c r="H108" s="14"/>
      <c r="I108" s="15"/>
      <c r="J108" s="14"/>
      <c r="K108" s="14"/>
      <c r="L108" s="20"/>
      <c r="M108" s="14"/>
      <c r="N108" s="14"/>
      <c r="O108" s="14"/>
      <c r="P108" s="15"/>
      <c r="Q108" s="14"/>
      <c r="R108" s="15"/>
      <c r="S108" s="14"/>
      <c r="T108" s="14"/>
      <c r="U108" s="14"/>
      <c r="V108" s="14"/>
      <c r="W108" s="21"/>
      <c r="X108" s="17"/>
      <c r="Y108" s="22"/>
      <c r="Z108" s="17"/>
    </row>
    <row r="109" spans="1:26" ht="12.75" customHeight="1" x14ac:dyDescent="0.3">
      <c r="A109" s="12"/>
      <c r="B109" s="18"/>
      <c r="C109" s="18"/>
      <c r="D109" s="18"/>
      <c r="E109" s="14"/>
      <c r="F109" s="19"/>
      <c r="G109" s="15"/>
      <c r="H109" s="14"/>
      <c r="I109" s="15"/>
      <c r="J109" s="14"/>
      <c r="K109" s="14"/>
      <c r="L109" s="20"/>
      <c r="M109" s="14"/>
      <c r="N109" s="14"/>
      <c r="O109" s="14"/>
      <c r="P109" s="15"/>
      <c r="Q109" s="14"/>
      <c r="R109" s="15"/>
      <c r="S109" s="14"/>
      <c r="T109" s="14"/>
      <c r="U109" s="14"/>
      <c r="V109" s="14"/>
      <c r="W109" s="21"/>
      <c r="X109" s="17"/>
      <c r="Y109" s="22"/>
      <c r="Z109" s="17"/>
    </row>
    <row r="110" spans="1:26" ht="12.75" customHeight="1" x14ac:dyDescent="0.3">
      <c r="A110" s="12"/>
      <c r="B110" s="18"/>
      <c r="C110" s="18"/>
      <c r="D110" s="18"/>
      <c r="E110" s="14"/>
      <c r="F110" s="19"/>
      <c r="G110" s="15"/>
      <c r="H110" s="14"/>
      <c r="I110" s="15"/>
      <c r="J110" s="14"/>
      <c r="K110" s="14"/>
      <c r="L110" s="20"/>
      <c r="M110" s="14"/>
      <c r="N110" s="14"/>
      <c r="O110" s="14"/>
      <c r="P110" s="15"/>
      <c r="Q110" s="14"/>
      <c r="R110" s="15"/>
      <c r="S110" s="14"/>
      <c r="T110" s="14"/>
      <c r="U110" s="14"/>
      <c r="V110" s="14"/>
      <c r="W110" s="21"/>
      <c r="X110" s="17"/>
      <c r="Y110" s="22"/>
      <c r="Z110" s="17"/>
    </row>
    <row r="111" spans="1:26" ht="12.75" customHeight="1" x14ac:dyDescent="0.3">
      <c r="A111" s="12"/>
      <c r="B111" s="18"/>
      <c r="C111" s="18"/>
      <c r="D111" s="18"/>
      <c r="E111" s="14"/>
      <c r="F111" s="19"/>
      <c r="G111" s="15"/>
      <c r="H111" s="14"/>
      <c r="I111" s="15"/>
      <c r="J111" s="14"/>
      <c r="K111" s="14"/>
      <c r="L111" s="20"/>
      <c r="M111" s="14"/>
      <c r="N111" s="14"/>
      <c r="O111" s="14"/>
      <c r="P111" s="15"/>
      <c r="Q111" s="14"/>
      <c r="R111" s="15"/>
      <c r="S111" s="14"/>
      <c r="T111" s="14"/>
      <c r="U111" s="14"/>
      <c r="V111" s="14"/>
      <c r="W111" s="21"/>
      <c r="X111" s="17"/>
      <c r="Y111" s="22"/>
      <c r="Z111" s="17"/>
    </row>
    <row r="112" spans="1:26" ht="12.75" customHeight="1" x14ac:dyDescent="0.3">
      <c r="A112" s="12"/>
      <c r="B112" s="18"/>
      <c r="C112" s="18"/>
      <c r="D112" s="18"/>
      <c r="E112" s="14"/>
      <c r="F112" s="19"/>
      <c r="G112" s="15"/>
      <c r="H112" s="14"/>
      <c r="I112" s="15"/>
      <c r="J112" s="14"/>
      <c r="K112" s="14"/>
      <c r="L112" s="20"/>
      <c r="M112" s="14"/>
      <c r="N112" s="14"/>
      <c r="O112" s="14"/>
      <c r="P112" s="15"/>
      <c r="Q112" s="14"/>
      <c r="R112" s="15"/>
      <c r="S112" s="14"/>
      <c r="T112" s="14"/>
      <c r="U112" s="14"/>
      <c r="V112" s="14"/>
      <c r="W112" s="21"/>
      <c r="X112" s="17"/>
      <c r="Y112" s="22"/>
      <c r="Z112" s="17"/>
    </row>
    <row r="113" spans="1:26" ht="12.75" customHeight="1" x14ac:dyDescent="0.3">
      <c r="A113" s="12"/>
      <c r="B113" s="18"/>
      <c r="C113" s="18"/>
      <c r="D113" s="18"/>
      <c r="E113" s="14"/>
      <c r="F113" s="19"/>
      <c r="G113" s="15"/>
      <c r="H113" s="14"/>
      <c r="I113" s="15"/>
      <c r="J113" s="14"/>
      <c r="K113" s="14"/>
      <c r="L113" s="20"/>
      <c r="M113" s="14"/>
      <c r="N113" s="14"/>
      <c r="O113" s="14"/>
      <c r="P113" s="15"/>
      <c r="Q113" s="14"/>
      <c r="R113" s="15"/>
      <c r="S113" s="14"/>
      <c r="T113" s="14"/>
      <c r="U113" s="14"/>
      <c r="V113" s="14"/>
      <c r="W113" s="21"/>
      <c r="X113" s="17"/>
      <c r="Y113" s="22"/>
      <c r="Z113" s="17"/>
    </row>
    <row r="114" spans="1:26" ht="12.75" customHeight="1" x14ac:dyDescent="0.3">
      <c r="A114" s="12"/>
      <c r="B114" s="18"/>
      <c r="C114" s="18"/>
      <c r="D114" s="18"/>
      <c r="E114" s="14"/>
      <c r="F114" s="19"/>
      <c r="G114" s="15"/>
      <c r="H114" s="14"/>
      <c r="I114" s="15"/>
      <c r="J114" s="14"/>
      <c r="K114" s="14"/>
      <c r="L114" s="20"/>
      <c r="M114" s="14"/>
      <c r="N114" s="14"/>
      <c r="O114" s="14"/>
      <c r="P114" s="15"/>
      <c r="Q114" s="14"/>
      <c r="R114" s="15"/>
      <c r="S114" s="14"/>
      <c r="T114" s="14"/>
      <c r="U114" s="14"/>
      <c r="V114" s="14"/>
      <c r="W114" s="21"/>
      <c r="X114" s="17"/>
      <c r="Y114" s="22"/>
      <c r="Z114" s="17"/>
    </row>
    <row r="115" spans="1:26" ht="12.75" customHeight="1" x14ac:dyDescent="0.3">
      <c r="A115" s="12"/>
      <c r="B115" s="18"/>
      <c r="C115" s="18"/>
      <c r="D115" s="18"/>
      <c r="E115" s="14"/>
      <c r="F115" s="19"/>
      <c r="G115" s="15"/>
      <c r="H115" s="14"/>
      <c r="I115" s="15"/>
      <c r="J115" s="14"/>
      <c r="K115" s="14"/>
      <c r="L115" s="20"/>
      <c r="M115" s="14"/>
      <c r="N115" s="14"/>
      <c r="O115" s="14"/>
      <c r="P115" s="15"/>
      <c r="Q115" s="14"/>
      <c r="R115" s="15"/>
      <c r="S115" s="14"/>
      <c r="T115" s="14"/>
      <c r="U115" s="14"/>
      <c r="V115" s="14"/>
      <c r="W115" s="21"/>
      <c r="X115" s="17"/>
      <c r="Y115" s="22"/>
      <c r="Z115" s="17"/>
    </row>
    <row r="116" spans="1:26" ht="12.75" customHeight="1" x14ac:dyDescent="0.3">
      <c r="A116" s="12"/>
      <c r="B116" s="18"/>
      <c r="C116" s="18"/>
      <c r="D116" s="18"/>
      <c r="E116" s="14"/>
      <c r="F116" s="19"/>
      <c r="G116" s="15"/>
      <c r="H116" s="14"/>
      <c r="I116" s="15"/>
      <c r="J116" s="14"/>
      <c r="K116" s="14"/>
      <c r="L116" s="20"/>
      <c r="M116" s="14"/>
      <c r="N116" s="14"/>
      <c r="O116" s="14"/>
      <c r="P116" s="15"/>
      <c r="Q116" s="14"/>
      <c r="R116" s="15"/>
      <c r="S116" s="14"/>
      <c r="T116" s="14"/>
      <c r="U116" s="14"/>
      <c r="V116" s="14"/>
      <c r="W116" s="21"/>
      <c r="X116" s="17"/>
      <c r="Y116" s="22"/>
      <c r="Z116" s="17"/>
    </row>
    <row r="117" spans="1:26" ht="12.75" customHeight="1" x14ac:dyDescent="0.3">
      <c r="A117" s="12"/>
      <c r="B117" s="18"/>
      <c r="C117" s="18"/>
      <c r="D117" s="18"/>
      <c r="E117" s="14"/>
      <c r="F117" s="19"/>
      <c r="G117" s="15"/>
      <c r="H117" s="14"/>
      <c r="I117" s="15"/>
      <c r="J117" s="14"/>
      <c r="K117" s="14"/>
      <c r="L117" s="20"/>
      <c r="M117" s="14"/>
      <c r="N117" s="14"/>
      <c r="O117" s="14"/>
      <c r="P117" s="15"/>
      <c r="Q117" s="14"/>
      <c r="R117" s="15"/>
      <c r="S117" s="14"/>
      <c r="T117" s="14"/>
      <c r="U117" s="14"/>
      <c r="V117" s="14"/>
      <c r="W117" s="21"/>
      <c r="X117" s="17"/>
      <c r="Y117" s="22"/>
      <c r="Z117" s="17"/>
    </row>
    <row r="118" spans="1:26" ht="12.75" customHeight="1" x14ac:dyDescent="0.3">
      <c r="A118" s="12"/>
      <c r="B118" s="18"/>
      <c r="C118" s="18"/>
      <c r="D118" s="18"/>
      <c r="E118" s="14"/>
      <c r="F118" s="19"/>
      <c r="G118" s="15"/>
      <c r="H118" s="14"/>
      <c r="I118" s="15"/>
      <c r="J118" s="14"/>
      <c r="K118" s="14"/>
      <c r="L118" s="20"/>
      <c r="M118" s="14"/>
      <c r="N118" s="14"/>
      <c r="O118" s="14"/>
      <c r="P118" s="15"/>
      <c r="Q118" s="14"/>
      <c r="R118" s="15"/>
      <c r="S118" s="14"/>
      <c r="T118" s="14"/>
      <c r="U118" s="14"/>
      <c r="V118" s="14"/>
      <c r="W118" s="21"/>
      <c r="X118" s="17"/>
      <c r="Y118" s="22"/>
      <c r="Z118" s="17"/>
    </row>
    <row r="119" spans="1:26" ht="12.75" customHeight="1" x14ac:dyDescent="0.3">
      <c r="A119" s="12"/>
      <c r="B119" s="18"/>
      <c r="C119" s="18"/>
      <c r="D119" s="18"/>
      <c r="E119" s="14"/>
      <c r="F119" s="19"/>
      <c r="G119" s="15"/>
      <c r="H119" s="14"/>
      <c r="I119" s="15"/>
      <c r="J119" s="14"/>
      <c r="K119" s="14"/>
      <c r="L119" s="20"/>
      <c r="M119" s="14"/>
      <c r="N119" s="14"/>
      <c r="O119" s="14"/>
      <c r="P119" s="15"/>
      <c r="Q119" s="14"/>
      <c r="R119" s="15"/>
      <c r="S119" s="14"/>
      <c r="T119" s="14"/>
      <c r="U119" s="14"/>
      <c r="V119" s="14"/>
      <c r="W119" s="21"/>
      <c r="X119" s="17"/>
      <c r="Y119" s="22"/>
      <c r="Z119" s="17"/>
    </row>
    <row r="120" spans="1:26" ht="12.75" customHeight="1" x14ac:dyDescent="0.3">
      <c r="A120" s="12"/>
      <c r="B120" s="18"/>
      <c r="C120" s="18"/>
      <c r="D120" s="18"/>
      <c r="E120" s="14"/>
      <c r="F120" s="19"/>
      <c r="G120" s="15"/>
      <c r="H120" s="14"/>
      <c r="I120" s="15"/>
      <c r="J120" s="14"/>
      <c r="K120" s="14"/>
      <c r="L120" s="20"/>
      <c r="M120" s="14"/>
      <c r="N120" s="14"/>
      <c r="O120" s="14"/>
      <c r="P120" s="15"/>
      <c r="Q120" s="14"/>
      <c r="R120" s="15"/>
      <c r="S120" s="14"/>
      <c r="T120" s="14"/>
      <c r="U120" s="14"/>
      <c r="V120" s="14"/>
      <c r="W120" s="21"/>
      <c r="X120" s="17"/>
      <c r="Y120" s="22"/>
      <c r="Z120" s="17"/>
    </row>
    <row r="121" spans="1:26" ht="12.75" customHeight="1" x14ac:dyDescent="0.3">
      <c r="A121" s="12"/>
      <c r="B121" s="18"/>
      <c r="C121" s="18"/>
      <c r="D121" s="18"/>
      <c r="E121" s="14"/>
      <c r="F121" s="19"/>
      <c r="G121" s="15"/>
      <c r="H121" s="14"/>
      <c r="I121" s="15"/>
      <c r="J121" s="14"/>
      <c r="K121" s="14"/>
      <c r="L121" s="20"/>
      <c r="M121" s="14"/>
      <c r="N121" s="14"/>
      <c r="O121" s="14"/>
      <c r="P121" s="15"/>
      <c r="Q121" s="14"/>
      <c r="R121" s="15"/>
      <c r="S121" s="14"/>
      <c r="T121" s="14"/>
      <c r="U121" s="14"/>
      <c r="V121" s="14"/>
      <c r="W121" s="21"/>
      <c r="X121" s="17"/>
      <c r="Y121" s="22"/>
      <c r="Z121" s="17"/>
    </row>
    <row r="122" spans="1:26" ht="12.75" customHeight="1" x14ac:dyDescent="0.3">
      <c r="A122" s="12"/>
      <c r="B122" s="18"/>
      <c r="C122" s="18"/>
      <c r="D122" s="18"/>
      <c r="E122" s="14"/>
      <c r="F122" s="19"/>
      <c r="G122" s="15"/>
      <c r="H122" s="14"/>
      <c r="I122" s="15"/>
      <c r="J122" s="14"/>
      <c r="K122" s="14"/>
      <c r="L122" s="20"/>
      <c r="M122" s="14"/>
      <c r="N122" s="14"/>
      <c r="O122" s="14"/>
      <c r="P122" s="15"/>
      <c r="Q122" s="14"/>
      <c r="R122" s="15"/>
      <c r="S122" s="14"/>
      <c r="T122" s="14"/>
      <c r="U122" s="14"/>
      <c r="V122" s="14"/>
      <c r="W122" s="21"/>
      <c r="X122" s="17"/>
      <c r="Y122" s="22"/>
      <c r="Z122" s="17"/>
    </row>
    <row r="123" spans="1:26" ht="12.75" customHeight="1" x14ac:dyDescent="0.3">
      <c r="A123" s="12"/>
      <c r="B123" s="18"/>
      <c r="C123" s="18"/>
      <c r="D123" s="18"/>
      <c r="E123" s="14"/>
      <c r="F123" s="19"/>
      <c r="G123" s="15"/>
      <c r="H123" s="14"/>
      <c r="I123" s="15"/>
      <c r="J123" s="14"/>
      <c r="K123" s="14"/>
      <c r="L123" s="20"/>
      <c r="M123" s="14"/>
      <c r="N123" s="14"/>
      <c r="O123" s="14"/>
      <c r="P123" s="15"/>
      <c r="Q123" s="14"/>
      <c r="R123" s="15"/>
      <c r="S123" s="14"/>
      <c r="T123" s="14"/>
      <c r="U123" s="14"/>
      <c r="V123" s="14"/>
      <c r="W123" s="21"/>
      <c r="X123" s="17"/>
      <c r="Y123" s="22"/>
      <c r="Z123" s="17"/>
    </row>
    <row r="124" spans="1:26" ht="12.75" customHeight="1" x14ac:dyDescent="0.3">
      <c r="A124" s="12"/>
      <c r="B124" s="18"/>
      <c r="C124" s="18"/>
      <c r="D124" s="18"/>
      <c r="E124" s="14"/>
      <c r="F124" s="19"/>
      <c r="G124" s="15"/>
      <c r="H124" s="14"/>
      <c r="I124" s="15"/>
      <c r="J124" s="14"/>
      <c r="K124" s="14"/>
      <c r="L124" s="20"/>
      <c r="M124" s="14"/>
      <c r="N124" s="14"/>
      <c r="O124" s="14"/>
      <c r="P124" s="15"/>
      <c r="Q124" s="14"/>
      <c r="R124" s="15"/>
      <c r="S124" s="14"/>
      <c r="T124" s="14"/>
      <c r="U124" s="14"/>
      <c r="V124" s="14"/>
      <c r="W124" s="21"/>
      <c r="X124" s="17"/>
      <c r="Y124" s="22"/>
      <c r="Z124" s="17"/>
    </row>
    <row r="125" spans="1:26" ht="12.75" customHeight="1" x14ac:dyDescent="0.3">
      <c r="A125" s="12"/>
      <c r="B125" s="18"/>
      <c r="C125" s="18"/>
      <c r="D125" s="18"/>
      <c r="E125" s="14"/>
      <c r="F125" s="19"/>
      <c r="G125" s="15"/>
      <c r="H125" s="14"/>
      <c r="I125" s="15"/>
      <c r="J125" s="14"/>
      <c r="K125" s="14"/>
      <c r="L125" s="20"/>
      <c r="M125" s="14"/>
      <c r="N125" s="14"/>
      <c r="O125" s="14"/>
      <c r="P125" s="15"/>
      <c r="Q125" s="14"/>
      <c r="R125" s="15"/>
      <c r="S125" s="14"/>
      <c r="T125" s="14"/>
      <c r="U125" s="14"/>
      <c r="V125" s="14"/>
      <c r="W125" s="21"/>
      <c r="X125" s="17"/>
      <c r="Y125" s="22"/>
      <c r="Z125" s="17"/>
    </row>
    <row r="126" spans="1:26" ht="12.75" customHeight="1" x14ac:dyDescent="0.3">
      <c r="A126" s="12"/>
      <c r="B126" s="18"/>
      <c r="C126" s="18"/>
      <c r="D126" s="18"/>
      <c r="E126" s="14"/>
      <c r="F126" s="19"/>
      <c r="G126" s="15"/>
      <c r="H126" s="14"/>
      <c r="I126" s="15"/>
      <c r="J126" s="14"/>
      <c r="K126" s="14"/>
      <c r="L126" s="20"/>
      <c r="M126" s="14"/>
      <c r="N126" s="14"/>
      <c r="O126" s="14"/>
      <c r="P126" s="15"/>
      <c r="Q126" s="14"/>
      <c r="R126" s="15"/>
      <c r="S126" s="14"/>
      <c r="T126" s="14"/>
      <c r="U126" s="14"/>
      <c r="V126" s="14"/>
      <c r="W126" s="21"/>
      <c r="X126" s="17"/>
      <c r="Y126" s="22"/>
      <c r="Z126" s="17"/>
    </row>
    <row r="127" spans="1:26" ht="12.75" customHeight="1" x14ac:dyDescent="0.3">
      <c r="A127" s="12"/>
      <c r="B127" s="18"/>
      <c r="C127" s="18"/>
      <c r="D127" s="18"/>
      <c r="E127" s="14"/>
      <c r="F127" s="19"/>
      <c r="G127" s="15"/>
      <c r="H127" s="14"/>
      <c r="I127" s="15"/>
      <c r="J127" s="14"/>
      <c r="K127" s="14"/>
      <c r="L127" s="20"/>
      <c r="M127" s="14"/>
      <c r="N127" s="14"/>
      <c r="O127" s="14"/>
      <c r="P127" s="15"/>
      <c r="Q127" s="14"/>
      <c r="R127" s="15"/>
      <c r="S127" s="14"/>
      <c r="T127" s="14"/>
      <c r="U127" s="14"/>
      <c r="V127" s="14"/>
      <c r="W127" s="21"/>
      <c r="X127" s="17"/>
      <c r="Y127" s="22"/>
      <c r="Z127" s="17"/>
    </row>
    <row r="128" spans="1:26" ht="12.75" customHeight="1" x14ac:dyDescent="0.3">
      <c r="A128" s="12"/>
      <c r="B128" s="18"/>
      <c r="C128" s="18"/>
      <c r="D128" s="18"/>
      <c r="E128" s="14"/>
      <c r="F128" s="19"/>
      <c r="G128" s="15"/>
      <c r="H128" s="14"/>
      <c r="I128" s="15"/>
      <c r="J128" s="14"/>
      <c r="K128" s="14"/>
      <c r="L128" s="20"/>
      <c r="M128" s="14"/>
      <c r="N128" s="14"/>
      <c r="O128" s="14"/>
      <c r="P128" s="15"/>
      <c r="Q128" s="14"/>
      <c r="R128" s="15"/>
      <c r="S128" s="14"/>
      <c r="T128" s="14"/>
      <c r="U128" s="14"/>
      <c r="V128" s="14"/>
      <c r="W128" s="21"/>
      <c r="X128" s="17"/>
      <c r="Y128" s="22"/>
      <c r="Z128" s="17"/>
    </row>
    <row r="129" spans="1:26" ht="12.75" customHeight="1" x14ac:dyDescent="0.3">
      <c r="A129" s="12"/>
      <c r="B129" s="18"/>
      <c r="C129" s="18"/>
      <c r="D129" s="18"/>
      <c r="E129" s="14"/>
      <c r="F129" s="19"/>
      <c r="G129" s="15"/>
      <c r="H129" s="14"/>
      <c r="I129" s="15"/>
      <c r="J129" s="14"/>
      <c r="K129" s="14"/>
      <c r="L129" s="20"/>
      <c r="M129" s="14"/>
      <c r="N129" s="14"/>
      <c r="O129" s="14"/>
      <c r="P129" s="15"/>
      <c r="Q129" s="14"/>
      <c r="R129" s="15"/>
      <c r="S129" s="14"/>
      <c r="T129" s="14"/>
      <c r="U129" s="14"/>
      <c r="V129" s="14"/>
      <c r="W129" s="21"/>
      <c r="X129" s="17"/>
      <c r="Y129" s="22"/>
      <c r="Z129" s="17"/>
    </row>
    <row r="130" spans="1:26" ht="12.75" customHeight="1" x14ac:dyDescent="0.3">
      <c r="A130" s="12"/>
      <c r="B130" s="18"/>
      <c r="C130" s="18"/>
      <c r="D130" s="18"/>
      <c r="E130" s="14"/>
      <c r="F130" s="19"/>
      <c r="G130" s="15"/>
      <c r="H130" s="14"/>
      <c r="I130" s="15"/>
      <c r="J130" s="14"/>
      <c r="K130" s="14"/>
      <c r="L130" s="20"/>
      <c r="M130" s="14"/>
      <c r="N130" s="14"/>
      <c r="O130" s="14"/>
      <c r="P130" s="15"/>
      <c r="Q130" s="14"/>
      <c r="R130" s="15"/>
      <c r="S130" s="14"/>
      <c r="T130" s="14"/>
      <c r="U130" s="14"/>
      <c r="V130" s="14"/>
      <c r="W130" s="21"/>
      <c r="X130" s="17"/>
      <c r="Y130" s="22"/>
      <c r="Z130" s="17"/>
    </row>
    <row r="131" spans="1:26" ht="12.75" customHeight="1" x14ac:dyDescent="0.3">
      <c r="A131" s="12"/>
      <c r="B131" s="18"/>
      <c r="C131" s="18"/>
      <c r="D131" s="18"/>
      <c r="E131" s="14"/>
      <c r="F131" s="19"/>
      <c r="G131" s="15"/>
      <c r="H131" s="14"/>
      <c r="I131" s="15"/>
      <c r="J131" s="14"/>
      <c r="K131" s="14"/>
      <c r="L131" s="20"/>
      <c r="M131" s="14"/>
      <c r="N131" s="14"/>
      <c r="O131" s="14"/>
      <c r="P131" s="15"/>
      <c r="Q131" s="14"/>
      <c r="R131" s="15"/>
      <c r="S131" s="14"/>
      <c r="T131" s="14"/>
      <c r="U131" s="14"/>
      <c r="V131" s="14"/>
      <c r="W131" s="21"/>
      <c r="X131" s="17"/>
      <c r="Y131" s="22"/>
      <c r="Z131" s="17"/>
    </row>
    <row r="132" spans="1:26" ht="12.75" customHeight="1" x14ac:dyDescent="0.3">
      <c r="A132" s="12"/>
      <c r="B132" s="18"/>
      <c r="C132" s="18"/>
      <c r="D132" s="18"/>
      <c r="E132" s="14"/>
      <c r="F132" s="19"/>
      <c r="G132" s="15"/>
      <c r="H132" s="14"/>
      <c r="I132" s="15"/>
      <c r="J132" s="14"/>
      <c r="K132" s="14"/>
      <c r="L132" s="20"/>
      <c r="M132" s="14"/>
      <c r="N132" s="14"/>
      <c r="O132" s="14"/>
      <c r="P132" s="15"/>
      <c r="Q132" s="14"/>
      <c r="R132" s="15"/>
      <c r="S132" s="14"/>
      <c r="T132" s="14"/>
      <c r="U132" s="14"/>
      <c r="V132" s="14"/>
      <c r="W132" s="21"/>
      <c r="X132" s="17"/>
      <c r="Y132" s="22"/>
      <c r="Z132" s="17"/>
    </row>
    <row r="133" spans="1:26" ht="12.75" customHeight="1" x14ac:dyDescent="0.3">
      <c r="A133" s="12"/>
      <c r="B133" s="18"/>
      <c r="C133" s="18"/>
      <c r="D133" s="18"/>
      <c r="E133" s="14"/>
      <c r="F133" s="19"/>
      <c r="G133" s="15"/>
      <c r="H133" s="14"/>
      <c r="I133" s="15"/>
      <c r="J133" s="14"/>
      <c r="K133" s="14"/>
      <c r="L133" s="20"/>
      <c r="M133" s="14"/>
      <c r="N133" s="14"/>
      <c r="O133" s="14"/>
      <c r="P133" s="15"/>
      <c r="Q133" s="14"/>
      <c r="R133" s="15"/>
      <c r="S133" s="14"/>
      <c r="T133" s="14"/>
      <c r="U133" s="14"/>
      <c r="V133" s="14"/>
      <c r="W133" s="21"/>
      <c r="X133" s="17"/>
      <c r="Y133" s="22"/>
      <c r="Z133" s="17"/>
    </row>
    <row r="134" spans="1:26" ht="12.75" customHeight="1" x14ac:dyDescent="0.3">
      <c r="A134" s="12"/>
      <c r="B134" s="18"/>
      <c r="C134" s="18"/>
      <c r="D134" s="18"/>
      <c r="E134" s="14"/>
      <c r="F134" s="19"/>
      <c r="G134" s="15"/>
      <c r="H134" s="14"/>
      <c r="I134" s="15"/>
      <c r="J134" s="14"/>
      <c r="K134" s="14"/>
      <c r="L134" s="20"/>
      <c r="M134" s="14"/>
      <c r="N134" s="14"/>
      <c r="O134" s="14"/>
      <c r="P134" s="15"/>
      <c r="Q134" s="14"/>
      <c r="R134" s="15"/>
      <c r="S134" s="14"/>
      <c r="T134" s="14"/>
      <c r="U134" s="14"/>
      <c r="V134" s="14"/>
      <c r="W134" s="21"/>
      <c r="X134" s="17"/>
      <c r="Y134" s="22"/>
      <c r="Z134" s="17"/>
    </row>
    <row r="135" spans="1:26" ht="12.75" customHeight="1" x14ac:dyDescent="0.3">
      <c r="A135" s="12"/>
      <c r="B135" s="18"/>
      <c r="C135" s="18"/>
      <c r="D135" s="18"/>
      <c r="E135" s="14"/>
      <c r="F135" s="19"/>
      <c r="G135" s="15"/>
      <c r="H135" s="14"/>
      <c r="I135" s="15"/>
      <c r="J135" s="14"/>
      <c r="K135" s="14"/>
      <c r="L135" s="20"/>
      <c r="M135" s="14"/>
      <c r="N135" s="14"/>
      <c r="O135" s="14"/>
      <c r="P135" s="15"/>
      <c r="Q135" s="14"/>
      <c r="R135" s="15"/>
      <c r="S135" s="14"/>
      <c r="T135" s="14"/>
      <c r="U135" s="14"/>
      <c r="V135" s="14"/>
      <c r="W135" s="21"/>
      <c r="X135" s="17"/>
      <c r="Y135" s="22"/>
      <c r="Z135" s="17"/>
    </row>
    <row r="136" spans="1:26" ht="12.75" customHeight="1" x14ac:dyDescent="0.3">
      <c r="A136" s="12"/>
      <c r="B136" s="18"/>
      <c r="C136" s="18"/>
      <c r="D136" s="18"/>
      <c r="E136" s="14"/>
      <c r="F136" s="19"/>
      <c r="G136" s="15"/>
      <c r="H136" s="14"/>
      <c r="I136" s="15"/>
      <c r="J136" s="14"/>
      <c r="K136" s="14"/>
      <c r="L136" s="20"/>
      <c r="M136" s="14"/>
      <c r="N136" s="14"/>
      <c r="O136" s="14"/>
      <c r="P136" s="15"/>
      <c r="Q136" s="14"/>
      <c r="R136" s="15"/>
      <c r="S136" s="14"/>
      <c r="T136" s="14"/>
      <c r="U136" s="14"/>
      <c r="V136" s="14"/>
      <c r="W136" s="21"/>
      <c r="X136" s="17"/>
      <c r="Y136" s="22"/>
      <c r="Z136" s="17"/>
    </row>
    <row r="137" spans="1:26" ht="12.75" customHeight="1" x14ac:dyDescent="0.3">
      <c r="A137" s="12"/>
      <c r="B137" s="18"/>
      <c r="C137" s="18"/>
      <c r="D137" s="18"/>
      <c r="E137" s="14"/>
      <c r="F137" s="19"/>
      <c r="G137" s="15"/>
      <c r="H137" s="14"/>
      <c r="I137" s="15"/>
      <c r="J137" s="14"/>
      <c r="K137" s="14"/>
      <c r="L137" s="20"/>
      <c r="M137" s="14"/>
      <c r="N137" s="14"/>
      <c r="O137" s="14"/>
      <c r="P137" s="15"/>
      <c r="Q137" s="14"/>
      <c r="R137" s="15"/>
      <c r="S137" s="14"/>
      <c r="T137" s="14"/>
      <c r="U137" s="14"/>
      <c r="V137" s="14"/>
      <c r="W137" s="21"/>
      <c r="X137" s="17"/>
      <c r="Y137" s="22"/>
      <c r="Z137" s="17"/>
    </row>
    <row r="138" spans="1:26" ht="12.75" customHeight="1" x14ac:dyDescent="0.3">
      <c r="A138" s="12"/>
      <c r="B138" s="18"/>
      <c r="C138" s="18"/>
      <c r="D138" s="18"/>
      <c r="E138" s="14"/>
      <c r="F138" s="19"/>
      <c r="G138" s="15"/>
      <c r="H138" s="14"/>
      <c r="I138" s="15"/>
      <c r="J138" s="14"/>
      <c r="K138" s="14"/>
      <c r="L138" s="20"/>
      <c r="M138" s="14"/>
      <c r="N138" s="14"/>
      <c r="O138" s="14"/>
      <c r="P138" s="15"/>
      <c r="Q138" s="14"/>
      <c r="R138" s="15"/>
      <c r="S138" s="14"/>
      <c r="T138" s="14"/>
      <c r="U138" s="14"/>
      <c r="V138" s="14"/>
      <c r="W138" s="21"/>
      <c r="X138" s="17"/>
      <c r="Y138" s="22"/>
      <c r="Z138" s="17"/>
    </row>
    <row r="139" spans="1:26" ht="12.75" customHeight="1" x14ac:dyDescent="0.3">
      <c r="A139" s="12"/>
      <c r="B139" s="18"/>
      <c r="C139" s="18"/>
      <c r="D139" s="18"/>
      <c r="E139" s="14"/>
      <c r="F139" s="19"/>
      <c r="G139" s="15"/>
      <c r="H139" s="14"/>
      <c r="I139" s="15"/>
      <c r="J139" s="14"/>
      <c r="K139" s="14"/>
      <c r="L139" s="20"/>
      <c r="M139" s="14"/>
      <c r="N139" s="14"/>
      <c r="O139" s="14"/>
      <c r="P139" s="15"/>
      <c r="Q139" s="14"/>
      <c r="R139" s="15"/>
      <c r="S139" s="14"/>
      <c r="T139" s="14"/>
      <c r="U139" s="14"/>
      <c r="V139" s="14"/>
      <c r="W139" s="21"/>
      <c r="X139" s="17"/>
      <c r="Y139" s="22"/>
      <c r="Z139" s="17"/>
    </row>
    <row r="140" spans="1:26" ht="12.75" customHeight="1" x14ac:dyDescent="0.3">
      <c r="A140" s="12"/>
      <c r="B140" s="18"/>
      <c r="C140" s="18"/>
      <c r="D140" s="18"/>
      <c r="E140" s="14"/>
      <c r="F140" s="19"/>
      <c r="G140" s="15"/>
      <c r="H140" s="14"/>
      <c r="I140" s="15"/>
      <c r="J140" s="14"/>
      <c r="K140" s="14"/>
      <c r="L140" s="20"/>
      <c r="M140" s="14"/>
      <c r="N140" s="14"/>
      <c r="O140" s="14"/>
      <c r="P140" s="15"/>
      <c r="Q140" s="14"/>
      <c r="R140" s="15"/>
      <c r="S140" s="14"/>
      <c r="T140" s="14"/>
      <c r="U140" s="14"/>
      <c r="V140" s="14"/>
      <c r="W140" s="21"/>
      <c r="X140" s="17"/>
      <c r="Y140" s="22"/>
      <c r="Z140" s="17"/>
    </row>
    <row r="141" spans="1:26" ht="12.75" customHeight="1" x14ac:dyDescent="0.3">
      <c r="A141" s="12"/>
      <c r="B141" s="18"/>
      <c r="C141" s="18"/>
      <c r="D141" s="18"/>
      <c r="E141" s="14"/>
      <c r="F141" s="19"/>
      <c r="G141" s="15"/>
      <c r="H141" s="14"/>
      <c r="I141" s="15"/>
      <c r="J141" s="14"/>
      <c r="K141" s="14"/>
      <c r="L141" s="20"/>
      <c r="M141" s="14"/>
      <c r="N141" s="14"/>
      <c r="O141" s="14"/>
      <c r="P141" s="15"/>
      <c r="Q141" s="14"/>
      <c r="R141" s="15"/>
      <c r="S141" s="14"/>
      <c r="T141" s="14"/>
      <c r="U141" s="14"/>
      <c r="V141" s="14"/>
      <c r="W141" s="21"/>
      <c r="X141" s="17"/>
      <c r="Y141" s="22"/>
      <c r="Z141" s="17"/>
    </row>
    <row r="142" spans="1:26" ht="12.75" customHeight="1" x14ac:dyDescent="0.3">
      <c r="A142" s="12"/>
      <c r="B142" s="18"/>
      <c r="C142" s="18"/>
      <c r="D142" s="18"/>
      <c r="E142" s="14"/>
      <c r="F142" s="19"/>
      <c r="G142" s="15"/>
      <c r="H142" s="14"/>
      <c r="I142" s="15"/>
      <c r="J142" s="14"/>
      <c r="K142" s="14"/>
      <c r="L142" s="20"/>
      <c r="M142" s="14"/>
      <c r="N142" s="14"/>
      <c r="O142" s="14"/>
      <c r="P142" s="15"/>
      <c r="Q142" s="14"/>
      <c r="R142" s="15"/>
      <c r="S142" s="14"/>
      <c r="T142" s="14"/>
      <c r="U142" s="14"/>
      <c r="V142" s="14"/>
      <c r="W142" s="21"/>
      <c r="X142" s="17"/>
      <c r="Y142" s="22"/>
      <c r="Z142" s="17"/>
    </row>
    <row r="143" spans="1:26" ht="12.75" customHeight="1" x14ac:dyDescent="0.3">
      <c r="A143" s="12"/>
      <c r="B143" s="18"/>
      <c r="C143" s="18"/>
      <c r="D143" s="18"/>
      <c r="E143" s="14"/>
      <c r="F143" s="19"/>
      <c r="G143" s="15"/>
      <c r="H143" s="14"/>
      <c r="I143" s="15"/>
      <c r="J143" s="14"/>
      <c r="K143" s="14"/>
      <c r="L143" s="20"/>
      <c r="M143" s="14"/>
      <c r="N143" s="14"/>
      <c r="O143" s="14"/>
      <c r="P143" s="15"/>
      <c r="Q143" s="14"/>
      <c r="R143" s="15"/>
      <c r="S143" s="14"/>
      <c r="T143" s="14"/>
      <c r="U143" s="14"/>
      <c r="V143" s="14"/>
      <c r="W143" s="21"/>
      <c r="X143" s="17"/>
      <c r="Y143" s="22"/>
      <c r="Z143" s="17"/>
    </row>
    <row r="144" spans="1:26" ht="12.75" customHeight="1" x14ac:dyDescent="0.3">
      <c r="A144" s="12"/>
      <c r="B144" s="18"/>
      <c r="C144" s="18"/>
      <c r="D144" s="18"/>
      <c r="E144" s="14"/>
      <c r="F144" s="19"/>
      <c r="G144" s="15"/>
      <c r="H144" s="14"/>
      <c r="I144" s="15"/>
      <c r="J144" s="14"/>
      <c r="K144" s="14"/>
      <c r="L144" s="20"/>
      <c r="M144" s="14"/>
      <c r="N144" s="14"/>
      <c r="O144" s="14"/>
      <c r="P144" s="15"/>
      <c r="Q144" s="14"/>
      <c r="R144" s="15"/>
      <c r="S144" s="14"/>
      <c r="T144" s="14"/>
      <c r="U144" s="14"/>
      <c r="V144" s="14"/>
      <c r="W144" s="21"/>
      <c r="X144" s="17"/>
      <c r="Y144" s="22"/>
      <c r="Z144" s="17"/>
    </row>
    <row r="145" spans="1:26" ht="12.75" customHeight="1" x14ac:dyDescent="0.3">
      <c r="A145" s="12"/>
      <c r="B145" s="18"/>
      <c r="C145" s="18"/>
      <c r="D145" s="18"/>
      <c r="E145" s="14"/>
      <c r="F145" s="19"/>
      <c r="G145" s="15"/>
      <c r="H145" s="14"/>
      <c r="I145" s="15"/>
      <c r="J145" s="14"/>
      <c r="K145" s="14"/>
      <c r="L145" s="20"/>
      <c r="M145" s="14"/>
      <c r="N145" s="14"/>
      <c r="O145" s="14"/>
      <c r="P145" s="15"/>
      <c r="Q145" s="14"/>
      <c r="R145" s="15"/>
      <c r="S145" s="14"/>
      <c r="T145" s="14"/>
      <c r="U145" s="14"/>
      <c r="V145" s="14"/>
      <c r="W145" s="21"/>
      <c r="X145" s="17"/>
      <c r="Y145" s="22"/>
      <c r="Z145" s="17"/>
    </row>
    <row r="146" spans="1:26" ht="12.75" customHeight="1" x14ac:dyDescent="0.3">
      <c r="A146" s="12"/>
      <c r="B146" s="18"/>
      <c r="C146" s="18"/>
      <c r="D146" s="18"/>
      <c r="E146" s="14"/>
      <c r="F146" s="19"/>
      <c r="G146" s="15"/>
      <c r="H146" s="14"/>
      <c r="I146" s="15"/>
      <c r="J146" s="14"/>
      <c r="K146" s="14"/>
      <c r="L146" s="20"/>
      <c r="M146" s="14"/>
      <c r="N146" s="14"/>
      <c r="O146" s="14"/>
      <c r="P146" s="15"/>
      <c r="Q146" s="14"/>
      <c r="R146" s="15"/>
      <c r="S146" s="14"/>
      <c r="T146" s="14"/>
      <c r="U146" s="14"/>
      <c r="V146" s="14"/>
      <c r="W146" s="21"/>
      <c r="X146" s="17"/>
      <c r="Y146" s="22"/>
      <c r="Z146" s="17"/>
    </row>
    <row r="147" spans="1:26" ht="12.75" customHeight="1" x14ac:dyDescent="0.3">
      <c r="A147" s="12"/>
      <c r="B147" s="18"/>
      <c r="C147" s="18"/>
      <c r="D147" s="18"/>
      <c r="E147" s="14"/>
      <c r="F147" s="19"/>
      <c r="G147" s="15"/>
      <c r="H147" s="14"/>
      <c r="I147" s="15"/>
      <c r="J147" s="14"/>
      <c r="K147" s="14"/>
      <c r="L147" s="20"/>
      <c r="M147" s="14"/>
      <c r="N147" s="14"/>
      <c r="O147" s="14"/>
      <c r="P147" s="15"/>
      <c r="Q147" s="14"/>
      <c r="R147" s="15"/>
      <c r="S147" s="14"/>
      <c r="T147" s="14"/>
      <c r="U147" s="14"/>
      <c r="V147" s="14"/>
      <c r="W147" s="21"/>
      <c r="X147" s="17"/>
      <c r="Y147" s="22"/>
      <c r="Z147" s="17"/>
    </row>
    <row r="148" spans="1:26" ht="12.75" customHeight="1" x14ac:dyDescent="0.3">
      <c r="A148" s="12"/>
      <c r="B148" s="18"/>
      <c r="C148" s="18"/>
      <c r="D148" s="18"/>
      <c r="E148" s="14"/>
      <c r="F148" s="19"/>
      <c r="G148" s="15"/>
      <c r="H148" s="14"/>
      <c r="I148" s="15"/>
      <c r="J148" s="14"/>
      <c r="K148" s="14"/>
      <c r="L148" s="20"/>
      <c r="M148" s="14"/>
      <c r="N148" s="14"/>
      <c r="O148" s="14"/>
      <c r="P148" s="15"/>
      <c r="Q148" s="14"/>
      <c r="R148" s="15"/>
      <c r="S148" s="14"/>
      <c r="T148" s="14"/>
      <c r="U148" s="14"/>
      <c r="V148" s="14"/>
      <c r="W148" s="21"/>
      <c r="X148" s="17"/>
      <c r="Y148" s="22"/>
      <c r="Z148" s="17"/>
    </row>
    <row r="149" spans="1:26" ht="12.75" customHeight="1" x14ac:dyDescent="0.3">
      <c r="A149" s="12"/>
      <c r="B149" s="18"/>
      <c r="C149" s="18"/>
      <c r="D149" s="18"/>
      <c r="E149" s="14"/>
      <c r="F149" s="19"/>
      <c r="G149" s="15"/>
      <c r="H149" s="14"/>
      <c r="I149" s="15"/>
      <c r="J149" s="14"/>
      <c r="K149" s="14"/>
      <c r="L149" s="20"/>
      <c r="M149" s="14"/>
      <c r="N149" s="14"/>
      <c r="O149" s="14"/>
      <c r="P149" s="15"/>
      <c r="Q149" s="14"/>
      <c r="R149" s="15"/>
      <c r="S149" s="14"/>
      <c r="T149" s="14"/>
      <c r="U149" s="14"/>
      <c r="V149" s="14"/>
      <c r="W149" s="21"/>
      <c r="X149" s="17"/>
      <c r="Y149" s="22"/>
      <c r="Z149" s="17"/>
    </row>
    <row r="150" spans="1:26" ht="12.75" customHeight="1" x14ac:dyDescent="0.3">
      <c r="A150" s="12"/>
      <c r="B150" s="18"/>
      <c r="C150" s="18"/>
      <c r="D150" s="18"/>
      <c r="E150" s="14"/>
      <c r="F150" s="19"/>
      <c r="G150" s="15"/>
      <c r="H150" s="14"/>
      <c r="I150" s="15"/>
      <c r="J150" s="14"/>
      <c r="K150" s="14"/>
      <c r="L150" s="20"/>
      <c r="M150" s="14"/>
      <c r="N150" s="14"/>
      <c r="O150" s="14"/>
      <c r="P150" s="15"/>
      <c r="Q150" s="14"/>
      <c r="R150" s="15"/>
      <c r="S150" s="14"/>
      <c r="T150" s="14"/>
      <c r="U150" s="14"/>
      <c r="V150" s="14"/>
      <c r="W150" s="21"/>
      <c r="X150" s="17"/>
      <c r="Y150" s="22"/>
      <c r="Z150" s="17"/>
    </row>
    <row r="151" spans="1:26" ht="12.75" customHeight="1" x14ac:dyDescent="0.3">
      <c r="A151" s="12"/>
      <c r="B151" s="18"/>
      <c r="C151" s="18"/>
      <c r="D151" s="18"/>
      <c r="E151" s="14"/>
      <c r="F151" s="19"/>
      <c r="G151" s="15"/>
      <c r="H151" s="14"/>
      <c r="I151" s="15"/>
      <c r="J151" s="14"/>
      <c r="K151" s="14"/>
      <c r="L151" s="20"/>
      <c r="M151" s="14"/>
      <c r="N151" s="14"/>
      <c r="O151" s="14"/>
      <c r="P151" s="15"/>
      <c r="Q151" s="14"/>
      <c r="R151" s="15"/>
      <c r="S151" s="14"/>
      <c r="T151" s="14"/>
      <c r="U151" s="14"/>
      <c r="V151" s="14"/>
      <c r="W151" s="21"/>
      <c r="X151" s="17"/>
      <c r="Y151" s="22"/>
      <c r="Z151" s="17"/>
    </row>
    <row r="152" spans="1:26" ht="12.75" customHeight="1" x14ac:dyDescent="0.3">
      <c r="A152" s="12"/>
      <c r="B152" s="18"/>
      <c r="C152" s="18"/>
      <c r="D152" s="18"/>
      <c r="E152" s="14"/>
      <c r="F152" s="19"/>
      <c r="G152" s="15"/>
      <c r="H152" s="14"/>
      <c r="I152" s="15"/>
      <c r="J152" s="14"/>
      <c r="K152" s="14"/>
      <c r="L152" s="20"/>
      <c r="M152" s="14"/>
      <c r="N152" s="14"/>
      <c r="O152" s="14"/>
      <c r="P152" s="15"/>
      <c r="Q152" s="14"/>
      <c r="R152" s="15"/>
      <c r="S152" s="14"/>
      <c r="T152" s="14"/>
      <c r="U152" s="14"/>
      <c r="V152" s="14"/>
      <c r="W152" s="21"/>
      <c r="X152" s="17"/>
      <c r="Y152" s="22"/>
      <c r="Z152" s="17"/>
    </row>
    <row r="153" spans="1:26" ht="12.75" customHeight="1" x14ac:dyDescent="0.3">
      <c r="A153" s="12"/>
      <c r="B153" s="18"/>
      <c r="C153" s="18"/>
      <c r="D153" s="18"/>
      <c r="E153" s="14"/>
      <c r="F153" s="19"/>
      <c r="G153" s="15"/>
      <c r="H153" s="14"/>
      <c r="I153" s="15"/>
      <c r="J153" s="14"/>
      <c r="K153" s="14"/>
      <c r="L153" s="20"/>
      <c r="M153" s="14"/>
      <c r="N153" s="14"/>
      <c r="O153" s="14"/>
      <c r="P153" s="15"/>
      <c r="Q153" s="14"/>
      <c r="R153" s="15"/>
      <c r="S153" s="14"/>
      <c r="T153" s="14"/>
      <c r="U153" s="14"/>
      <c r="V153" s="14"/>
      <c r="W153" s="21"/>
      <c r="X153" s="17"/>
      <c r="Y153" s="22"/>
      <c r="Z153" s="17"/>
    </row>
    <row r="154" spans="1:26" ht="12.75" customHeight="1" x14ac:dyDescent="0.3">
      <c r="A154" s="12"/>
      <c r="B154" s="18"/>
      <c r="C154" s="18"/>
      <c r="D154" s="18"/>
      <c r="E154" s="14"/>
      <c r="F154" s="19"/>
      <c r="G154" s="15"/>
      <c r="H154" s="14"/>
      <c r="I154" s="15"/>
      <c r="J154" s="14"/>
      <c r="K154" s="14"/>
      <c r="L154" s="20"/>
      <c r="M154" s="14"/>
      <c r="N154" s="14"/>
      <c r="O154" s="14"/>
      <c r="P154" s="15"/>
      <c r="Q154" s="14"/>
      <c r="R154" s="15"/>
      <c r="S154" s="14"/>
      <c r="T154" s="14"/>
      <c r="U154" s="14"/>
      <c r="V154" s="14"/>
      <c r="W154" s="21"/>
      <c r="X154" s="17"/>
      <c r="Y154" s="22"/>
      <c r="Z154" s="17"/>
    </row>
    <row r="155" spans="1:26" ht="12.75" customHeight="1" x14ac:dyDescent="0.3">
      <c r="A155" s="12"/>
      <c r="B155" s="18"/>
      <c r="C155" s="18"/>
      <c r="D155" s="18"/>
      <c r="E155" s="14"/>
      <c r="F155" s="19"/>
      <c r="G155" s="15"/>
      <c r="H155" s="14"/>
      <c r="I155" s="15"/>
      <c r="J155" s="14"/>
      <c r="K155" s="14"/>
      <c r="L155" s="20"/>
      <c r="M155" s="14"/>
      <c r="N155" s="14"/>
      <c r="O155" s="14"/>
      <c r="P155" s="15"/>
      <c r="Q155" s="14"/>
      <c r="R155" s="15"/>
      <c r="S155" s="14"/>
      <c r="T155" s="14"/>
      <c r="U155" s="14"/>
      <c r="V155" s="14"/>
      <c r="W155" s="21"/>
      <c r="X155" s="17"/>
      <c r="Y155" s="22"/>
      <c r="Z155" s="17"/>
    </row>
    <row r="156" spans="1:26" ht="12.75" customHeight="1" x14ac:dyDescent="0.3">
      <c r="A156" s="12"/>
      <c r="B156" s="18"/>
      <c r="C156" s="18"/>
      <c r="D156" s="18"/>
      <c r="E156" s="14"/>
      <c r="F156" s="19"/>
      <c r="G156" s="15"/>
      <c r="H156" s="14"/>
      <c r="I156" s="15"/>
      <c r="J156" s="14"/>
      <c r="K156" s="14"/>
      <c r="L156" s="20"/>
      <c r="M156" s="14"/>
      <c r="N156" s="14"/>
      <c r="O156" s="14"/>
      <c r="P156" s="15"/>
      <c r="Q156" s="14"/>
      <c r="R156" s="15"/>
      <c r="S156" s="14"/>
      <c r="T156" s="14"/>
      <c r="U156" s="14"/>
      <c r="V156" s="14"/>
      <c r="W156" s="21"/>
      <c r="X156" s="17"/>
      <c r="Y156" s="22"/>
      <c r="Z156" s="17"/>
    </row>
    <row r="157" spans="1:26" ht="12.75" customHeight="1" x14ac:dyDescent="0.3">
      <c r="A157" s="12"/>
      <c r="B157" s="18"/>
      <c r="C157" s="18"/>
      <c r="D157" s="18"/>
      <c r="E157" s="14"/>
      <c r="F157" s="19"/>
      <c r="G157" s="15"/>
      <c r="H157" s="14"/>
      <c r="I157" s="15"/>
      <c r="J157" s="14"/>
      <c r="K157" s="14"/>
      <c r="L157" s="20"/>
      <c r="M157" s="14"/>
      <c r="N157" s="14"/>
      <c r="O157" s="14"/>
      <c r="P157" s="15"/>
      <c r="Q157" s="14"/>
      <c r="R157" s="15"/>
      <c r="S157" s="14"/>
      <c r="T157" s="14"/>
      <c r="U157" s="14"/>
      <c r="V157" s="14"/>
      <c r="W157" s="21"/>
      <c r="X157" s="17"/>
      <c r="Y157" s="22"/>
      <c r="Z157" s="17"/>
    </row>
    <row r="158" spans="1:26" ht="12.75" customHeight="1" x14ac:dyDescent="0.3">
      <c r="A158" s="12"/>
      <c r="B158" s="18"/>
      <c r="C158" s="18"/>
      <c r="D158" s="18"/>
      <c r="E158" s="14"/>
      <c r="F158" s="19"/>
      <c r="G158" s="15"/>
      <c r="H158" s="14"/>
      <c r="I158" s="15"/>
      <c r="J158" s="14"/>
      <c r="K158" s="14"/>
      <c r="L158" s="20"/>
      <c r="M158" s="14"/>
      <c r="N158" s="14"/>
      <c r="O158" s="14"/>
      <c r="P158" s="15"/>
      <c r="Q158" s="14"/>
      <c r="R158" s="15"/>
      <c r="S158" s="14"/>
      <c r="T158" s="14"/>
      <c r="U158" s="14"/>
      <c r="V158" s="14"/>
      <c r="W158" s="21"/>
      <c r="X158" s="17"/>
      <c r="Y158" s="22"/>
      <c r="Z158" s="17"/>
    </row>
    <row r="159" spans="1:26" ht="12.75" customHeight="1" x14ac:dyDescent="0.3">
      <c r="A159" s="12"/>
      <c r="B159" s="18"/>
      <c r="C159" s="18"/>
      <c r="D159" s="18"/>
      <c r="E159" s="14"/>
      <c r="F159" s="19"/>
      <c r="G159" s="15"/>
      <c r="H159" s="14"/>
      <c r="I159" s="15"/>
      <c r="J159" s="14"/>
      <c r="K159" s="14"/>
      <c r="L159" s="20"/>
      <c r="M159" s="14"/>
      <c r="N159" s="14"/>
      <c r="O159" s="14"/>
      <c r="P159" s="15"/>
      <c r="Q159" s="14"/>
      <c r="R159" s="15"/>
      <c r="S159" s="14"/>
      <c r="T159" s="14"/>
      <c r="U159" s="14"/>
      <c r="V159" s="14"/>
      <c r="W159" s="21"/>
      <c r="X159" s="17"/>
      <c r="Y159" s="22"/>
      <c r="Z159" s="17"/>
    </row>
    <row r="160" spans="1:26" ht="12.75" customHeight="1" x14ac:dyDescent="0.3">
      <c r="A160" s="12"/>
      <c r="B160" s="18"/>
      <c r="C160" s="18"/>
      <c r="D160" s="18"/>
      <c r="E160" s="14"/>
      <c r="F160" s="19"/>
      <c r="G160" s="15"/>
      <c r="H160" s="14"/>
      <c r="I160" s="15"/>
      <c r="J160" s="14"/>
      <c r="K160" s="14"/>
      <c r="L160" s="20"/>
      <c r="M160" s="14"/>
      <c r="N160" s="14"/>
      <c r="O160" s="14"/>
      <c r="P160" s="15"/>
      <c r="Q160" s="14"/>
      <c r="R160" s="15"/>
      <c r="S160" s="14"/>
      <c r="T160" s="14"/>
      <c r="U160" s="14"/>
      <c r="V160" s="14"/>
      <c r="W160" s="21"/>
      <c r="X160" s="17"/>
      <c r="Y160" s="22"/>
      <c r="Z160" s="17"/>
    </row>
    <row r="161" spans="1:26" ht="12.75" customHeight="1" x14ac:dyDescent="0.3">
      <c r="A161" s="12"/>
      <c r="B161" s="18"/>
      <c r="C161" s="18"/>
      <c r="D161" s="18"/>
      <c r="E161" s="14"/>
      <c r="F161" s="19"/>
      <c r="G161" s="15"/>
      <c r="H161" s="14"/>
      <c r="I161" s="15"/>
      <c r="J161" s="14"/>
      <c r="K161" s="14"/>
      <c r="L161" s="20"/>
      <c r="M161" s="14"/>
      <c r="N161" s="14"/>
      <c r="O161" s="14"/>
      <c r="P161" s="15"/>
      <c r="Q161" s="14"/>
      <c r="R161" s="15"/>
      <c r="S161" s="14"/>
      <c r="T161" s="14"/>
      <c r="U161" s="14"/>
      <c r="V161" s="14"/>
      <c r="W161" s="21"/>
      <c r="X161" s="17"/>
      <c r="Y161" s="22"/>
      <c r="Z161" s="17"/>
    </row>
    <row r="162" spans="1:26" ht="12.75" customHeight="1" x14ac:dyDescent="0.3">
      <c r="A162" s="12"/>
      <c r="B162" s="18"/>
      <c r="C162" s="18"/>
      <c r="D162" s="18"/>
      <c r="E162" s="14"/>
      <c r="F162" s="19"/>
      <c r="G162" s="15"/>
      <c r="H162" s="14"/>
      <c r="I162" s="15"/>
      <c r="J162" s="14"/>
      <c r="K162" s="14"/>
      <c r="L162" s="20"/>
      <c r="M162" s="14"/>
      <c r="N162" s="14"/>
      <c r="O162" s="14"/>
      <c r="P162" s="15"/>
      <c r="Q162" s="14"/>
      <c r="R162" s="15"/>
      <c r="S162" s="14"/>
      <c r="T162" s="14"/>
      <c r="U162" s="14"/>
      <c r="V162" s="14"/>
      <c r="W162" s="21"/>
      <c r="X162" s="17"/>
      <c r="Y162" s="22"/>
      <c r="Z162" s="17"/>
    </row>
    <row r="163" spans="1:26" ht="12.75" customHeight="1" x14ac:dyDescent="0.3">
      <c r="A163" s="12"/>
      <c r="B163" s="18"/>
      <c r="C163" s="18"/>
      <c r="D163" s="18"/>
      <c r="E163" s="14"/>
      <c r="F163" s="19"/>
      <c r="G163" s="15"/>
      <c r="H163" s="14"/>
      <c r="I163" s="15"/>
      <c r="J163" s="14"/>
      <c r="K163" s="14"/>
      <c r="L163" s="20"/>
      <c r="M163" s="14"/>
      <c r="N163" s="14"/>
      <c r="O163" s="14"/>
      <c r="P163" s="15"/>
      <c r="Q163" s="14"/>
      <c r="R163" s="15"/>
      <c r="S163" s="14"/>
      <c r="T163" s="14"/>
      <c r="U163" s="14"/>
      <c r="V163" s="14"/>
      <c r="W163" s="21"/>
      <c r="X163" s="17"/>
      <c r="Y163" s="22"/>
      <c r="Z163" s="17"/>
    </row>
    <row r="164" spans="1:26" ht="12.75" customHeight="1" x14ac:dyDescent="0.3">
      <c r="A164" s="12"/>
      <c r="B164" s="18"/>
      <c r="C164" s="18"/>
      <c r="D164" s="18"/>
      <c r="E164" s="14"/>
      <c r="F164" s="19"/>
      <c r="G164" s="15"/>
      <c r="H164" s="14"/>
      <c r="I164" s="15"/>
      <c r="J164" s="14"/>
      <c r="K164" s="14"/>
      <c r="L164" s="20"/>
      <c r="M164" s="14"/>
      <c r="N164" s="14"/>
      <c r="O164" s="14"/>
      <c r="P164" s="15"/>
      <c r="Q164" s="14"/>
      <c r="R164" s="15"/>
      <c r="S164" s="14"/>
      <c r="T164" s="14"/>
      <c r="U164" s="14"/>
      <c r="V164" s="14"/>
      <c r="W164" s="21"/>
      <c r="X164" s="17"/>
      <c r="Y164" s="22"/>
      <c r="Z164" s="17"/>
    </row>
    <row r="165" spans="1:26" ht="12.75" customHeight="1" x14ac:dyDescent="0.3">
      <c r="A165" s="12"/>
      <c r="B165" s="18"/>
      <c r="C165" s="18"/>
      <c r="D165" s="18"/>
      <c r="E165" s="14"/>
      <c r="F165" s="19"/>
      <c r="G165" s="15"/>
      <c r="H165" s="14"/>
      <c r="I165" s="15"/>
      <c r="J165" s="14"/>
      <c r="K165" s="14"/>
      <c r="L165" s="20"/>
      <c r="M165" s="14"/>
      <c r="N165" s="14"/>
      <c r="O165" s="14"/>
      <c r="P165" s="15"/>
      <c r="Q165" s="14"/>
      <c r="R165" s="15"/>
      <c r="S165" s="14"/>
      <c r="T165" s="14"/>
      <c r="U165" s="14"/>
      <c r="V165" s="14"/>
      <c r="W165" s="21"/>
      <c r="X165" s="17"/>
      <c r="Y165" s="22"/>
      <c r="Z165" s="17"/>
    </row>
    <row r="166" spans="1:26" ht="12.75" customHeight="1" x14ac:dyDescent="0.3">
      <c r="A166" s="12"/>
      <c r="B166" s="18"/>
      <c r="C166" s="18"/>
      <c r="D166" s="18"/>
      <c r="E166" s="14"/>
      <c r="F166" s="19"/>
      <c r="G166" s="15"/>
      <c r="H166" s="14"/>
      <c r="I166" s="15"/>
      <c r="J166" s="14"/>
      <c r="K166" s="14"/>
      <c r="L166" s="20"/>
      <c r="M166" s="14"/>
      <c r="N166" s="14"/>
      <c r="O166" s="14"/>
      <c r="P166" s="15"/>
      <c r="Q166" s="14"/>
      <c r="R166" s="15"/>
      <c r="S166" s="14"/>
      <c r="T166" s="14"/>
      <c r="U166" s="14"/>
      <c r="V166" s="14"/>
      <c r="W166" s="21"/>
      <c r="X166" s="17"/>
      <c r="Y166" s="22"/>
      <c r="Z166" s="17"/>
    </row>
    <row r="167" spans="1:26" ht="12.75" customHeight="1" x14ac:dyDescent="0.3">
      <c r="A167" s="12"/>
      <c r="B167" s="18"/>
      <c r="C167" s="18"/>
      <c r="D167" s="18"/>
      <c r="E167" s="14"/>
      <c r="F167" s="19"/>
      <c r="G167" s="15"/>
      <c r="H167" s="14"/>
      <c r="I167" s="15"/>
      <c r="J167" s="14"/>
      <c r="K167" s="14"/>
      <c r="L167" s="20"/>
      <c r="M167" s="14"/>
      <c r="N167" s="14"/>
      <c r="O167" s="14"/>
      <c r="P167" s="15"/>
      <c r="Q167" s="14"/>
      <c r="R167" s="15"/>
      <c r="S167" s="14"/>
      <c r="T167" s="14"/>
      <c r="U167" s="14"/>
      <c r="V167" s="14"/>
      <c r="W167" s="21"/>
      <c r="X167" s="17"/>
      <c r="Y167" s="22"/>
      <c r="Z167" s="17"/>
    </row>
    <row r="168" spans="1:26" ht="12.75" customHeight="1" x14ac:dyDescent="0.3">
      <c r="A168" s="12"/>
      <c r="B168" s="18"/>
      <c r="C168" s="18"/>
      <c r="D168" s="18"/>
      <c r="E168" s="14"/>
      <c r="F168" s="19"/>
      <c r="G168" s="15"/>
      <c r="H168" s="14"/>
      <c r="I168" s="15"/>
      <c r="J168" s="14"/>
      <c r="K168" s="14"/>
      <c r="L168" s="20"/>
      <c r="M168" s="14"/>
      <c r="N168" s="14"/>
      <c r="O168" s="14"/>
      <c r="P168" s="15"/>
      <c r="Q168" s="14"/>
      <c r="R168" s="15"/>
      <c r="S168" s="14"/>
      <c r="T168" s="14"/>
      <c r="U168" s="14"/>
      <c r="V168" s="14"/>
      <c r="W168" s="21"/>
      <c r="X168" s="17"/>
      <c r="Y168" s="22"/>
      <c r="Z168" s="17"/>
    </row>
    <row r="169" spans="1:26" ht="12.75" customHeight="1" x14ac:dyDescent="0.3">
      <c r="A169" s="12"/>
      <c r="B169" s="18"/>
      <c r="C169" s="18"/>
      <c r="D169" s="18"/>
      <c r="E169" s="14"/>
      <c r="F169" s="19"/>
      <c r="G169" s="15"/>
      <c r="H169" s="14"/>
      <c r="I169" s="15"/>
      <c r="J169" s="14"/>
      <c r="K169" s="14"/>
      <c r="L169" s="20"/>
      <c r="M169" s="14"/>
      <c r="N169" s="14"/>
      <c r="O169" s="14"/>
      <c r="P169" s="15"/>
      <c r="Q169" s="14"/>
      <c r="R169" s="15"/>
      <c r="S169" s="14"/>
      <c r="T169" s="14"/>
      <c r="U169" s="14"/>
      <c r="V169" s="14"/>
      <c r="W169" s="21"/>
      <c r="X169" s="17"/>
      <c r="Y169" s="22"/>
      <c r="Z169" s="17"/>
    </row>
    <row r="170" spans="1:26" ht="12.75" customHeight="1" x14ac:dyDescent="0.3">
      <c r="A170" s="12"/>
      <c r="B170" s="18"/>
      <c r="C170" s="18"/>
      <c r="D170" s="18"/>
      <c r="E170" s="14"/>
      <c r="F170" s="19"/>
      <c r="G170" s="15"/>
      <c r="H170" s="14"/>
      <c r="I170" s="15"/>
      <c r="J170" s="14"/>
      <c r="K170" s="14"/>
      <c r="L170" s="20"/>
      <c r="M170" s="14"/>
      <c r="N170" s="14"/>
      <c r="O170" s="14"/>
      <c r="P170" s="15"/>
      <c r="Q170" s="14"/>
      <c r="R170" s="15"/>
      <c r="S170" s="14"/>
      <c r="T170" s="14"/>
      <c r="U170" s="14"/>
      <c r="V170" s="14"/>
      <c r="W170" s="21"/>
      <c r="X170" s="17"/>
      <c r="Y170" s="22"/>
      <c r="Z170" s="17"/>
    </row>
    <row r="171" spans="1:26" ht="12.75" customHeight="1" x14ac:dyDescent="0.3">
      <c r="A171" s="12"/>
      <c r="B171" s="18"/>
      <c r="C171" s="18"/>
      <c r="D171" s="18"/>
      <c r="E171" s="14"/>
      <c r="F171" s="19"/>
      <c r="G171" s="15"/>
      <c r="H171" s="14"/>
      <c r="I171" s="15"/>
      <c r="J171" s="14"/>
      <c r="K171" s="14"/>
      <c r="L171" s="20"/>
      <c r="M171" s="14"/>
      <c r="N171" s="14"/>
      <c r="O171" s="14"/>
      <c r="P171" s="15"/>
      <c r="Q171" s="14"/>
      <c r="R171" s="15"/>
      <c r="S171" s="14"/>
      <c r="T171" s="14"/>
      <c r="U171" s="14"/>
      <c r="V171" s="14"/>
      <c r="W171" s="21"/>
      <c r="X171" s="17"/>
      <c r="Y171" s="22"/>
      <c r="Z171" s="17"/>
    </row>
    <row r="172" spans="1:26" ht="12.75" customHeight="1" x14ac:dyDescent="0.3">
      <c r="A172" s="12"/>
      <c r="B172" s="18"/>
      <c r="C172" s="18"/>
      <c r="D172" s="18"/>
      <c r="E172" s="14"/>
      <c r="F172" s="19"/>
      <c r="G172" s="15"/>
      <c r="H172" s="14"/>
      <c r="I172" s="15"/>
      <c r="J172" s="14"/>
      <c r="K172" s="14"/>
      <c r="L172" s="20"/>
      <c r="M172" s="14"/>
      <c r="N172" s="14"/>
      <c r="O172" s="14"/>
      <c r="P172" s="15"/>
      <c r="Q172" s="14"/>
      <c r="R172" s="15"/>
      <c r="S172" s="14"/>
      <c r="T172" s="14"/>
      <c r="U172" s="14"/>
      <c r="V172" s="14"/>
      <c r="W172" s="21"/>
      <c r="X172" s="17"/>
      <c r="Y172" s="22"/>
      <c r="Z172" s="17"/>
    </row>
    <row r="173" spans="1:26" ht="12.75" customHeight="1" x14ac:dyDescent="0.3">
      <c r="A173" s="12"/>
      <c r="B173" s="18"/>
      <c r="C173" s="18"/>
      <c r="D173" s="18"/>
      <c r="E173" s="14"/>
      <c r="F173" s="19"/>
      <c r="G173" s="15"/>
      <c r="H173" s="14"/>
      <c r="I173" s="15"/>
      <c r="J173" s="14"/>
      <c r="K173" s="14"/>
      <c r="L173" s="20"/>
      <c r="M173" s="14"/>
      <c r="N173" s="14"/>
      <c r="O173" s="14"/>
      <c r="P173" s="15"/>
      <c r="Q173" s="14"/>
      <c r="R173" s="15"/>
      <c r="S173" s="14"/>
      <c r="T173" s="14"/>
      <c r="U173" s="14"/>
      <c r="V173" s="14"/>
      <c r="W173" s="21"/>
      <c r="X173" s="17"/>
      <c r="Y173" s="22"/>
      <c r="Z173" s="17"/>
    </row>
    <row r="174" spans="1:26" ht="12.75" customHeight="1" x14ac:dyDescent="0.3">
      <c r="A174" s="12"/>
      <c r="B174" s="18"/>
      <c r="C174" s="18"/>
      <c r="D174" s="18"/>
      <c r="E174" s="14"/>
      <c r="F174" s="19"/>
      <c r="G174" s="15"/>
      <c r="H174" s="14"/>
      <c r="I174" s="15"/>
      <c r="J174" s="14"/>
      <c r="K174" s="14"/>
      <c r="L174" s="20"/>
      <c r="M174" s="14"/>
      <c r="N174" s="14"/>
      <c r="O174" s="14"/>
      <c r="P174" s="15"/>
      <c r="Q174" s="14"/>
      <c r="R174" s="15"/>
      <c r="S174" s="14"/>
      <c r="T174" s="14"/>
      <c r="U174" s="14"/>
      <c r="V174" s="14"/>
      <c r="W174" s="21"/>
      <c r="X174" s="17"/>
      <c r="Y174" s="22"/>
      <c r="Z174" s="17"/>
    </row>
    <row r="175" spans="1:26" ht="12.75" customHeight="1" x14ac:dyDescent="0.3">
      <c r="A175" s="12"/>
      <c r="B175" s="18"/>
      <c r="C175" s="18"/>
      <c r="D175" s="18"/>
      <c r="E175" s="14"/>
      <c r="F175" s="19"/>
      <c r="G175" s="15"/>
      <c r="H175" s="14"/>
      <c r="I175" s="15"/>
      <c r="J175" s="14"/>
      <c r="K175" s="14"/>
      <c r="L175" s="20"/>
      <c r="M175" s="14"/>
      <c r="N175" s="14"/>
      <c r="O175" s="14"/>
      <c r="P175" s="15"/>
      <c r="Q175" s="14"/>
      <c r="R175" s="15"/>
      <c r="S175" s="14"/>
      <c r="T175" s="14"/>
      <c r="U175" s="14"/>
      <c r="V175" s="14"/>
      <c r="W175" s="21"/>
      <c r="X175" s="17"/>
      <c r="Y175" s="22"/>
      <c r="Z175" s="17"/>
    </row>
    <row r="176" spans="1:26" ht="12.75" customHeight="1" x14ac:dyDescent="0.3">
      <c r="A176" s="12"/>
      <c r="B176" s="18"/>
      <c r="C176" s="18"/>
      <c r="D176" s="18"/>
      <c r="E176" s="14"/>
      <c r="F176" s="19"/>
      <c r="G176" s="15"/>
      <c r="H176" s="14"/>
      <c r="I176" s="15"/>
      <c r="J176" s="14"/>
      <c r="K176" s="14"/>
      <c r="L176" s="20"/>
      <c r="M176" s="14"/>
      <c r="N176" s="14"/>
      <c r="O176" s="14"/>
      <c r="P176" s="15"/>
      <c r="Q176" s="14"/>
      <c r="R176" s="15"/>
      <c r="S176" s="14"/>
      <c r="T176" s="14"/>
      <c r="U176" s="14"/>
      <c r="V176" s="14"/>
      <c r="W176" s="21"/>
      <c r="X176" s="17"/>
      <c r="Y176" s="22"/>
      <c r="Z176" s="17"/>
    </row>
    <row r="177" spans="1:26" ht="12.75" customHeight="1" x14ac:dyDescent="0.3">
      <c r="A177" s="12"/>
      <c r="B177" s="18"/>
      <c r="C177" s="18"/>
      <c r="D177" s="18"/>
      <c r="E177" s="14"/>
      <c r="F177" s="19"/>
      <c r="G177" s="15"/>
      <c r="H177" s="14"/>
      <c r="I177" s="15"/>
      <c r="J177" s="14"/>
      <c r="K177" s="14"/>
      <c r="L177" s="20"/>
      <c r="M177" s="14"/>
      <c r="N177" s="14"/>
      <c r="O177" s="14"/>
      <c r="P177" s="15"/>
      <c r="Q177" s="14"/>
      <c r="R177" s="15"/>
      <c r="S177" s="14"/>
      <c r="T177" s="14"/>
      <c r="U177" s="14"/>
      <c r="V177" s="14"/>
      <c r="W177" s="21"/>
      <c r="X177" s="17"/>
      <c r="Y177" s="22"/>
      <c r="Z177" s="17"/>
    </row>
    <row r="178" spans="1:26" ht="12.75" customHeight="1" x14ac:dyDescent="0.3">
      <c r="A178" s="12"/>
      <c r="B178" s="18"/>
      <c r="C178" s="18"/>
      <c r="D178" s="18"/>
      <c r="E178" s="14"/>
      <c r="F178" s="19"/>
      <c r="G178" s="15"/>
      <c r="H178" s="14"/>
      <c r="I178" s="15"/>
      <c r="J178" s="14"/>
      <c r="K178" s="14"/>
      <c r="L178" s="20"/>
      <c r="M178" s="14"/>
      <c r="N178" s="14"/>
      <c r="O178" s="14"/>
      <c r="P178" s="15"/>
      <c r="Q178" s="14"/>
      <c r="R178" s="15"/>
      <c r="S178" s="14"/>
      <c r="T178" s="14"/>
      <c r="U178" s="14"/>
      <c r="V178" s="14"/>
      <c r="W178" s="21"/>
      <c r="X178" s="17"/>
      <c r="Y178" s="22"/>
      <c r="Z178" s="17"/>
    </row>
  </sheetData>
  <printOptions gridLines="1" gridLinesSet="0"/>
  <pageMargins left="0.75" right="0.75" top="1" bottom="1" header="0.5" footer="0.5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0D6AE-F97E-4DA7-B6B6-504D6083DFEA}">
  <dimension ref="A1:AI178"/>
  <sheetViews>
    <sheetView showGridLines="0" workbookViewId="0"/>
  </sheetViews>
  <sheetFormatPr defaultRowHeight="14.4" x14ac:dyDescent="0.3"/>
  <cols>
    <col min="1" max="1" width="7" customWidth="1"/>
    <col min="2" max="2" width="6.6640625" customWidth="1"/>
    <col min="3" max="3" width="5.44140625" customWidth="1"/>
    <col min="4" max="4" width="7.77734375" customWidth="1"/>
    <col min="5" max="5" width="8.88671875" style="47" customWidth="1"/>
    <col min="6" max="6" width="8.33203125" customWidth="1"/>
    <col min="7" max="7" width="3.6640625" customWidth="1"/>
    <col min="8" max="8" width="14.6640625" customWidth="1"/>
    <col min="9" max="9" width="16.88671875" style="189" bestFit="1" customWidth="1"/>
    <col min="10" max="10" width="13.44140625" style="189" bestFit="1" customWidth="1"/>
    <col min="11" max="11" width="17" style="189" bestFit="1" customWidth="1"/>
    <col min="12" max="12" width="7.6640625" style="189" bestFit="1" customWidth="1"/>
    <col min="13" max="13" width="17.44140625" style="189" customWidth="1"/>
    <col min="14" max="14" width="9.21875" style="189" customWidth="1"/>
    <col min="15" max="15" width="8.88671875" style="108"/>
    <col min="16" max="16" width="20.33203125" style="108" bestFit="1" customWidth="1"/>
  </cols>
  <sheetData>
    <row r="1" spans="1:35" s="181" customFormat="1" ht="28.8" x14ac:dyDescent="0.3">
      <c r="A1" s="178" t="s">
        <v>50</v>
      </c>
      <c r="B1" s="180" t="s">
        <v>41</v>
      </c>
      <c r="C1" s="178" t="s">
        <v>44</v>
      </c>
      <c r="D1" s="180" t="s">
        <v>34</v>
      </c>
      <c r="E1" s="180" t="s">
        <v>55</v>
      </c>
      <c r="F1" s="178" t="s">
        <v>39</v>
      </c>
      <c r="H1" t="s">
        <v>93</v>
      </c>
      <c r="I1" s="189"/>
      <c r="J1" s="189"/>
      <c r="K1" s="189"/>
      <c r="L1" s="189"/>
      <c r="M1" s="189"/>
      <c r="N1" s="189"/>
      <c r="O1" s="108"/>
      <c r="P1" s="108"/>
    </row>
    <row r="2" spans="1:35" ht="15" thickBot="1" x14ac:dyDescent="0.35">
      <c r="A2" s="130">
        <v>12</v>
      </c>
      <c r="B2" s="171">
        <v>60</v>
      </c>
      <c r="C2" s="130">
        <v>171</v>
      </c>
      <c r="D2" s="172">
        <v>171</v>
      </c>
      <c r="E2" s="175">
        <v>4.0935672514619881E-2</v>
      </c>
      <c r="F2" s="170">
        <v>12.5</v>
      </c>
    </row>
    <row r="3" spans="1:35" x14ac:dyDescent="0.3">
      <c r="A3" s="130">
        <v>16</v>
      </c>
      <c r="B3" s="171">
        <v>69</v>
      </c>
      <c r="C3" s="130">
        <v>213</v>
      </c>
      <c r="D3" s="172">
        <v>168</v>
      </c>
      <c r="E3" s="175">
        <v>5.9523809523809521E-2</v>
      </c>
      <c r="F3" s="170">
        <v>14.5</v>
      </c>
      <c r="H3" s="84" t="s">
        <v>94</v>
      </c>
      <c r="I3" s="190"/>
    </row>
    <row r="4" spans="1:35" x14ac:dyDescent="0.3">
      <c r="A4" s="130">
        <v>13</v>
      </c>
      <c r="B4" s="171">
        <v>79</v>
      </c>
      <c r="C4" s="130">
        <v>255</v>
      </c>
      <c r="D4" s="172">
        <v>180</v>
      </c>
      <c r="E4" s="176">
        <v>4.4444444444444446E-2</v>
      </c>
      <c r="F4" s="170">
        <v>19</v>
      </c>
      <c r="H4" s="38" t="s">
        <v>95</v>
      </c>
      <c r="I4" s="89">
        <v>0.96941112578892685</v>
      </c>
    </row>
    <row r="5" spans="1:35" x14ac:dyDescent="0.3">
      <c r="A5" s="130">
        <v>10</v>
      </c>
      <c r="B5" s="171">
        <v>66</v>
      </c>
      <c r="C5" s="130">
        <v>287</v>
      </c>
      <c r="D5" s="172">
        <v>173</v>
      </c>
      <c r="E5" s="175">
        <v>4.046242774566474E-2</v>
      </c>
      <c r="F5" s="170">
        <v>18.2</v>
      </c>
      <c r="H5" s="38" t="s">
        <v>96</v>
      </c>
      <c r="I5" s="197">
        <v>0.93975793080335457</v>
      </c>
    </row>
    <row r="6" spans="1:35" x14ac:dyDescent="0.3">
      <c r="A6" s="130">
        <v>4</v>
      </c>
      <c r="B6" s="171">
        <v>51</v>
      </c>
      <c r="C6" s="130">
        <v>112</v>
      </c>
      <c r="D6" s="172">
        <v>166</v>
      </c>
      <c r="E6" s="175">
        <v>3.0120481927710843E-2</v>
      </c>
      <c r="F6" s="170">
        <v>7.6</v>
      </c>
      <c r="H6" s="38" t="s">
        <v>97</v>
      </c>
      <c r="I6" s="197">
        <v>0.93766619228958215</v>
      </c>
    </row>
    <row r="7" spans="1:35" x14ac:dyDescent="0.3">
      <c r="A7" s="130">
        <v>15</v>
      </c>
      <c r="B7" s="171">
        <v>62</v>
      </c>
      <c r="C7" s="130">
        <v>238</v>
      </c>
      <c r="D7" s="172">
        <v>183</v>
      </c>
      <c r="E7" s="175">
        <v>4.9180327868852458E-2</v>
      </c>
      <c r="F7" s="170">
        <v>18.5</v>
      </c>
      <c r="H7" s="38" t="s">
        <v>98</v>
      </c>
      <c r="I7" s="89">
        <v>0.8915594079741318</v>
      </c>
    </row>
    <row r="8" spans="1:35" ht="15" thickBot="1" x14ac:dyDescent="0.35">
      <c r="A8" s="130">
        <v>15</v>
      </c>
      <c r="B8" s="171">
        <v>61</v>
      </c>
      <c r="C8" s="130">
        <v>124</v>
      </c>
      <c r="D8" s="172">
        <v>182</v>
      </c>
      <c r="E8" s="175">
        <v>4.9450549450549448E-2</v>
      </c>
      <c r="F8" s="170">
        <v>13.1</v>
      </c>
      <c r="H8" s="40" t="s">
        <v>99</v>
      </c>
      <c r="I8" s="183">
        <v>150</v>
      </c>
    </row>
    <row r="9" spans="1:35" x14ac:dyDescent="0.3">
      <c r="A9" s="130">
        <v>4</v>
      </c>
      <c r="B9" s="171">
        <v>59</v>
      </c>
      <c r="C9" s="130">
        <v>214</v>
      </c>
      <c r="D9" s="172">
        <v>173</v>
      </c>
      <c r="E9" s="175">
        <v>5.2023121387283239E-2</v>
      </c>
      <c r="F9" s="170">
        <v>14.9</v>
      </c>
    </row>
    <row r="10" spans="1:35" ht="15" thickBot="1" x14ac:dyDescent="0.35">
      <c r="A10" s="130">
        <v>12</v>
      </c>
      <c r="B10" s="171">
        <v>65</v>
      </c>
      <c r="C10" s="130">
        <v>215</v>
      </c>
      <c r="D10" s="172">
        <v>183</v>
      </c>
      <c r="E10" s="175">
        <v>4.9180327868852458E-2</v>
      </c>
      <c r="F10" s="170">
        <v>17.100000000000001</v>
      </c>
      <c r="H10" t="s">
        <v>100</v>
      </c>
    </row>
    <row r="11" spans="1:35" x14ac:dyDescent="0.3">
      <c r="A11" s="130">
        <v>13</v>
      </c>
      <c r="B11" s="171">
        <v>55</v>
      </c>
      <c r="C11" s="130">
        <v>154</v>
      </c>
      <c r="D11" s="172">
        <v>158</v>
      </c>
      <c r="E11" s="175">
        <v>4.4303797468354431E-2</v>
      </c>
      <c r="F11" s="170">
        <v>9.1999999999999993</v>
      </c>
      <c r="H11" s="41"/>
      <c r="I11" s="91" t="s">
        <v>105</v>
      </c>
      <c r="J11" s="91" t="s">
        <v>106</v>
      </c>
      <c r="K11" s="91" t="s">
        <v>107</v>
      </c>
      <c r="L11" s="91" t="s">
        <v>108</v>
      </c>
      <c r="M11" s="91" t="s">
        <v>109</v>
      </c>
      <c r="AH11" s="191"/>
      <c r="AI11" s="191"/>
    </row>
    <row r="12" spans="1:35" x14ac:dyDescent="0.3">
      <c r="A12" s="130">
        <v>8</v>
      </c>
      <c r="B12" s="171">
        <v>65</v>
      </c>
      <c r="C12" s="130">
        <v>97</v>
      </c>
      <c r="D12" s="172">
        <v>174</v>
      </c>
      <c r="E12" s="175">
        <v>3.4482758620689655E-2</v>
      </c>
      <c r="F12" s="170">
        <v>10.3</v>
      </c>
      <c r="H12" s="38" t="s">
        <v>101</v>
      </c>
      <c r="I12" s="75">
        <v>5</v>
      </c>
      <c r="J12" s="69">
        <v>1785.5794757089377</v>
      </c>
      <c r="K12" s="69">
        <v>357.11589514178752</v>
      </c>
      <c r="L12" s="69">
        <v>449.27122803151866</v>
      </c>
      <c r="M12" s="69">
        <v>6.1158418697474153E-86</v>
      </c>
      <c r="AH12" s="191"/>
      <c r="AI12" s="191"/>
    </row>
    <row r="13" spans="1:35" x14ac:dyDescent="0.3">
      <c r="A13" s="130">
        <v>21</v>
      </c>
      <c r="B13" s="171">
        <v>74</v>
      </c>
      <c r="C13" s="130">
        <v>301</v>
      </c>
      <c r="D13" s="172">
        <v>174</v>
      </c>
      <c r="E13" s="175">
        <v>7.4712643678160925E-2</v>
      </c>
      <c r="F13" s="170">
        <v>19.3</v>
      </c>
      <c r="H13" s="38" t="s">
        <v>102</v>
      </c>
      <c r="I13" s="75">
        <v>144</v>
      </c>
      <c r="J13" s="69">
        <v>114.46245762439453</v>
      </c>
      <c r="K13" s="69">
        <v>0.79487817794718429</v>
      </c>
      <c r="L13" s="69"/>
      <c r="M13" s="69"/>
      <c r="AH13" s="192" t="s">
        <v>87</v>
      </c>
      <c r="AI13" s="193" t="s">
        <v>121</v>
      </c>
    </row>
    <row r="14" spans="1:35" ht="15" thickBot="1" x14ac:dyDescent="0.35">
      <c r="A14" s="130">
        <v>8</v>
      </c>
      <c r="B14" s="171">
        <v>43</v>
      </c>
      <c r="C14" s="130">
        <v>123</v>
      </c>
      <c r="D14" s="172">
        <v>163</v>
      </c>
      <c r="E14" s="175">
        <v>4.2944785276073622E-2</v>
      </c>
      <c r="F14" s="170">
        <v>8.1</v>
      </c>
      <c r="H14" s="40" t="s">
        <v>103</v>
      </c>
      <c r="I14" s="70">
        <v>149</v>
      </c>
      <c r="J14" s="83">
        <v>1900.0419333333323</v>
      </c>
      <c r="K14" s="83"/>
      <c r="L14" s="83"/>
      <c r="M14" s="83"/>
      <c r="AH14" s="194">
        <v>0</v>
      </c>
      <c r="AI14" s="194">
        <v>0</v>
      </c>
    </row>
    <row r="15" spans="1:35" ht="15" thickBot="1" x14ac:dyDescent="0.35">
      <c r="A15" s="130">
        <v>11</v>
      </c>
      <c r="B15" s="171">
        <v>78</v>
      </c>
      <c r="C15" s="130">
        <v>148</v>
      </c>
      <c r="D15" s="172">
        <v>168</v>
      </c>
      <c r="E15" s="175">
        <v>4.1666666666666664E-2</v>
      </c>
      <c r="F15" s="170">
        <v>9.1</v>
      </c>
      <c r="AH15" s="195">
        <f>MAX(N29:N178)</f>
        <v>23.5</v>
      </c>
      <c r="AI15" s="195">
        <f>MAX(M29:M178)</f>
        <v>99.666666666666657</v>
      </c>
    </row>
    <row r="16" spans="1:35" x14ac:dyDescent="0.3">
      <c r="A16" s="130">
        <v>13</v>
      </c>
      <c r="B16" s="171">
        <v>67</v>
      </c>
      <c r="C16" s="130">
        <v>228</v>
      </c>
      <c r="D16" s="172">
        <v>173</v>
      </c>
      <c r="E16" s="175">
        <v>4.6242774566473986E-2</v>
      </c>
      <c r="F16" s="170">
        <v>15.7</v>
      </c>
      <c r="H16" s="41"/>
      <c r="I16" s="91" t="s">
        <v>110</v>
      </c>
      <c r="J16" s="91" t="s">
        <v>98</v>
      </c>
      <c r="K16" s="91" t="s">
        <v>111</v>
      </c>
      <c r="L16" s="91" t="s">
        <v>112</v>
      </c>
      <c r="M16" s="91" t="s">
        <v>113</v>
      </c>
      <c r="N16" s="91" t="s">
        <v>114</v>
      </c>
      <c r="O16" s="91" t="s">
        <v>232</v>
      </c>
      <c r="AH16" s="191"/>
      <c r="AI16" s="191"/>
    </row>
    <row r="17" spans="1:23" x14ac:dyDescent="0.3">
      <c r="A17" s="130">
        <v>10</v>
      </c>
      <c r="B17" s="171">
        <v>62</v>
      </c>
      <c r="C17" s="130">
        <v>136</v>
      </c>
      <c r="D17" s="172">
        <v>159</v>
      </c>
      <c r="E17" s="175">
        <v>5.0314465408805034E-2</v>
      </c>
      <c r="F17" s="170">
        <v>9.8000000000000007</v>
      </c>
      <c r="H17" s="38" t="s">
        <v>104</v>
      </c>
      <c r="I17" s="69">
        <v>-27.962351138592123</v>
      </c>
      <c r="J17" s="69">
        <v>1.6205636934563701</v>
      </c>
      <c r="K17" s="69">
        <v>-17.254706650223337</v>
      </c>
      <c r="L17" s="69">
        <v>7.2012832093780365E-37</v>
      </c>
      <c r="M17" s="69">
        <v>-31.165516927668072</v>
      </c>
      <c r="N17" s="69">
        <v>-24.759185349516173</v>
      </c>
      <c r="O17" s="69"/>
    </row>
    <row r="18" spans="1:23" x14ac:dyDescent="0.3">
      <c r="A18" s="130">
        <v>12</v>
      </c>
      <c r="B18" s="171">
        <v>99</v>
      </c>
      <c r="C18" s="171">
        <v>369</v>
      </c>
      <c r="D18" s="172">
        <v>163</v>
      </c>
      <c r="E18" s="175">
        <v>4.2944785276073622E-2</v>
      </c>
      <c r="F18" s="170">
        <v>19.5</v>
      </c>
      <c r="H18" s="38" t="s">
        <v>50</v>
      </c>
      <c r="I18" s="69">
        <v>6.1197033671967285E-2</v>
      </c>
      <c r="J18" s="69">
        <v>2.1430036811205203E-2</v>
      </c>
      <c r="K18" s="69">
        <v>2.8556662879817809</v>
      </c>
      <c r="L18" s="69">
        <v>4.9300577527893958E-3</v>
      </c>
      <c r="M18" s="69">
        <v>1.883895725111058E-2</v>
      </c>
      <c r="N18" s="69">
        <v>0.10355511009282399</v>
      </c>
      <c r="O18" s="69">
        <v>1.3615653936704502</v>
      </c>
    </row>
    <row r="19" spans="1:23" x14ac:dyDescent="0.3">
      <c r="A19" s="130">
        <v>13</v>
      </c>
      <c r="B19" s="171">
        <v>67</v>
      </c>
      <c r="C19" s="130">
        <v>187</v>
      </c>
      <c r="D19" s="172">
        <v>182</v>
      </c>
      <c r="E19" s="175">
        <v>5.4945054945054944E-2</v>
      </c>
      <c r="F19" s="170">
        <v>16.2</v>
      </c>
      <c r="H19" s="38" t="s">
        <v>41</v>
      </c>
      <c r="I19" s="69">
        <v>2.4708402758626888E-2</v>
      </c>
      <c r="J19" s="69">
        <v>7.8117585977616356E-3</v>
      </c>
      <c r="K19" s="69">
        <v>3.1629757178757139</v>
      </c>
      <c r="L19" s="69">
        <v>1.9050439872882999E-3</v>
      </c>
      <c r="M19" s="69">
        <v>9.2678754940046671E-3</v>
      </c>
      <c r="N19" s="69">
        <v>4.014893002324911E-2</v>
      </c>
      <c r="O19" s="69">
        <v>2.4400497586098977</v>
      </c>
    </row>
    <row r="20" spans="1:23" x14ac:dyDescent="0.3">
      <c r="A20" s="130">
        <v>6</v>
      </c>
      <c r="B20" s="171">
        <v>51</v>
      </c>
      <c r="C20" s="130">
        <v>66</v>
      </c>
      <c r="D20" s="172">
        <v>178</v>
      </c>
      <c r="E20" s="175">
        <v>3.3707865168539325E-2</v>
      </c>
      <c r="F20" s="170">
        <v>8</v>
      </c>
      <c r="H20" s="38" t="s">
        <v>44</v>
      </c>
      <c r="I20" s="69">
        <v>3.7098834858314576E-2</v>
      </c>
      <c r="J20" s="69">
        <v>1.7560249462870675E-3</v>
      </c>
      <c r="K20" s="69">
        <v>21.126598990951816</v>
      </c>
      <c r="L20" s="69">
        <v>5.81929718670656E-46</v>
      </c>
      <c r="M20" s="69">
        <v>3.3627919734507322E-2</v>
      </c>
      <c r="N20" s="69">
        <v>4.056974998212183E-2</v>
      </c>
      <c r="O20" s="69">
        <v>2.6723394640847622</v>
      </c>
    </row>
    <row r="21" spans="1:23" x14ac:dyDescent="0.3">
      <c r="A21" s="130">
        <v>8</v>
      </c>
      <c r="B21" s="171">
        <v>71</v>
      </c>
      <c r="C21" s="130">
        <v>116</v>
      </c>
      <c r="D21" s="172">
        <v>185</v>
      </c>
      <c r="E21" s="175">
        <v>4.3243243243243246E-2</v>
      </c>
      <c r="F21" s="170">
        <v>12.2</v>
      </c>
      <c r="H21" s="38" t="s">
        <v>34</v>
      </c>
      <c r="I21" s="69">
        <v>0.17819690494835685</v>
      </c>
      <c r="J21" s="69">
        <v>1.0026939339595609E-2</v>
      </c>
      <c r="K21" s="69">
        <v>17.771814400499167</v>
      </c>
      <c r="L21" s="69">
        <v>3.9520334941330952E-38</v>
      </c>
      <c r="M21" s="69">
        <v>0.15837790666311782</v>
      </c>
      <c r="N21" s="69">
        <v>0.19801590323359589</v>
      </c>
      <c r="O21" s="69">
        <v>1.2215032360518348</v>
      </c>
    </row>
    <row r="22" spans="1:23" ht="15" thickBot="1" x14ac:dyDescent="0.35">
      <c r="A22" s="130">
        <v>14</v>
      </c>
      <c r="B22" s="171">
        <v>65</v>
      </c>
      <c r="C22" s="130">
        <v>144</v>
      </c>
      <c r="D22" s="172">
        <v>168</v>
      </c>
      <c r="E22" s="175">
        <v>3.5714285714285712E-2</v>
      </c>
      <c r="F22" s="170">
        <v>11.1</v>
      </c>
      <c r="H22" s="40" t="s">
        <v>55</v>
      </c>
      <c r="I22" s="83">
        <v>36.303038766010452</v>
      </c>
      <c r="J22" s="83">
        <v>9.1842997177744063</v>
      </c>
      <c r="K22" s="83">
        <v>3.9527280121045112</v>
      </c>
      <c r="L22" s="83">
        <v>1.2066937780630822E-4</v>
      </c>
      <c r="M22" s="83">
        <v>18.149580946744003</v>
      </c>
      <c r="N22" s="83">
        <v>54.456496585276902</v>
      </c>
      <c r="O22" s="83">
        <v>1.4111067407558417</v>
      </c>
    </row>
    <row r="23" spans="1:23" x14ac:dyDescent="0.3">
      <c r="A23" s="130">
        <v>10</v>
      </c>
      <c r="B23" s="171">
        <v>86</v>
      </c>
      <c r="C23" s="130">
        <v>201</v>
      </c>
      <c r="D23" s="172">
        <v>183</v>
      </c>
      <c r="E23" s="175">
        <v>4.9180327868852458E-2</v>
      </c>
      <c r="F23" s="170">
        <v>16.8</v>
      </c>
      <c r="U23" s="41" t="s">
        <v>231</v>
      </c>
      <c r="V23" s="41" t="s">
        <v>122</v>
      </c>
      <c r="W23" s="41" t="s">
        <v>123</v>
      </c>
    </row>
    <row r="24" spans="1:23" x14ac:dyDescent="0.3">
      <c r="A24" s="130">
        <v>12</v>
      </c>
      <c r="B24" s="171">
        <v>51</v>
      </c>
      <c r="C24" s="130">
        <v>96</v>
      </c>
      <c r="D24" s="172">
        <v>181</v>
      </c>
      <c r="E24" s="175">
        <v>4.4198895027624308E-2</v>
      </c>
      <c r="F24" s="170">
        <v>11.8</v>
      </c>
      <c r="U24" s="76">
        <v>-3</v>
      </c>
      <c r="V24" s="38">
        <v>0</v>
      </c>
      <c r="W24" s="77">
        <v>0</v>
      </c>
    </row>
    <row r="25" spans="1:23" x14ac:dyDescent="0.3">
      <c r="A25" s="130">
        <v>13</v>
      </c>
      <c r="B25" s="171">
        <v>56</v>
      </c>
      <c r="C25" s="130">
        <v>134</v>
      </c>
      <c r="D25" s="172">
        <v>178</v>
      </c>
      <c r="E25" s="175">
        <v>3.9325842696629212E-2</v>
      </c>
      <c r="F25" s="170">
        <v>14</v>
      </c>
      <c r="U25" s="76">
        <v>-2</v>
      </c>
      <c r="V25" s="38">
        <v>1</v>
      </c>
      <c r="W25" s="77">
        <v>6.6666666666666671E-3</v>
      </c>
    </row>
    <row r="26" spans="1:23" x14ac:dyDescent="0.3">
      <c r="A26" s="130">
        <v>8</v>
      </c>
      <c r="B26" s="171">
        <v>60</v>
      </c>
      <c r="C26" s="130">
        <v>101</v>
      </c>
      <c r="D26" s="172">
        <v>170</v>
      </c>
      <c r="E26" s="175">
        <v>4.1176470588235294E-2</v>
      </c>
      <c r="F26" s="170">
        <v>10.5</v>
      </c>
      <c r="H26" t="s">
        <v>115</v>
      </c>
      <c r="M26" s="189" t="s">
        <v>120</v>
      </c>
      <c r="P26" s="87" t="s">
        <v>125</v>
      </c>
      <c r="Q26" s="88">
        <f>SUM(P30:P178)/SUM(Q29:Q178)</f>
        <v>1.8719815341753219</v>
      </c>
      <c r="U26" s="76">
        <v>-1</v>
      </c>
      <c r="V26" s="38">
        <v>21</v>
      </c>
      <c r="W26" s="77">
        <v>0.14666666666666667</v>
      </c>
    </row>
    <row r="27" spans="1:23" ht="15" thickBot="1" x14ac:dyDescent="0.35">
      <c r="A27" s="130">
        <v>5</v>
      </c>
      <c r="B27" s="171">
        <v>40</v>
      </c>
      <c r="C27" s="130">
        <v>82</v>
      </c>
      <c r="D27" s="172">
        <v>163</v>
      </c>
      <c r="E27" s="175">
        <v>3.0674846625766871E-2</v>
      </c>
      <c r="F27" s="170">
        <v>6.2</v>
      </c>
      <c r="P27"/>
      <c r="U27" s="76">
        <v>0</v>
      </c>
      <c r="V27" s="38">
        <v>59</v>
      </c>
      <c r="W27" s="77">
        <v>0.54</v>
      </c>
    </row>
    <row r="28" spans="1:23" x14ac:dyDescent="0.3">
      <c r="A28" s="130">
        <v>13</v>
      </c>
      <c r="B28" s="171">
        <v>85</v>
      </c>
      <c r="C28" s="130">
        <v>311</v>
      </c>
      <c r="D28" s="172">
        <v>164</v>
      </c>
      <c r="E28" s="175">
        <v>4.878048780487805E-2</v>
      </c>
      <c r="F28" s="170">
        <v>16.899999999999999</v>
      </c>
      <c r="H28" s="41" t="s">
        <v>116</v>
      </c>
      <c r="I28" s="91" t="s">
        <v>117</v>
      </c>
      <c r="J28" s="91" t="s">
        <v>118</v>
      </c>
      <c r="K28" s="91" t="s">
        <v>119</v>
      </c>
      <c r="L28" s="92"/>
      <c r="M28" s="91" t="s">
        <v>121</v>
      </c>
      <c r="N28" s="91" t="s">
        <v>39</v>
      </c>
      <c r="P28" s="65" t="s">
        <v>124</v>
      </c>
      <c r="Q28" s="65" t="s">
        <v>126</v>
      </c>
      <c r="U28" s="76">
        <v>1</v>
      </c>
      <c r="V28" s="38">
        <v>48</v>
      </c>
      <c r="W28" s="77">
        <v>0.86</v>
      </c>
    </row>
    <row r="29" spans="1:23" x14ac:dyDescent="0.3">
      <c r="A29" s="130">
        <v>5</v>
      </c>
      <c r="B29" s="171">
        <v>35</v>
      </c>
      <c r="C29" s="130">
        <v>65</v>
      </c>
      <c r="D29" s="172">
        <v>180</v>
      </c>
      <c r="E29" s="175">
        <v>3.3333333333333333E-2</v>
      </c>
      <c r="F29" s="170">
        <v>7.9</v>
      </c>
      <c r="H29" s="66">
        <v>1</v>
      </c>
      <c r="I29" s="69">
        <v>12.556178244140867</v>
      </c>
      <c r="J29" s="69">
        <v>-5.6178244140866695E-2</v>
      </c>
      <c r="K29" s="69">
        <v>-6.4095827992172325E-2</v>
      </c>
      <c r="L29" s="92"/>
      <c r="M29" s="69">
        <v>0.33333333333333331</v>
      </c>
      <c r="N29" s="69">
        <v>5.9</v>
      </c>
      <c r="P29"/>
      <c r="Q29" s="32">
        <f>J29^2</f>
        <v>3.1559951147508234E-3</v>
      </c>
      <c r="U29" s="76">
        <v>2</v>
      </c>
      <c r="V29" s="38">
        <v>19</v>
      </c>
      <c r="W29" s="77">
        <v>0.98666666666666669</v>
      </c>
    </row>
    <row r="30" spans="1:23" x14ac:dyDescent="0.3">
      <c r="A30" s="130">
        <v>5</v>
      </c>
      <c r="B30" s="171">
        <v>51</v>
      </c>
      <c r="C30" s="130">
        <v>31</v>
      </c>
      <c r="D30" s="172">
        <v>179</v>
      </c>
      <c r="E30" s="175">
        <v>4.4692737430167599E-2</v>
      </c>
      <c r="F30" s="170">
        <v>9.6</v>
      </c>
      <c r="H30" s="66">
        <v>2</v>
      </c>
      <c r="I30" s="69">
        <v>14.721708211293047</v>
      </c>
      <c r="J30" s="69">
        <v>-0.22170821129304663</v>
      </c>
      <c r="K30" s="69">
        <v>-0.25295506459508366</v>
      </c>
      <c r="L30" s="92"/>
      <c r="M30" s="69">
        <v>1</v>
      </c>
      <c r="N30" s="69">
        <v>6.2</v>
      </c>
      <c r="P30" s="32">
        <f t="shared" ref="P30:P93" si="0">(J30-J29)^2</f>
        <v>2.7400170025401769E-2</v>
      </c>
      <c r="Q30" s="32">
        <f t="shared" ref="Q30:Q93" si="1">J30^2</f>
        <v>4.9154530954762209E-2</v>
      </c>
      <c r="U30" s="76">
        <v>3</v>
      </c>
      <c r="V30" s="38">
        <v>1</v>
      </c>
      <c r="W30" s="77">
        <v>0.99333333333333329</v>
      </c>
    </row>
    <row r="31" spans="1:23" ht="15" thickBot="1" x14ac:dyDescent="0.35">
      <c r="A31" s="130">
        <v>11</v>
      </c>
      <c r="B31" s="171">
        <v>102</v>
      </c>
      <c r="C31" s="130">
        <v>249</v>
      </c>
      <c r="D31" s="172">
        <v>170</v>
      </c>
      <c r="E31" s="175">
        <v>4.1176470588235294E-2</v>
      </c>
      <c r="F31" s="170">
        <v>16.3</v>
      </c>
      <c r="H31" s="66">
        <v>3</v>
      </c>
      <c r="I31" s="69">
        <v>17.934288286249888</v>
      </c>
      <c r="J31" s="69">
        <v>1.0657117137501118</v>
      </c>
      <c r="K31" s="69">
        <v>1.215909748309135</v>
      </c>
      <c r="L31" s="92"/>
      <c r="M31" s="69">
        <v>1.6666666666666665</v>
      </c>
      <c r="N31" s="69">
        <v>6.6</v>
      </c>
      <c r="P31" s="32">
        <f t="shared" si="0"/>
        <v>1.6574500633981315</v>
      </c>
      <c r="Q31" s="32">
        <f t="shared" si="1"/>
        <v>1.1357414568242001</v>
      </c>
      <c r="U31" s="40"/>
      <c r="V31" s="40"/>
      <c r="W31" s="78"/>
    </row>
    <row r="32" spans="1:23" x14ac:dyDescent="0.3">
      <c r="A32" s="130">
        <v>11</v>
      </c>
      <c r="B32" s="171">
        <v>70</v>
      </c>
      <c r="C32" s="130">
        <v>197</v>
      </c>
      <c r="D32" s="172">
        <v>166</v>
      </c>
      <c r="E32" s="175">
        <v>3.614457831325301E-2</v>
      </c>
      <c r="F32" s="170">
        <v>11.2</v>
      </c>
      <c r="H32" s="66">
        <v>4</v>
      </c>
      <c r="I32" s="69">
        <v>17.224713023616708</v>
      </c>
      <c r="J32" s="69">
        <v>0.9752869763832912</v>
      </c>
      <c r="K32" s="69">
        <v>1.1127408347708616</v>
      </c>
      <c r="L32" s="92"/>
      <c r="M32" s="69">
        <v>2.3333333333333335</v>
      </c>
      <c r="N32" s="69">
        <v>6.6</v>
      </c>
      <c r="P32" s="32">
        <f t="shared" si="0"/>
        <v>8.1766331278584729E-3</v>
      </c>
      <c r="Q32" s="32">
        <f t="shared" si="1"/>
        <v>0.95118468630286246</v>
      </c>
    </row>
    <row r="33" spans="1:17" x14ac:dyDescent="0.3">
      <c r="A33" s="130">
        <v>10</v>
      </c>
      <c r="B33" s="171">
        <v>61</v>
      </c>
      <c r="C33" s="130">
        <v>213</v>
      </c>
      <c r="D33" s="172">
        <v>168</v>
      </c>
      <c r="E33" s="175">
        <v>2.976190476190476E-2</v>
      </c>
      <c r="F33" s="170">
        <v>13.1</v>
      </c>
      <c r="H33" s="66">
        <v>5</v>
      </c>
      <c r="I33" s="69">
        <v>8.3717862854167961</v>
      </c>
      <c r="J33" s="69">
        <v>-0.7717862854167965</v>
      </c>
      <c r="K33" s="69">
        <v>-0.88055940076644468</v>
      </c>
      <c r="L33" s="92"/>
      <c r="M33" s="69">
        <v>3</v>
      </c>
      <c r="N33" s="69">
        <v>6.8</v>
      </c>
      <c r="P33" s="32">
        <f t="shared" si="0"/>
        <v>3.0522649820967978</v>
      </c>
      <c r="Q33" s="32">
        <f t="shared" si="1"/>
        <v>0.59565407035745688</v>
      </c>
    </row>
    <row r="34" spans="1:17" x14ac:dyDescent="0.3">
      <c r="A34" s="130">
        <v>6</v>
      </c>
      <c r="B34" s="171">
        <v>44</v>
      </c>
      <c r="C34" s="130">
        <v>69</v>
      </c>
      <c r="D34" s="172">
        <v>178</v>
      </c>
      <c r="E34" s="175">
        <v>2.8089887640449437E-2</v>
      </c>
      <c r="F34" s="170">
        <v>8</v>
      </c>
      <c r="H34" s="66">
        <v>6</v>
      </c>
      <c r="I34" s="69">
        <v>17.71247698849848</v>
      </c>
      <c r="J34" s="69">
        <v>0.78752301150151993</v>
      </c>
      <c r="K34" s="69">
        <v>0.89851401119814767</v>
      </c>
      <c r="L34" s="92"/>
      <c r="M34" s="69">
        <v>3.6666666666666665</v>
      </c>
      <c r="N34" s="69">
        <v>7.2</v>
      </c>
      <c r="P34" s="32">
        <f t="shared" si="0"/>
        <v>2.4314454834558945</v>
      </c>
      <c r="Q34" s="32">
        <f t="shared" si="1"/>
        <v>0.62019249364442308</v>
      </c>
    </row>
    <row r="35" spans="1:17" x14ac:dyDescent="0.3">
      <c r="A35" s="130">
        <v>6</v>
      </c>
      <c r="B35" s="171">
        <v>98</v>
      </c>
      <c r="C35" s="130">
        <v>201</v>
      </c>
      <c r="D35" s="172">
        <v>186</v>
      </c>
      <c r="E35" s="175">
        <v>4.3010752688172046E-2</v>
      </c>
      <c r="F35" s="170">
        <v>16.100000000000001</v>
      </c>
      <c r="H35" s="66">
        <v>7</v>
      </c>
      <c r="I35" s="69">
        <v>13.290114371499396</v>
      </c>
      <c r="J35" s="69">
        <v>-0.19011437149939603</v>
      </c>
      <c r="K35" s="69">
        <v>-0.21690848905690349</v>
      </c>
      <c r="L35" s="92"/>
      <c r="M35" s="69">
        <v>4.333333333333333</v>
      </c>
      <c r="N35" s="69">
        <v>7.2</v>
      </c>
      <c r="P35" s="32">
        <f t="shared" si="0"/>
        <v>0.95577485264087969</v>
      </c>
      <c r="Q35" s="32">
        <f t="shared" si="1"/>
        <v>3.6143474250610368E-2</v>
      </c>
    </row>
    <row r="36" spans="1:17" x14ac:dyDescent="0.3">
      <c r="A36" s="130">
        <v>9</v>
      </c>
      <c r="B36" s="171">
        <v>53</v>
      </c>
      <c r="C36" s="130">
        <v>69</v>
      </c>
      <c r="D36" s="172">
        <v>181</v>
      </c>
      <c r="E36" s="175">
        <v>4.4198895027624308E-2</v>
      </c>
      <c r="F36" s="170">
        <v>10.4</v>
      </c>
      <c r="H36" s="66">
        <v>8</v>
      </c>
      <c r="I36" s="69">
        <v>14.396045367051203</v>
      </c>
      <c r="J36" s="69">
        <v>0.50395463294879761</v>
      </c>
      <c r="K36" s="69">
        <v>0.57498040323846511</v>
      </c>
      <c r="L36" s="92"/>
      <c r="M36" s="69">
        <v>4.9999999999999991</v>
      </c>
      <c r="N36" s="69">
        <v>7.3</v>
      </c>
      <c r="P36" s="32">
        <f t="shared" si="0"/>
        <v>0.48173178293570662</v>
      </c>
      <c r="Q36" s="32">
        <f t="shared" si="1"/>
        <v>0.25397027207055733</v>
      </c>
    </row>
    <row r="37" spans="1:17" x14ac:dyDescent="0.3">
      <c r="A37" s="130">
        <v>6</v>
      </c>
      <c r="B37" s="171">
        <v>44</v>
      </c>
      <c r="C37" s="130">
        <v>117</v>
      </c>
      <c r="D37" s="172">
        <v>165</v>
      </c>
      <c r="E37" s="175">
        <v>3.0303030303030304E-2</v>
      </c>
      <c r="F37" s="170">
        <v>7.4</v>
      </c>
      <c r="H37" s="66">
        <v>9</v>
      </c>
      <c r="I37" s="69">
        <v>16.749737894017226</v>
      </c>
      <c r="J37" s="69">
        <v>0.3502621059827753</v>
      </c>
      <c r="K37" s="69">
        <v>0.39962693816050698</v>
      </c>
      <c r="L37" s="92"/>
      <c r="M37" s="69">
        <v>5.6666666666666661</v>
      </c>
      <c r="N37" s="69">
        <v>7.4</v>
      </c>
      <c r="P37" s="32">
        <f t="shared" si="0"/>
        <v>2.3621392845201497E-2</v>
      </c>
      <c r="Q37" s="32">
        <f t="shared" si="1"/>
        <v>0.12268354288748891</v>
      </c>
    </row>
    <row r="38" spans="1:17" x14ac:dyDescent="0.3">
      <c r="A38" s="130">
        <v>10</v>
      </c>
      <c r="B38" s="171">
        <v>58</v>
      </c>
      <c r="C38" s="130">
        <v>81</v>
      </c>
      <c r="D38" s="172">
        <v>181</v>
      </c>
      <c r="E38" s="175">
        <v>3.8674033149171269E-2</v>
      </c>
      <c r="F38" s="170">
        <v>10.5</v>
      </c>
      <c r="H38" s="66">
        <v>10</v>
      </c>
      <c r="I38" s="69">
        <v>9.6688664778639062</v>
      </c>
      <c r="J38" s="69">
        <v>-0.46886647786390689</v>
      </c>
      <c r="K38" s="69">
        <v>-0.53494703467599358</v>
      </c>
      <c r="L38" s="92"/>
      <c r="M38" s="69">
        <v>6.333333333333333</v>
      </c>
      <c r="N38" s="69">
        <v>7.4</v>
      </c>
      <c r="P38" s="32">
        <f t="shared" si="0"/>
        <v>0.6709716368746711</v>
      </c>
      <c r="Q38" s="32">
        <f t="shared" si="1"/>
        <v>0.2198357740645055</v>
      </c>
    </row>
    <row r="39" spans="1:17" x14ac:dyDescent="0.3">
      <c r="A39" s="130">
        <v>15</v>
      </c>
      <c r="B39" s="171">
        <v>60</v>
      </c>
      <c r="C39" s="130">
        <v>211</v>
      </c>
      <c r="D39" s="172">
        <v>166</v>
      </c>
      <c r="E39" s="175">
        <v>3.0120481927710843E-2</v>
      </c>
      <c r="F39" s="170">
        <v>12</v>
      </c>
      <c r="H39" s="66">
        <v>11</v>
      </c>
      <c r="I39" s="69">
        <v>9.9899486753308473</v>
      </c>
      <c r="J39" s="69">
        <v>0.31005132466915342</v>
      </c>
      <c r="K39" s="69">
        <v>0.35374897664846527</v>
      </c>
      <c r="L39" s="92"/>
      <c r="M39" s="69">
        <v>6.9999999999999991</v>
      </c>
      <c r="N39" s="69">
        <v>7.5</v>
      </c>
      <c r="P39" s="32">
        <f t="shared" si="0"/>
        <v>0.60671294310293156</v>
      </c>
      <c r="Q39" s="32">
        <f t="shared" si="1"/>
        <v>9.6131823929096777E-2</v>
      </c>
    </row>
    <row r="40" spans="1:17" x14ac:dyDescent="0.3">
      <c r="A40" s="130">
        <v>13</v>
      </c>
      <c r="B40" s="171">
        <v>54</v>
      </c>
      <c r="C40" s="130">
        <v>151</v>
      </c>
      <c r="D40" s="172">
        <v>201</v>
      </c>
      <c r="E40" s="175">
        <v>1.4925373134328358E-2</v>
      </c>
      <c r="F40" s="170">
        <v>14.5</v>
      </c>
      <c r="H40" s="66">
        <v>12</v>
      </c>
      <c r="I40" s="69">
        <v>20.036515125783762</v>
      </c>
      <c r="J40" s="69">
        <v>-0.73651512578376099</v>
      </c>
      <c r="K40" s="69">
        <v>-0.84031723557426252</v>
      </c>
      <c r="L40" s="92"/>
      <c r="M40" s="69">
        <v>7.6666666666666661</v>
      </c>
      <c r="N40" s="69">
        <v>7.5</v>
      </c>
      <c r="P40" s="32">
        <f t="shared" si="0"/>
        <v>1.0953013352136125</v>
      </c>
      <c r="Q40" s="32">
        <f t="shared" si="1"/>
        <v>0.54245453050826931</v>
      </c>
    </row>
    <row r="41" spans="1:17" x14ac:dyDescent="0.3">
      <c r="A41" s="130">
        <v>1</v>
      </c>
      <c r="B41" s="171">
        <v>48</v>
      </c>
      <c r="C41" s="174">
        <v>77</v>
      </c>
      <c r="D41" s="172">
        <v>157</v>
      </c>
      <c r="E41" s="175">
        <v>1.9108280254777069E-2</v>
      </c>
      <c r="F41" s="173">
        <v>5.9</v>
      </c>
      <c r="H41" s="66">
        <v>13</v>
      </c>
      <c r="I41" s="69">
        <v>8.7579648482347281</v>
      </c>
      <c r="J41" s="69">
        <v>-0.65796484823472845</v>
      </c>
      <c r="K41" s="69">
        <v>-0.75069633062223895</v>
      </c>
      <c r="L41" s="92"/>
      <c r="M41" s="69">
        <v>8.3333333333333339</v>
      </c>
      <c r="N41" s="69">
        <v>7.6</v>
      </c>
      <c r="P41" s="32">
        <f t="shared" si="0"/>
        <v>6.1701461030300459E-3</v>
      </c>
      <c r="Q41" s="32">
        <f t="shared" si="1"/>
        <v>0.43291774151254925</v>
      </c>
    </row>
    <row r="42" spans="1:17" x14ac:dyDescent="0.3">
      <c r="A42" s="130">
        <v>9</v>
      </c>
      <c r="B42" s="171">
        <v>53</v>
      </c>
      <c r="C42" s="130">
        <v>99</v>
      </c>
      <c r="D42" s="172">
        <v>171</v>
      </c>
      <c r="E42" s="175">
        <v>2.9239766081871343E-2</v>
      </c>
      <c r="F42" s="170">
        <v>9</v>
      </c>
      <c r="H42" s="66">
        <v>14</v>
      </c>
      <c r="I42" s="69">
        <v>11.578405852577358</v>
      </c>
      <c r="J42" s="69">
        <v>-2.4784058525773585</v>
      </c>
      <c r="K42" s="69">
        <v>-2.827704526030792</v>
      </c>
      <c r="L42" s="92"/>
      <c r="M42" s="69">
        <v>9</v>
      </c>
      <c r="N42" s="69">
        <v>7.6</v>
      </c>
      <c r="P42" s="32">
        <f t="shared" si="0"/>
        <v>3.3140054502920036</v>
      </c>
      <c r="Q42" s="32">
        <f t="shared" si="1"/>
        <v>6.1424955700897028</v>
      </c>
    </row>
    <row r="43" spans="1:17" x14ac:dyDescent="0.3">
      <c r="A43" s="130">
        <v>8</v>
      </c>
      <c r="B43" s="171">
        <v>88</v>
      </c>
      <c r="C43" s="130">
        <v>283</v>
      </c>
      <c r="D43" s="172">
        <v>167</v>
      </c>
      <c r="E43" s="175">
        <v>5.9880239520958084E-2</v>
      </c>
      <c r="F43" s="170">
        <v>15.8</v>
      </c>
      <c r="H43" s="66">
        <v>15</v>
      </c>
      <c r="I43" s="69">
        <v>15.454025425467501</v>
      </c>
      <c r="J43" s="69">
        <v>0.24597457453249838</v>
      </c>
      <c r="K43" s="69">
        <v>0.28064145223460091</v>
      </c>
      <c r="L43" s="92"/>
      <c r="M43" s="69">
        <v>9.6666666666666661</v>
      </c>
      <c r="N43" s="69">
        <v>7.6</v>
      </c>
      <c r="P43" s="32">
        <f t="shared" si="0"/>
        <v>7.4222487116192859</v>
      </c>
      <c r="Q43" s="32">
        <f t="shared" si="1"/>
        <v>6.05034913164436E-2</v>
      </c>
    </row>
    <row r="44" spans="1:17" x14ac:dyDescent="0.3">
      <c r="A44" s="130">
        <v>15</v>
      </c>
      <c r="B44" s="171">
        <v>59</v>
      </c>
      <c r="C44" s="130">
        <v>196</v>
      </c>
      <c r="D44" s="172">
        <v>176</v>
      </c>
      <c r="E44" s="175">
        <v>4.5454545454545456E-2</v>
      </c>
      <c r="F44" s="170">
        <v>14</v>
      </c>
      <c r="H44" s="66">
        <v>16</v>
      </c>
      <c r="I44" s="69">
        <v>9.3868575849088813</v>
      </c>
      <c r="J44" s="69">
        <v>0.41314241509111937</v>
      </c>
      <c r="K44" s="69">
        <v>0.47136939893583713</v>
      </c>
      <c r="L44" s="92"/>
      <c r="M44" s="69">
        <v>10.333333333333334</v>
      </c>
      <c r="N44" s="69">
        <v>7.7</v>
      </c>
      <c r="P44" s="32">
        <f t="shared" si="0"/>
        <v>2.7945086917032531E-2</v>
      </c>
      <c r="Q44" s="32">
        <f t="shared" si="1"/>
        <v>0.17068665514732279</v>
      </c>
    </row>
    <row r="45" spans="1:17" x14ac:dyDescent="0.3">
      <c r="A45" s="130">
        <v>15</v>
      </c>
      <c r="B45" s="171">
        <v>117</v>
      </c>
      <c r="C45" s="130">
        <v>253</v>
      </c>
      <c r="D45" s="172">
        <v>163</v>
      </c>
      <c r="E45" s="175">
        <v>3.6809815950920248E-2</v>
      </c>
      <c r="F45" s="170">
        <v>15.3</v>
      </c>
      <c r="H45" s="66">
        <v>17</v>
      </c>
      <c r="I45" s="69">
        <v>19.512736912551087</v>
      </c>
      <c r="J45" s="69">
        <v>-1.2736912551087443E-2</v>
      </c>
      <c r="K45" s="69">
        <v>-1.4532012676985151E-2</v>
      </c>
      <c r="L45" s="92"/>
      <c r="M45" s="69">
        <v>11</v>
      </c>
      <c r="N45" s="69">
        <v>7.8</v>
      </c>
      <c r="P45" s="32">
        <f t="shared" si="0"/>
        <v>0.18137320171297813</v>
      </c>
      <c r="Q45" s="32">
        <f t="shared" si="1"/>
        <v>1.6222894133404882E-4</v>
      </c>
    </row>
    <row r="46" spans="1:17" x14ac:dyDescent="0.3">
      <c r="A46" s="130">
        <v>9</v>
      </c>
      <c r="B46" s="171">
        <v>83</v>
      </c>
      <c r="C46" s="130">
        <v>203</v>
      </c>
      <c r="D46" s="172">
        <v>173</v>
      </c>
      <c r="E46" s="175">
        <v>2.8901734104046242E-2</v>
      </c>
      <c r="F46" s="170">
        <v>14.4</v>
      </c>
      <c r="H46" s="66">
        <v>18</v>
      </c>
      <c r="I46" s="69">
        <v>15.85266456274813</v>
      </c>
      <c r="J46" s="69">
        <v>0.34733543725186955</v>
      </c>
      <c r="K46" s="69">
        <v>0.3962877940054168</v>
      </c>
      <c r="L46" s="92"/>
      <c r="M46" s="69">
        <v>11.666666666666666</v>
      </c>
      <c r="N46" s="69">
        <v>7.9</v>
      </c>
      <c r="P46" s="32">
        <f t="shared" si="0"/>
        <v>0.12965209709262301</v>
      </c>
      <c r="Q46" s="32">
        <f t="shared" si="1"/>
        <v>0.12064190597094741</v>
      </c>
    </row>
    <row r="47" spans="1:17" x14ac:dyDescent="0.3">
      <c r="A47" s="130">
        <v>5</v>
      </c>
      <c r="B47" s="171">
        <v>91</v>
      </c>
      <c r="C47" s="130">
        <v>164</v>
      </c>
      <c r="D47" s="172">
        <v>183</v>
      </c>
      <c r="E47" s="175">
        <v>6.0109289617486336E-2</v>
      </c>
      <c r="F47" s="170">
        <v>14.8</v>
      </c>
      <c r="H47" s="66">
        <v>19</v>
      </c>
      <c r="I47" s="69">
        <v>9.0562297215188678</v>
      </c>
      <c r="J47" s="69">
        <v>-1.0562297215188678</v>
      </c>
      <c r="K47" s="69">
        <v>-1.2050913941157753</v>
      </c>
      <c r="L47" s="92"/>
      <c r="M47" s="69">
        <v>12.333333333333334</v>
      </c>
      <c r="N47" s="69">
        <v>7.9</v>
      </c>
      <c r="P47" s="32">
        <f t="shared" si="0"/>
        <v>1.9699951549151253</v>
      </c>
      <c r="Q47" s="32">
        <f t="shared" si="1"/>
        <v>1.1156212246198252</v>
      </c>
    </row>
    <row r="48" spans="1:17" x14ac:dyDescent="0.3">
      <c r="A48" s="130">
        <v>8</v>
      </c>
      <c r="B48" s="171">
        <v>56</v>
      </c>
      <c r="C48" s="130">
        <v>146</v>
      </c>
      <c r="D48" s="172">
        <v>173</v>
      </c>
      <c r="E48" s="175">
        <v>3.4682080924855488E-2</v>
      </c>
      <c r="F48" s="170">
        <v>12.1</v>
      </c>
      <c r="H48" s="66">
        <v>20</v>
      </c>
      <c r="I48" s="69">
        <v>13.121275121484116</v>
      </c>
      <c r="J48" s="69">
        <v>-0.92127512148411661</v>
      </c>
      <c r="K48" s="69">
        <v>-1.0511167200606388</v>
      </c>
      <c r="L48" s="92"/>
      <c r="M48" s="69">
        <v>13</v>
      </c>
      <c r="N48" s="69">
        <v>7.9</v>
      </c>
      <c r="P48" s="32">
        <f t="shared" si="0"/>
        <v>1.8212744070539678E-2</v>
      </c>
      <c r="Q48" s="32">
        <f t="shared" si="1"/>
        <v>0.8487478494655738</v>
      </c>
    </row>
    <row r="49" spans="1:17" x14ac:dyDescent="0.3">
      <c r="A49" s="130">
        <v>8</v>
      </c>
      <c r="B49" s="171">
        <v>51</v>
      </c>
      <c r="C49" s="130">
        <v>121</v>
      </c>
      <c r="D49" s="172">
        <v>161</v>
      </c>
      <c r="E49" s="175">
        <v>3.7267080745341616E-2</v>
      </c>
      <c r="F49" s="170">
        <v>8</v>
      </c>
      <c r="H49" s="66">
        <v>21</v>
      </c>
      <c r="I49" s="69">
        <v>11.076302861833506</v>
      </c>
      <c r="J49" s="69">
        <v>2.3697138166493659E-2</v>
      </c>
      <c r="K49" s="69">
        <v>2.7036937787121209E-2</v>
      </c>
      <c r="L49" s="92"/>
      <c r="M49" s="69">
        <v>13.666666666666666</v>
      </c>
      <c r="N49" s="69">
        <v>8</v>
      </c>
      <c r="P49" s="32">
        <f t="shared" si="0"/>
        <v>0.89297257150918041</v>
      </c>
      <c r="Q49" s="32">
        <f t="shared" si="1"/>
        <v>5.615543572818904E-4</v>
      </c>
    </row>
    <row r="50" spans="1:17" x14ac:dyDescent="0.3">
      <c r="A50" s="130">
        <v>6</v>
      </c>
      <c r="B50" s="171">
        <v>56</v>
      </c>
      <c r="C50" s="130">
        <v>128</v>
      </c>
      <c r="D50" s="172">
        <v>165</v>
      </c>
      <c r="E50" s="175">
        <v>4.2424242424242427E-2</v>
      </c>
      <c r="F50" s="170">
        <v>8.4</v>
      </c>
      <c r="H50" s="66">
        <v>22</v>
      </c>
      <c r="I50" s="69">
        <v>16.626836596588049</v>
      </c>
      <c r="J50" s="69">
        <v>0.17316340341195158</v>
      </c>
      <c r="K50" s="69">
        <v>0.19756850519928626</v>
      </c>
      <c r="L50" s="92"/>
      <c r="M50" s="69">
        <v>14.333333333333334</v>
      </c>
      <c r="N50" s="69">
        <v>8</v>
      </c>
      <c r="P50" s="32">
        <f t="shared" si="0"/>
        <v>2.2340164446425583E-2</v>
      </c>
      <c r="Q50" s="32">
        <f t="shared" si="1"/>
        <v>2.9985564281210283E-2</v>
      </c>
    </row>
    <row r="51" spans="1:17" x14ac:dyDescent="0.3">
      <c r="A51" s="130">
        <v>1</v>
      </c>
      <c r="B51" s="171">
        <v>51</v>
      </c>
      <c r="C51" s="130">
        <v>132</v>
      </c>
      <c r="D51" s="172">
        <v>173</v>
      </c>
      <c r="E51" s="175">
        <v>4.6242774566473986E-2</v>
      </c>
      <c r="F51" s="170">
        <v>10.6</v>
      </c>
      <c r="H51" s="66">
        <v>23</v>
      </c>
      <c r="I51" s="69">
        <v>11.451823947814921</v>
      </c>
      <c r="J51" s="69">
        <v>0.34817605218507985</v>
      </c>
      <c r="K51" s="69">
        <v>0.39724688254566376</v>
      </c>
      <c r="L51" s="92"/>
      <c r="M51" s="69">
        <v>15</v>
      </c>
      <c r="N51" s="69">
        <v>8</v>
      </c>
      <c r="P51" s="32">
        <f t="shared" si="0"/>
        <v>3.062942723058636E-2</v>
      </c>
      <c r="Q51" s="32">
        <f t="shared" si="1"/>
        <v>0.12122656331518745</v>
      </c>
    </row>
    <row r="52" spans="1:17" x14ac:dyDescent="0.3">
      <c r="A52" s="130">
        <v>7</v>
      </c>
      <c r="B52" s="171">
        <v>56</v>
      </c>
      <c r="C52" s="130">
        <v>75</v>
      </c>
      <c r="D52" s="172">
        <v>182</v>
      </c>
      <c r="E52" s="175">
        <v>3.8461538461538464E-2</v>
      </c>
      <c r="F52" s="170">
        <v>10.9</v>
      </c>
      <c r="H52" s="66">
        <v>24</v>
      </c>
      <c r="I52" s="69">
        <v>12.334821397369991</v>
      </c>
      <c r="J52" s="69">
        <v>1.6651786026300091</v>
      </c>
      <c r="K52" s="69">
        <v>1.8998636024079256</v>
      </c>
      <c r="L52" s="92"/>
      <c r="M52" s="69">
        <v>15.666666666666666</v>
      </c>
      <c r="N52" s="69">
        <v>8.1</v>
      </c>
      <c r="P52" s="32">
        <f t="shared" si="0"/>
        <v>1.7344957178784484</v>
      </c>
      <c r="Q52" s="32">
        <f t="shared" si="1"/>
        <v>2.7728197786568294</v>
      </c>
    </row>
    <row r="53" spans="1:17" x14ac:dyDescent="0.3">
      <c r="A53" s="130">
        <v>4</v>
      </c>
      <c r="B53" s="171">
        <v>53</v>
      </c>
      <c r="C53" s="130">
        <v>144</v>
      </c>
      <c r="D53" s="172">
        <v>165</v>
      </c>
      <c r="E53" s="175">
        <v>3.6363636363636362E-2</v>
      </c>
      <c r="F53" s="170">
        <v>8.6999999999999993</v>
      </c>
      <c r="H53" s="66">
        <v>25</v>
      </c>
      <c r="I53" s="69">
        <v>9.5450164662238635</v>
      </c>
      <c r="J53" s="69">
        <v>0.95498353377613654</v>
      </c>
      <c r="K53" s="69">
        <v>1.0895758892497101</v>
      </c>
      <c r="L53" s="92"/>
      <c r="M53" s="69">
        <v>16.333333333333332</v>
      </c>
      <c r="N53" s="69">
        <v>8.1</v>
      </c>
      <c r="P53" s="32">
        <f t="shared" si="0"/>
        <v>0.50437703582435667</v>
      </c>
      <c r="Q53" s="32">
        <f t="shared" si="1"/>
        <v>0.91199354978355729</v>
      </c>
    </row>
    <row r="54" spans="1:17" x14ac:dyDescent="0.3">
      <c r="A54" s="130">
        <v>5</v>
      </c>
      <c r="B54" s="171">
        <v>62</v>
      </c>
      <c r="C54" s="130">
        <v>152</v>
      </c>
      <c r="D54" s="172">
        <v>164</v>
      </c>
      <c r="E54" s="175">
        <v>3.048780487804878E-2</v>
      </c>
      <c r="F54" s="170">
        <v>9.5</v>
      </c>
      <c r="H54" s="66">
        <v>26</v>
      </c>
      <c r="I54" s="69">
        <v>6.5337602512733888</v>
      </c>
      <c r="J54" s="69">
        <v>-0.3337602512733886</v>
      </c>
      <c r="K54" s="69">
        <v>-0.38079936429841743</v>
      </c>
      <c r="L54" s="92"/>
      <c r="M54" s="69">
        <v>16.999999999999996</v>
      </c>
      <c r="N54" s="69">
        <v>8.1</v>
      </c>
      <c r="P54" s="32">
        <f t="shared" si="0"/>
        <v>1.6608605435037767</v>
      </c>
      <c r="Q54" s="32">
        <f t="shared" si="1"/>
        <v>0.1113959053300755</v>
      </c>
    </row>
    <row r="55" spans="1:17" x14ac:dyDescent="0.3">
      <c r="A55" s="130">
        <v>2</v>
      </c>
      <c r="B55" s="171">
        <v>44</v>
      </c>
      <c r="C55" s="130">
        <v>104</v>
      </c>
      <c r="D55" s="172">
        <v>164</v>
      </c>
      <c r="E55" s="175">
        <v>2.4390243902439025E-2</v>
      </c>
      <c r="F55" s="170">
        <v>6.8</v>
      </c>
      <c r="H55" s="66">
        <v>27</v>
      </c>
      <c r="I55" s="69">
        <v>17.466334525898482</v>
      </c>
      <c r="J55" s="69">
        <v>-0.56633452589848332</v>
      </c>
      <c r="K55" s="69">
        <v>-0.64615192078620975</v>
      </c>
      <c r="L55" s="92"/>
      <c r="M55" s="69">
        <v>17.666666666666664</v>
      </c>
      <c r="N55" s="69">
        <v>8.1</v>
      </c>
      <c r="P55" s="32">
        <f t="shared" si="0"/>
        <v>5.409079321738898E-2</v>
      </c>
      <c r="Q55" s="32">
        <f t="shared" si="1"/>
        <v>0.32073479522465986</v>
      </c>
    </row>
    <row r="56" spans="1:17" x14ac:dyDescent="0.3">
      <c r="A56" s="130">
        <v>5</v>
      </c>
      <c r="B56" s="171">
        <v>41</v>
      </c>
      <c r="C56" s="130">
        <v>112</v>
      </c>
      <c r="D56" s="172">
        <v>162</v>
      </c>
      <c r="E56" s="175">
        <v>3.0864197530864196E-2</v>
      </c>
      <c r="F56" s="170">
        <v>7.2</v>
      </c>
      <c r="H56" s="66">
        <v>28</v>
      </c>
      <c r="I56" s="69">
        <v>8.9053965750146808</v>
      </c>
      <c r="J56" s="69">
        <v>-1.0053965750146805</v>
      </c>
      <c r="K56" s="69">
        <v>-1.1470939848969435</v>
      </c>
      <c r="L56" s="92"/>
      <c r="M56" s="69">
        <v>18.333333333333332</v>
      </c>
      <c r="N56" s="69">
        <v>8.1999999999999993</v>
      </c>
      <c r="P56" s="32">
        <f t="shared" si="0"/>
        <v>0.19277548297411393</v>
      </c>
      <c r="Q56" s="32">
        <f t="shared" si="1"/>
        <v>1.0108222730512502</v>
      </c>
    </row>
    <row r="57" spans="1:17" x14ac:dyDescent="0.3">
      <c r="A57" s="130">
        <v>6</v>
      </c>
      <c r="B57" s="171">
        <v>72</v>
      </c>
      <c r="C57" s="130">
        <v>139</v>
      </c>
      <c r="D57" s="172">
        <v>177</v>
      </c>
      <c r="E57" s="175">
        <v>3.954802259887006E-2</v>
      </c>
      <c r="F57" s="170">
        <v>11.3</v>
      </c>
      <c r="H57" s="66">
        <v>29</v>
      </c>
      <c r="I57" s="69">
        <v>8.2735546163078162</v>
      </c>
      <c r="J57" s="69">
        <v>1.3264453836921835</v>
      </c>
      <c r="K57" s="69">
        <v>1.5133903961284179</v>
      </c>
      <c r="L57" s="92"/>
      <c r="M57" s="69">
        <v>18.999999999999996</v>
      </c>
      <c r="N57" s="69">
        <v>8.3000000000000007</v>
      </c>
      <c r="P57" s="32">
        <f t="shared" si="0"/>
        <v>5.4374869203858642</v>
      </c>
      <c r="Q57" s="32">
        <f t="shared" si="1"/>
        <v>1.7594573559183038</v>
      </c>
    </row>
    <row r="58" spans="1:17" x14ac:dyDescent="0.3">
      <c r="A58" s="130">
        <v>9</v>
      </c>
      <c r="B58" s="171">
        <v>55</v>
      </c>
      <c r="C58" s="130">
        <v>150</v>
      </c>
      <c r="D58" s="172">
        <v>163</v>
      </c>
      <c r="E58" s="175">
        <v>3.0674846625766871E-2</v>
      </c>
      <c r="F58" s="170">
        <v>9.4</v>
      </c>
      <c r="H58" s="66">
        <v>30</v>
      </c>
      <c r="I58" s="69">
        <v>16.256988042132651</v>
      </c>
      <c r="J58" s="69">
        <v>4.3011957867349793E-2</v>
      </c>
      <c r="K58" s="69">
        <v>4.9073927019850132E-2</v>
      </c>
      <c r="L58" s="92"/>
      <c r="M58" s="69">
        <v>19.666666666666664</v>
      </c>
      <c r="N58" s="69">
        <v>8.4</v>
      </c>
      <c r="P58" s="32">
        <f t="shared" si="0"/>
        <v>1.6472013585244689</v>
      </c>
      <c r="Q58" s="32">
        <f t="shared" si="1"/>
        <v>1.8500285195826736E-3</v>
      </c>
    </row>
    <row r="59" spans="1:17" x14ac:dyDescent="0.3">
      <c r="A59" s="130">
        <v>19</v>
      </c>
      <c r="B59" s="171">
        <v>48</v>
      </c>
      <c r="C59" s="130">
        <v>60</v>
      </c>
      <c r="D59" s="172">
        <v>172</v>
      </c>
      <c r="E59" s="175">
        <v>4.6511627906976744E-2</v>
      </c>
      <c r="F59" s="170">
        <v>8.6</v>
      </c>
      <c r="H59" s="66">
        <v>31</v>
      </c>
      <c r="I59" s="69">
        <v>12.641719141105735</v>
      </c>
      <c r="J59" s="69">
        <v>-1.441719141105736</v>
      </c>
      <c r="K59" s="69">
        <v>-1.6449104719190328</v>
      </c>
      <c r="L59" s="92"/>
      <c r="M59" s="69">
        <v>20.333333333333332</v>
      </c>
      <c r="N59" s="69">
        <v>8.4</v>
      </c>
      <c r="P59" s="32">
        <f t="shared" si="0"/>
        <v>2.204426436257827</v>
      </c>
      <c r="Q59" s="32">
        <f t="shared" si="1"/>
        <v>2.0785540818306609</v>
      </c>
    </row>
    <row r="60" spans="1:17" x14ac:dyDescent="0.3">
      <c r="A60" s="130">
        <v>18</v>
      </c>
      <c r="B60" s="171">
        <v>76</v>
      </c>
      <c r="C60" s="130">
        <v>266</v>
      </c>
      <c r="D60" s="172">
        <v>178</v>
      </c>
      <c r="E60" s="175">
        <v>4.49438202247191E-2</v>
      </c>
      <c r="F60" s="170">
        <v>17.100000000000001</v>
      </c>
      <c r="H60" s="66">
        <v>32</v>
      </c>
      <c r="I60" s="69">
        <v>13.076411204870485</v>
      </c>
      <c r="J60" s="69">
        <v>2.3588795129514395E-2</v>
      </c>
      <c r="K60" s="69">
        <v>2.691332522555806E-2</v>
      </c>
      <c r="L60" s="92"/>
      <c r="M60" s="69">
        <v>20.999999999999996</v>
      </c>
      <c r="N60" s="69">
        <v>8.5</v>
      </c>
      <c r="P60" s="32">
        <f t="shared" si="0"/>
        <v>2.1471273479940085</v>
      </c>
      <c r="Q60" s="32">
        <f t="shared" si="1"/>
        <v>5.5643125566220205E-4</v>
      </c>
    </row>
    <row r="61" spans="1:17" x14ac:dyDescent="0.3">
      <c r="A61" s="130">
        <v>10</v>
      </c>
      <c r="B61" s="171">
        <v>58</v>
      </c>
      <c r="C61" s="130">
        <v>209</v>
      </c>
      <c r="D61" s="172">
        <v>179</v>
      </c>
      <c r="E61" s="175">
        <v>4.4692737430167599E-2</v>
      </c>
      <c r="F61" s="170">
        <v>15.4</v>
      </c>
      <c r="H61" s="66">
        <v>33</v>
      </c>
      <c r="I61" s="69">
        <v>8.7906177507945991</v>
      </c>
      <c r="J61" s="69">
        <v>-0.79061775079459906</v>
      </c>
      <c r="K61" s="69">
        <v>-0.90204491324827996</v>
      </c>
      <c r="L61" s="92"/>
      <c r="M61" s="69">
        <v>21.666666666666664</v>
      </c>
      <c r="N61" s="69">
        <v>8.6</v>
      </c>
      <c r="P61" s="32">
        <f t="shared" si="0"/>
        <v>0.66293229942567544</v>
      </c>
      <c r="Q61" s="32">
        <f t="shared" si="1"/>
        <v>0.62507642787151074</v>
      </c>
    </row>
    <row r="62" spans="1:17" x14ac:dyDescent="0.3">
      <c r="A62" s="130">
        <v>9</v>
      </c>
      <c r="B62" s="171">
        <v>51</v>
      </c>
      <c r="C62" s="130">
        <v>181</v>
      </c>
      <c r="D62" s="172">
        <v>164</v>
      </c>
      <c r="E62" s="175">
        <v>3.6585365853658534E-2</v>
      </c>
      <c r="F62" s="170">
        <v>11</v>
      </c>
      <c r="H62" s="66">
        <v>34</v>
      </c>
      <c r="I62" s="69">
        <v>16.989165682894718</v>
      </c>
      <c r="J62" s="69">
        <v>-0.88916568289471698</v>
      </c>
      <c r="K62" s="69">
        <v>-1.0144818788649841</v>
      </c>
      <c r="L62" s="92"/>
      <c r="M62" s="69">
        <v>22.333333333333332</v>
      </c>
      <c r="N62" s="69">
        <v>8.6999999999999993</v>
      </c>
      <c r="P62" s="32">
        <f t="shared" si="0"/>
        <v>9.7116949212094524E-3</v>
      </c>
      <c r="Q62" s="32">
        <f t="shared" si="1"/>
        <v>0.79061561163762839</v>
      </c>
    </row>
    <row r="63" spans="1:17" x14ac:dyDescent="0.3">
      <c r="A63" s="130">
        <v>10</v>
      </c>
      <c r="B63" s="171">
        <v>67</v>
      </c>
      <c r="C63" s="130">
        <v>180</v>
      </c>
      <c r="D63" s="172">
        <v>181</v>
      </c>
      <c r="E63" s="175">
        <v>3.3149171270718231E-2</v>
      </c>
      <c r="F63" s="170">
        <v>15.6</v>
      </c>
      <c r="H63" s="66">
        <v>35</v>
      </c>
      <c r="I63" s="69">
        <v>10.315981111141776</v>
      </c>
      <c r="J63" s="69">
        <v>8.4018888858224727E-2</v>
      </c>
      <c r="K63" s="69">
        <v>9.5860245023797835E-2</v>
      </c>
      <c r="L63" s="92"/>
      <c r="M63" s="69">
        <v>22.999999999999996</v>
      </c>
      <c r="N63" s="69">
        <v>8.6999999999999993</v>
      </c>
      <c r="P63" s="32">
        <f t="shared" si="0"/>
        <v>0.94708821069795657</v>
      </c>
      <c r="Q63" s="32">
        <f t="shared" si="1"/>
        <v>7.0591736849707192E-3</v>
      </c>
    </row>
    <row r="64" spans="1:17" x14ac:dyDescent="0.3">
      <c r="A64" s="130">
        <v>3</v>
      </c>
      <c r="B64" s="171">
        <v>50</v>
      </c>
      <c r="C64" s="130">
        <v>111</v>
      </c>
      <c r="D64" s="172">
        <v>164</v>
      </c>
      <c r="E64" s="175">
        <v>4.878048780487805E-2</v>
      </c>
      <c r="F64" s="170">
        <v>7.6</v>
      </c>
      <c r="H64" s="66">
        <v>36</v>
      </c>
      <c r="I64" s="69">
        <v>8.3351458635394451</v>
      </c>
      <c r="J64" s="69">
        <v>-0.93514586353944473</v>
      </c>
      <c r="K64" s="69">
        <v>-1.0669423605821331</v>
      </c>
      <c r="L64" s="92"/>
      <c r="M64" s="69">
        <v>23.666666666666664</v>
      </c>
      <c r="N64" s="69">
        <v>8.6999999999999993</v>
      </c>
      <c r="P64" s="32">
        <f t="shared" si="0"/>
        <v>1.038696792529803</v>
      </c>
      <c r="Q64" s="32">
        <f t="shared" si="1"/>
        <v>0.87449778609493378</v>
      </c>
    </row>
    <row r="65" spans="1:17" x14ac:dyDescent="0.3">
      <c r="A65" s="130">
        <v>9</v>
      </c>
      <c r="B65" s="171">
        <v>58</v>
      </c>
      <c r="C65" s="130">
        <v>150</v>
      </c>
      <c r="D65" s="172">
        <v>177</v>
      </c>
      <c r="E65" s="175">
        <v>3.3898305084745763E-2</v>
      </c>
      <c r="F65" s="170">
        <v>11.4</v>
      </c>
      <c r="H65" s="66">
        <v>37</v>
      </c>
      <c r="I65" s="69">
        <v>10.745336901956318</v>
      </c>
      <c r="J65" s="69">
        <v>-0.24533690195631763</v>
      </c>
      <c r="K65" s="69">
        <v>-0.27991390810460426</v>
      </c>
      <c r="L65" s="92"/>
      <c r="M65" s="69">
        <v>24.333333333333332</v>
      </c>
      <c r="N65" s="69">
        <v>8.8000000000000007</v>
      </c>
      <c r="P65" s="32">
        <f t="shared" si="0"/>
        <v>0.47583640348039213</v>
      </c>
      <c r="Q65" s="32">
        <f t="shared" si="1"/>
        <v>6.0190195461523807E-2</v>
      </c>
    </row>
    <row r="66" spans="1:17" x14ac:dyDescent="0.3">
      <c r="A66" s="130">
        <v>12</v>
      </c>
      <c r="B66" s="171">
        <v>89</v>
      </c>
      <c r="C66" s="130">
        <v>348</v>
      </c>
      <c r="D66" s="172">
        <v>184</v>
      </c>
      <c r="E66" s="175">
        <v>5.9782608695652176E-2</v>
      </c>
      <c r="F66" s="170">
        <v>23.5</v>
      </c>
      <c r="H66" s="66">
        <v>38</v>
      </c>
      <c r="I66" s="69">
        <v>12.940113931609218</v>
      </c>
      <c r="J66" s="69">
        <v>-0.94011393160921841</v>
      </c>
      <c r="K66" s="69">
        <v>-1.0726106124352019</v>
      </c>
      <c r="L66" s="92"/>
      <c r="M66" s="69">
        <v>24.999999999999996</v>
      </c>
      <c r="N66" s="69">
        <v>8.8000000000000007</v>
      </c>
      <c r="P66" s="32">
        <f t="shared" si="0"/>
        <v>0.48271512093330776</v>
      </c>
      <c r="Q66" s="32">
        <f t="shared" si="1"/>
        <v>0.88381420440574221</v>
      </c>
    </row>
    <row r="67" spans="1:17" x14ac:dyDescent="0.3">
      <c r="A67" s="130">
        <v>3</v>
      </c>
      <c r="B67" s="171">
        <v>76</v>
      </c>
      <c r="C67" s="130">
        <v>214</v>
      </c>
      <c r="D67" s="172">
        <v>160</v>
      </c>
      <c r="E67" s="175">
        <v>3.7499999999999999E-2</v>
      </c>
      <c r="F67" s="170">
        <v>12.4</v>
      </c>
      <c r="H67" s="66">
        <v>39</v>
      </c>
      <c r="I67" s="69">
        <v>16.128802405827233</v>
      </c>
      <c r="J67" s="69">
        <v>-1.6288024058272335</v>
      </c>
      <c r="K67" s="69">
        <v>-1.8583606596061937</v>
      </c>
      <c r="L67" s="92"/>
      <c r="M67" s="69">
        <v>25.666666666666664</v>
      </c>
      <c r="N67" s="69">
        <v>8.9</v>
      </c>
      <c r="P67" s="32">
        <f t="shared" si="0"/>
        <v>0.4742918145207376</v>
      </c>
      <c r="Q67" s="32">
        <f t="shared" si="1"/>
        <v>2.6529972772285837</v>
      </c>
    </row>
    <row r="68" spans="1:17" x14ac:dyDescent="0.3">
      <c r="A68" s="130">
        <v>9</v>
      </c>
      <c r="B68" s="171">
        <v>71</v>
      </c>
      <c r="C68" s="130">
        <v>141</v>
      </c>
      <c r="D68" s="172">
        <v>180</v>
      </c>
      <c r="E68" s="175">
        <v>3.3333333333333333E-2</v>
      </c>
      <c r="F68" s="170">
        <v>13.4</v>
      </c>
      <c r="H68" s="66">
        <v>40</v>
      </c>
      <c r="I68" s="69">
        <v>4.8120622273171492</v>
      </c>
      <c r="J68" s="69">
        <v>1.0879377726828512</v>
      </c>
      <c r="K68" s="69">
        <v>1.241268277613194</v>
      </c>
      <c r="L68" s="92"/>
      <c r="M68" s="69">
        <v>26.333333333333332</v>
      </c>
      <c r="N68" s="69">
        <v>9</v>
      </c>
      <c r="P68" s="32">
        <f t="shared" si="0"/>
        <v>7.3806771975310062</v>
      </c>
      <c r="Q68" s="32">
        <f t="shared" si="1"/>
        <v>1.1836085972301231</v>
      </c>
    </row>
    <row r="69" spans="1:17" x14ac:dyDescent="0.3">
      <c r="A69" s="130">
        <v>10</v>
      </c>
      <c r="B69" s="171">
        <v>63</v>
      </c>
      <c r="C69" s="130">
        <v>148</v>
      </c>
      <c r="D69" s="172">
        <v>178</v>
      </c>
      <c r="E69" s="175">
        <v>3.9325842696629212E-2</v>
      </c>
      <c r="F69" s="170">
        <v>13.8</v>
      </c>
      <c r="H69" s="66">
        <v>41</v>
      </c>
      <c r="I69" s="69">
        <v>9.1039152693842258</v>
      </c>
      <c r="J69" s="69">
        <v>-0.10391526938422579</v>
      </c>
      <c r="K69" s="69">
        <v>-0.11856075842296397</v>
      </c>
      <c r="L69" s="92"/>
      <c r="M69" s="69">
        <v>26.999999999999996</v>
      </c>
      <c r="N69" s="69">
        <v>9</v>
      </c>
      <c r="P69" s="32">
        <f t="shared" si="0"/>
        <v>1.4205136738845456</v>
      </c>
      <c r="Q69" s="32">
        <f t="shared" si="1"/>
        <v>1.0798383211196215E-2</v>
      </c>
    </row>
    <row r="70" spans="1:17" x14ac:dyDescent="0.3">
      <c r="A70" s="130">
        <v>11</v>
      </c>
      <c r="B70" s="171">
        <v>55</v>
      </c>
      <c r="C70" s="130">
        <v>146</v>
      </c>
      <c r="D70" s="172">
        <v>170</v>
      </c>
      <c r="E70" s="175">
        <v>2.9411764705882353E-2</v>
      </c>
      <c r="F70" s="170">
        <v>11.6</v>
      </c>
      <c r="H70" s="66">
        <v>42</v>
      </c>
      <c r="I70" s="69">
        <v>17.133252621468735</v>
      </c>
      <c r="J70" s="69">
        <v>-1.3332526214687341</v>
      </c>
      <c r="K70" s="69">
        <v>-1.5211570244433497</v>
      </c>
      <c r="L70" s="92"/>
      <c r="M70" s="69">
        <v>27.666666666666664</v>
      </c>
      <c r="N70" s="69">
        <v>9</v>
      </c>
      <c r="P70" s="32">
        <f t="shared" si="0"/>
        <v>1.5112703252301505</v>
      </c>
      <c r="Q70" s="32">
        <f t="shared" si="1"/>
        <v>1.7775625526532517</v>
      </c>
    </row>
    <row r="71" spans="1:17" x14ac:dyDescent="0.3">
      <c r="A71" s="130">
        <v>8</v>
      </c>
      <c r="B71" s="171">
        <v>56</v>
      </c>
      <c r="C71" s="130">
        <v>199</v>
      </c>
      <c r="D71" s="172">
        <v>164</v>
      </c>
      <c r="E71" s="175">
        <v>3.6585365853658534E-2</v>
      </c>
      <c r="F71" s="170">
        <v>11.8</v>
      </c>
      <c r="H71" s="66">
        <v>43</v>
      </c>
      <c r="I71" s="69">
        <v>14.697565158114584</v>
      </c>
      <c r="J71" s="69">
        <v>-0.69756515811458364</v>
      </c>
      <c r="K71" s="69">
        <v>-0.79587778278958266</v>
      </c>
      <c r="L71" s="92"/>
      <c r="M71" s="69">
        <v>28.333333333333332</v>
      </c>
      <c r="N71" s="69">
        <v>9</v>
      </c>
      <c r="P71" s="32">
        <f t="shared" si="0"/>
        <v>0.40409855106563441</v>
      </c>
      <c r="Q71" s="32">
        <f t="shared" si="1"/>
        <v>0.48659714981542407</v>
      </c>
    </row>
    <row r="72" spans="1:17" x14ac:dyDescent="0.3">
      <c r="A72" s="130">
        <v>8</v>
      </c>
      <c r="B72" s="171">
        <v>57</v>
      </c>
      <c r="C72" s="130">
        <v>171</v>
      </c>
      <c r="D72" s="172">
        <v>174</v>
      </c>
      <c r="E72" s="175">
        <v>4.0229885057471264E-2</v>
      </c>
      <c r="F72" s="170">
        <v>12.4</v>
      </c>
      <c r="H72" s="66">
        <v>44</v>
      </c>
      <c r="I72" s="69">
        <v>15.614896390418451</v>
      </c>
      <c r="J72" s="69">
        <v>-0.31489639041845052</v>
      </c>
      <c r="K72" s="69">
        <v>-0.35927689062347334</v>
      </c>
      <c r="L72" s="92"/>
      <c r="M72" s="69">
        <v>28.999999999999996</v>
      </c>
      <c r="N72" s="69">
        <v>9.1</v>
      </c>
      <c r="P72" s="32">
        <f t="shared" si="0"/>
        <v>0.14643538577007709</v>
      </c>
      <c r="Q72" s="32">
        <f t="shared" si="1"/>
        <v>9.9159736698569215E-2</v>
      </c>
    </row>
    <row r="73" spans="1:17" x14ac:dyDescent="0.3">
      <c r="A73" s="130">
        <v>3</v>
      </c>
      <c r="B73" s="171">
        <v>79</v>
      </c>
      <c r="C73" s="130">
        <v>122</v>
      </c>
      <c r="D73" s="172">
        <v>163</v>
      </c>
      <c r="E73" s="175">
        <v>4.2944785276073622E-2</v>
      </c>
      <c r="F73" s="170">
        <v>8.1</v>
      </c>
      <c r="H73" s="66">
        <v>45</v>
      </c>
      <c r="I73" s="69">
        <v>14.047568399309331</v>
      </c>
      <c r="J73" s="69">
        <v>0.35243160069066981</v>
      </c>
      <c r="K73" s="69">
        <v>0.40210219458323271</v>
      </c>
      <c r="L73" s="92"/>
      <c r="M73" s="69">
        <v>29.666666666666664</v>
      </c>
      <c r="N73" s="69">
        <v>9.1</v>
      </c>
      <c r="P73" s="32">
        <f t="shared" si="0"/>
        <v>0.44532664771773417</v>
      </c>
      <c r="Q73" s="32">
        <f t="shared" si="1"/>
        <v>0.12420803316538773</v>
      </c>
    </row>
    <row r="74" spans="1:17" x14ac:dyDescent="0.3">
      <c r="A74" s="130">
        <v>8</v>
      </c>
      <c r="B74" s="171">
        <v>53</v>
      </c>
      <c r="C74" s="130">
        <v>110</v>
      </c>
      <c r="D74" s="172">
        <v>175</v>
      </c>
      <c r="E74" s="175">
        <v>0.04</v>
      </c>
      <c r="F74" s="170">
        <v>9.5</v>
      </c>
      <c r="H74" s="66">
        <v>46</v>
      </c>
      <c r="I74" s="69">
        <v>15.46849107429661</v>
      </c>
      <c r="J74" s="69">
        <v>-0.66849107429660926</v>
      </c>
      <c r="K74" s="69">
        <v>-0.76270608965595421</v>
      </c>
      <c r="L74" s="92"/>
      <c r="M74" s="69">
        <v>30.333333333333332</v>
      </c>
      <c r="N74" s="69">
        <v>9.1</v>
      </c>
      <c r="P74" s="32">
        <f t="shared" si="0"/>
        <v>1.0422831083031814</v>
      </c>
      <c r="Q74" s="32">
        <f t="shared" si="1"/>
        <v>0.44688031641423476</v>
      </c>
    </row>
    <row r="75" spans="1:17" x14ac:dyDescent="0.3">
      <c r="A75" s="130">
        <v>7</v>
      </c>
      <c r="B75" s="171">
        <v>47</v>
      </c>
      <c r="C75" s="130">
        <v>73</v>
      </c>
      <c r="D75" s="172">
        <v>174</v>
      </c>
      <c r="E75" s="175">
        <v>3.4482758620689655E-2</v>
      </c>
      <c r="F75" s="170">
        <v>8.4</v>
      </c>
      <c r="H75" s="66">
        <v>47</v>
      </c>
      <c r="I75" s="69">
        <v>11.414455058947329</v>
      </c>
      <c r="J75" s="69">
        <v>0.68554494105267061</v>
      </c>
      <c r="K75" s="69">
        <v>0.78216347439473377</v>
      </c>
      <c r="L75" s="92"/>
      <c r="M75" s="69">
        <v>30.999999999999996</v>
      </c>
      <c r="N75" s="69">
        <v>9.1999999999999993</v>
      </c>
      <c r="P75" s="32">
        <f t="shared" si="0"/>
        <v>1.8334135308629553</v>
      </c>
      <c r="Q75" s="32">
        <f t="shared" si="1"/>
        <v>0.46997186620290959</v>
      </c>
    </row>
    <row r="76" spans="1:17" x14ac:dyDescent="0.3">
      <c r="A76" s="130">
        <v>20</v>
      </c>
      <c r="B76" s="171">
        <v>39</v>
      </c>
      <c r="C76" s="130">
        <v>89</v>
      </c>
      <c r="D76" s="172">
        <v>170</v>
      </c>
      <c r="E76" s="175">
        <v>3.5294117647058823E-2</v>
      </c>
      <c r="F76" s="170">
        <v>9</v>
      </c>
      <c r="H76" s="66">
        <v>48</v>
      </c>
      <c r="I76" s="69">
        <v>8.3189226630092854</v>
      </c>
      <c r="J76" s="69">
        <v>-0.3189226630092854</v>
      </c>
      <c r="K76" s="69">
        <v>-0.36387061332482101</v>
      </c>
      <c r="L76" s="92"/>
      <c r="M76" s="69">
        <v>31.666666666666664</v>
      </c>
      <c r="N76" s="69">
        <v>9.3000000000000007</v>
      </c>
      <c r="P76" s="32">
        <f t="shared" si="0"/>
        <v>1.0089551676099664</v>
      </c>
      <c r="Q76" s="32">
        <f t="shared" si="1"/>
        <v>0.10171166498093422</v>
      </c>
    </row>
    <row r="77" spans="1:17" x14ac:dyDescent="0.3">
      <c r="A77" s="130">
        <v>15</v>
      </c>
      <c r="B77" s="171">
        <v>75</v>
      </c>
      <c r="C77" s="130">
        <v>166</v>
      </c>
      <c r="D77" s="172">
        <v>178</v>
      </c>
      <c r="E77" s="175">
        <v>5.0561797752808987E-2</v>
      </c>
      <c r="F77" s="170">
        <v>15.5</v>
      </c>
      <c r="H77" s="66">
        <v>49</v>
      </c>
      <c r="I77" s="69">
        <v>9.479770713611833</v>
      </c>
      <c r="J77" s="69">
        <v>-1.0797707136118326</v>
      </c>
      <c r="K77" s="69">
        <v>-1.2319501790961718</v>
      </c>
      <c r="L77" s="92"/>
      <c r="M77" s="69">
        <v>32.333333333333336</v>
      </c>
      <c r="N77" s="69">
        <v>9.4</v>
      </c>
      <c r="P77" s="32">
        <f t="shared" si="0"/>
        <v>0.57888975610569626</v>
      </c>
      <c r="Q77" s="32">
        <f t="shared" si="1"/>
        <v>1.1659047939738063</v>
      </c>
    </row>
    <row r="78" spans="1:17" x14ac:dyDescent="0.3">
      <c r="A78" s="130">
        <v>10</v>
      </c>
      <c r="B78" s="171">
        <v>51</v>
      </c>
      <c r="C78" s="130">
        <v>118</v>
      </c>
      <c r="D78" s="172">
        <v>173</v>
      </c>
      <c r="E78" s="175">
        <v>4.046242774566474E-2</v>
      </c>
      <c r="F78" s="170">
        <v>10.4</v>
      </c>
      <c r="H78" s="66">
        <v>50</v>
      </c>
      <c r="I78" s="69">
        <v>10.762838430867665</v>
      </c>
      <c r="J78" s="69">
        <v>-0.16283843086766581</v>
      </c>
      <c r="K78" s="69">
        <v>-0.18578836371670426</v>
      </c>
      <c r="L78" s="92"/>
      <c r="M78" s="69">
        <v>33</v>
      </c>
      <c r="N78" s="69">
        <v>9.4</v>
      </c>
      <c r="P78" s="32">
        <f t="shared" si="0"/>
        <v>0.84076481113842871</v>
      </c>
      <c r="Q78" s="32">
        <f t="shared" si="1"/>
        <v>2.6516354567443577E-2</v>
      </c>
    </row>
    <row r="79" spans="1:17" x14ac:dyDescent="0.3">
      <c r="A79" s="130">
        <v>11</v>
      </c>
      <c r="B79" s="171">
        <v>51</v>
      </c>
      <c r="C79" s="130">
        <v>117</v>
      </c>
      <c r="D79" s="172">
        <v>176</v>
      </c>
      <c r="E79" s="175">
        <v>4.5454545454545456E-2</v>
      </c>
      <c r="F79" s="170">
        <v>12.7</v>
      </c>
      <c r="H79" s="66">
        <v>51</v>
      </c>
      <c r="I79" s="69">
        <v>10.46021868833893</v>
      </c>
      <c r="J79" s="69">
        <v>0.43978131166107026</v>
      </c>
      <c r="K79" s="69">
        <v>0.50176269724127076</v>
      </c>
      <c r="L79" s="92"/>
      <c r="M79" s="69">
        <v>33.666666666666664</v>
      </c>
      <c r="N79" s="69">
        <v>9.4</v>
      </c>
      <c r="P79" s="32">
        <f t="shared" si="0"/>
        <v>0.36315055408540015</v>
      </c>
      <c r="Q79" s="32">
        <f t="shared" si="1"/>
        <v>0.19340760208633143</v>
      </c>
    </row>
    <row r="80" spans="1:17" x14ac:dyDescent="0.3">
      <c r="A80" s="130">
        <v>7</v>
      </c>
      <c r="B80" s="171">
        <v>74</v>
      </c>
      <c r="C80" s="130">
        <v>175</v>
      </c>
      <c r="D80" s="172">
        <v>179</v>
      </c>
      <c r="E80" s="175">
        <v>4.4692737430167599E-2</v>
      </c>
      <c r="F80" s="170">
        <v>14</v>
      </c>
      <c r="H80" s="66">
        <v>52</v>
      </c>
      <c r="I80" s="69">
        <v>9.6568143789613519</v>
      </c>
      <c r="J80" s="69">
        <v>-0.95681437896135257</v>
      </c>
      <c r="K80" s="69">
        <v>-1.0916647679583014</v>
      </c>
      <c r="L80" s="92"/>
      <c r="M80" s="69">
        <v>34.333333333333336</v>
      </c>
      <c r="N80" s="69">
        <v>9.4</v>
      </c>
      <c r="P80" s="32">
        <f t="shared" si="0"/>
        <v>1.9504795230651222</v>
      </c>
      <c r="Q80" s="32">
        <f t="shared" si="1"/>
        <v>0.91549375578719883</v>
      </c>
    </row>
    <row r="81" spans="1:17" x14ac:dyDescent="0.3">
      <c r="A81" s="130">
        <v>10</v>
      </c>
      <c r="B81" s="171">
        <v>50</v>
      </c>
      <c r="C81" s="130">
        <v>102</v>
      </c>
      <c r="D81" s="172">
        <v>162</v>
      </c>
      <c r="E81" s="175">
        <v>4.3209876543209874E-2</v>
      </c>
      <c r="F81" s="170">
        <v>9.4</v>
      </c>
      <c r="H81" s="66">
        <v>53</v>
      </c>
      <c r="I81" s="69">
        <v>9.8456702731752905</v>
      </c>
      <c r="J81" s="69">
        <v>-0.34567027317529053</v>
      </c>
      <c r="K81" s="69">
        <v>-0.39438794697631552</v>
      </c>
      <c r="L81" s="92"/>
      <c r="M81" s="69">
        <v>35</v>
      </c>
      <c r="N81" s="69">
        <v>9.5</v>
      </c>
      <c r="P81" s="32">
        <f t="shared" si="0"/>
        <v>0.37349711803704538</v>
      </c>
      <c r="Q81" s="32">
        <f t="shared" si="1"/>
        <v>0.11948793775707998</v>
      </c>
    </row>
    <row r="82" spans="1:17" x14ac:dyDescent="0.3">
      <c r="A82" s="130">
        <v>6</v>
      </c>
      <c r="B82" s="171">
        <v>70</v>
      </c>
      <c r="C82" s="130">
        <v>182</v>
      </c>
      <c r="D82" s="172">
        <v>168</v>
      </c>
      <c r="E82" s="175">
        <v>2.976190476190476E-2</v>
      </c>
      <c r="F82" s="170">
        <v>14</v>
      </c>
      <c r="H82" s="66">
        <v>54</v>
      </c>
      <c r="I82" s="69">
        <v>7.2152238568293283</v>
      </c>
      <c r="J82" s="69">
        <v>-0.4152238568293285</v>
      </c>
      <c r="K82" s="69">
        <v>-0.47374419248213329</v>
      </c>
      <c r="L82" s="92"/>
      <c r="M82" s="69">
        <v>35.666666666666664</v>
      </c>
      <c r="N82" s="69">
        <v>9.5</v>
      </c>
      <c r="P82" s="32">
        <f t="shared" si="0"/>
        <v>4.8377009991192573E-3</v>
      </c>
      <c r="Q82" s="32">
        <f t="shared" si="1"/>
        <v>0.17241085128022268</v>
      </c>
    </row>
    <row r="83" spans="1:17" x14ac:dyDescent="0.3">
      <c r="A83" s="130">
        <v>12</v>
      </c>
      <c r="B83" s="171">
        <v>66</v>
      </c>
      <c r="C83" s="130">
        <v>230</v>
      </c>
      <c r="D83" s="172">
        <v>165</v>
      </c>
      <c r="E83" s="175">
        <v>5.4545454545454543E-2</v>
      </c>
      <c r="F83" s="170">
        <v>15.9</v>
      </c>
      <c r="H83" s="66">
        <v>55</v>
      </c>
      <c r="I83" s="69">
        <v>7.5001108080812262</v>
      </c>
      <c r="J83" s="69">
        <v>-0.30011080808122603</v>
      </c>
      <c r="K83" s="69">
        <v>-0.34240747512742292</v>
      </c>
      <c r="L83" s="92"/>
      <c r="M83" s="69">
        <v>36.333333333333336</v>
      </c>
      <c r="N83" s="69">
        <v>9.5</v>
      </c>
      <c r="P83" s="32">
        <f t="shared" si="0"/>
        <v>1.3251013992083014E-2</v>
      </c>
      <c r="Q83" s="32">
        <f t="shared" si="1"/>
        <v>9.0066497127166481E-2</v>
      </c>
    </row>
    <row r="84" spans="1:17" x14ac:dyDescent="0.3">
      <c r="A84" s="130">
        <v>4</v>
      </c>
      <c r="B84" s="171">
        <v>43</v>
      </c>
      <c r="C84" s="130">
        <v>59</v>
      </c>
      <c r="D84" s="172">
        <v>170</v>
      </c>
      <c r="E84" s="175">
        <v>2.9411764705882353E-2</v>
      </c>
      <c r="F84" s="170">
        <v>7.5</v>
      </c>
      <c r="H84" s="66">
        <v>56</v>
      </c>
      <c r="I84" s="69">
        <v>12.317139680751545</v>
      </c>
      <c r="J84" s="69">
        <v>-1.0171396807515443</v>
      </c>
      <c r="K84" s="69">
        <v>-1.1604921267740118</v>
      </c>
      <c r="L84" s="92"/>
      <c r="M84" s="69">
        <v>37</v>
      </c>
      <c r="N84" s="69">
        <v>9.6</v>
      </c>
      <c r="P84" s="32">
        <f t="shared" si="0"/>
        <v>0.51413040424286738</v>
      </c>
      <c r="Q84" s="32">
        <f t="shared" si="1"/>
        <v>1.0345731301593535</v>
      </c>
    </row>
    <row r="85" spans="1:17" x14ac:dyDescent="0.3">
      <c r="A85" s="130">
        <v>7</v>
      </c>
      <c r="B85" s="171">
        <v>49</v>
      </c>
      <c r="C85" s="130">
        <v>71</v>
      </c>
      <c r="D85" s="172">
        <v>175</v>
      </c>
      <c r="E85" s="175">
        <v>2.8571428571428571E-2</v>
      </c>
      <c r="F85" s="170">
        <v>8.1</v>
      </c>
      <c r="H85" s="66">
        <v>57</v>
      </c>
      <c r="I85" s="69">
        <v>9.6718951977060534</v>
      </c>
      <c r="J85" s="69">
        <v>-0.27189519770605308</v>
      </c>
      <c r="K85" s="69">
        <v>-0.31021524596542871</v>
      </c>
      <c r="L85" s="92"/>
      <c r="M85" s="69">
        <v>37.666666666666664</v>
      </c>
      <c r="N85" s="69">
        <v>9.6999999999999993</v>
      </c>
      <c r="P85" s="32">
        <f t="shared" si="0"/>
        <v>0.55538933950974134</v>
      </c>
      <c r="Q85" s="32">
        <f t="shared" si="1"/>
        <v>7.39269985356137E-2</v>
      </c>
    </row>
    <row r="86" spans="1:17" x14ac:dyDescent="0.3">
      <c r="A86" s="130">
        <v>9</v>
      </c>
      <c r="B86" s="171">
        <v>49</v>
      </c>
      <c r="C86" s="130">
        <v>46</v>
      </c>
      <c r="D86" s="172">
        <v>184</v>
      </c>
      <c r="E86" s="175">
        <v>5.434782608695652E-2</v>
      </c>
      <c r="F86" s="170">
        <v>10.3</v>
      </c>
      <c r="H86" s="66">
        <v>58</v>
      </c>
      <c r="I86" s="69">
        <v>8.9507070071828316</v>
      </c>
      <c r="J86" s="69">
        <v>-0.35070700718283199</v>
      </c>
      <c r="K86" s="69">
        <v>-0.40013454232700318</v>
      </c>
      <c r="L86" s="92"/>
      <c r="M86" s="69">
        <v>38.333333333333336</v>
      </c>
      <c r="N86" s="69">
        <v>9.6999999999999993</v>
      </c>
      <c r="P86" s="32">
        <f t="shared" si="0"/>
        <v>6.2113013130040973E-3</v>
      </c>
      <c r="Q86" s="32">
        <f t="shared" si="1"/>
        <v>0.12299540488713896</v>
      </c>
    </row>
    <row r="87" spans="1:17" x14ac:dyDescent="0.3">
      <c r="A87" s="130">
        <v>4</v>
      </c>
      <c r="B87" s="171">
        <v>46</v>
      </c>
      <c r="C87" s="130">
        <v>43</v>
      </c>
      <c r="D87" s="172">
        <v>176</v>
      </c>
      <c r="E87" s="175">
        <v>2.2727272727272728E-2</v>
      </c>
      <c r="F87" s="170">
        <v>7.7</v>
      </c>
      <c r="H87" s="66">
        <v>59</v>
      </c>
      <c r="I87" s="69">
        <v>18.235970478188712</v>
      </c>
      <c r="J87" s="69">
        <v>-1.1359704781887103</v>
      </c>
      <c r="K87" s="69">
        <v>-1.2960705605464662</v>
      </c>
      <c r="L87" s="92"/>
      <c r="M87" s="69">
        <v>39</v>
      </c>
      <c r="N87" s="69">
        <v>9.6999999999999993</v>
      </c>
      <c r="P87" s="32">
        <f t="shared" si="0"/>
        <v>0.61663871889619992</v>
      </c>
      <c r="Q87" s="32">
        <f t="shared" si="1"/>
        <v>1.2904289273162872</v>
      </c>
    </row>
    <row r="88" spans="1:17" x14ac:dyDescent="0.3">
      <c r="A88" s="130">
        <v>8</v>
      </c>
      <c r="B88" s="171">
        <v>53</v>
      </c>
      <c r="C88" s="130">
        <v>125</v>
      </c>
      <c r="D88" s="172">
        <v>160</v>
      </c>
      <c r="E88" s="175">
        <v>4.3749999999999997E-2</v>
      </c>
      <c r="F88" s="170">
        <v>8.5</v>
      </c>
      <c r="H88" s="66">
        <v>60</v>
      </c>
      <c r="I88" s="69">
        <v>15.356091208758034</v>
      </c>
      <c r="J88" s="69">
        <v>4.3908791241966227E-2</v>
      </c>
      <c r="K88" s="69">
        <v>5.0097157250629784E-2</v>
      </c>
      <c r="L88" s="92"/>
      <c r="M88" s="69">
        <v>39.666666666666664</v>
      </c>
      <c r="N88" s="69">
        <v>9.6999999999999993</v>
      </c>
      <c r="P88" s="32">
        <f t="shared" si="0"/>
        <v>1.392115090432267</v>
      </c>
      <c r="Q88" s="32">
        <f t="shared" si="1"/>
        <v>1.9279819483305702E-3</v>
      </c>
    </row>
    <row r="89" spans="1:17" x14ac:dyDescent="0.3">
      <c r="A89" s="130">
        <v>10</v>
      </c>
      <c r="B89" s="171">
        <v>62</v>
      </c>
      <c r="C89" s="130">
        <v>118</v>
      </c>
      <c r="D89" s="172">
        <v>173</v>
      </c>
      <c r="E89" s="175">
        <v>4.046242774566474E-2</v>
      </c>
      <c r="F89" s="170">
        <v>10.7</v>
      </c>
      <c r="H89" s="66">
        <v>61</v>
      </c>
      <c r="I89" s="69">
        <v>11.115892180885059</v>
      </c>
      <c r="J89" s="69">
        <v>-0.11589218088505859</v>
      </c>
      <c r="K89" s="69">
        <v>-0.13222565790807284</v>
      </c>
      <c r="L89" s="92"/>
      <c r="M89" s="69">
        <v>40.333333333333336</v>
      </c>
      <c r="N89" s="69">
        <v>9.8000000000000007</v>
      </c>
      <c r="P89" s="32">
        <f t="shared" si="0"/>
        <v>2.5536350692742165E-2</v>
      </c>
      <c r="Q89" s="32">
        <f t="shared" si="1"/>
        <v>1.3430997590295141E-2</v>
      </c>
    </row>
    <row r="90" spans="1:17" x14ac:dyDescent="0.3">
      <c r="A90" s="130">
        <v>7</v>
      </c>
      <c r="B90" s="171">
        <v>51</v>
      </c>
      <c r="C90" s="130">
        <v>101</v>
      </c>
      <c r="D90" s="172">
        <v>163</v>
      </c>
      <c r="E90" s="175">
        <v>2.4539877300613498E-2</v>
      </c>
      <c r="F90" s="170">
        <v>7.4</v>
      </c>
      <c r="H90" s="66">
        <v>62</v>
      </c>
      <c r="I90" s="69">
        <v>14.439927902806767</v>
      </c>
      <c r="J90" s="69">
        <v>1.1600720971932326</v>
      </c>
      <c r="K90" s="69">
        <v>1.3235689854202146</v>
      </c>
      <c r="L90" s="92"/>
      <c r="M90" s="69">
        <v>41</v>
      </c>
      <c r="N90" s="69">
        <v>9.8000000000000007</v>
      </c>
      <c r="P90" s="32">
        <f t="shared" si="0"/>
        <v>1.6280848389318547</v>
      </c>
      <c r="Q90" s="32">
        <f t="shared" si="1"/>
        <v>1.3457672706863049</v>
      </c>
    </row>
    <row r="91" spans="1:17" x14ac:dyDescent="0.3">
      <c r="A91" s="130">
        <v>15</v>
      </c>
      <c r="B91" s="171">
        <v>70</v>
      </c>
      <c r="C91" s="130">
        <v>213</v>
      </c>
      <c r="D91" s="172">
        <v>168</v>
      </c>
      <c r="E91" s="175">
        <v>4.7619047619047616E-2</v>
      </c>
      <c r="F91" s="170">
        <v>14.8</v>
      </c>
      <c r="H91" s="66">
        <v>63</v>
      </c>
      <c r="I91" s="69">
        <v>8.5698031209639556</v>
      </c>
      <c r="J91" s="69">
        <v>-0.96980312096395593</v>
      </c>
      <c r="K91" s="69">
        <v>-1.1064841021323282</v>
      </c>
      <c r="L91" s="92"/>
      <c r="M91" s="69">
        <v>41.666666666666664</v>
      </c>
      <c r="N91" s="69">
        <v>10</v>
      </c>
      <c r="P91" s="32">
        <f t="shared" si="0"/>
        <v>4.5363684449201314</v>
      </c>
      <c r="Q91" s="32">
        <f t="shared" si="1"/>
        <v>0.94051809343142934</v>
      </c>
    </row>
    <row r="92" spans="1:17" x14ac:dyDescent="0.3">
      <c r="A92" s="130">
        <v>1</v>
      </c>
      <c r="B92" s="171">
        <v>56</v>
      </c>
      <c r="C92" s="130">
        <v>115</v>
      </c>
      <c r="D92" s="172">
        <v>162</v>
      </c>
      <c r="E92" s="175">
        <v>2.4691358024691357E-2</v>
      </c>
      <c r="F92" s="170">
        <v>7.3</v>
      </c>
      <c r="H92" s="66">
        <v>64</v>
      </c>
      <c r="I92" s="69">
        <v>12.357798412655868</v>
      </c>
      <c r="J92" s="69">
        <v>-0.95779841265586718</v>
      </c>
      <c r="K92" s="69">
        <v>-1.0927874882459621</v>
      </c>
      <c r="L92" s="92"/>
      <c r="M92" s="69">
        <v>42.333333333333336</v>
      </c>
      <c r="N92" s="69">
        <v>10.3</v>
      </c>
      <c r="P92" s="32">
        <f t="shared" si="0"/>
        <v>1.441130215622951E-4</v>
      </c>
      <c r="Q92" s="32">
        <f t="shared" si="1"/>
        <v>0.91737779928609886</v>
      </c>
    </row>
    <row r="93" spans="1:17" x14ac:dyDescent="0.3">
      <c r="A93" s="130">
        <v>5</v>
      </c>
      <c r="B93" s="171">
        <v>42</v>
      </c>
      <c r="C93" s="130">
        <v>121</v>
      </c>
      <c r="D93" s="172">
        <v>160</v>
      </c>
      <c r="E93" s="175">
        <v>3.125E-2</v>
      </c>
      <c r="F93" s="170">
        <v>7.6</v>
      </c>
      <c r="H93" s="66">
        <v>65</v>
      </c>
      <c r="I93" s="69">
        <v>22.83997651319191</v>
      </c>
      <c r="J93" s="69">
        <v>0.66002348680808964</v>
      </c>
      <c r="K93" s="69">
        <v>0.75304510719783546</v>
      </c>
      <c r="L93" s="92"/>
      <c r="M93" s="69">
        <v>43</v>
      </c>
      <c r="N93" s="69">
        <v>10.3</v>
      </c>
      <c r="P93" s="32">
        <f t="shared" si="0"/>
        <v>2.6173476983851653</v>
      </c>
      <c r="Q93" s="32">
        <f t="shared" si="1"/>
        <v>0.43563100313830849</v>
      </c>
    </row>
    <row r="94" spans="1:17" x14ac:dyDescent="0.3">
      <c r="A94" s="130">
        <v>8</v>
      </c>
      <c r="B94" s="171">
        <v>56</v>
      </c>
      <c r="C94" s="130">
        <v>69</v>
      </c>
      <c r="D94" s="172">
        <v>174</v>
      </c>
      <c r="E94" s="175">
        <v>4.0229885057471264E-2</v>
      </c>
      <c r="F94" s="170">
        <v>9</v>
      </c>
      <c r="H94" s="66">
        <v>66</v>
      </c>
      <c r="I94" s="69">
        <v>11.911097977221232</v>
      </c>
      <c r="J94" s="69">
        <v>0.4889020227787686</v>
      </c>
      <c r="K94" s="69">
        <v>0.55780632585234835</v>
      </c>
      <c r="L94" s="92"/>
      <c r="M94" s="69">
        <v>43.666666666666664</v>
      </c>
      <c r="N94" s="69">
        <v>10.3</v>
      </c>
      <c r="P94" s="32">
        <f t="shared" ref="P94:P157" si="2">(J94-J93)^2</f>
        <v>2.9282555451538218E-2</v>
      </c>
      <c r="Q94" s="32">
        <f t="shared" ref="Q94:Q157" si="3">J94^2</f>
        <v>0.23902518787717156</v>
      </c>
    </row>
    <row r="95" spans="1:17" x14ac:dyDescent="0.3">
      <c r="A95" s="130">
        <v>13</v>
      </c>
      <c r="B95" s="171">
        <v>60</v>
      </c>
      <c r="C95" s="130">
        <v>178</v>
      </c>
      <c r="D95" s="172">
        <v>175</v>
      </c>
      <c r="E95" s="175">
        <v>4.5714285714285714E-2</v>
      </c>
      <c r="F95" s="170">
        <v>12.9</v>
      </c>
      <c r="H95" s="66">
        <v>67</v>
      </c>
      <c r="I95" s="69">
        <v>12.859198658245028</v>
      </c>
      <c r="J95" s="69">
        <v>0.54080134175497285</v>
      </c>
      <c r="K95" s="69">
        <v>0.61702017051556735</v>
      </c>
      <c r="L95" s="92"/>
      <c r="M95" s="69">
        <v>44.333333333333336</v>
      </c>
      <c r="N95" s="69">
        <v>10.4</v>
      </c>
      <c r="P95" s="32">
        <f t="shared" si="2"/>
        <v>2.6935393101937951E-3</v>
      </c>
      <c r="Q95" s="32">
        <f t="shared" si="3"/>
        <v>0.29246609124397893</v>
      </c>
    </row>
    <row r="96" spans="1:17" x14ac:dyDescent="0.3">
      <c r="A96" s="130">
        <v>11</v>
      </c>
      <c r="B96" s="171">
        <v>48</v>
      </c>
      <c r="C96" s="130">
        <v>85</v>
      </c>
      <c r="D96" s="172">
        <v>171</v>
      </c>
      <c r="E96" s="175">
        <v>4.0935672514619881E-2</v>
      </c>
      <c r="F96" s="170">
        <v>9</v>
      </c>
      <c r="H96" s="66">
        <v>68</v>
      </c>
      <c r="I96" s="69">
        <v>12.84357280368088</v>
      </c>
      <c r="J96" s="69">
        <v>0.95642719631912065</v>
      </c>
      <c r="K96" s="69">
        <v>1.0912230170204147</v>
      </c>
      <c r="L96" s="92"/>
      <c r="M96" s="69">
        <v>45</v>
      </c>
      <c r="N96" s="69">
        <v>10.4</v>
      </c>
      <c r="P96" s="32">
        <f t="shared" si="2"/>
        <v>0.17274485098217815</v>
      </c>
      <c r="Q96" s="32">
        <f t="shared" si="3"/>
        <v>0.91475298185885379</v>
      </c>
    </row>
    <row r="97" spans="1:17" x14ac:dyDescent="0.3">
      <c r="A97" s="130">
        <v>18</v>
      </c>
      <c r="B97" s="171">
        <v>88</v>
      </c>
      <c r="C97" s="130">
        <v>282</v>
      </c>
      <c r="D97" s="172">
        <v>175</v>
      </c>
      <c r="E97" s="175">
        <v>5.7142857142857141E-2</v>
      </c>
      <c r="F97" s="170">
        <v>18.2</v>
      </c>
      <c r="H97" s="66">
        <v>69</v>
      </c>
      <c r="I97" s="69">
        <v>10.847418548353016</v>
      </c>
      <c r="J97" s="69">
        <v>0.75258145164698398</v>
      </c>
      <c r="K97" s="69">
        <v>0.85864789853363077</v>
      </c>
      <c r="L97" s="92"/>
      <c r="M97" s="69">
        <v>45.666666666666664</v>
      </c>
      <c r="N97" s="69">
        <v>10.5</v>
      </c>
      <c r="P97" s="32">
        <f t="shared" si="2"/>
        <v>4.1553087620937935E-2</v>
      </c>
      <c r="Q97" s="32">
        <f t="shared" si="3"/>
        <v>0.5663788413630817</v>
      </c>
    </row>
    <row r="98" spans="1:17" x14ac:dyDescent="0.3">
      <c r="A98" s="130">
        <v>15</v>
      </c>
      <c r="B98" s="171">
        <v>75</v>
      </c>
      <c r="C98" s="130">
        <v>156</v>
      </c>
      <c r="D98" s="172">
        <v>186</v>
      </c>
      <c r="E98" s="175">
        <v>3.7634408602150539E-2</v>
      </c>
      <c r="F98" s="170">
        <v>14.4</v>
      </c>
      <c r="H98" s="66">
        <v>70</v>
      </c>
      <c r="I98" s="69">
        <v>11.846016188455888</v>
      </c>
      <c r="J98" s="69">
        <v>-4.6016188455887175E-2</v>
      </c>
      <c r="K98" s="69">
        <v>-5.2501564355201424E-2</v>
      </c>
      <c r="L98" s="92"/>
      <c r="M98" s="69">
        <v>46.333333333333336</v>
      </c>
      <c r="N98" s="69">
        <v>10.5</v>
      </c>
      <c r="P98" s="32">
        <f t="shared" si="2"/>
        <v>0.63775819077787488</v>
      </c>
      <c r="Q98" s="32">
        <f t="shared" si="3"/>
        <v>2.1174896000077242E-3</v>
      </c>
    </row>
    <row r="99" spans="1:17" x14ac:dyDescent="0.3">
      <c r="A99" s="130">
        <v>8</v>
      </c>
      <c r="B99" s="171">
        <v>56</v>
      </c>
      <c r="C99" s="130">
        <v>86</v>
      </c>
      <c r="D99" s="172">
        <v>172</v>
      </c>
      <c r="E99" s="175">
        <v>4.0697674418604654E-2</v>
      </c>
      <c r="F99" s="170">
        <v>8.8000000000000007</v>
      </c>
      <c r="H99" s="66">
        <v>71</v>
      </c>
      <c r="I99" s="69">
        <v>12.746233386604757</v>
      </c>
      <c r="J99" s="69">
        <v>-0.34623338660475689</v>
      </c>
      <c r="K99" s="69">
        <v>-0.39503042382953746</v>
      </c>
      <c r="L99" s="92"/>
      <c r="M99" s="69">
        <v>47</v>
      </c>
      <c r="N99" s="69">
        <v>10.5</v>
      </c>
      <c r="P99" s="32">
        <f t="shared" si="2"/>
        <v>9.0130366064357703E-2</v>
      </c>
      <c r="Q99" s="32">
        <f t="shared" si="3"/>
        <v>0.11987755799979904</v>
      </c>
    </row>
    <row r="100" spans="1:17" x14ac:dyDescent="0.3">
      <c r="A100" s="130">
        <v>9</v>
      </c>
      <c r="B100" s="171">
        <v>60</v>
      </c>
      <c r="C100" s="130">
        <v>212</v>
      </c>
      <c r="D100" s="172">
        <v>165</v>
      </c>
      <c r="E100" s="175">
        <v>3.6363636363636362E-2</v>
      </c>
      <c r="F100" s="170">
        <v>12.5</v>
      </c>
      <c r="H100" s="66">
        <v>72</v>
      </c>
      <c r="I100" s="69">
        <v>9.3043833443271424</v>
      </c>
      <c r="J100" s="69">
        <v>-1.2043833443271428</v>
      </c>
      <c r="K100" s="69">
        <v>-1.3741253194218976</v>
      </c>
      <c r="L100" s="92"/>
      <c r="M100" s="69">
        <v>47.666666666666664</v>
      </c>
      <c r="N100" s="69">
        <v>10.6</v>
      </c>
      <c r="P100" s="32">
        <f t="shared" si="2"/>
        <v>0.73642134993893271</v>
      </c>
      <c r="Q100" s="32">
        <f t="shared" si="3"/>
        <v>1.4505392400926329</v>
      </c>
    </row>
    <row r="101" spans="1:17" x14ac:dyDescent="0.3">
      <c r="A101" s="130">
        <v>16</v>
      </c>
      <c r="B101" s="171">
        <v>58</v>
      </c>
      <c r="C101" s="130">
        <v>157</v>
      </c>
      <c r="D101" s="172">
        <v>174</v>
      </c>
      <c r="E101" s="175">
        <v>3.4482758620689655E-2</v>
      </c>
      <c r="F101" s="170">
        <v>13.3</v>
      </c>
      <c r="H101" s="66">
        <v>73</v>
      </c>
      <c r="I101" s="69">
        <v>10.554222228008312</v>
      </c>
      <c r="J101" s="69">
        <v>-1.054222228008312</v>
      </c>
      <c r="K101" s="69">
        <v>-1.2028009708261946</v>
      </c>
      <c r="L101" s="92"/>
      <c r="M101" s="69">
        <v>48.333333333333336</v>
      </c>
      <c r="N101" s="69">
        <v>10.7</v>
      </c>
      <c r="P101" s="32">
        <f t="shared" si="2"/>
        <v>2.2548360854117426E-2</v>
      </c>
      <c r="Q101" s="32">
        <f t="shared" si="3"/>
        <v>1.1113845060268093</v>
      </c>
    </row>
    <row r="102" spans="1:17" x14ac:dyDescent="0.3">
      <c r="A102" s="130">
        <v>1</v>
      </c>
      <c r="B102" s="171">
        <v>67</v>
      </c>
      <c r="C102" s="130">
        <v>91</v>
      </c>
      <c r="D102" s="172">
        <v>178</v>
      </c>
      <c r="E102" s="175">
        <v>5.6179775280898875E-2</v>
      </c>
      <c r="F102" s="170">
        <v>12.5</v>
      </c>
      <c r="H102" s="66">
        <v>74</v>
      </c>
      <c r="I102" s="69">
        <v>8.59362835540405</v>
      </c>
      <c r="J102" s="69">
        <v>-0.19362835540404966</v>
      </c>
      <c r="K102" s="69">
        <v>-0.22091772272670587</v>
      </c>
      <c r="L102" s="92"/>
      <c r="M102" s="69">
        <v>49</v>
      </c>
      <c r="N102" s="69">
        <v>10.7</v>
      </c>
      <c r="P102" s="32">
        <f t="shared" si="2"/>
        <v>0.74062181356400136</v>
      </c>
      <c r="Q102" s="32">
        <f t="shared" si="3"/>
        <v>3.7491940016476967E-2</v>
      </c>
    </row>
    <row r="103" spans="1:17" x14ac:dyDescent="0.3">
      <c r="A103" s="130">
        <v>7</v>
      </c>
      <c r="B103" s="171">
        <v>73</v>
      </c>
      <c r="C103" s="130">
        <v>169</v>
      </c>
      <c r="D103" s="172">
        <v>179</v>
      </c>
      <c r="E103" s="175">
        <v>4.4692737430167599E-2</v>
      </c>
      <c r="F103" s="170">
        <v>13.2</v>
      </c>
      <c r="H103" s="66">
        <v>75</v>
      </c>
      <c r="I103" s="69">
        <v>9.1017711071976439</v>
      </c>
      <c r="J103" s="69">
        <v>-0.10177110719764393</v>
      </c>
      <c r="K103" s="69">
        <v>-0.116114404806894</v>
      </c>
      <c r="L103" s="92"/>
      <c r="M103" s="69">
        <v>49.666666666666664</v>
      </c>
      <c r="N103" s="69">
        <v>10.9</v>
      </c>
      <c r="P103" s="32">
        <f t="shared" si="2"/>
        <v>8.4377540480532285E-3</v>
      </c>
      <c r="Q103" s="32">
        <f t="shared" si="3"/>
        <v>1.0357358260234331E-2</v>
      </c>
    </row>
    <row r="104" spans="1:17" x14ac:dyDescent="0.3">
      <c r="A104" s="130">
        <v>7</v>
      </c>
      <c r="B104" s="171">
        <v>70</v>
      </c>
      <c r="C104" s="130">
        <v>175</v>
      </c>
      <c r="D104" s="172">
        <v>161</v>
      </c>
      <c r="E104" s="175">
        <v>4.3478260869565216E-2</v>
      </c>
      <c r="F104" s="170">
        <v>11.1</v>
      </c>
      <c r="H104" s="66">
        <v>76</v>
      </c>
      <c r="I104" s="69">
        <v>14.521737144571544</v>
      </c>
      <c r="J104" s="69">
        <v>0.97826285542845604</v>
      </c>
      <c r="K104" s="69">
        <v>1.1161361247860873</v>
      </c>
      <c r="L104" s="92"/>
      <c r="M104" s="69">
        <v>50.333333333333336</v>
      </c>
      <c r="N104" s="69">
        <v>11</v>
      </c>
      <c r="P104" s="32">
        <f t="shared" si="2"/>
        <v>1.1664733604258359</v>
      </c>
      <c r="Q104" s="32">
        <f t="shared" si="3"/>
        <v>0.95699821431103627</v>
      </c>
    </row>
    <row r="105" spans="1:17" x14ac:dyDescent="0.3">
      <c r="A105" s="130">
        <v>10</v>
      </c>
      <c r="B105" s="171">
        <v>49</v>
      </c>
      <c r="C105" s="130">
        <v>77</v>
      </c>
      <c r="D105" s="172">
        <v>168</v>
      </c>
      <c r="E105" s="175">
        <v>4.1666666666666664E-2</v>
      </c>
      <c r="F105" s="170">
        <v>8.3000000000000007</v>
      </c>
      <c r="H105" s="66">
        <v>77</v>
      </c>
      <c r="I105" s="69">
        <v>10.584383891182142</v>
      </c>
      <c r="J105" s="69">
        <v>-0.18438389118214182</v>
      </c>
      <c r="K105" s="69">
        <v>-0.21037037298823016</v>
      </c>
      <c r="L105" s="92"/>
      <c r="M105" s="69">
        <v>51</v>
      </c>
      <c r="N105" s="69">
        <v>11.1</v>
      </c>
      <c r="P105" s="32">
        <f t="shared" si="2"/>
        <v>1.3517474574042077</v>
      </c>
      <c r="Q105" s="32">
        <f t="shared" si="3"/>
        <v>3.3997419327467915E-2</v>
      </c>
    </row>
    <row r="106" spans="1:17" x14ac:dyDescent="0.3">
      <c r="A106" s="130">
        <v>4</v>
      </c>
      <c r="B106" s="171">
        <v>55</v>
      </c>
      <c r="C106" s="130">
        <v>125</v>
      </c>
      <c r="D106" s="172">
        <v>162</v>
      </c>
      <c r="E106" s="175">
        <v>4.3209876543209874E-2</v>
      </c>
      <c r="F106" s="170">
        <v>9.3000000000000007</v>
      </c>
      <c r="H106" s="66">
        <v>78</v>
      </c>
      <c r="I106" s="69">
        <v>11.324301847550847</v>
      </c>
      <c r="J106" s="69">
        <v>1.3756981524491518</v>
      </c>
      <c r="K106" s="69">
        <v>1.5695846941643083</v>
      </c>
      <c r="L106" s="92"/>
      <c r="M106" s="69">
        <v>51.666666666666664</v>
      </c>
      <c r="N106" s="69">
        <v>11.1</v>
      </c>
      <c r="P106" s="32">
        <f t="shared" si="2"/>
        <v>2.4338559828607935</v>
      </c>
      <c r="Q106" s="32">
        <f t="shared" si="3"/>
        <v>1.8925454066520098</v>
      </c>
    </row>
    <row r="107" spans="1:17" x14ac:dyDescent="0.3">
      <c r="A107" s="130">
        <v>9</v>
      </c>
      <c r="B107" s="171">
        <v>49</v>
      </c>
      <c r="C107" s="130">
        <v>102</v>
      </c>
      <c r="D107" s="172">
        <v>162</v>
      </c>
      <c r="E107" s="175">
        <v>3.7037037037037035E-2</v>
      </c>
      <c r="F107" s="170">
        <v>8.1999999999999993</v>
      </c>
      <c r="H107" s="66">
        <v>79</v>
      </c>
      <c r="I107" s="69">
        <v>14.30647416669747</v>
      </c>
      <c r="J107" s="69">
        <v>-0.30647416669746974</v>
      </c>
      <c r="K107" s="69">
        <v>-0.34966766535865451</v>
      </c>
      <c r="L107" s="92"/>
      <c r="M107" s="69">
        <v>52.333333333333336</v>
      </c>
      <c r="N107" s="69">
        <v>11.2</v>
      </c>
      <c r="P107" s="32">
        <f t="shared" si="2"/>
        <v>2.8297037113031234</v>
      </c>
      <c r="Q107" s="32">
        <f t="shared" si="3"/>
        <v>9.3926414852908466E-2</v>
      </c>
    </row>
    <row r="108" spans="1:17" x14ac:dyDescent="0.3">
      <c r="A108" s="130">
        <v>7</v>
      </c>
      <c r="B108" s="171">
        <v>74</v>
      </c>
      <c r="C108" s="130">
        <v>249</v>
      </c>
      <c r="D108" s="172">
        <v>164</v>
      </c>
      <c r="E108" s="175">
        <v>4.2682926829268296E-2</v>
      </c>
      <c r="F108" s="170">
        <v>14.8</v>
      </c>
      <c r="H108" s="66">
        <v>80</v>
      </c>
      <c r="I108" s="69">
        <v>8.1056689164634683</v>
      </c>
      <c r="J108" s="69">
        <v>1.294331083536532</v>
      </c>
      <c r="K108" s="69">
        <v>1.4767500081927569</v>
      </c>
      <c r="L108" s="92"/>
      <c r="M108" s="69">
        <v>53</v>
      </c>
      <c r="N108" s="69">
        <v>11.3</v>
      </c>
      <c r="P108" s="32">
        <f t="shared" si="2"/>
        <v>2.5625774491767452</v>
      </c>
      <c r="Q108" s="32">
        <f t="shared" si="3"/>
        <v>1.675292953808853</v>
      </c>
    </row>
    <row r="109" spans="1:17" x14ac:dyDescent="0.3">
      <c r="A109" s="130">
        <v>10</v>
      </c>
      <c r="B109" s="171">
        <v>53</v>
      </c>
      <c r="C109" s="130">
        <v>134</v>
      </c>
      <c r="D109" s="172">
        <v>176</v>
      </c>
      <c r="E109" s="175">
        <v>3.4090909090909088E-2</v>
      </c>
      <c r="F109" s="170">
        <v>10.7</v>
      </c>
      <c r="H109" s="66">
        <v>81</v>
      </c>
      <c r="I109" s="69">
        <v>11.903934814402504</v>
      </c>
      <c r="J109" s="69">
        <v>2.0960651855974959</v>
      </c>
      <c r="K109" s="69">
        <v>2.3914779760570348</v>
      </c>
      <c r="L109" s="92"/>
      <c r="M109" s="69">
        <v>53.666666666666664</v>
      </c>
      <c r="N109" s="69">
        <v>11.4</v>
      </c>
      <c r="P109" s="32">
        <f t="shared" si="2"/>
        <v>0.64277757040749994</v>
      </c>
      <c r="Q109" s="32">
        <f t="shared" si="3"/>
        <v>4.3934892622738646</v>
      </c>
    </row>
    <row r="110" spans="1:17" x14ac:dyDescent="0.3">
      <c r="A110" s="130">
        <v>8</v>
      </c>
      <c r="B110" s="171">
        <v>58</v>
      </c>
      <c r="C110" s="130">
        <v>129</v>
      </c>
      <c r="D110" s="172">
        <v>162</v>
      </c>
      <c r="E110" s="175">
        <v>3.7037037037037035E-2</v>
      </c>
      <c r="F110" s="170">
        <v>8.8000000000000007</v>
      </c>
      <c r="H110" s="66">
        <v>82</v>
      </c>
      <c r="I110" s="69">
        <v>14.318154932305394</v>
      </c>
      <c r="J110" s="69">
        <v>1.5818450676946068</v>
      </c>
      <c r="K110" s="69">
        <v>1.8047853029187877</v>
      </c>
      <c r="L110" s="92"/>
      <c r="M110" s="69">
        <v>54.333333333333336</v>
      </c>
      <c r="N110" s="69">
        <v>11.4</v>
      </c>
      <c r="P110" s="32">
        <f t="shared" si="2"/>
        <v>0.26442232965606122</v>
      </c>
      <c r="Q110" s="32">
        <f t="shared" si="3"/>
        <v>2.502233818189755</v>
      </c>
    </row>
    <row r="111" spans="1:17" x14ac:dyDescent="0.3">
      <c r="A111" s="130">
        <v>8</v>
      </c>
      <c r="B111" s="171">
        <v>54</v>
      </c>
      <c r="C111" s="130">
        <v>51</v>
      </c>
      <c r="D111" s="172">
        <v>185</v>
      </c>
      <c r="E111" s="175">
        <v>4.3243243243243246E-2</v>
      </c>
      <c r="F111" s="170">
        <v>9.6999999999999993</v>
      </c>
      <c r="H111" s="66">
        <v>83</v>
      </c>
      <c r="I111" s="69">
        <v>6.8949398468723553</v>
      </c>
      <c r="J111" s="69">
        <v>0.60506015312764472</v>
      </c>
      <c r="K111" s="69">
        <v>0.69033541529958997</v>
      </c>
      <c r="L111" s="92"/>
      <c r="M111" s="69">
        <v>55</v>
      </c>
      <c r="N111" s="69">
        <v>11.4</v>
      </c>
      <c r="P111" s="32">
        <f t="shared" si="2"/>
        <v>0.9541087693255873</v>
      </c>
      <c r="Q111" s="32">
        <f t="shared" si="3"/>
        <v>0.36609778890284889</v>
      </c>
    </row>
    <row r="112" spans="1:17" x14ac:dyDescent="0.3">
      <c r="A112" s="130">
        <v>10</v>
      </c>
      <c r="B112" s="171">
        <v>55</v>
      </c>
      <c r="C112" s="130">
        <v>33</v>
      </c>
      <c r="D112" s="172">
        <v>182</v>
      </c>
      <c r="E112" s="175">
        <v>5.4945054945054944E-2</v>
      </c>
      <c r="F112" s="170">
        <v>9.6999999999999993</v>
      </c>
      <c r="H112" s="66">
        <v>84</v>
      </c>
      <c r="I112" s="69">
        <v>8.5324451522160221</v>
      </c>
      <c r="J112" s="69">
        <v>-0.43244515221602242</v>
      </c>
      <c r="K112" s="69">
        <v>-0.49339260271261537</v>
      </c>
      <c r="L112" s="92"/>
      <c r="M112" s="69">
        <v>55.666666666666664</v>
      </c>
      <c r="N112" s="69">
        <v>11.6</v>
      </c>
      <c r="P112" s="32">
        <f t="shared" si="2"/>
        <v>1.0764172586162559</v>
      </c>
      <c r="Q112" s="32">
        <f t="shared" si="3"/>
        <v>0.1870088096751388</v>
      </c>
    </row>
    <row r="113" spans="1:17" x14ac:dyDescent="0.3">
      <c r="A113" s="130">
        <v>10</v>
      </c>
      <c r="B113" s="171">
        <v>65</v>
      </c>
      <c r="C113" s="130">
        <v>121</v>
      </c>
      <c r="D113" s="172">
        <v>173</v>
      </c>
      <c r="E113" s="175">
        <v>4.6242774566473986E-2</v>
      </c>
      <c r="F113" s="170">
        <v>10.5</v>
      </c>
      <c r="H113" s="66">
        <v>85</v>
      </c>
      <c r="I113" s="69">
        <v>10.266902050891611</v>
      </c>
      <c r="J113" s="69">
        <v>3.3097949108389813E-2</v>
      </c>
      <c r="K113" s="69">
        <v>3.7762669257257749E-2</v>
      </c>
      <c r="L113" s="92"/>
      <c r="M113" s="69">
        <v>56.333333333333336</v>
      </c>
      <c r="N113" s="69">
        <v>11.6</v>
      </c>
      <c r="P113" s="32">
        <f t="shared" si="2"/>
        <v>0.21673037919075194</v>
      </c>
      <c r="Q113" s="32">
        <f t="shared" si="3"/>
        <v>1.0954742351815621E-3</v>
      </c>
    </row>
    <row r="114" spans="1:17" x14ac:dyDescent="0.3">
      <c r="A114" s="130">
        <v>16</v>
      </c>
      <c r="B114" s="171">
        <v>39</v>
      </c>
      <c r="C114" s="130">
        <v>116</v>
      </c>
      <c r="D114" s="172">
        <v>164</v>
      </c>
      <c r="E114" s="175">
        <v>3.6585365853658534E-2</v>
      </c>
      <c r="F114" s="170">
        <v>8.9</v>
      </c>
      <c r="H114" s="66">
        <v>86</v>
      </c>
      <c r="I114" s="69">
        <v>7.2019977556747916</v>
      </c>
      <c r="J114" s="69">
        <v>0.49800224432520857</v>
      </c>
      <c r="K114" s="69">
        <v>0.56818910380939325</v>
      </c>
      <c r="L114" s="92"/>
      <c r="M114" s="69">
        <v>57</v>
      </c>
      <c r="N114" s="69">
        <v>11.7</v>
      </c>
      <c r="P114" s="32">
        <f t="shared" si="2"/>
        <v>0.21613600371104696</v>
      </c>
      <c r="Q114" s="32">
        <f t="shared" si="3"/>
        <v>0.24800623535294472</v>
      </c>
    </row>
    <row r="115" spans="1:17" x14ac:dyDescent="0.3">
      <c r="A115" s="130">
        <v>6</v>
      </c>
      <c r="B115" s="171">
        <v>42</v>
      </c>
      <c r="C115" s="130">
        <v>68</v>
      </c>
      <c r="D115" s="172">
        <v>170</v>
      </c>
      <c r="E115" s="175">
        <v>2.9411764705882353E-2</v>
      </c>
      <c r="F115" s="170">
        <v>7.9</v>
      </c>
      <c r="H115" s="66">
        <v>87</v>
      </c>
      <c r="I115" s="69">
        <v>8.5738875720302179</v>
      </c>
      <c r="J115" s="69">
        <v>-7.3887572030217896E-2</v>
      </c>
      <c r="K115" s="69">
        <v>-8.4301052480972499E-2</v>
      </c>
      <c r="L115" s="92"/>
      <c r="M115" s="69">
        <v>57.666666666666664</v>
      </c>
      <c r="N115" s="69">
        <v>11.8</v>
      </c>
      <c r="P115" s="32">
        <f t="shared" si="2"/>
        <v>0.32705796205104343</v>
      </c>
      <c r="Q115" s="32">
        <f t="shared" si="3"/>
        <v>5.4593733005206379E-3</v>
      </c>
    </row>
    <row r="116" spans="1:17" x14ac:dyDescent="0.3">
      <c r="A116" s="130">
        <v>13</v>
      </c>
      <c r="B116" s="171">
        <v>89</v>
      </c>
      <c r="C116" s="130">
        <v>296</v>
      </c>
      <c r="D116" s="172">
        <v>184</v>
      </c>
      <c r="E116" s="175">
        <v>6.5217391304347824E-2</v>
      </c>
      <c r="F116" s="170">
        <v>21</v>
      </c>
      <c r="H116" s="66">
        <v>88</v>
      </c>
      <c r="I116" s="69">
        <v>10.856176321527037</v>
      </c>
      <c r="J116" s="69">
        <v>-0.1561763215270382</v>
      </c>
      <c r="K116" s="69">
        <v>-0.17818731777993244</v>
      </c>
      <c r="L116" s="92"/>
      <c r="M116" s="69">
        <v>58.333333333333336</v>
      </c>
      <c r="N116" s="69">
        <v>11.8</v>
      </c>
      <c r="P116" s="32">
        <f t="shared" si="2"/>
        <v>6.7714382937504435E-3</v>
      </c>
      <c r="Q116" s="32">
        <f t="shared" si="3"/>
        <v>2.4391043405716815E-2</v>
      </c>
    </row>
    <row r="117" spans="1:17" x14ac:dyDescent="0.3">
      <c r="A117" s="130">
        <v>9</v>
      </c>
      <c r="B117" s="171">
        <v>65</v>
      </c>
      <c r="C117" s="130">
        <v>165</v>
      </c>
      <c r="D117" s="172">
        <v>169</v>
      </c>
      <c r="E117" s="175">
        <v>2.9585798816568046E-2</v>
      </c>
      <c r="F117" s="170">
        <v>12.7</v>
      </c>
      <c r="H117" s="66">
        <v>89</v>
      </c>
      <c r="I117" s="69">
        <v>7.4101065820308705</v>
      </c>
      <c r="J117" s="69">
        <v>-1.0106582030870115E-2</v>
      </c>
      <c r="K117" s="69">
        <v>-1.1530971701698272E-2</v>
      </c>
      <c r="L117" s="92"/>
      <c r="M117" s="69">
        <v>59</v>
      </c>
      <c r="N117" s="69">
        <v>11.8</v>
      </c>
      <c r="P117" s="32">
        <f t="shared" si="2"/>
        <v>2.1336368796478405E-2</v>
      </c>
      <c r="Q117" s="32">
        <f t="shared" si="3"/>
        <v>1.021430003467067E-4</v>
      </c>
    </row>
    <row r="118" spans="1:17" x14ac:dyDescent="0.3">
      <c r="A118" s="130">
        <v>12</v>
      </c>
      <c r="B118" s="171">
        <v>49</v>
      </c>
      <c r="C118" s="130">
        <v>92</v>
      </c>
      <c r="D118" s="172">
        <v>175</v>
      </c>
      <c r="E118" s="175">
        <v>0.04</v>
      </c>
      <c r="F118" s="170">
        <v>9.4</v>
      </c>
      <c r="H118" s="66">
        <v>90</v>
      </c>
      <c r="I118" s="69">
        <v>14.253040547451008</v>
      </c>
      <c r="J118" s="69">
        <v>0.54695945254899314</v>
      </c>
      <c r="K118" s="69">
        <v>0.62404618594639027</v>
      </c>
      <c r="L118" s="92"/>
      <c r="M118" s="69">
        <v>59.666666666666664</v>
      </c>
      <c r="N118" s="69">
        <v>12</v>
      </c>
      <c r="P118" s="32">
        <f t="shared" si="2"/>
        <v>0.3103225668825334</v>
      </c>
      <c r="Q118" s="32">
        <f t="shared" si="3"/>
        <v>0.29916464273269427</v>
      </c>
    </row>
    <row r="119" spans="1:17" x14ac:dyDescent="0.3">
      <c r="A119" s="130">
        <v>7</v>
      </c>
      <c r="B119" s="171">
        <v>51</v>
      </c>
      <c r="C119" s="130">
        <v>109</v>
      </c>
      <c r="D119" s="172">
        <v>162</v>
      </c>
      <c r="E119" s="175">
        <v>1.8518518518518517E-2</v>
      </c>
      <c r="F119" s="170">
        <v>7.5</v>
      </c>
      <c r="H119" s="66">
        <v>91</v>
      </c>
      <c r="I119" s="69">
        <v>7.5131523874587511</v>
      </c>
      <c r="J119" s="69">
        <v>-0.21315238745875131</v>
      </c>
      <c r="K119" s="69">
        <v>-0.2431934100399995</v>
      </c>
      <c r="L119" s="92"/>
      <c r="M119" s="69">
        <v>60.333333333333336</v>
      </c>
      <c r="N119" s="69">
        <v>12.1</v>
      </c>
      <c r="P119" s="32">
        <f t="shared" si="2"/>
        <v>0.57777000931995892</v>
      </c>
      <c r="Q119" s="32">
        <f t="shared" si="3"/>
        <v>4.5433940279365641E-2</v>
      </c>
    </row>
    <row r="120" spans="1:17" x14ac:dyDescent="0.3">
      <c r="A120" s="130">
        <v>13</v>
      </c>
      <c r="B120" s="171">
        <v>53</v>
      </c>
      <c r="C120" s="130">
        <v>125</v>
      </c>
      <c r="D120" s="172">
        <v>172</v>
      </c>
      <c r="E120" s="175">
        <v>4.0697674418604654E-2</v>
      </c>
      <c r="F120" s="170">
        <v>11.8</v>
      </c>
      <c r="H120" s="66">
        <v>92</v>
      </c>
      <c r="I120" s="69">
        <v>7.5163207166610277</v>
      </c>
      <c r="J120" s="69">
        <v>8.3679283338971899E-2</v>
      </c>
      <c r="K120" s="69">
        <v>9.5472776577958898E-2</v>
      </c>
      <c r="L120" s="92"/>
      <c r="M120" s="69">
        <v>61</v>
      </c>
      <c r="N120" s="69">
        <v>12.2</v>
      </c>
      <c r="P120" s="32">
        <f t="shared" si="2"/>
        <v>8.8109040788567933E-2</v>
      </c>
      <c r="Q120" s="32">
        <f t="shared" si="3"/>
        <v>7.0022224601239405E-3</v>
      </c>
    </row>
    <row r="121" spans="1:17" x14ac:dyDescent="0.3">
      <c r="A121" s="130">
        <v>10</v>
      </c>
      <c r="B121" s="171">
        <v>96</v>
      </c>
      <c r="C121" s="130">
        <v>199</v>
      </c>
      <c r="D121" s="172">
        <v>162</v>
      </c>
      <c r="E121" s="175">
        <v>3.7037037037037035E-2</v>
      </c>
      <c r="F121" s="170">
        <v>11.4</v>
      </c>
      <c r="H121" s="66">
        <v>93</v>
      </c>
      <c r="I121" s="69">
        <v>8.9374438282980435</v>
      </c>
      <c r="J121" s="69">
        <v>6.2556171701956487E-2</v>
      </c>
      <c r="K121" s="69">
        <v>7.1372640469206786E-2</v>
      </c>
      <c r="L121" s="92"/>
      <c r="M121" s="69">
        <v>61.666666666666664</v>
      </c>
      <c r="N121" s="69">
        <v>12.4</v>
      </c>
      <c r="P121" s="32">
        <f t="shared" si="2"/>
        <v>4.4618584522981592E-4</v>
      </c>
      <c r="Q121" s="32">
        <f t="shared" si="3"/>
        <v>3.9132746180046618E-3</v>
      </c>
    </row>
    <row r="122" spans="1:17" x14ac:dyDescent="0.3">
      <c r="A122" s="130">
        <v>6</v>
      </c>
      <c r="B122" s="171">
        <v>56</v>
      </c>
      <c r="C122" s="130">
        <v>113</v>
      </c>
      <c r="D122" s="172">
        <v>161</v>
      </c>
      <c r="E122" s="175">
        <v>3.7267080745341616E-2</v>
      </c>
      <c r="F122" s="170">
        <v>7.2</v>
      </c>
      <c r="H122" s="66">
        <v>94</v>
      </c>
      <c r="I122" s="69">
        <v>13.763332921849702</v>
      </c>
      <c r="J122" s="69">
        <v>-0.86333292184970212</v>
      </c>
      <c r="K122" s="69">
        <v>-0.98500833027289347</v>
      </c>
      <c r="L122" s="92"/>
      <c r="M122" s="69">
        <v>62.333333333333336</v>
      </c>
      <c r="N122" s="69">
        <v>12.4</v>
      </c>
      <c r="P122" s="32">
        <f t="shared" si="2"/>
        <v>0.85727061355791201</v>
      </c>
      <c r="Q122" s="32">
        <f t="shared" si="3"/>
        <v>0.7453437339495439</v>
      </c>
    </row>
    <row r="123" spans="1:17" x14ac:dyDescent="0.3">
      <c r="A123" s="130">
        <v>15</v>
      </c>
      <c r="B123" s="171">
        <v>79</v>
      </c>
      <c r="C123" s="130">
        <v>284</v>
      </c>
      <c r="D123" s="172">
        <v>175</v>
      </c>
      <c r="E123" s="175">
        <v>5.7142857142857141E-2</v>
      </c>
      <c r="F123" s="170">
        <v>20.399999999999999</v>
      </c>
      <c r="H123" s="66">
        <v>95</v>
      </c>
      <c r="I123" s="69">
        <v>9.0079805795503205</v>
      </c>
      <c r="J123" s="69">
        <v>-7.980579550320499E-3</v>
      </c>
      <c r="K123" s="69">
        <v>-9.1053371631294126E-3</v>
      </c>
      <c r="L123" s="92"/>
      <c r="M123" s="69">
        <v>63</v>
      </c>
      <c r="N123" s="69">
        <v>12.5</v>
      </c>
      <c r="P123" s="32">
        <f t="shared" si="2"/>
        <v>0.73162762947703852</v>
      </c>
      <c r="Q123" s="32">
        <f t="shared" si="3"/>
        <v>6.3689649958993737E-5</v>
      </c>
    </row>
    <row r="124" spans="1:17" x14ac:dyDescent="0.3">
      <c r="A124" s="130">
        <v>8</v>
      </c>
      <c r="B124" s="171">
        <v>64</v>
      </c>
      <c r="C124" s="130">
        <v>115</v>
      </c>
      <c r="D124" s="172">
        <v>175</v>
      </c>
      <c r="E124" s="175">
        <v>4.5714285714285714E-2</v>
      </c>
      <c r="F124" s="170">
        <v>9.8000000000000007</v>
      </c>
      <c r="H124" s="66">
        <v>96</v>
      </c>
      <c r="I124" s="69">
        <v>19.034324064327354</v>
      </c>
      <c r="J124" s="69">
        <v>-0.83432406432735462</v>
      </c>
      <c r="K124" s="69">
        <v>-0.95191105622247074</v>
      </c>
      <c r="L124" s="92"/>
      <c r="M124" s="69">
        <v>63.666666666666664</v>
      </c>
      <c r="N124" s="69">
        <v>12.5</v>
      </c>
      <c r="P124" s="32">
        <f t="shared" si="2"/>
        <v>0.68284355483345238</v>
      </c>
      <c r="Q124" s="32">
        <f t="shared" si="3"/>
        <v>0.69609664431571572</v>
      </c>
    </row>
    <row r="125" spans="1:17" x14ac:dyDescent="0.3">
      <c r="A125" s="130">
        <v>12</v>
      </c>
      <c r="B125" s="171">
        <v>67</v>
      </c>
      <c r="C125" s="130">
        <v>188</v>
      </c>
      <c r="D125" s="172">
        <v>181</v>
      </c>
      <c r="E125" s="175">
        <v>4.9723756906077346E-2</v>
      </c>
      <c r="F125" s="170">
        <v>16.2</v>
      </c>
      <c r="H125" s="66">
        <v>97</v>
      </c>
      <c r="I125" s="69">
        <v>15.107020526095603</v>
      </c>
      <c r="J125" s="69">
        <v>-0.70702052609560262</v>
      </c>
      <c r="K125" s="69">
        <v>-0.80666576039519122</v>
      </c>
      <c r="L125" s="92"/>
      <c r="M125" s="69">
        <v>64.333333333333329</v>
      </c>
      <c r="N125" s="69">
        <v>12.5</v>
      </c>
      <c r="P125" s="32">
        <f t="shared" si="2"/>
        <v>1.6206190846323142E-2</v>
      </c>
      <c r="Q125" s="32">
        <f t="shared" si="3"/>
        <v>0.49987802432050271</v>
      </c>
    </row>
    <row r="126" spans="1:17" x14ac:dyDescent="0.3">
      <c r="A126" s="130">
        <v>11</v>
      </c>
      <c r="B126" s="171">
        <v>65</v>
      </c>
      <c r="C126" s="130">
        <v>139</v>
      </c>
      <c r="D126" s="172">
        <v>169</v>
      </c>
      <c r="E126" s="175">
        <v>2.9585798816568046E-2</v>
      </c>
      <c r="F126" s="170">
        <v>11.4</v>
      </c>
      <c r="H126" s="66">
        <v>98</v>
      </c>
      <c r="I126" s="69">
        <v>9.2287123863042329</v>
      </c>
      <c r="J126" s="69">
        <v>-0.42871238630423214</v>
      </c>
      <c r="K126" s="69">
        <v>-0.48913375259232283</v>
      </c>
      <c r="L126" s="92"/>
      <c r="M126" s="69">
        <v>64.999999999999986</v>
      </c>
      <c r="N126" s="69">
        <v>12.7</v>
      </c>
      <c r="P126" s="32">
        <f t="shared" si="2"/>
        <v>7.745542067413301E-2</v>
      </c>
      <c r="Q126" s="32">
        <f t="shared" si="3"/>
        <v>0.18379431017066916</v>
      </c>
    </row>
    <row r="127" spans="1:17" x14ac:dyDescent="0.3">
      <c r="A127" s="130">
        <v>13</v>
      </c>
      <c r="B127" s="171">
        <v>89</v>
      </c>
      <c r="C127" s="130">
        <v>232</v>
      </c>
      <c r="D127" s="172">
        <v>183</v>
      </c>
      <c r="E127" s="175">
        <v>5.4644808743169397E-2</v>
      </c>
      <c r="F127" s="170">
        <v>18.3</v>
      </c>
      <c r="H127" s="66">
        <v>99</v>
      </c>
      <c r="I127" s="69">
        <v>12.658479136996965</v>
      </c>
      <c r="J127" s="69">
        <v>-0.1584791369969647</v>
      </c>
      <c r="K127" s="69">
        <v>-0.18081468477075566</v>
      </c>
      <c r="L127" s="92"/>
      <c r="M127" s="69">
        <v>65.666666666666657</v>
      </c>
      <c r="N127" s="69">
        <v>12.7</v>
      </c>
      <c r="P127" s="32">
        <f t="shared" si="2"/>
        <v>7.3026009031163755E-2</v>
      </c>
      <c r="Q127" s="32">
        <f t="shared" si="3"/>
        <v>2.5115636863302704E-2</v>
      </c>
    </row>
    <row r="128" spans="1:17" x14ac:dyDescent="0.3">
      <c r="A128" s="130">
        <v>8</v>
      </c>
      <c r="B128" s="171">
        <v>53</v>
      </c>
      <c r="C128" s="130">
        <v>83</v>
      </c>
      <c r="D128" s="172">
        <v>172</v>
      </c>
      <c r="E128" s="175">
        <v>4.0697674418604654E-2</v>
      </c>
      <c r="F128" s="170">
        <v>8.6999999999999993</v>
      </c>
      <c r="H128" s="66">
        <v>100</v>
      </c>
      <c r="I128" s="69">
        <v>12.532496216895073</v>
      </c>
      <c r="J128" s="69">
        <v>0.76750378310492806</v>
      </c>
      <c r="K128" s="69">
        <v>0.87567333613848441</v>
      </c>
      <c r="L128" s="92"/>
      <c r="M128" s="69">
        <v>66.333333333333329</v>
      </c>
      <c r="N128" s="69">
        <v>12.8</v>
      </c>
      <c r="P128" s="32">
        <f t="shared" si="2"/>
        <v>0.85744436832042836</v>
      </c>
      <c r="Q128" s="32">
        <f t="shared" si="3"/>
        <v>0.58906205708037651</v>
      </c>
    </row>
    <row r="129" spans="1:17" x14ac:dyDescent="0.3">
      <c r="A129" s="130">
        <v>10</v>
      </c>
      <c r="B129" s="171">
        <v>44</v>
      </c>
      <c r="C129" s="130">
        <v>100</v>
      </c>
      <c r="D129" s="172">
        <v>173</v>
      </c>
      <c r="E129" s="175">
        <v>4.046242774566474E-2</v>
      </c>
      <c r="F129" s="170">
        <v>9.1</v>
      </c>
      <c r="H129" s="66">
        <v>101</v>
      </c>
      <c r="I129" s="69">
        <v>10.88884849271022</v>
      </c>
      <c r="J129" s="69">
        <v>1.6111515072897795</v>
      </c>
      <c r="K129" s="69">
        <v>1.8382220993171416</v>
      </c>
      <c r="L129" s="92"/>
      <c r="M129" s="69">
        <v>66.999999999999986</v>
      </c>
      <c r="N129" s="69">
        <v>12.9</v>
      </c>
      <c r="P129" s="32">
        <f t="shared" si="2"/>
        <v>0.7117414825222792</v>
      </c>
      <c r="Q129" s="32">
        <f t="shared" si="3"/>
        <v>2.5958091794421283</v>
      </c>
    </row>
    <row r="130" spans="1:17" x14ac:dyDescent="0.3">
      <c r="A130" s="130">
        <v>10</v>
      </c>
      <c r="B130" s="171">
        <v>46</v>
      </c>
      <c r="C130" s="130">
        <v>113</v>
      </c>
      <c r="D130" s="172">
        <v>176</v>
      </c>
      <c r="E130" s="175">
        <v>2.8409090909090908E-2</v>
      </c>
      <c r="F130" s="170">
        <v>9.6999999999999993</v>
      </c>
      <c r="H130" s="66">
        <v>102</v>
      </c>
      <c r="I130" s="69">
        <v>14.059172754788953</v>
      </c>
      <c r="J130" s="69">
        <v>-0.85917275478895405</v>
      </c>
      <c r="K130" s="69">
        <v>-0.98026184243899483</v>
      </c>
      <c r="L130" s="92"/>
      <c r="M130" s="69">
        <v>67.666666666666657</v>
      </c>
      <c r="N130" s="69">
        <v>13.1</v>
      </c>
      <c r="P130" s="32">
        <f t="shared" si="2"/>
        <v>6.1025019598148393</v>
      </c>
      <c r="Q130" s="32">
        <f t="shared" si="3"/>
        <v>0.73817782257164022</v>
      </c>
    </row>
    <row r="131" spans="1:17" x14ac:dyDescent="0.3">
      <c r="A131" s="130">
        <v>5</v>
      </c>
      <c r="B131" s="171">
        <v>58</v>
      </c>
      <c r="C131" s="130">
        <v>100</v>
      </c>
      <c r="D131" s="172">
        <v>161</v>
      </c>
      <c r="E131" s="175">
        <v>2.4844720496894408E-2</v>
      </c>
      <c r="F131" s="170">
        <v>6.6</v>
      </c>
      <c r="H131" s="66">
        <v>103</v>
      </c>
      <c r="I131" s="69">
        <v>10.956007076932581</v>
      </c>
      <c r="J131" s="69">
        <v>0.14399292306741884</v>
      </c>
      <c r="K131" s="69">
        <v>0.16428682971786798</v>
      </c>
      <c r="L131" s="92"/>
      <c r="M131" s="69">
        <v>68.333333333333329</v>
      </c>
      <c r="N131" s="69">
        <v>13.1</v>
      </c>
      <c r="P131" s="32">
        <f t="shared" si="2"/>
        <v>1.0063413772290362</v>
      </c>
      <c r="Q131" s="32">
        <f t="shared" si="3"/>
        <v>2.0733961893499603E-2</v>
      </c>
    </row>
    <row r="132" spans="1:17" x14ac:dyDescent="0.3">
      <c r="A132" s="130">
        <v>12</v>
      </c>
      <c r="B132" s="171">
        <v>62</v>
      </c>
      <c r="C132" s="130">
        <v>123</v>
      </c>
      <c r="D132" s="172">
        <v>157</v>
      </c>
      <c r="E132" s="175">
        <v>3.1847133757961783E-2</v>
      </c>
      <c r="F132" s="170">
        <v>9.1</v>
      </c>
      <c r="H132" s="66">
        <v>104</v>
      </c>
      <c r="I132" s="69">
        <v>8.1666478639648794</v>
      </c>
      <c r="J132" s="69">
        <v>0.1333521360351213</v>
      </c>
      <c r="K132" s="69">
        <v>0.15214636385330138</v>
      </c>
      <c r="L132" s="92"/>
      <c r="M132" s="69">
        <v>68.999999999999986</v>
      </c>
      <c r="N132" s="69">
        <v>13.2</v>
      </c>
      <c r="P132" s="32">
        <f t="shared" si="2"/>
        <v>1.1322634866671146E-4</v>
      </c>
      <c r="Q132" s="32">
        <f t="shared" si="3"/>
        <v>1.7782792185129497E-2</v>
      </c>
    </row>
    <row r="133" spans="1:17" x14ac:dyDescent="0.3">
      <c r="A133" s="130">
        <v>8</v>
      </c>
      <c r="B133" s="171">
        <v>62</v>
      </c>
      <c r="C133" s="130">
        <v>106</v>
      </c>
      <c r="D133" s="172">
        <v>171</v>
      </c>
      <c r="E133" s="175">
        <v>4.0935672514619881E-2</v>
      </c>
      <c r="F133" s="170">
        <v>9.6999999999999993</v>
      </c>
      <c r="H133" s="66">
        <v>105</v>
      </c>
      <c r="I133" s="69">
        <v>8.715301929966035</v>
      </c>
      <c r="J133" s="69">
        <v>0.58469807003396568</v>
      </c>
      <c r="K133" s="69">
        <v>0.66710356468741738</v>
      </c>
      <c r="L133" s="92"/>
      <c r="M133" s="69">
        <v>69.666666666666657</v>
      </c>
      <c r="N133" s="69">
        <v>13.3</v>
      </c>
      <c r="P133" s="32">
        <f t="shared" si="2"/>
        <v>0.20371315213728919</v>
      </c>
      <c r="Q133" s="32">
        <f t="shared" si="3"/>
        <v>0.34187183310144426</v>
      </c>
    </row>
    <row r="134" spans="1:17" x14ac:dyDescent="0.3">
      <c r="A134" s="130">
        <v>1</v>
      </c>
      <c r="B134" s="171">
        <v>46</v>
      </c>
      <c r="C134" s="130">
        <v>126</v>
      </c>
      <c r="D134" s="172">
        <v>160</v>
      </c>
      <c r="E134" s="175">
        <v>3.125E-2</v>
      </c>
      <c r="F134" s="170">
        <v>7.8</v>
      </c>
      <c r="H134" s="66">
        <v>106</v>
      </c>
      <c r="I134" s="69">
        <v>7.7956706481439202</v>
      </c>
      <c r="J134" s="69">
        <v>0.4043293518560791</v>
      </c>
      <c r="K134" s="69">
        <v>0.46131425047336749</v>
      </c>
      <c r="L134" s="92"/>
      <c r="M134" s="69">
        <v>70.333333333333329</v>
      </c>
      <c r="N134" s="69">
        <v>13.4</v>
      </c>
      <c r="P134" s="32">
        <f t="shared" si="2"/>
        <v>3.2532874497133872E-2</v>
      </c>
      <c r="Q134" s="32">
        <f t="shared" si="3"/>
        <v>0.16348222477235702</v>
      </c>
    </row>
    <row r="135" spans="1:17" x14ac:dyDescent="0.3">
      <c r="A135" s="130">
        <v>9</v>
      </c>
      <c r="B135" s="171">
        <v>66</v>
      </c>
      <c r="C135" s="130">
        <v>200</v>
      </c>
      <c r="D135" s="172">
        <v>171</v>
      </c>
      <c r="E135" s="175">
        <v>3.5087719298245612E-2</v>
      </c>
      <c r="F135" s="170">
        <v>13.9</v>
      </c>
      <c r="H135" s="66">
        <v>107</v>
      </c>
      <c r="I135" s="69">
        <v>14.30587213983061</v>
      </c>
      <c r="J135" s="69">
        <v>0.49412786016939059</v>
      </c>
      <c r="K135" s="69">
        <v>0.56376867621816751</v>
      </c>
      <c r="L135" s="92"/>
      <c r="M135" s="69">
        <v>70.999999999999986</v>
      </c>
      <c r="N135" s="69">
        <v>13.6</v>
      </c>
      <c r="P135" s="32">
        <f t="shared" si="2"/>
        <v>8.0637720952958722E-3</v>
      </c>
      <c r="Q135" s="32">
        <f t="shared" si="3"/>
        <v>0.24416234219558081</v>
      </c>
    </row>
    <row r="136" spans="1:17" x14ac:dyDescent="0.3">
      <c r="A136" s="130">
        <v>9</v>
      </c>
      <c r="B136" s="171">
        <v>56</v>
      </c>
      <c r="C136" s="130">
        <v>47</v>
      </c>
      <c r="D136" s="172">
        <v>179</v>
      </c>
      <c r="E136" s="175">
        <v>3.9106145251396648E-2</v>
      </c>
      <c r="F136" s="170">
        <v>10.3</v>
      </c>
      <c r="H136" s="66">
        <v>108</v>
      </c>
      <c r="I136" s="69">
        <v>11.530667280555546</v>
      </c>
      <c r="J136" s="69">
        <v>-0.83066728055554684</v>
      </c>
      <c r="K136" s="69">
        <v>-0.94773889692438651</v>
      </c>
      <c r="L136" s="92"/>
      <c r="M136" s="69">
        <v>71.666666666666657</v>
      </c>
      <c r="N136" s="69">
        <v>13.8</v>
      </c>
      <c r="P136" s="32">
        <f t="shared" si="2"/>
        <v>1.7550821648884067</v>
      </c>
      <c r="Q136" s="32">
        <f t="shared" si="3"/>
        <v>0.69000813098554759</v>
      </c>
    </row>
    <row r="137" spans="1:17" x14ac:dyDescent="0.3">
      <c r="A137" s="130">
        <v>7</v>
      </c>
      <c r="B137" s="171">
        <v>82</v>
      </c>
      <c r="C137" s="130">
        <v>202</v>
      </c>
      <c r="D137" s="172">
        <v>156</v>
      </c>
      <c r="E137" s="175">
        <v>4.4871794871794872E-2</v>
      </c>
      <c r="F137" s="170">
        <v>11.7</v>
      </c>
      <c r="H137" s="66">
        <v>109</v>
      </c>
      <c r="I137" s="69">
        <v>8.9585177804740876</v>
      </c>
      <c r="J137" s="69">
        <v>-0.15851778047408693</v>
      </c>
      <c r="K137" s="69">
        <v>-0.18085877453718616</v>
      </c>
      <c r="L137" s="92"/>
      <c r="M137" s="69">
        <v>72.333333333333329</v>
      </c>
      <c r="N137" s="69">
        <v>13.9</v>
      </c>
      <c r="P137" s="32">
        <f t="shared" si="2"/>
        <v>0.45178495045975647</v>
      </c>
      <c r="Q137" s="32">
        <f t="shared" si="3"/>
        <v>2.5127886726430817E-2</v>
      </c>
    </row>
    <row r="138" spans="1:17" x14ac:dyDescent="0.3">
      <c r="A138" s="130">
        <v>19</v>
      </c>
      <c r="B138" s="171">
        <v>44</v>
      </c>
      <c r="C138" s="130">
        <v>97</v>
      </c>
      <c r="D138" s="172">
        <v>172</v>
      </c>
      <c r="E138" s="175">
        <v>4.0697674418604654E-2</v>
      </c>
      <c r="F138" s="170">
        <v>9.4</v>
      </c>
      <c r="H138" s="66">
        <v>110</v>
      </c>
      <c r="I138" s="69">
        <v>10.289808008797012</v>
      </c>
      <c r="J138" s="69">
        <v>-0.58980800879701256</v>
      </c>
      <c r="K138" s="69">
        <v>-0.67293368204006232</v>
      </c>
      <c r="L138" s="92"/>
      <c r="M138" s="69">
        <v>72.999999999999986</v>
      </c>
      <c r="N138" s="69">
        <v>14</v>
      </c>
      <c r="P138" s="32">
        <f t="shared" si="2"/>
        <v>0.18601126104684132</v>
      </c>
      <c r="Q138" s="32">
        <f t="shared" si="3"/>
        <v>0.34787348724109685</v>
      </c>
    </row>
    <row r="139" spans="1:17" x14ac:dyDescent="0.3">
      <c r="A139" s="130">
        <v>12</v>
      </c>
      <c r="B139" s="171">
        <v>44</v>
      </c>
      <c r="C139" s="130">
        <v>49</v>
      </c>
      <c r="D139" s="172">
        <v>181</v>
      </c>
      <c r="E139" s="175">
        <v>4.4198895027624308E-2</v>
      </c>
      <c r="F139" s="170">
        <v>9.5</v>
      </c>
      <c r="H139" s="66">
        <v>111</v>
      </c>
      <c r="I139" s="69">
        <v>9.6593520604482617</v>
      </c>
      <c r="J139" s="69">
        <v>4.0647939551737622E-2</v>
      </c>
      <c r="K139" s="69">
        <v>4.6376731448057651E-2</v>
      </c>
      <c r="L139" s="92"/>
      <c r="M139" s="69">
        <v>73.666666666666657</v>
      </c>
      <c r="N139" s="69">
        <v>14</v>
      </c>
      <c r="P139" s="32">
        <f t="shared" si="2"/>
        <v>0.39747470280832198</v>
      </c>
      <c r="Q139" s="32">
        <f t="shared" si="3"/>
        <v>1.6522549898017158E-3</v>
      </c>
    </row>
    <row r="140" spans="1:17" x14ac:dyDescent="0.3">
      <c r="A140" s="130">
        <v>8</v>
      </c>
      <c r="B140" s="171">
        <v>51</v>
      </c>
      <c r="C140" s="130">
        <v>84</v>
      </c>
      <c r="D140" s="172">
        <v>171</v>
      </c>
      <c r="E140" s="175">
        <v>5.2631578947368418E-2</v>
      </c>
      <c r="F140" s="170">
        <v>8.6999999999999993</v>
      </c>
      <c r="H140" s="66">
        <v>112</v>
      </c>
      <c r="I140" s="69">
        <v>11.251442189094687</v>
      </c>
      <c r="J140" s="69">
        <v>-0.75144218909468741</v>
      </c>
      <c r="K140" s="69">
        <v>-0.85734807192447537</v>
      </c>
      <c r="L140" s="92"/>
      <c r="M140" s="69">
        <v>74.333333333333329</v>
      </c>
      <c r="N140" s="69">
        <v>14</v>
      </c>
      <c r="P140" s="32">
        <f t="shared" si="2"/>
        <v>0.6274067718991102</v>
      </c>
      <c r="Q140" s="32">
        <f t="shared" si="3"/>
        <v>0.56466536355141594</v>
      </c>
    </row>
    <row r="141" spans="1:17" x14ac:dyDescent="0.3">
      <c r="A141" s="130">
        <v>6</v>
      </c>
      <c r="B141" s="171">
        <v>70</v>
      </c>
      <c r="C141" s="130">
        <v>209</v>
      </c>
      <c r="D141" s="172">
        <v>169</v>
      </c>
      <c r="E141" s="175">
        <v>3.5502958579881658E-2</v>
      </c>
      <c r="F141" s="170">
        <v>12.8</v>
      </c>
      <c r="H141" s="66">
        <v>113</v>
      </c>
      <c r="I141" s="69">
        <v>8.8363463176948578</v>
      </c>
      <c r="J141" s="69">
        <v>6.3653682305142567E-2</v>
      </c>
      <c r="K141" s="69">
        <v>7.2624830741743751E-2</v>
      </c>
      <c r="L141" s="92"/>
      <c r="M141" s="69">
        <v>74.999999999999986</v>
      </c>
      <c r="N141" s="69">
        <v>14</v>
      </c>
      <c r="P141" s="32">
        <f t="shared" si="2"/>
        <v>0.66438127957304816</v>
      </c>
      <c r="Q141" s="32">
        <f t="shared" si="3"/>
        <v>4.0517912710040203E-3</v>
      </c>
    </row>
    <row r="142" spans="1:17" x14ac:dyDescent="0.3">
      <c r="A142" s="130">
        <v>6</v>
      </c>
      <c r="B142" s="171">
        <v>44</v>
      </c>
      <c r="C142" s="130">
        <v>70</v>
      </c>
      <c r="D142" s="172">
        <v>161</v>
      </c>
      <c r="E142" s="175">
        <v>3.7267080745341616E-2</v>
      </c>
      <c r="F142" s="170">
        <v>6.6</v>
      </c>
      <c r="H142" s="66">
        <v>114</v>
      </c>
      <c r="I142" s="69">
        <v>7.3265150251824922</v>
      </c>
      <c r="J142" s="69">
        <v>0.57348497481750815</v>
      </c>
      <c r="K142" s="69">
        <v>0.65431013133532223</v>
      </c>
      <c r="L142" s="92"/>
      <c r="M142" s="69">
        <v>75.666666666666657</v>
      </c>
      <c r="N142" s="69">
        <v>14.1</v>
      </c>
      <c r="P142" s="32">
        <f t="shared" si="2"/>
        <v>0.25992794682482928</v>
      </c>
      <c r="Q142" s="32">
        <f t="shared" si="3"/>
        <v>0.32888501634143796</v>
      </c>
    </row>
    <row r="143" spans="1:17" x14ac:dyDescent="0.3">
      <c r="A143" s="130">
        <v>10</v>
      </c>
      <c r="B143" s="171">
        <v>75</v>
      </c>
      <c r="C143" s="130">
        <v>185</v>
      </c>
      <c r="D143" s="172">
        <v>180</v>
      </c>
      <c r="E143" s="175">
        <v>0.05</v>
      </c>
      <c r="F143" s="170">
        <v>17</v>
      </c>
      <c r="H143" s="66">
        <v>115</v>
      </c>
      <c r="I143" s="69">
        <v>21.169333257959835</v>
      </c>
      <c r="J143" s="69">
        <v>-0.16933325795983478</v>
      </c>
      <c r="K143" s="69">
        <v>-0.1931985511745877</v>
      </c>
      <c r="L143" s="92"/>
      <c r="M143" s="69">
        <v>76.333333333333329</v>
      </c>
      <c r="N143" s="69">
        <v>14.4</v>
      </c>
      <c r="P143" s="32">
        <f t="shared" si="2"/>
        <v>0.55177892694645481</v>
      </c>
      <c r="Q143" s="32">
        <f t="shared" si="3"/>
        <v>2.8673752251291949E-2</v>
      </c>
    </row>
    <row r="144" spans="1:17" x14ac:dyDescent="0.3">
      <c r="A144" s="130">
        <v>12</v>
      </c>
      <c r="B144" s="171">
        <v>68</v>
      </c>
      <c r="C144" s="130">
        <v>209</v>
      </c>
      <c r="D144" s="172">
        <v>182</v>
      </c>
      <c r="E144" s="175">
        <v>3.8461538461538464E-2</v>
      </c>
      <c r="F144" s="170">
        <v>16.7</v>
      </c>
      <c r="H144" s="66">
        <v>116</v>
      </c>
      <c r="I144" s="69">
        <v>11.505107433021802</v>
      </c>
      <c r="J144" s="69">
        <v>1.1948925669781971</v>
      </c>
      <c r="K144" s="69">
        <v>1.3632969419641638</v>
      </c>
      <c r="L144" s="92"/>
      <c r="M144" s="69">
        <v>76.999999999999986</v>
      </c>
      <c r="N144" s="69">
        <v>14.4</v>
      </c>
      <c r="P144" s="32">
        <f t="shared" si="2"/>
        <v>1.8611121014278538</v>
      </c>
      <c r="Q144" s="32">
        <f t="shared" si="3"/>
        <v>1.4277682466197452</v>
      </c>
    </row>
    <row r="145" spans="1:17" x14ac:dyDescent="0.3">
      <c r="A145" s="130">
        <v>8</v>
      </c>
      <c r="B145" s="171">
        <v>84</v>
      </c>
      <c r="C145" s="130">
        <v>175</v>
      </c>
      <c r="D145" s="172">
        <v>183</v>
      </c>
      <c r="E145" s="175">
        <v>3.825136612021858E-2</v>
      </c>
      <c r="F145" s="170">
        <v>15.9</v>
      </c>
      <c r="H145" s="66">
        <v>117</v>
      </c>
      <c r="I145" s="69">
        <v>10.032397724212013</v>
      </c>
      <c r="J145" s="69">
        <v>-0.63239772421201224</v>
      </c>
      <c r="K145" s="69">
        <v>-0.72152585709327988</v>
      </c>
      <c r="L145" s="92"/>
      <c r="M145" s="69">
        <v>77.666666666666657</v>
      </c>
      <c r="N145" s="69">
        <v>14.5</v>
      </c>
      <c r="P145" s="32">
        <f t="shared" si="2"/>
        <v>3.3389898082780003</v>
      </c>
      <c r="Q145" s="32">
        <f t="shared" si="3"/>
        <v>0.39992688158853229</v>
      </c>
    </row>
    <row r="146" spans="1:17" x14ac:dyDescent="0.3">
      <c r="A146" s="130">
        <v>6</v>
      </c>
      <c r="B146" s="171">
        <v>51</v>
      </c>
      <c r="C146" s="130">
        <v>118</v>
      </c>
      <c r="D146" s="172">
        <v>162</v>
      </c>
      <c r="E146" s="175">
        <v>3.0864197530864196E-2</v>
      </c>
      <c r="F146" s="170">
        <v>7.9</v>
      </c>
      <c r="H146" s="66">
        <v>118</v>
      </c>
      <c r="I146" s="69">
        <v>7.3101067346585831</v>
      </c>
      <c r="J146" s="69">
        <v>0.18989326534141693</v>
      </c>
      <c r="K146" s="69">
        <v>0.21665622089711015</v>
      </c>
      <c r="L146" s="92"/>
      <c r="M146" s="69">
        <v>78.333333333333329</v>
      </c>
      <c r="N146" s="69">
        <v>14.5</v>
      </c>
      <c r="P146" s="32">
        <f t="shared" si="2"/>
        <v>0.6761624715007577</v>
      </c>
      <c r="Q146" s="32">
        <f t="shared" si="3"/>
        <v>3.6059452222025778E-2</v>
      </c>
    </row>
    <row r="147" spans="1:17" x14ac:dyDescent="0.3">
      <c r="A147" s="130">
        <v>9</v>
      </c>
      <c r="B147" s="171">
        <v>88</v>
      </c>
      <c r="C147" s="130">
        <v>253</v>
      </c>
      <c r="D147" s="172">
        <v>163</v>
      </c>
      <c r="E147" s="175">
        <v>5.5214723926380369E-2</v>
      </c>
      <c r="F147" s="170">
        <v>14.1</v>
      </c>
      <c r="H147" s="66">
        <v>119</v>
      </c>
      <c r="I147" s="69">
        <v>10.907426905862456</v>
      </c>
      <c r="J147" s="69">
        <v>0.89257309413754449</v>
      </c>
      <c r="K147" s="69">
        <v>1.0183695198594449</v>
      </c>
      <c r="L147" s="92"/>
      <c r="M147" s="69">
        <v>78.999999999999986</v>
      </c>
      <c r="N147" s="69">
        <v>14.8</v>
      </c>
      <c r="P147" s="32">
        <f t="shared" si="2"/>
        <v>0.49375894179695512</v>
      </c>
      <c r="Q147" s="32">
        <f t="shared" si="3"/>
        <v>0.79668672837826982</v>
      </c>
    </row>
    <row r="148" spans="1:17" x14ac:dyDescent="0.3">
      <c r="A148" s="130">
        <v>10</v>
      </c>
      <c r="B148" s="171">
        <v>58</v>
      </c>
      <c r="C148" s="130">
        <v>20</v>
      </c>
      <c r="D148" s="172">
        <v>178</v>
      </c>
      <c r="E148" s="175">
        <v>3.3707865168539325E-2</v>
      </c>
      <c r="F148" s="170">
        <v>8.1</v>
      </c>
      <c r="H148" s="66">
        <v>120</v>
      </c>
      <c r="I148" s="69">
        <v>12.616749592727862</v>
      </c>
      <c r="J148" s="69">
        <v>-1.2167495927278615</v>
      </c>
      <c r="K148" s="69">
        <v>-1.3882344277167999</v>
      </c>
      <c r="L148" s="92"/>
      <c r="M148" s="69">
        <v>79.666666666666657</v>
      </c>
      <c r="N148" s="69">
        <v>14.8</v>
      </c>
      <c r="P148" s="32">
        <f t="shared" si="2"/>
        <v>4.4492421973250957</v>
      </c>
      <c r="Q148" s="32">
        <f t="shared" si="3"/>
        <v>1.4804795714034169</v>
      </c>
    </row>
    <row r="149" spans="1:17" x14ac:dyDescent="0.3">
      <c r="A149" s="130">
        <v>8</v>
      </c>
      <c r="B149" s="171">
        <v>66</v>
      </c>
      <c r="C149" s="130">
        <v>103</v>
      </c>
      <c r="D149" s="172">
        <v>166</v>
      </c>
      <c r="E149" s="175">
        <v>3.614457831325301E-2</v>
      </c>
      <c r="F149" s="170">
        <v>13.6</v>
      </c>
      <c r="H149" s="66">
        <v>121</v>
      </c>
      <c r="I149" s="69">
        <v>8.0232799305919649</v>
      </c>
      <c r="J149" s="69">
        <v>-0.82327993059196469</v>
      </c>
      <c r="K149" s="69">
        <v>-0.93931039724759979</v>
      </c>
      <c r="L149" s="92"/>
      <c r="M149" s="69">
        <v>80.333333333333329</v>
      </c>
      <c r="N149" s="69">
        <v>14.8</v>
      </c>
      <c r="P149" s="32">
        <f t="shared" si="2"/>
        <v>0.15481837502133683</v>
      </c>
      <c r="Q149" s="32">
        <f t="shared" si="3"/>
        <v>0.67778984411551024</v>
      </c>
    </row>
    <row r="150" spans="1:17" x14ac:dyDescent="0.3">
      <c r="A150" s="130">
        <v>10</v>
      </c>
      <c r="B150" s="171">
        <v>55</v>
      </c>
      <c r="C150" s="130">
        <v>120</v>
      </c>
      <c r="D150" s="172">
        <v>174</v>
      </c>
      <c r="E150" s="175">
        <v>4.5977011494252873E-2</v>
      </c>
      <c r="F150" s="170">
        <v>10</v>
      </c>
      <c r="H150" s="66">
        <v>122</v>
      </c>
      <c r="I150" s="69">
        <v>18.702555008200438</v>
      </c>
      <c r="J150" s="69">
        <v>1.6974449917995607</v>
      </c>
      <c r="K150" s="69">
        <v>1.9366775143015442</v>
      </c>
      <c r="L150" s="92"/>
      <c r="M150" s="69">
        <v>80.999999999999986</v>
      </c>
      <c r="N150" s="69">
        <v>14.9</v>
      </c>
      <c r="P150" s="32">
        <f t="shared" si="2"/>
        <v>6.3540541343657617</v>
      </c>
      <c r="Q150" s="32">
        <f t="shared" si="3"/>
        <v>2.8813195001854104</v>
      </c>
    </row>
    <row r="151" spans="1:17" x14ac:dyDescent="0.3">
      <c r="A151" s="130">
        <v>8</v>
      </c>
      <c r="B151" s="171">
        <v>60</v>
      </c>
      <c r="C151" s="130">
        <v>102</v>
      </c>
      <c r="D151" s="172">
        <v>178</v>
      </c>
      <c r="E151" s="175">
        <v>3.9325842696629212E-2</v>
      </c>
      <c r="F151" s="170">
        <v>11.6</v>
      </c>
      <c r="H151" s="66">
        <v>123</v>
      </c>
      <c r="I151" s="69">
        <v>11.218954768450555</v>
      </c>
      <c r="J151" s="69">
        <v>-1.4189547684505541</v>
      </c>
      <c r="K151" s="69">
        <v>-1.6189377606609601</v>
      </c>
      <c r="L151" s="92"/>
      <c r="M151" s="69">
        <v>81.666666666666657</v>
      </c>
      <c r="N151" s="69">
        <v>15.3</v>
      </c>
      <c r="P151" s="32">
        <f t="shared" si="2"/>
        <v>9.7119474656869738</v>
      </c>
      <c r="Q151" s="32">
        <f t="shared" si="3"/>
        <v>2.0134326349085656</v>
      </c>
    </row>
    <row r="152" spans="1:17" x14ac:dyDescent="0.3">
      <c r="H152" s="66">
        <v>124</v>
      </c>
      <c r="I152" s="69">
        <v>15.460820473868225</v>
      </c>
      <c r="J152" s="69">
        <v>0.73917952613177462</v>
      </c>
      <c r="K152" s="69">
        <v>0.8433571480709996</v>
      </c>
      <c r="L152" s="92"/>
      <c r="M152" s="69">
        <v>82.333333333333329</v>
      </c>
      <c r="N152" s="69">
        <v>15.4</v>
      </c>
      <c r="P152" s="32">
        <f t="shared" si="2"/>
        <v>4.6575436334523657</v>
      </c>
      <c r="Q152" s="32">
        <f t="shared" si="3"/>
        <v>0.54638637185239491</v>
      </c>
    </row>
    <row r="153" spans="1:17" x14ac:dyDescent="0.3">
      <c r="H153" s="66">
        <v>125</v>
      </c>
      <c r="I153" s="69">
        <v>10.662931794049555</v>
      </c>
      <c r="J153" s="69">
        <v>0.73706820595044498</v>
      </c>
      <c r="K153" s="69">
        <v>0.84094826510841392</v>
      </c>
      <c r="L153" s="92"/>
      <c r="M153" s="69">
        <v>82.999999999999986</v>
      </c>
      <c r="N153" s="69">
        <v>15.5</v>
      </c>
      <c r="P153" s="32">
        <f t="shared" si="2"/>
        <v>4.4576729080898474E-6</v>
      </c>
      <c r="Q153" s="32">
        <f t="shared" si="3"/>
        <v>0.54326954022300755</v>
      </c>
    </row>
    <row r="154" spans="1:17" x14ac:dyDescent="0.3">
      <c r="H154" s="66">
        <v>126</v>
      </c>
      <c r="I154" s="69">
        <v>18.232994047504036</v>
      </c>
      <c r="J154" s="69">
        <v>6.7005952495964749E-2</v>
      </c>
      <c r="K154" s="69">
        <v>7.6449559278923523E-2</v>
      </c>
      <c r="L154" s="92"/>
      <c r="M154" s="69">
        <v>83.666666666666657</v>
      </c>
      <c r="N154" s="69">
        <v>15.6</v>
      </c>
      <c r="P154" s="32">
        <f t="shared" si="2"/>
        <v>0.4489834235044961</v>
      </c>
      <c r="Q154" s="32">
        <f t="shared" si="3"/>
        <v>4.4897976698914845E-3</v>
      </c>
    </row>
    <row r="155" spans="1:17" x14ac:dyDescent="0.3">
      <c r="H155" s="66">
        <v>127</v>
      </c>
      <c r="I155" s="69">
        <v>9.0432906734534075</v>
      </c>
      <c r="J155" s="69">
        <v>-0.34329067345340825</v>
      </c>
      <c r="K155" s="69">
        <v>-0.39167297400418882</v>
      </c>
      <c r="L155" s="92"/>
      <c r="M155" s="69">
        <v>84.333333333333329</v>
      </c>
      <c r="N155" s="69">
        <v>15.7</v>
      </c>
      <c r="P155" s="32">
        <f t="shared" si="2"/>
        <v>0.16834332126543969</v>
      </c>
      <c r="Q155" s="32">
        <f t="shared" si="3"/>
        <v>0.11784848648009458</v>
      </c>
    </row>
    <row r="156" spans="1:17" x14ac:dyDescent="0.3">
      <c r="H156" s="66">
        <v>128</v>
      </c>
      <c r="I156" s="69">
        <v>9.7436460444220927</v>
      </c>
      <c r="J156" s="69">
        <v>-0.64364604442209306</v>
      </c>
      <c r="K156" s="69">
        <v>-0.73435947993806627</v>
      </c>
      <c r="L156" s="92"/>
      <c r="M156" s="69">
        <v>84.999999999999986</v>
      </c>
      <c r="N156" s="69">
        <v>15.8</v>
      </c>
      <c r="P156" s="32">
        <f t="shared" si="2"/>
        <v>9.0213348869736268E-2</v>
      </c>
      <c r="Q156" s="32">
        <f t="shared" si="3"/>
        <v>0.41428023050020701</v>
      </c>
    </row>
    <row r="157" spans="1:17" x14ac:dyDescent="0.3">
      <c r="H157" s="66">
        <v>129</v>
      </c>
      <c r="I157" s="69">
        <v>10.372365663504583</v>
      </c>
      <c r="J157" s="69">
        <v>-0.67236566350458382</v>
      </c>
      <c r="K157" s="69">
        <v>-0.7671267511987383</v>
      </c>
      <c r="L157" s="92"/>
      <c r="M157" s="69">
        <v>85.666666666666657</v>
      </c>
      <c r="N157" s="69">
        <v>15.9</v>
      </c>
      <c r="P157" s="32">
        <f t="shared" si="2"/>
        <v>8.2481652024336773E-4</v>
      </c>
      <c r="Q157" s="32">
        <f t="shared" si="3"/>
        <v>0.45207558545995924</v>
      </c>
    </row>
    <row r="158" spans="1:17" x14ac:dyDescent="0.3">
      <c r="H158" s="66">
        <v>130</v>
      </c>
      <c r="I158" s="69">
        <v>7.0782454236144385</v>
      </c>
      <c r="J158" s="69">
        <v>-0.47824542361443889</v>
      </c>
      <c r="K158" s="69">
        <v>-0.54564781934392714</v>
      </c>
      <c r="L158" s="92"/>
      <c r="M158" s="69">
        <v>86.333333333333329</v>
      </c>
      <c r="N158" s="69">
        <v>15.9</v>
      </c>
      <c r="P158" s="32">
        <f t="shared" ref="P158:P178" si="4">(J158-J157)^2</f>
        <v>3.7682667535007416E-2</v>
      </c>
      <c r="Q158" s="32">
        <f t="shared" ref="Q158:Q178" si="5">J158^2</f>
        <v>0.22871868520815411</v>
      </c>
    </row>
    <row r="159" spans="1:17" x14ac:dyDescent="0.3">
      <c r="H159" s="66">
        <v>131</v>
      </c>
      <c r="I159" s="69">
        <v>8.0001527323726798</v>
      </c>
      <c r="J159" s="69">
        <v>1.0998472676273199</v>
      </c>
      <c r="K159" s="69">
        <v>1.2548562590659467</v>
      </c>
      <c r="L159" s="92"/>
      <c r="M159" s="69">
        <v>86.999999999999986</v>
      </c>
      <c r="N159" s="69">
        <v>16.100000000000001</v>
      </c>
      <c r="P159" s="32">
        <f t="shared" si="4"/>
        <v>2.4903765421506572</v>
      </c>
      <c r="Q159" s="32">
        <f t="shared" si="5"/>
        <v>1.2096640121072815</v>
      </c>
    </row>
    <row r="160" spans="1:17" x14ac:dyDescent="0.3">
      <c r="H160" s="66">
        <v>132</v>
      </c>
      <c r="I160" s="69">
        <v>9.9493826491798032</v>
      </c>
      <c r="J160" s="69">
        <v>-0.24938264917980391</v>
      </c>
      <c r="K160" s="69">
        <v>-0.28452985013166637</v>
      </c>
      <c r="L160" s="92"/>
      <c r="M160" s="69">
        <v>87.666666666666657</v>
      </c>
      <c r="N160" s="69">
        <v>16.2</v>
      </c>
      <c r="P160" s="32">
        <f t="shared" si="4"/>
        <v>1.8204213684073582</v>
      </c>
      <c r="Q160" s="32">
        <f t="shared" si="5"/>
        <v>6.2191705711937148E-2</v>
      </c>
    </row>
    <row r="161" spans="8:17" x14ac:dyDescent="0.3">
      <c r="H161" s="66">
        <v>133</v>
      </c>
      <c r="I161" s="69">
        <v>7.5558603672992426</v>
      </c>
      <c r="J161" s="69">
        <v>0.24413963270075723</v>
      </c>
      <c r="K161" s="69">
        <v>0.27854789951109443</v>
      </c>
      <c r="L161" s="92"/>
      <c r="M161" s="69">
        <v>88.333333333333329</v>
      </c>
      <c r="N161" s="69">
        <v>16.2</v>
      </c>
      <c r="P161" s="32">
        <f t="shared" si="4"/>
        <v>0.24356424271259602</v>
      </c>
      <c r="Q161" s="32">
        <f t="shared" si="5"/>
        <v>5.9604160255260649E-2</v>
      </c>
    </row>
    <row r="162" spans="8:17" x14ac:dyDescent="0.3">
      <c r="H162" s="66">
        <v>134</v>
      </c>
      <c r="I162" s="69">
        <v>13.384405298252</v>
      </c>
      <c r="J162" s="69">
        <v>0.51559470174800026</v>
      </c>
      <c r="K162" s="69">
        <v>0.58826098647812552</v>
      </c>
      <c r="L162" s="92"/>
      <c r="M162" s="69">
        <v>88.999999999999986</v>
      </c>
      <c r="N162" s="69">
        <v>16.3</v>
      </c>
      <c r="P162" s="32">
        <f t="shared" si="4"/>
        <v>7.3687854511443482E-2</v>
      </c>
      <c r="Q162" s="32">
        <f t="shared" si="5"/>
        <v>0.26583789647060935</v>
      </c>
    </row>
    <row r="163" spans="8:17" x14ac:dyDescent="0.3">
      <c r="H163" s="66">
        <v>135</v>
      </c>
      <c r="I163" s="69">
        <v>9.0326558500860408</v>
      </c>
      <c r="J163" s="69">
        <v>1.2673441499139599</v>
      </c>
      <c r="K163" s="69">
        <v>1.4459596215944999</v>
      </c>
      <c r="L163" s="92"/>
      <c r="M163" s="69">
        <v>89.666666666666657</v>
      </c>
      <c r="N163" s="69">
        <v>16.7</v>
      </c>
      <c r="P163" s="32">
        <f t="shared" si="4"/>
        <v>0.56512723281782484</v>
      </c>
      <c r="Q163" s="32">
        <f t="shared" si="5"/>
        <v>1.6061611943211378</v>
      </c>
    </row>
    <row r="164" spans="8:17" x14ac:dyDescent="0.3">
      <c r="H164" s="66">
        <v>136</v>
      </c>
      <c r="I164" s="69">
        <v>11.413781445373505</v>
      </c>
      <c r="J164" s="69">
        <v>0.28621855462649393</v>
      </c>
      <c r="K164" s="69">
        <v>0.32655729145800438</v>
      </c>
      <c r="L164" s="92"/>
      <c r="M164" s="69">
        <v>90.333333333333329</v>
      </c>
      <c r="N164" s="69">
        <v>16.8</v>
      </c>
      <c r="P164" s="32">
        <f t="shared" si="4"/>
        <v>0.96260743372818458</v>
      </c>
      <c r="Q164" s="32">
        <f t="shared" si="5"/>
        <v>8.1921061012479285E-2</v>
      </c>
    </row>
    <row r="165" spans="8:17" x14ac:dyDescent="0.3">
      <c r="H165" s="66">
        <v>137</v>
      </c>
      <c r="I165" s="69">
        <v>10.013466107033809</v>
      </c>
      <c r="J165" s="69">
        <v>-0.61346610703380833</v>
      </c>
      <c r="K165" s="69">
        <v>-0.69992607773340665</v>
      </c>
      <c r="L165" s="92"/>
      <c r="M165" s="69">
        <v>90.999999999999986</v>
      </c>
      <c r="N165" s="69">
        <v>16.899999999999999</v>
      </c>
      <c r="P165" s="32">
        <f t="shared" si="4"/>
        <v>0.80943249042681253</v>
      </c>
      <c r="Q165" s="32">
        <f t="shared" si="5"/>
        <v>0.37634066447921599</v>
      </c>
    </row>
    <row r="166" spans="8:17" x14ac:dyDescent="0.3">
      <c r="H166" s="66">
        <v>138</v>
      </c>
      <c r="I166" s="69">
        <v>9.5352198901637433</v>
      </c>
      <c r="J166" s="69">
        <v>-3.5219890163743273E-2</v>
      </c>
      <c r="K166" s="69">
        <v>-4.0183669966223044E-2</v>
      </c>
      <c r="L166" s="92"/>
      <c r="M166" s="69">
        <v>91.666666666666657</v>
      </c>
      <c r="N166" s="69">
        <v>17</v>
      </c>
      <c r="P166" s="32">
        <f t="shared" si="4"/>
        <v>0.33436868732454234</v>
      </c>
      <c r="Q166" s="32">
        <f t="shared" si="5"/>
        <v>1.2404406631461402E-3</v>
      </c>
    </row>
    <row r="167" spans="8:17" x14ac:dyDescent="0.3">
      <c r="H167" s="66">
        <v>139</v>
      </c>
      <c r="I167" s="69">
        <v>9.2860127965836909</v>
      </c>
      <c r="J167" s="69">
        <v>-0.58601279658369165</v>
      </c>
      <c r="K167" s="69">
        <v>-0.66860358463422587</v>
      </c>
      <c r="L167" s="92"/>
      <c r="M167" s="69">
        <v>92.333333333333329</v>
      </c>
      <c r="N167" s="69">
        <v>17.100000000000001</v>
      </c>
      <c r="P167" s="32">
        <f t="shared" si="4"/>
        <v>0.30337282576253399</v>
      </c>
      <c r="Q167" s="32">
        <f t="shared" si="5"/>
        <v>0.34341099775983919</v>
      </c>
    </row>
    <row r="168" spans="8:17" x14ac:dyDescent="0.3">
      <c r="H168" s="66">
        <v>140</v>
      </c>
      <c r="I168" s="69">
        <v>13.292217959837126</v>
      </c>
      <c r="J168" s="69">
        <v>-0.49221795983712546</v>
      </c>
      <c r="K168" s="69">
        <v>-0.56158960058041529</v>
      </c>
      <c r="L168" s="92"/>
      <c r="M168" s="69">
        <v>92.999999999999986</v>
      </c>
      <c r="N168" s="69">
        <v>17.100000000000001</v>
      </c>
      <c r="P168" s="32">
        <f t="shared" si="4"/>
        <v>8.7974714003150028E-3</v>
      </c>
      <c r="Q168" s="32">
        <f t="shared" si="5"/>
        <v>0.24227851998622205</v>
      </c>
    </row>
    <row r="169" spans="8:17" x14ac:dyDescent="0.3">
      <c r="H169" s="66">
        <v>141</v>
      </c>
      <c r="I169" s="69">
        <v>6.1315291985809139</v>
      </c>
      <c r="J169" s="69">
        <v>0.4684708014190857</v>
      </c>
      <c r="K169" s="69">
        <v>0.53449559284587478</v>
      </c>
      <c r="L169" s="92"/>
      <c r="M169" s="69">
        <v>93.666666666666657</v>
      </c>
      <c r="N169" s="69">
        <v>18.2</v>
      </c>
      <c r="P169" s="32">
        <f t="shared" si="4"/>
        <v>0.92292289600399346</v>
      </c>
      <c r="Q169" s="32">
        <f t="shared" si="5"/>
        <v>0.21946489178224043</v>
      </c>
    </row>
    <row r="170" spans="8:17" x14ac:dyDescent="0.3">
      <c r="H170" s="66">
        <v>142</v>
      </c>
      <c r="I170" s="69">
        <v>15.256628682817517</v>
      </c>
      <c r="J170" s="69">
        <v>1.7433713171824827</v>
      </c>
      <c r="K170" s="69">
        <v>1.9890765505668115</v>
      </c>
      <c r="L170" s="92"/>
      <c r="M170" s="69">
        <v>94.333333333333329</v>
      </c>
      <c r="N170" s="69">
        <v>18.2</v>
      </c>
      <c r="P170" s="32">
        <f t="shared" si="4"/>
        <v>1.6253713250937758</v>
      </c>
      <c r="Q170" s="32">
        <f t="shared" si="5"/>
        <v>3.0393435495745846</v>
      </c>
    </row>
    <row r="171" spans="8:17" x14ac:dyDescent="0.3">
      <c r="H171" s="66">
        <v>143</v>
      </c>
      <c r="I171" s="69">
        <v>16.033948560816441</v>
      </c>
      <c r="J171" s="69">
        <v>0.66605143918355836</v>
      </c>
      <c r="K171" s="69">
        <v>0.75992262009471845</v>
      </c>
      <c r="L171" s="92"/>
      <c r="M171" s="69">
        <v>94.999999999999986</v>
      </c>
      <c r="N171" s="69">
        <v>18.3</v>
      </c>
      <c r="P171" s="32">
        <f t="shared" si="4"/>
        <v>1.1606181195316172</v>
      </c>
      <c r="Q171" s="32">
        <f t="shared" si="5"/>
        <v>0.44362451963848931</v>
      </c>
    </row>
    <row r="172" spans="8:17" x14ac:dyDescent="0.3">
      <c r="H172" s="66">
        <v>144</v>
      </c>
      <c r="I172" s="69">
        <v>15.093701495377786</v>
      </c>
      <c r="J172" s="69">
        <v>0.8062985046222142</v>
      </c>
      <c r="K172" s="69">
        <v>0.91993566287018347</v>
      </c>
      <c r="L172" s="92"/>
      <c r="M172" s="69">
        <v>95.666666666666657</v>
      </c>
      <c r="N172" s="69">
        <v>18.5</v>
      </c>
      <c r="P172" s="32">
        <f t="shared" si="4"/>
        <v>1.9669239364154614E-2</v>
      </c>
      <c r="Q172" s="32">
        <f t="shared" si="5"/>
        <v>0.65011727855601875</v>
      </c>
    </row>
    <row r="173" spans="8:17" x14ac:dyDescent="0.3">
      <c r="H173" s="66">
        <v>145</v>
      </c>
      <c r="I173" s="69">
        <v>8.0309848784893507</v>
      </c>
      <c r="J173" s="69">
        <v>-0.13098487848935036</v>
      </c>
      <c r="K173" s="69">
        <v>-0.14944547252450796</v>
      </c>
      <c r="L173" s="92"/>
      <c r="M173" s="69">
        <v>96.333333333333329</v>
      </c>
      <c r="N173" s="69">
        <v>19</v>
      </c>
      <c r="P173" s="32">
        <f t="shared" si="4"/>
        <v>0.87850014025705991</v>
      </c>
      <c r="Q173" s="32">
        <f t="shared" si="5"/>
        <v>1.7157038392869878E-2</v>
      </c>
    </row>
    <row r="174" spans="8:17" x14ac:dyDescent="0.3">
      <c r="H174" s="66">
        <v>146</v>
      </c>
      <c r="I174" s="69">
        <v>15.199324596104454</v>
      </c>
      <c r="J174" s="69">
        <v>-1.099324596104454</v>
      </c>
      <c r="K174" s="69">
        <v>-1.2542599238735896</v>
      </c>
      <c r="L174" s="92"/>
      <c r="M174" s="69">
        <v>96.999999999999986</v>
      </c>
      <c r="N174" s="69">
        <v>19.3</v>
      </c>
      <c r="P174" s="32">
        <f t="shared" si="4"/>
        <v>0.93768180871089868</v>
      </c>
      <c r="Q174" s="32">
        <f t="shared" si="5"/>
        <v>1.2085145676002209</v>
      </c>
    </row>
    <row r="175" spans="8:17" x14ac:dyDescent="0.3">
      <c r="H175" s="66">
        <v>147</v>
      </c>
      <c r="I175" s="69">
        <v>7.7674302720346553</v>
      </c>
      <c r="J175" s="69">
        <v>0.33256972796534434</v>
      </c>
      <c r="K175" s="69">
        <v>0.37944105240490689</v>
      </c>
      <c r="L175" s="92"/>
      <c r="M175" s="69">
        <v>97.666666666666657</v>
      </c>
      <c r="N175" s="69">
        <v>19.5</v>
      </c>
      <c r="P175" s="32">
        <f t="shared" si="4"/>
        <v>2.0503213553033048</v>
      </c>
      <c r="Q175" s="32">
        <f t="shared" si="5"/>
        <v>0.11060262395894314</v>
      </c>
    </row>
    <row r="176" spans="8:17" x14ac:dyDescent="0.3">
      <c r="H176" s="66">
        <v>148</v>
      </c>
      <c r="I176" s="69">
        <v>8.8720039523737562</v>
      </c>
      <c r="J176" s="69">
        <v>4.7279960476262435</v>
      </c>
      <c r="K176" s="69">
        <v>5.3943448402630523</v>
      </c>
      <c r="L176" s="92"/>
      <c r="M176" s="69">
        <v>98.333333333333329</v>
      </c>
      <c r="N176" s="69">
        <v>20.399999999999999</v>
      </c>
      <c r="P176" s="32">
        <f t="shared" si="4"/>
        <v>19.319772531567757</v>
      </c>
      <c r="Q176" s="32">
        <f t="shared" si="5"/>
        <v>22.353946626369378</v>
      </c>
    </row>
    <row r="177" spans="8:17" x14ac:dyDescent="0.3">
      <c r="H177" s="66">
        <v>149</v>
      </c>
      <c r="I177" s="69">
        <v>11.135808224485039</v>
      </c>
      <c r="J177" s="69">
        <v>-1.1358082244850394</v>
      </c>
      <c r="K177" s="69">
        <v>-1.2958854393195458</v>
      </c>
      <c r="L177" s="92"/>
      <c r="M177" s="69">
        <v>98.999999999999986</v>
      </c>
      <c r="N177" s="69">
        <v>21</v>
      </c>
      <c r="P177" s="32">
        <f t="shared" si="4"/>
        <v>34.384200541630534</v>
      </c>
      <c r="Q177" s="32">
        <f t="shared" si="5"/>
        <v>1.2900603228078575</v>
      </c>
    </row>
    <row r="178" spans="8:17" ht="15" thickBot="1" x14ac:dyDescent="0.35">
      <c r="H178" s="67">
        <v>150</v>
      </c>
      <c r="I178" s="83">
        <v>10.940507124578597</v>
      </c>
      <c r="J178" s="83">
        <v>0.65949287542140311</v>
      </c>
      <c r="K178" s="83">
        <v>0.75243971312239111</v>
      </c>
      <c r="L178" s="92"/>
      <c r="M178" s="83">
        <v>99.666666666666657</v>
      </c>
      <c r="N178" s="83">
        <v>23.5</v>
      </c>
      <c r="P178" s="68">
        <f t="shared" si="4"/>
        <v>3.2231060393252822</v>
      </c>
      <c r="Q178" s="68">
        <f t="shared" si="5"/>
        <v>0.43493085273159032</v>
      </c>
    </row>
  </sheetData>
  <sortState xmlns:xlrd2="http://schemas.microsoft.com/office/spreadsheetml/2017/richdata2" ref="U24:U30">
    <sortCondition ref="U24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58DD4-7E05-4098-9A97-33B296F9358C}">
  <dimension ref="A1:T153"/>
  <sheetViews>
    <sheetView showGridLines="0" topLeftCell="A13" workbookViewId="0"/>
  </sheetViews>
  <sheetFormatPr defaultRowHeight="14.4" x14ac:dyDescent="0.3"/>
  <cols>
    <col min="1" max="1" width="11.109375" bestFit="1" customWidth="1"/>
    <col min="3" max="3" width="11.109375" customWidth="1"/>
    <col min="4" max="4" width="8.88671875" style="47"/>
    <col min="5" max="5" width="2.109375" customWidth="1"/>
    <col min="6" max="6" width="15" customWidth="1"/>
    <col min="7" max="7" width="11.109375" bestFit="1" customWidth="1"/>
    <col min="8" max="8" width="13.44140625" bestFit="1" customWidth="1"/>
    <col min="9" max="9" width="7.5546875" bestFit="1" customWidth="1"/>
    <col min="10" max="10" width="7.6640625" bestFit="1" customWidth="1"/>
    <col min="11" max="11" width="12.44140625" bestFit="1" customWidth="1"/>
    <col min="12" max="12" width="10.5546875" bestFit="1" customWidth="1"/>
    <col min="13" max="13" width="1.5546875" customWidth="1"/>
    <col min="14" max="14" width="16.44140625" customWidth="1"/>
    <col min="15" max="15" width="11.109375" style="47" bestFit="1" customWidth="1"/>
    <col min="16" max="16" width="13.5546875" style="47" bestFit="1" customWidth="1"/>
    <col min="17" max="17" width="11.5546875" style="47" bestFit="1" customWidth="1"/>
    <col min="18" max="18" width="11.109375" style="47" customWidth="1"/>
    <col min="19" max="19" width="10.44140625" style="47" customWidth="1"/>
    <col min="20" max="20" width="9.6640625" style="47" customWidth="1"/>
  </cols>
  <sheetData>
    <row r="1" spans="1:20" x14ac:dyDescent="0.3">
      <c r="A1" s="33" t="s">
        <v>45</v>
      </c>
      <c r="B1" s="33" t="s">
        <v>47</v>
      </c>
      <c r="C1" s="33" t="s">
        <v>127</v>
      </c>
      <c r="D1" s="33" t="s">
        <v>39</v>
      </c>
      <c r="F1" s="34" t="s">
        <v>128</v>
      </c>
      <c r="N1" s="34" t="s">
        <v>129</v>
      </c>
    </row>
    <row r="2" spans="1:20" ht="15" thickBot="1" x14ac:dyDescent="0.35">
      <c r="A2" s="36">
        <v>4</v>
      </c>
      <c r="B2" s="36">
        <v>0</v>
      </c>
      <c r="C2" s="36">
        <f t="shared" ref="C2:C33" si="0">B2*A2</f>
        <v>0</v>
      </c>
      <c r="D2" s="36">
        <v>17.100000000000001</v>
      </c>
    </row>
    <row r="3" spans="1:20" x14ac:dyDescent="0.3">
      <c r="A3" s="36">
        <v>3</v>
      </c>
      <c r="B3" s="36">
        <v>0</v>
      </c>
      <c r="C3" s="36">
        <f t="shared" si="0"/>
        <v>0</v>
      </c>
      <c r="D3" s="36">
        <v>9.1999999999999993</v>
      </c>
      <c r="F3" s="64" t="s">
        <v>94</v>
      </c>
      <c r="G3" s="64"/>
      <c r="N3" s="84" t="s">
        <v>94</v>
      </c>
      <c r="O3" s="41"/>
    </row>
    <row r="4" spans="1:20" x14ac:dyDescent="0.3">
      <c r="A4" s="36">
        <v>1</v>
      </c>
      <c r="B4" s="36">
        <v>0</v>
      </c>
      <c r="C4" s="36">
        <f t="shared" si="0"/>
        <v>0</v>
      </c>
      <c r="D4" s="36">
        <v>8.1</v>
      </c>
      <c r="F4" s="38" t="s">
        <v>95</v>
      </c>
      <c r="G4" s="89">
        <v>0.34426465152390184</v>
      </c>
      <c r="N4" s="38" t="s">
        <v>95</v>
      </c>
      <c r="O4" s="69">
        <v>0.59921947196398517</v>
      </c>
      <c r="P4" s="92"/>
      <c r="Q4" s="92"/>
      <c r="R4" s="92"/>
      <c r="S4" s="92"/>
      <c r="T4" s="92"/>
    </row>
    <row r="5" spans="1:20" x14ac:dyDescent="0.3">
      <c r="A5" s="36">
        <v>4</v>
      </c>
      <c r="B5" s="36">
        <v>0</v>
      </c>
      <c r="C5" s="36">
        <f t="shared" si="0"/>
        <v>0</v>
      </c>
      <c r="D5" s="36">
        <v>15.7</v>
      </c>
      <c r="F5" s="38" t="s">
        <v>96</v>
      </c>
      <c r="G5" s="89">
        <v>0.118518150288874</v>
      </c>
      <c r="N5" s="38" t="s">
        <v>96</v>
      </c>
      <c r="O5" s="69">
        <v>0.35906397558079722</v>
      </c>
      <c r="P5" s="92"/>
      <c r="Q5" s="92"/>
      <c r="R5" s="92"/>
      <c r="S5" s="92"/>
      <c r="T5" s="92"/>
    </row>
    <row r="6" spans="1:20" x14ac:dyDescent="0.3">
      <c r="A6" s="36">
        <v>4</v>
      </c>
      <c r="B6" s="36">
        <v>0</v>
      </c>
      <c r="C6" s="36">
        <f t="shared" si="0"/>
        <v>0</v>
      </c>
      <c r="D6" s="36">
        <v>19.5</v>
      </c>
      <c r="F6" s="38" t="s">
        <v>97</v>
      </c>
      <c r="G6" s="89">
        <v>0.106525199952668</v>
      </c>
      <c r="N6" s="38" t="s">
        <v>97</v>
      </c>
      <c r="O6" s="69">
        <v>0.34589405727081401</v>
      </c>
      <c r="P6" s="92"/>
      <c r="Q6" s="92"/>
      <c r="R6" s="92"/>
      <c r="S6" s="92"/>
      <c r="T6" s="92"/>
    </row>
    <row r="7" spans="1:20" x14ac:dyDescent="0.3">
      <c r="A7" s="36">
        <v>0</v>
      </c>
      <c r="B7" s="36">
        <v>0</v>
      </c>
      <c r="C7" s="36">
        <f t="shared" si="0"/>
        <v>0</v>
      </c>
      <c r="D7" s="36">
        <v>12.2</v>
      </c>
      <c r="F7" s="38" t="s">
        <v>98</v>
      </c>
      <c r="G7" s="89">
        <v>3.3754339382644645</v>
      </c>
      <c r="N7" s="38" t="s">
        <v>98</v>
      </c>
      <c r="O7" s="69">
        <v>2.8881018592115324</v>
      </c>
      <c r="P7" s="92"/>
      <c r="Q7" s="92"/>
      <c r="R7" s="92"/>
      <c r="S7" s="92"/>
      <c r="T7" s="92"/>
    </row>
    <row r="8" spans="1:20" ht="15" thickBot="1" x14ac:dyDescent="0.35">
      <c r="A8" s="36">
        <v>2</v>
      </c>
      <c r="B8" s="36">
        <v>0</v>
      </c>
      <c r="C8" s="36">
        <f t="shared" si="0"/>
        <v>0</v>
      </c>
      <c r="D8" s="36">
        <v>11.1</v>
      </c>
      <c r="F8" s="40" t="s">
        <v>99</v>
      </c>
      <c r="G8" s="40">
        <v>150</v>
      </c>
      <c r="N8" s="40" t="s">
        <v>99</v>
      </c>
      <c r="O8" s="70">
        <v>150</v>
      </c>
      <c r="P8" s="92"/>
      <c r="Q8" s="92"/>
      <c r="R8" s="92"/>
      <c r="S8" s="92"/>
      <c r="T8" s="92"/>
    </row>
    <row r="9" spans="1:20" x14ac:dyDescent="0.3">
      <c r="A9" s="36">
        <v>2</v>
      </c>
      <c r="B9" s="36">
        <v>0</v>
      </c>
      <c r="C9" s="36">
        <f t="shared" si="0"/>
        <v>0</v>
      </c>
      <c r="D9" s="36">
        <v>6.2</v>
      </c>
      <c r="O9" s="92"/>
      <c r="P9" s="92"/>
      <c r="Q9" s="92"/>
      <c r="R9" s="92"/>
      <c r="S9" s="92"/>
      <c r="T9" s="92"/>
    </row>
    <row r="10" spans="1:20" ht="15" thickBot="1" x14ac:dyDescent="0.35">
      <c r="A10" s="36">
        <v>2</v>
      </c>
      <c r="B10" s="36">
        <v>0</v>
      </c>
      <c r="C10" s="36">
        <f t="shared" si="0"/>
        <v>0</v>
      </c>
      <c r="D10" s="36">
        <v>8</v>
      </c>
      <c r="F10" t="s">
        <v>100</v>
      </c>
      <c r="N10" t="s">
        <v>100</v>
      </c>
      <c r="O10" s="92"/>
      <c r="P10" s="92"/>
      <c r="Q10" s="92"/>
      <c r="R10" s="92"/>
      <c r="S10" s="92"/>
      <c r="T10" s="92"/>
    </row>
    <row r="11" spans="1:20" x14ac:dyDescent="0.3">
      <c r="A11" s="36">
        <v>3</v>
      </c>
      <c r="B11" s="36">
        <v>0</v>
      </c>
      <c r="C11" s="36">
        <f t="shared" si="0"/>
        <v>0</v>
      </c>
      <c r="D11" s="36">
        <v>7.4</v>
      </c>
      <c r="F11" s="41"/>
      <c r="G11" s="41" t="s">
        <v>105</v>
      </c>
      <c r="H11" s="41" t="s">
        <v>106</v>
      </c>
      <c r="I11" s="41" t="s">
        <v>107</v>
      </c>
      <c r="J11" s="41" t="s">
        <v>108</v>
      </c>
      <c r="K11" s="41" t="s">
        <v>109</v>
      </c>
      <c r="N11" s="41"/>
      <c r="O11" s="91" t="s">
        <v>105</v>
      </c>
      <c r="P11" s="91" t="s">
        <v>106</v>
      </c>
      <c r="Q11" s="91" t="s">
        <v>107</v>
      </c>
      <c r="R11" s="91" t="s">
        <v>108</v>
      </c>
      <c r="S11" s="91" t="s">
        <v>109</v>
      </c>
      <c r="T11" s="92"/>
    </row>
    <row r="12" spans="1:20" x14ac:dyDescent="0.3">
      <c r="A12" s="36">
        <v>1</v>
      </c>
      <c r="B12" s="36">
        <v>0</v>
      </c>
      <c r="C12" s="36">
        <f t="shared" si="0"/>
        <v>0</v>
      </c>
      <c r="D12" s="36">
        <v>10.5</v>
      </c>
      <c r="F12" s="38" t="s">
        <v>101</v>
      </c>
      <c r="G12" s="38">
        <v>2</v>
      </c>
      <c r="H12" s="89">
        <v>225.18945540996174</v>
      </c>
      <c r="I12" s="89">
        <v>112.59472770498087</v>
      </c>
      <c r="J12" s="89">
        <v>9.8823181090874961</v>
      </c>
      <c r="K12" s="89">
        <v>9.4011939511593325E-5</v>
      </c>
      <c r="N12" s="38" t="s">
        <v>101</v>
      </c>
      <c r="O12" s="75">
        <v>3</v>
      </c>
      <c r="P12" s="69">
        <v>682.23661035289024</v>
      </c>
      <c r="Q12" s="69">
        <v>227.4122034509634</v>
      </c>
      <c r="R12" s="69">
        <v>27.263948578071609</v>
      </c>
      <c r="S12" s="69">
        <v>4.6402583442638404E-14</v>
      </c>
      <c r="T12" s="92"/>
    </row>
    <row r="13" spans="1:20" x14ac:dyDescent="0.3">
      <c r="A13" s="36">
        <v>2</v>
      </c>
      <c r="B13" s="36">
        <v>0</v>
      </c>
      <c r="C13" s="36">
        <f t="shared" si="0"/>
        <v>0</v>
      </c>
      <c r="D13" s="36">
        <v>5.9</v>
      </c>
      <c r="F13" s="38" t="s">
        <v>102</v>
      </c>
      <c r="G13" s="38">
        <v>147</v>
      </c>
      <c r="H13" s="89">
        <v>1674.8524779233703</v>
      </c>
      <c r="I13" s="89">
        <v>11.393554271587552</v>
      </c>
      <c r="J13" s="89"/>
      <c r="K13" s="89"/>
      <c r="N13" s="38" t="s">
        <v>102</v>
      </c>
      <c r="O13" s="75">
        <v>146</v>
      </c>
      <c r="P13" s="69">
        <v>1217.8053229804418</v>
      </c>
      <c r="Q13" s="69">
        <v>8.3411323491811089</v>
      </c>
      <c r="R13" s="69"/>
      <c r="S13" s="69"/>
      <c r="T13" s="92"/>
    </row>
    <row r="14" spans="1:20" ht="15" thickBot="1" x14ac:dyDescent="0.35">
      <c r="A14" s="36">
        <v>3</v>
      </c>
      <c r="B14" s="36">
        <v>0</v>
      </c>
      <c r="C14" s="36">
        <f t="shared" si="0"/>
        <v>0</v>
      </c>
      <c r="D14" s="36">
        <v>8</v>
      </c>
      <c r="F14" s="40" t="s">
        <v>103</v>
      </c>
      <c r="G14" s="40">
        <v>149</v>
      </c>
      <c r="H14" s="90">
        <v>1900.0419333333321</v>
      </c>
      <c r="I14" s="90"/>
      <c r="J14" s="90"/>
      <c r="K14" s="90"/>
      <c r="N14" s="40" t="s">
        <v>103</v>
      </c>
      <c r="O14" s="70">
        <v>149</v>
      </c>
      <c r="P14" s="83">
        <v>1900.0419333333321</v>
      </c>
      <c r="Q14" s="83"/>
      <c r="R14" s="83"/>
      <c r="S14" s="83"/>
      <c r="T14" s="92"/>
    </row>
    <row r="15" spans="1:20" ht="15" thickBot="1" x14ac:dyDescent="0.35">
      <c r="A15" s="36">
        <v>1</v>
      </c>
      <c r="B15" s="36">
        <v>0</v>
      </c>
      <c r="C15" s="36">
        <f t="shared" si="0"/>
        <v>0</v>
      </c>
      <c r="D15" s="36">
        <v>8.4</v>
      </c>
      <c r="O15" s="92"/>
      <c r="P15" s="92"/>
      <c r="Q15" s="92"/>
      <c r="R15" s="92"/>
      <c r="S15" s="92"/>
      <c r="T15" s="92"/>
    </row>
    <row r="16" spans="1:20" x14ac:dyDescent="0.3">
      <c r="A16" s="36">
        <v>2</v>
      </c>
      <c r="B16" s="36">
        <v>0</v>
      </c>
      <c r="C16" s="36">
        <f t="shared" si="0"/>
        <v>0</v>
      </c>
      <c r="D16" s="36">
        <v>10.6</v>
      </c>
      <c r="F16" s="41"/>
      <c r="G16" s="41" t="s">
        <v>110</v>
      </c>
      <c r="H16" s="41" t="s">
        <v>98</v>
      </c>
      <c r="I16" s="41" t="s">
        <v>111</v>
      </c>
      <c r="J16" s="41" t="s">
        <v>112</v>
      </c>
      <c r="K16" s="41" t="s">
        <v>113</v>
      </c>
      <c r="L16" s="41" t="s">
        <v>114</v>
      </c>
      <c r="N16" s="41"/>
      <c r="O16" s="91" t="s">
        <v>110</v>
      </c>
      <c r="P16" s="91" t="s">
        <v>98</v>
      </c>
      <c r="Q16" s="91" t="s">
        <v>111</v>
      </c>
      <c r="R16" s="91" t="s">
        <v>112</v>
      </c>
      <c r="S16" s="91" t="s">
        <v>113</v>
      </c>
      <c r="T16" s="91" t="s">
        <v>114</v>
      </c>
    </row>
    <row r="17" spans="1:20" x14ac:dyDescent="0.3">
      <c r="A17" s="36">
        <v>0</v>
      </c>
      <c r="B17" s="36">
        <v>0</v>
      </c>
      <c r="C17" s="36">
        <f t="shared" si="0"/>
        <v>0</v>
      </c>
      <c r="D17" s="36">
        <v>10.9</v>
      </c>
      <c r="F17" s="38" t="s">
        <v>104</v>
      </c>
      <c r="G17" s="89">
        <v>13.00640442625436</v>
      </c>
      <c r="H17" s="89">
        <v>0.63955483189520457</v>
      </c>
      <c r="I17" s="89">
        <v>20.336652586475257</v>
      </c>
      <c r="J17" s="89">
        <v>1.43068648235659E-44</v>
      </c>
      <c r="K17" s="89">
        <v>11.742494864598104</v>
      </c>
      <c r="L17" s="89">
        <v>14.270313987910615</v>
      </c>
      <c r="N17" s="38" t="s">
        <v>104</v>
      </c>
      <c r="O17" s="69">
        <v>8.1541918175721033</v>
      </c>
      <c r="P17" s="69">
        <v>0.85388903306003061</v>
      </c>
      <c r="Q17" s="69">
        <v>9.5494748168276828</v>
      </c>
      <c r="R17" s="69">
        <v>4.3391526771251889E-17</v>
      </c>
      <c r="S17" s="69">
        <v>6.4666119375785964</v>
      </c>
      <c r="T17" s="69">
        <v>9.8417716975656102</v>
      </c>
    </row>
    <row r="18" spans="1:20" x14ac:dyDescent="0.3">
      <c r="A18" s="36">
        <v>2</v>
      </c>
      <c r="B18" s="36">
        <v>0</v>
      </c>
      <c r="C18" s="36">
        <f t="shared" si="0"/>
        <v>0</v>
      </c>
      <c r="D18" s="36">
        <v>7.2</v>
      </c>
      <c r="F18" s="38" t="s">
        <v>45</v>
      </c>
      <c r="G18" s="89">
        <v>-0.78407627145531333</v>
      </c>
      <c r="H18" s="89">
        <v>0.1862854838233744</v>
      </c>
      <c r="I18" s="89">
        <v>-4.2090035968595982</v>
      </c>
      <c r="J18" s="89">
        <v>4.446379290749108E-5</v>
      </c>
      <c r="K18" s="89">
        <v>-1.1522198495507476</v>
      </c>
      <c r="L18" s="89">
        <v>-0.41593269335987892</v>
      </c>
      <c r="N18" s="38" t="s">
        <v>45</v>
      </c>
      <c r="O18" s="69">
        <v>1.2470824949698185</v>
      </c>
      <c r="P18" s="69">
        <v>0.31732912699468457</v>
      </c>
      <c r="Q18" s="69">
        <v>3.9299339042101478</v>
      </c>
      <c r="R18" s="69">
        <v>1.3073742729268655E-4</v>
      </c>
      <c r="S18" s="69">
        <v>0.61993045375782452</v>
      </c>
      <c r="T18" s="69">
        <v>1.8742345361818125</v>
      </c>
    </row>
    <row r="19" spans="1:20" ht="15" thickBot="1" x14ac:dyDescent="0.35">
      <c r="A19" s="36">
        <v>3</v>
      </c>
      <c r="B19" s="36">
        <v>0</v>
      </c>
      <c r="C19" s="36">
        <f t="shared" si="0"/>
        <v>0</v>
      </c>
      <c r="D19" s="36">
        <v>8.6</v>
      </c>
      <c r="F19" s="40" t="s">
        <v>47</v>
      </c>
      <c r="G19" s="90">
        <v>1.1131811147420789</v>
      </c>
      <c r="H19" s="90">
        <v>0.57832919600932942</v>
      </c>
      <c r="I19" s="90">
        <v>1.9248226138735722</v>
      </c>
      <c r="J19" s="90">
        <v>5.6182974523695847E-2</v>
      </c>
      <c r="K19" s="90">
        <v>-2.9732305918213298E-2</v>
      </c>
      <c r="L19" s="90">
        <v>2.2560945354023714</v>
      </c>
      <c r="N19" s="38" t="s">
        <v>47</v>
      </c>
      <c r="O19" s="69">
        <v>7.8572606371315068</v>
      </c>
      <c r="P19" s="69">
        <v>1.0367828825776439</v>
      </c>
      <c r="Q19" s="69">
        <v>7.5785015061174894</v>
      </c>
      <c r="R19" s="69">
        <v>3.7099645177341366E-12</v>
      </c>
      <c r="S19" s="69">
        <v>5.8082192923919305</v>
      </c>
      <c r="T19" s="69">
        <v>9.9063019818710831</v>
      </c>
    </row>
    <row r="20" spans="1:20" ht="15" thickBot="1" x14ac:dyDescent="0.35">
      <c r="A20" s="36">
        <v>4</v>
      </c>
      <c r="B20" s="36">
        <v>0</v>
      </c>
      <c r="C20" s="36">
        <f t="shared" si="0"/>
        <v>0</v>
      </c>
      <c r="D20" s="36">
        <v>17.100000000000001</v>
      </c>
      <c r="N20" s="40" t="s">
        <v>127</v>
      </c>
      <c r="O20" s="83">
        <v>-2.7165143276171637</v>
      </c>
      <c r="P20" s="83">
        <v>0.36698135606913157</v>
      </c>
      <c r="Q20" s="83">
        <v>-7.4023224414305933</v>
      </c>
      <c r="R20" s="83">
        <v>9.7819190338170824E-12</v>
      </c>
      <c r="S20" s="83">
        <v>-3.4417963360013379</v>
      </c>
      <c r="T20" s="83">
        <v>-1.9912323192329897</v>
      </c>
    </row>
    <row r="21" spans="1:20" x14ac:dyDescent="0.3">
      <c r="A21" s="36">
        <v>1</v>
      </c>
      <c r="B21" s="36">
        <v>0</v>
      </c>
      <c r="C21" s="36">
        <f t="shared" si="0"/>
        <v>0</v>
      </c>
      <c r="D21" s="36">
        <v>15.4</v>
      </c>
    </row>
    <row r="22" spans="1:20" ht="28.8" x14ac:dyDescent="0.3">
      <c r="A22" s="36">
        <v>2</v>
      </c>
      <c r="B22" s="36">
        <v>0</v>
      </c>
      <c r="C22" s="36">
        <f t="shared" si="0"/>
        <v>0</v>
      </c>
      <c r="D22" s="36">
        <v>11</v>
      </c>
      <c r="N22" s="93" t="s">
        <v>92</v>
      </c>
      <c r="O22" s="82" t="s">
        <v>133</v>
      </c>
      <c r="P22" s="82" t="s">
        <v>134</v>
      </c>
      <c r="Q22" s="71" t="s">
        <v>135</v>
      </c>
      <c r="R22" s="71" t="s">
        <v>132</v>
      </c>
    </row>
    <row r="23" spans="1:20" x14ac:dyDescent="0.3">
      <c r="A23" s="36">
        <v>4</v>
      </c>
      <c r="B23" s="36">
        <v>0</v>
      </c>
      <c r="C23" s="36">
        <f t="shared" si="0"/>
        <v>0</v>
      </c>
      <c r="D23" s="36">
        <v>15.6</v>
      </c>
      <c r="N23" s="94" t="s">
        <v>130</v>
      </c>
      <c r="O23" s="95">
        <v>0.118518150288874</v>
      </c>
      <c r="P23" s="95">
        <v>0.106525199952668</v>
      </c>
      <c r="Q23" s="73">
        <v>3.37543393826446</v>
      </c>
      <c r="R23" s="36">
        <v>1</v>
      </c>
    </row>
    <row r="24" spans="1:20" x14ac:dyDescent="0.3">
      <c r="A24" s="36">
        <v>2</v>
      </c>
      <c r="B24" s="36">
        <v>0</v>
      </c>
      <c r="C24" s="36">
        <f t="shared" si="0"/>
        <v>0</v>
      </c>
      <c r="D24" s="36">
        <v>7.6</v>
      </c>
      <c r="N24" s="94" t="s">
        <v>131</v>
      </c>
      <c r="O24" s="95">
        <v>0.359063975580797</v>
      </c>
      <c r="P24" s="95">
        <v>0.34589405727081401</v>
      </c>
      <c r="Q24" s="73">
        <v>2.8881018592115302</v>
      </c>
      <c r="R24" s="36">
        <v>0</v>
      </c>
    </row>
    <row r="25" spans="1:20" x14ac:dyDescent="0.3">
      <c r="A25" s="36">
        <v>2</v>
      </c>
      <c r="B25" s="36">
        <v>0</v>
      </c>
      <c r="C25" s="36">
        <f t="shared" si="0"/>
        <v>0</v>
      </c>
      <c r="D25" s="36">
        <v>11.4</v>
      </c>
    </row>
    <row r="26" spans="1:20" x14ac:dyDescent="0.3">
      <c r="A26" s="36">
        <v>2</v>
      </c>
      <c r="B26" s="36">
        <v>0</v>
      </c>
      <c r="C26" s="36">
        <f t="shared" si="0"/>
        <v>0</v>
      </c>
      <c r="D26" s="36">
        <v>13.4</v>
      </c>
      <c r="N26" s="35" t="s">
        <v>152</v>
      </c>
    </row>
    <row r="27" spans="1:20" x14ac:dyDescent="0.3">
      <c r="A27" s="36">
        <v>0</v>
      </c>
      <c r="B27" s="36">
        <v>0</v>
      </c>
      <c r="C27" s="36">
        <f t="shared" si="0"/>
        <v>0</v>
      </c>
      <c r="D27" s="36">
        <v>8.4</v>
      </c>
      <c r="N27" s="34" t="s">
        <v>45</v>
      </c>
      <c r="O27" s="85">
        <v>4</v>
      </c>
    </row>
    <row r="28" spans="1:20" x14ac:dyDescent="0.3">
      <c r="A28" s="36">
        <v>5</v>
      </c>
      <c r="B28" s="36">
        <v>0</v>
      </c>
      <c r="C28" s="36">
        <f t="shared" si="0"/>
        <v>0</v>
      </c>
      <c r="D28" s="36">
        <v>15.5</v>
      </c>
      <c r="N28" s="34" t="s">
        <v>150</v>
      </c>
      <c r="O28" s="88">
        <f>O17+(O19*1)+(O18*O27)+(O20*1*O27)</f>
        <v>10.133725124114228</v>
      </c>
    </row>
    <row r="29" spans="1:20" x14ac:dyDescent="0.3">
      <c r="A29" s="36">
        <v>4</v>
      </c>
      <c r="B29" s="36">
        <v>0</v>
      </c>
      <c r="C29" s="36">
        <f t="shared" si="0"/>
        <v>0</v>
      </c>
      <c r="D29" s="36">
        <v>15.9</v>
      </c>
      <c r="N29" s="34" t="s">
        <v>151</v>
      </c>
      <c r="O29" s="88">
        <f>O17+(O19*0)+(O18*O27)+(O20*0*O27)</f>
        <v>13.142521797451376</v>
      </c>
    </row>
    <row r="30" spans="1:20" x14ac:dyDescent="0.3">
      <c r="A30" s="36">
        <v>3</v>
      </c>
      <c r="B30" s="36">
        <v>0</v>
      </c>
      <c r="C30" s="36">
        <f t="shared" si="0"/>
        <v>0</v>
      </c>
      <c r="D30" s="36">
        <v>7.5</v>
      </c>
      <c r="O30" s="32"/>
    </row>
    <row r="31" spans="1:20" x14ac:dyDescent="0.3">
      <c r="A31" s="36">
        <v>1</v>
      </c>
      <c r="B31" s="36">
        <v>0</v>
      </c>
      <c r="C31" s="36">
        <f t="shared" si="0"/>
        <v>0</v>
      </c>
      <c r="D31" s="36">
        <v>10.3</v>
      </c>
      <c r="N31" s="86"/>
      <c r="O31" s="86"/>
      <c r="P31" s="86"/>
      <c r="Q31" s="86"/>
      <c r="R31" s="86"/>
    </row>
    <row r="32" spans="1:20" x14ac:dyDescent="0.3">
      <c r="A32" s="36">
        <v>2</v>
      </c>
      <c r="B32" s="36">
        <v>0</v>
      </c>
      <c r="C32" s="36">
        <f t="shared" si="0"/>
        <v>0</v>
      </c>
      <c r="D32" s="36">
        <v>7.7</v>
      </c>
      <c r="N32" s="86"/>
      <c r="O32" s="86"/>
      <c r="P32" s="86"/>
      <c r="Q32" s="86"/>
      <c r="R32" s="86"/>
    </row>
    <row r="33" spans="1:18" x14ac:dyDescent="0.3">
      <c r="A33" s="36">
        <v>3</v>
      </c>
      <c r="B33" s="36">
        <v>0</v>
      </c>
      <c r="C33" s="36">
        <f t="shared" si="0"/>
        <v>0</v>
      </c>
      <c r="D33" s="36">
        <v>8.5</v>
      </c>
      <c r="P33" s="96" t="s">
        <v>136</v>
      </c>
      <c r="Q33" s="86"/>
      <c r="R33" s="86"/>
    </row>
    <row r="34" spans="1:18" x14ac:dyDescent="0.3">
      <c r="A34" s="36">
        <v>3</v>
      </c>
      <c r="B34" s="36">
        <v>0</v>
      </c>
      <c r="C34" s="36">
        <f t="shared" ref="C34:C65" si="1">B34*A34</f>
        <v>0</v>
      </c>
      <c r="D34" s="36">
        <v>10.7</v>
      </c>
      <c r="P34" s="97" t="s">
        <v>137</v>
      </c>
      <c r="Q34" s="104" t="s">
        <v>45</v>
      </c>
      <c r="R34" s="86"/>
    </row>
    <row r="35" spans="1:18" x14ac:dyDescent="0.3">
      <c r="A35" s="36">
        <v>2</v>
      </c>
      <c r="B35" s="36">
        <v>0</v>
      </c>
      <c r="C35" s="36">
        <f t="shared" si="1"/>
        <v>0</v>
      </c>
      <c r="D35" s="36">
        <v>7.4</v>
      </c>
      <c r="P35" s="97" t="s">
        <v>138</v>
      </c>
      <c r="Q35" s="104" t="s">
        <v>148</v>
      </c>
      <c r="R35" s="86"/>
    </row>
    <row r="36" spans="1:18" x14ac:dyDescent="0.3">
      <c r="A36" s="36">
        <v>5</v>
      </c>
      <c r="B36" s="36">
        <v>0</v>
      </c>
      <c r="C36" s="36">
        <f t="shared" si="1"/>
        <v>0</v>
      </c>
      <c r="D36" s="36">
        <v>14.4</v>
      </c>
      <c r="P36" s="97" t="s">
        <v>139</v>
      </c>
      <c r="Q36" s="104" t="s">
        <v>149</v>
      </c>
      <c r="R36" s="86"/>
    </row>
    <row r="37" spans="1:18" x14ac:dyDescent="0.3">
      <c r="A37" s="36">
        <v>3</v>
      </c>
      <c r="B37" s="36">
        <v>0</v>
      </c>
      <c r="C37" s="36">
        <f t="shared" si="1"/>
        <v>0</v>
      </c>
      <c r="D37" s="36">
        <v>8.8000000000000007</v>
      </c>
      <c r="P37" s="98"/>
      <c r="Q37" s="99"/>
      <c r="R37" s="86"/>
    </row>
    <row r="38" spans="1:18" x14ac:dyDescent="0.3">
      <c r="A38" s="36">
        <v>2</v>
      </c>
      <c r="B38" s="36">
        <v>0</v>
      </c>
      <c r="C38" s="36">
        <f t="shared" si="1"/>
        <v>0</v>
      </c>
      <c r="D38" s="36">
        <v>13.3</v>
      </c>
      <c r="P38" s="96" t="s">
        <v>140</v>
      </c>
      <c r="Q38" s="99"/>
      <c r="R38" s="86"/>
    </row>
    <row r="39" spans="1:18" x14ac:dyDescent="0.3">
      <c r="A39" s="36">
        <v>0</v>
      </c>
      <c r="B39" s="36">
        <v>0</v>
      </c>
      <c r="C39" s="36">
        <f t="shared" si="1"/>
        <v>0</v>
      </c>
      <c r="D39" s="36">
        <v>13.2</v>
      </c>
      <c r="P39" s="97" t="s">
        <v>141</v>
      </c>
      <c r="Q39" s="103">
        <f>O18</f>
        <v>1.2470824949698185</v>
      </c>
      <c r="R39" s="86"/>
    </row>
    <row r="40" spans="1:18" x14ac:dyDescent="0.3">
      <c r="A40" s="36">
        <v>2</v>
      </c>
      <c r="B40" s="36">
        <v>0</v>
      </c>
      <c r="C40" s="36">
        <f t="shared" si="1"/>
        <v>0</v>
      </c>
      <c r="D40" s="36">
        <v>11.1</v>
      </c>
      <c r="P40" s="97" t="s">
        <v>142</v>
      </c>
      <c r="Q40" s="103">
        <f>O19</f>
        <v>7.8572606371315068</v>
      </c>
      <c r="R40" s="86"/>
    </row>
    <row r="41" spans="1:18" x14ac:dyDescent="0.3">
      <c r="A41" s="36">
        <v>3</v>
      </c>
      <c r="B41" s="36">
        <v>0</v>
      </c>
      <c r="C41" s="36">
        <f t="shared" si="1"/>
        <v>0</v>
      </c>
      <c r="D41" s="36">
        <v>8.3000000000000007</v>
      </c>
      <c r="P41" s="97" t="s">
        <v>143</v>
      </c>
      <c r="Q41" s="103">
        <f>O20</f>
        <v>-2.7165143276171637</v>
      </c>
      <c r="R41" s="86"/>
    </row>
    <row r="42" spans="1:18" x14ac:dyDescent="0.3">
      <c r="A42" s="36">
        <v>1</v>
      </c>
      <c r="B42" s="36">
        <v>0</v>
      </c>
      <c r="C42" s="36">
        <f t="shared" si="1"/>
        <v>0</v>
      </c>
      <c r="D42" s="36">
        <v>10.7</v>
      </c>
      <c r="P42" s="98"/>
      <c r="Q42" s="99"/>
      <c r="R42" s="86"/>
    </row>
    <row r="43" spans="1:18" x14ac:dyDescent="0.3">
      <c r="A43" s="36">
        <v>1</v>
      </c>
      <c r="B43" s="36">
        <v>0</v>
      </c>
      <c r="C43" s="36">
        <f t="shared" si="1"/>
        <v>0</v>
      </c>
      <c r="D43" s="36">
        <v>12.7</v>
      </c>
      <c r="P43" s="97" t="s">
        <v>144</v>
      </c>
      <c r="Q43" s="103">
        <f>O17</f>
        <v>8.1541918175721033</v>
      </c>
      <c r="R43" s="86"/>
    </row>
    <row r="44" spans="1:18" x14ac:dyDescent="0.3">
      <c r="A44" s="36">
        <v>2</v>
      </c>
      <c r="B44" s="36">
        <v>0</v>
      </c>
      <c r="C44" s="36">
        <f t="shared" si="1"/>
        <v>0</v>
      </c>
      <c r="D44" s="36">
        <v>9.4</v>
      </c>
      <c r="P44" s="86"/>
      <c r="Q44" s="86"/>
      <c r="R44" s="86"/>
    </row>
    <row r="45" spans="1:18" x14ac:dyDescent="0.3">
      <c r="A45" s="36">
        <v>3</v>
      </c>
      <c r="B45" s="36">
        <v>0</v>
      </c>
      <c r="C45" s="36">
        <f t="shared" si="1"/>
        <v>0</v>
      </c>
      <c r="D45" s="36">
        <v>7.2</v>
      </c>
      <c r="P45" s="96" t="s">
        <v>145</v>
      </c>
      <c r="Q45" s="86"/>
      <c r="R45" s="86"/>
    </row>
    <row r="46" spans="1:18" x14ac:dyDescent="0.3">
      <c r="A46" s="36">
        <v>4</v>
      </c>
      <c r="B46" s="36">
        <v>0</v>
      </c>
      <c r="C46" s="36">
        <f t="shared" si="1"/>
        <v>0</v>
      </c>
      <c r="D46" s="36">
        <v>20.399999999999999</v>
      </c>
      <c r="P46" s="97" t="s">
        <v>146</v>
      </c>
      <c r="Q46" s="103">
        <f>AVERAGE(A2:A151)</f>
        <v>2.6266666666666665</v>
      </c>
      <c r="R46" s="86"/>
    </row>
    <row r="47" spans="1:18" x14ac:dyDescent="0.3">
      <c r="A47" s="36">
        <v>4</v>
      </c>
      <c r="B47" s="36">
        <v>0</v>
      </c>
      <c r="C47" s="36">
        <f t="shared" si="1"/>
        <v>0</v>
      </c>
      <c r="D47" s="36">
        <v>16.2</v>
      </c>
      <c r="P47" s="97" t="s">
        <v>147</v>
      </c>
      <c r="Q47" s="103">
        <f>_xlfn.STDEV.S(A2:A151)</f>
        <v>1.4951674578686329</v>
      </c>
      <c r="R47" s="86"/>
    </row>
    <row r="48" spans="1:18" x14ac:dyDescent="0.3">
      <c r="A48" s="36">
        <v>1</v>
      </c>
      <c r="B48" s="36">
        <v>0</v>
      </c>
      <c r="C48" s="36">
        <f t="shared" si="1"/>
        <v>0</v>
      </c>
      <c r="D48" s="36">
        <v>11.4</v>
      </c>
      <c r="N48" s="86"/>
      <c r="O48" s="86"/>
      <c r="P48" s="86"/>
      <c r="Q48" s="86"/>
      <c r="R48" s="86"/>
    </row>
    <row r="49" spans="1:18" x14ac:dyDescent="0.3">
      <c r="A49" s="36">
        <v>4</v>
      </c>
      <c r="B49" s="36">
        <v>0</v>
      </c>
      <c r="C49" s="36">
        <f t="shared" si="1"/>
        <v>0</v>
      </c>
      <c r="D49" s="36">
        <v>18.3</v>
      </c>
      <c r="N49" s="86"/>
      <c r="O49" s="86"/>
      <c r="P49" s="86"/>
      <c r="Q49" s="86"/>
      <c r="R49" s="86"/>
    </row>
    <row r="50" spans="1:18" x14ac:dyDescent="0.3">
      <c r="A50" s="36">
        <v>2</v>
      </c>
      <c r="B50" s="36">
        <v>0</v>
      </c>
      <c r="C50" s="36">
        <f t="shared" si="1"/>
        <v>0</v>
      </c>
      <c r="D50" s="36">
        <v>6.6</v>
      </c>
      <c r="N50" s="100" t="s">
        <v>153</v>
      </c>
      <c r="O50" s="101"/>
      <c r="P50" s="101"/>
      <c r="Q50" s="101"/>
      <c r="R50" s="101"/>
    </row>
    <row r="51" spans="1:18" x14ac:dyDescent="0.3">
      <c r="A51" s="36">
        <v>2</v>
      </c>
      <c r="B51" s="36">
        <v>0</v>
      </c>
      <c r="C51" s="36">
        <f t="shared" si="1"/>
        <v>0</v>
      </c>
      <c r="D51" s="36">
        <v>9.1</v>
      </c>
      <c r="N51" s="102"/>
      <c r="O51" s="102"/>
      <c r="P51" s="105" t="str">
        <f>CONCATENATE("Low ", Q34)</f>
        <v>Low Competitors</v>
      </c>
      <c r="Q51" s="105" t="str">
        <f>CONCATENATE("High ", Q34)</f>
        <v>High Competitors</v>
      </c>
      <c r="R51" s="102"/>
    </row>
    <row r="52" spans="1:18" x14ac:dyDescent="0.3">
      <c r="A52" s="36">
        <v>3</v>
      </c>
      <c r="B52" s="36">
        <v>0</v>
      </c>
      <c r="C52" s="36">
        <f t="shared" si="1"/>
        <v>0</v>
      </c>
      <c r="D52" s="36">
        <v>7.8</v>
      </c>
      <c r="N52" s="102"/>
      <c r="O52" s="106" t="str">
        <f>Q35</f>
        <v>Sunday Closed</v>
      </c>
      <c r="P52" s="107">
        <f>((Q46-Q47)*Q39)+Q43</f>
        <v>9.5652646739363298</v>
      </c>
      <c r="Q52" s="107">
        <f>((Q46+Q47)*Q39)+Q43</f>
        <v>13.294459001449322</v>
      </c>
      <c r="R52" s="102"/>
    </row>
    <row r="53" spans="1:18" x14ac:dyDescent="0.3">
      <c r="A53" s="36">
        <v>3</v>
      </c>
      <c r="B53" s="36">
        <v>0</v>
      </c>
      <c r="C53" s="36">
        <f t="shared" si="1"/>
        <v>0</v>
      </c>
      <c r="D53" s="36">
        <v>6.6</v>
      </c>
      <c r="N53" s="102"/>
      <c r="O53" s="106" t="str">
        <f>Q36</f>
        <v>Sunday Open</v>
      </c>
      <c r="P53" s="107">
        <f>((Q46-Q47)*Q39)+Q40+((Q46-Q47)*Q41)+Q43</f>
        <v>14.348791498680495</v>
      </c>
      <c r="Q53" s="107">
        <f>(Q46+Q47)*Q39+Q40+((Q46+Q47)*Q41)+Q43</f>
        <v>9.9546981832193389</v>
      </c>
      <c r="R53" s="102"/>
    </row>
    <row r="54" spans="1:18" x14ac:dyDescent="0.3">
      <c r="A54" s="36">
        <v>3</v>
      </c>
      <c r="B54" s="36">
        <v>0</v>
      </c>
      <c r="C54" s="36">
        <f t="shared" si="1"/>
        <v>0</v>
      </c>
      <c r="D54" s="36">
        <v>14.1</v>
      </c>
    </row>
    <row r="55" spans="1:18" x14ac:dyDescent="0.3">
      <c r="A55" s="36">
        <v>2</v>
      </c>
      <c r="B55" s="36">
        <v>0</v>
      </c>
      <c r="C55" s="36">
        <f t="shared" si="1"/>
        <v>0</v>
      </c>
      <c r="D55" s="36">
        <v>13.6</v>
      </c>
    </row>
    <row r="56" spans="1:18" x14ac:dyDescent="0.3">
      <c r="A56" s="36">
        <v>3</v>
      </c>
      <c r="B56" s="36">
        <v>1</v>
      </c>
      <c r="C56" s="36">
        <f t="shared" si="1"/>
        <v>3</v>
      </c>
      <c r="D56" s="36">
        <v>12.5</v>
      </c>
    </row>
    <row r="57" spans="1:18" x14ac:dyDescent="0.3">
      <c r="A57" s="36">
        <v>3</v>
      </c>
      <c r="B57" s="36">
        <v>1</v>
      </c>
      <c r="C57" s="36">
        <f t="shared" si="1"/>
        <v>3</v>
      </c>
      <c r="D57" s="36">
        <v>14.5</v>
      </c>
    </row>
    <row r="58" spans="1:18" x14ac:dyDescent="0.3">
      <c r="A58" s="36">
        <v>1</v>
      </c>
      <c r="B58" s="36">
        <v>1</v>
      </c>
      <c r="C58" s="36">
        <f t="shared" si="1"/>
        <v>1</v>
      </c>
      <c r="D58" s="36">
        <v>19</v>
      </c>
    </row>
    <row r="59" spans="1:18" x14ac:dyDescent="0.3">
      <c r="A59" s="36">
        <v>1</v>
      </c>
      <c r="B59" s="36">
        <v>1</v>
      </c>
      <c r="C59" s="36">
        <f t="shared" si="1"/>
        <v>1</v>
      </c>
      <c r="D59" s="36">
        <v>18.2</v>
      </c>
    </row>
    <row r="60" spans="1:18" x14ac:dyDescent="0.3">
      <c r="A60" s="36">
        <v>4</v>
      </c>
      <c r="B60" s="36">
        <v>1</v>
      </c>
      <c r="C60" s="36">
        <f t="shared" si="1"/>
        <v>4</v>
      </c>
      <c r="D60" s="36">
        <v>7.6</v>
      </c>
    </row>
    <row r="61" spans="1:18" x14ac:dyDescent="0.3">
      <c r="A61" s="36">
        <v>0</v>
      </c>
      <c r="B61" s="36">
        <v>1</v>
      </c>
      <c r="C61" s="36">
        <f t="shared" si="1"/>
        <v>0</v>
      </c>
      <c r="D61" s="36">
        <v>18.5</v>
      </c>
    </row>
    <row r="62" spans="1:18" x14ac:dyDescent="0.3">
      <c r="A62" s="36">
        <v>2</v>
      </c>
      <c r="B62" s="36">
        <v>1</v>
      </c>
      <c r="C62" s="36">
        <f t="shared" si="1"/>
        <v>2</v>
      </c>
      <c r="D62" s="36">
        <v>13.1</v>
      </c>
    </row>
    <row r="63" spans="1:18" x14ac:dyDescent="0.3">
      <c r="A63" s="36">
        <v>2</v>
      </c>
      <c r="B63" s="36">
        <v>1</v>
      </c>
      <c r="C63" s="36">
        <f t="shared" si="1"/>
        <v>2</v>
      </c>
      <c r="D63" s="36">
        <v>14.9</v>
      </c>
    </row>
    <row r="64" spans="1:18" x14ac:dyDescent="0.3">
      <c r="A64" s="36">
        <v>2</v>
      </c>
      <c r="B64" s="36">
        <v>1</v>
      </c>
      <c r="C64" s="36">
        <f t="shared" si="1"/>
        <v>2</v>
      </c>
      <c r="D64" s="36">
        <v>10.3</v>
      </c>
    </row>
    <row r="65" spans="1:4" x14ac:dyDescent="0.3">
      <c r="A65" s="36">
        <v>1</v>
      </c>
      <c r="B65" s="36">
        <v>1</v>
      </c>
      <c r="C65" s="36">
        <f t="shared" si="1"/>
        <v>1</v>
      </c>
      <c r="D65" s="36">
        <v>19.3</v>
      </c>
    </row>
    <row r="66" spans="1:4" x14ac:dyDescent="0.3">
      <c r="A66" s="36">
        <v>5</v>
      </c>
      <c r="B66" s="36">
        <v>1</v>
      </c>
      <c r="C66" s="36">
        <f t="shared" ref="C66:C97" si="2">B66*A66</f>
        <v>5</v>
      </c>
      <c r="D66" s="36">
        <v>9.1</v>
      </c>
    </row>
    <row r="67" spans="1:4" x14ac:dyDescent="0.3">
      <c r="A67" s="36">
        <v>4</v>
      </c>
      <c r="B67" s="36">
        <v>1</v>
      </c>
      <c r="C67" s="36">
        <f t="shared" si="2"/>
        <v>4</v>
      </c>
      <c r="D67" s="36">
        <v>9.8000000000000007</v>
      </c>
    </row>
    <row r="68" spans="1:4" x14ac:dyDescent="0.3">
      <c r="A68" s="36">
        <v>0</v>
      </c>
      <c r="B68" s="36">
        <v>1</v>
      </c>
      <c r="C68" s="36">
        <f t="shared" si="2"/>
        <v>0</v>
      </c>
      <c r="D68" s="36">
        <v>16.2</v>
      </c>
    </row>
    <row r="69" spans="1:4" x14ac:dyDescent="0.3">
      <c r="A69" s="36">
        <v>3</v>
      </c>
      <c r="B69" s="36">
        <v>1</v>
      </c>
      <c r="C69" s="36">
        <f t="shared" si="2"/>
        <v>3</v>
      </c>
      <c r="D69" s="36">
        <v>8</v>
      </c>
    </row>
    <row r="70" spans="1:4" x14ac:dyDescent="0.3">
      <c r="A70" s="36">
        <v>0</v>
      </c>
      <c r="B70" s="36">
        <v>1</v>
      </c>
      <c r="C70" s="36">
        <f t="shared" si="2"/>
        <v>0</v>
      </c>
      <c r="D70" s="36">
        <v>16.8</v>
      </c>
    </row>
    <row r="71" spans="1:4" x14ac:dyDescent="0.3">
      <c r="A71" s="36">
        <v>6</v>
      </c>
      <c r="B71" s="36">
        <v>1</v>
      </c>
      <c r="C71" s="36">
        <f t="shared" si="2"/>
        <v>6</v>
      </c>
      <c r="D71" s="36">
        <v>11.8</v>
      </c>
    </row>
    <row r="72" spans="1:4" x14ac:dyDescent="0.3">
      <c r="A72" s="36">
        <v>2</v>
      </c>
      <c r="B72" s="36">
        <v>1</v>
      </c>
      <c r="C72" s="36">
        <f t="shared" si="2"/>
        <v>2</v>
      </c>
      <c r="D72" s="36">
        <v>14</v>
      </c>
    </row>
    <row r="73" spans="1:4" x14ac:dyDescent="0.3">
      <c r="A73" s="36">
        <v>3</v>
      </c>
      <c r="B73" s="36">
        <v>1</v>
      </c>
      <c r="C73" s="36">
        <f t="shared" si="2"/>
        <v>3</v>
      </c>
      <c r="D73" s="36">
        <v>10.5</v>
      </c>
    </row>
    <row r="74" spans="1:4" x14ac:dyDescent="0.3">
      <c r="A74" s="36">
        <v>2</v>
      </c>
      <c r="B74" s="36">
        <v>1</v>
      </c>
      <c r="C74" s="36">
        <f t="shared" si="2"/>
        <v>2</v>
      </c>
      <c r="D74" s="36">
        <v>16.899999999999999</v>
      </c>
    </row>
    <row r="75" spans="1:4" x14ac:dyDescent="0.3">
      <c r="A75" s="36">
        <v>4</v>
      </c>
      <c r="B75" s="36">
        <v>1</v>
      </c>
      <c r="C75" s="36">
        <f t="shared" si="2"/>
        <v>4</v>
      </c>
      <c r="D75" s="36">
        <v>7.9</v>
      </c>
    </row>
    <row r="76" spans="1:4" x14ac:dyDescent="0.3">
      <c r="A76" s="36">
        <v>4</v>
      </c>
      <c r="B76" s="36">
        <v>1</v>
      </c>
      <c r="C76" s="36">
        <f t="shared" si="2"/>
        <v>4</v>
      </c>
      <c r="D76" s="36">
        <v>9.6</v>
      </c>
    </row>
    <row r="77" spans="1:4" x14ac:dyDescent="0.3">
      <c r="A77" s="36">
        <v>2</v>
      </c>
      <c r="B77" s="36">
        <v>1</v>
      </c>
      <c r="C77" s="36">
        <f t="shared" si="2"/>
        <v>2</v>
      </c>
      <c r="D77" s="36">
        <v>16.3</v>
      </c>
    </row>
    <row r="78" spans="1:4" x14ac:dyDescent="0.3">
      <c r="A78" s="36">
        <v>4</v>
      </c>
      <c r="B78" s="36">
        <v>1</v>
      </c>
      <c r="C78" s="36">
        <f t="shared" si="2"/>
        <v>4</v>
      </c>
      <c r="D78" s="36">
        <v>11.2</v>
      </c>
    </row>
    <row r="79" spans="1:4" x14ac:dyDescent="0.3">
      <c r="A79" s="36">
        <v>2</v>
      </c>
      <c r="B79" s="36">
        <v>1</v>
      </c>
      <c r="C79" s="36">
        <f t="shared" si="2"/>
        <v>2</v>
      </c>
      <c r="D79" s="36">
        <v>13.1</v>
      </c>
    </row>
    <row r="80" spans="1:4" x14ac:dyDescent="0.3">
      <c r="A80" s="36">
        <v>1</v>
      </c>
      <c r="B80" s="36">
        <v>1</v>
      </c>
      <c r="C80" s="36">
        <f t="shared" si="2"/>
        <v>1</v>
      </c>
      <c r="D80" s="36">
        <v>16.100000000000001</v>
      </c>
    </row>
    <row r="81" spans="1:4" x14ac:dyDescent="0.3">
      <c r="A81" s="36">
        <v>1</v>
      </c>
      <c r="B81" s="36">
        <v>1</v>
      </c>
      <c r="C81" s="36">
        <f t="shared" si="2"/>
        <v>1</v>
      </c>
      <c r="D81" s="36">
        <v>10.4</v>
      </c>
    </row>
    <row r="82" spans="1:4" x14ac:dyDescent="0.3">
      <c r="A82" s="36">
        <v>3</v>
      </c>
      <c r="B82" s="36">
        <v>1</v>
      </c>
      <c r="C82" s="36">
        <f t="shared" si="2"/>
        <v>3</v>
      </c>
      <c r="D82" s="36">
        <v>12</v>
      </c>
    </row>
    <row r="83" spans="1:4" x14ac:dyDescent="0.3">
      <c r="A83" s="36">
        <v>0</v>
      </c>
      <c r="B83" s="36">
        <v>1</v>
      </c>
      <c r="C83" s="36">
        <f t="shared" si="2"/>
        <v>0</v>
      </c>
      <c r="D83" s="36">
        <v>14.5</v>
      </c>
    </row>
    <row r="84" spans="1:4" x14ac:dyDescent="0.3">
      <c r="A84" s="36">
        <v>3</v>
      </c>
      <c r="B84" s="36">
        <v>1</v>
      </c>
      <c r="C84" s="36">
        <f t="shared" si="2"/>
        <v>3</v>
      </c>
      <c r="D84" s="36">
        <v>9</v>
      </c>
    </row>
    <row r="85" spans="1:4" x14ac:dyDescent="0.3">
      <c r="A85" s="36">
        <v>2</v>
      </c>
      <c r="B85" s="36">
        <v>1</v>
      </c>
      <c r="C85" s="36">
        <f t="shared" si="2"/>
        <v>2</v>
      </c>
      <c r="D85" s="36">
        <v>15.8</v>
      </c>
    </row>
    <row r="86" spans="1:4" x14ac:dyDescent="0.3">
      <c r="A86" s="36">
        <v>1</v>
      </c>
      <c r="B86" s="36">
        <v>1</v>
      </c>
      <c r="C86" s="36">
        <f t="shared" si="2"/>
        <v>1</v>
      </c>
      <c r="D86" s="36">
        <v>14</v>
      </c>
    </row>
    <row r="87" spans="1:4" x14ac:dyDescent="0.3">
      <c r="A87" s="36">
        <v>2</v>
      </c>
      <c r="B87" s="36">
        <v>1</v>
      </c>
      <c r="C87" s="36">
        <f t="shared" si="2"/>
        <v>2</v>
      </c>
      <c r="D87" s="36">
        <v>15.3</v>
      </c>
    </row>
    <row r="88" spans="1:4" x14ac:dyDescent="0.3">
      <c r="A88" s="36">
        <v>2</v>
      </c>
      <c r="B88" s="36">
        <v>1</v>
      </c>
      <c r="C88" s="36">
        <f t="shared" si="2"/>
        <v>2</v>
      </c>
      <c r="D88" s="36">
        <v>14.4</v>
      </c>
    </row>
    <row r="89" spans="1:4" x14ac:dyDescent="0.3">
      <c r="A89" s="36">
        <v>1</v>
      </c>
      <c r="B89" s="36">
        <v>1</v>
      </c>
      <c r="C89" s="36">
        <f t="shared" si="2"/>
        <v>1</v>
      </c>
      <c r="D89" s="36">
        <v>14.8</v>
      </c>
    </row>
    <row r="90" spans="1:4" x14ac:dyDescent="0.3">
      <c r="A90" s="36">
        <v>1</v>
      </c>
      <c r="B90" s="36">
        <v>1</v>
      </c>
      <c r="C90" s="36">
        <f t="shared" si="2"/>
        <v>1</v>
      </c>
      <c r="D90" s="36">
        <v>12.1</v>
      </c>
    </row>
    <row r="91" spans="1:4" x14ac:dyDescent="0.3">
      <c r="A91" s="36">
        <v>6</v>
      </c>
      <c r="B91" s="36">
        <v>1</v>
      </c>
      <c r="C91" s="36">
        <f t="shared" si="2"/>
        <v>6</v>
      </c>
      <c r="D91" s="36">
        <v>8.6999999999999993</v>
      </c>
    </row>
    <row r="92" spans="1:4" x14ac:dyDescent="0.3">
      <c r="A92" s="36">
        <v>3</v>
      </c>
      <c r="B92" s="36">
        <v>1</v>
      </c>
      <c r="C92" s="36">
        <f t="shared" si="2"/>
        <v>3</v>
      </c>
      <c r="D92" s="36">
        <v>9.5</v>
      </c>
    </row>
    <row r="93" spans="1:4" x14ac:dyDescent="0.3">
      <c r="A93" s="36">
        <v>6</v>
      </c>
      <c r="B93" s="36">
        <v>1</v>
      </c>
      <c r="C93" s="36">
        <f t="shared" si="2"/>
        <v>6</v>
      </c>
      <c r="D93" s="36">
        <v>6.8</v>
      </c>
    </row>
    <row r="94" spans="1:4" x14ac:dyDescent="0.3">
      <c r="A94" s="36">
        <v>2</v>
      </c>
      <c r="B94" s="36">
        <v>1</v>
      </c>
      <c r="C94" s="36">
        <f t="shared" si="2"/>
        <v>2</v>
      </c>
      <c r="D94" s="36">
        <v>11.3</v>
      </c>
    </row>
    <row r="95" spans="1:4" x14ac:dyDescent="0.3">
      <c r="A95" s="36">
        <v>3</v>
      </c>
      <c r="B95" s="36">
        <v>1</v>
      </c>
      <c r="C95" s="36">
        <f t="shared" si="2"/>
        <v>3</v>
      </c>
      <c r="D95" s="36">
        <v>9.4</v>
      </c>
    </row>
    <row r="96" spans="1:4" x14ac:dyDescent="0.3">
      <c r="A96" s="36">
        <v>0</v>
      </c>
      <c r="B96" s="36">
        <v>1</v>
      </c>
      <c r="C96" s="36">
        <f t="shared" si="2"/>
        <v>0</v>
      </c>
      <c r="D96" s="36">
        <v>23.5</v>
      </c>
    </row>
    <row r="97" spans="1:4" x14ac:dyDescent="0.3">
      <c r="A97" s="36">
        <v>2</v>
      </c>
      <c r="B97" s="36">
        <v>1</v>
      </c>
      <c r="C97" s="36">
        <f t="shared" si="2"/>
        <v>2</v>
      </c>
      <c r="D97" s="36">
        <v>12.4</v>
      </c>
    </row>
    <row r="98" spans="1:4" x14ac:dyDescent="0.3">
      <c r="A98" s="36">
        <v>3</v>
      </c>
      <c r="B98" s="36">
        <v>1</v>
      </c>
      <c r="C98" s="36">
        <f t="shared" ref="C98:C129" si="3">B98*A98</f>
        <v>3</v>
      </c>
      <c r="D98" s="36">
        <v>13.8</v>
      </c>
    </row>
    <row r="99" spans="1:4" x14ac:dyDescent="0.3">
      <c r="A99" s="36">
        <v>3</v>
      </c>
      <c r="B99" s="36">
        <v>1</v>
      </c>
      <c r="C99" s="36">
        <f t="shared" si="3"/>
        <v>3</v>
      </c>
      <c r="D99" s="36">
        <v>11.6</v>
      </c>
    </row>
    <row r="100" spans="1:4" x14ac:dyDescent="0.3">
      <c r="A100" s="36">
        <v>2</v>
      </c>
      <c r="B100" s="36">
        <v>1</v>
      </c>
      <c r="C100" s="36">
        <f t="shared" si="3"/>
        <v>2</v>
      </c>
      <c r="D100" s="36">
        <v>11.8</v>
      </c>
    </row>
    <row r="101" spans="1:4" x14ac:dyDescent="0.3">
      <c r="A101" s="36">
        <v>1</v>
      </c>
      <c r="B101" s="36">
        <v>1</v>
      </c>
      <c r="C101" s="36">
        <f t="shared" si="3"/>
        <v>1</v>
      </c>
      <c r="D101" s="36">
        <v>12.4</v>
      </c>
    </row>
    <row r="102" spans="1:4" x14ac:dyDescent="0.3">
      <c r="A102" s="36">
        <v>4</v>
      </c>
      <c r="B102" s="36">
        <v>1</v>
      </c>
      <c r="C102" s="36">
        <f t="shared" si="3"/>
        <v>4</v>
      </c>
      <c r="D102" s="36">
        <v>8.1</v>
      </c>
    </row>
    <row r="103" spans="1:4" x14ac:dyDescent="0.3">
      <c r="A103" s="36">
        <v>1</v>
      </c>
      <c r="B103" s="36">
        <v>1</v>
      </c>
      <c r="C103" s="36">
        <f t="shared" si="3"/>
        <v>1</v>
      </c>
      <c r="D103" s="36">
        <v>9.5</v>
      </c>
    </row>
    <row r="104" spans="1:4" x14ac:dyDescent="0.3">
      <c r="A104" s="36">
        <v>5</v>
      </c>
      <c r="B104" s="36">
        <v>1</v>
      </c>
      <c r="C104" s="36">
        <f t="shared" si="3"/>
        <v>5</v>
      </c>
      <c r="D104" s="36">
        <v>9</v>
      </c>
    </row>
    <row r="105" spans="1:4" x14ac:dyDescent="0.3">
      <c r="A105" s="36">
        <v>3</v>
      </c>
      <c r="B105" s="36">
        <v>1</v>
      </c>
      <c r="C105" s="36">
        <f t="shared" si="3"/>
        <v>3</v>
      </c>
      <c r="D105" s="36">
        <v>10.4</v>
      </c>
    </row>
    <row r="106" spans="1:4" x14ac:dyDescent="0.3">
      <c r="A106" s="36">
        <v>5</v>
      </c>
      <c r="B106" s="36">
        <v>1</v>
      </c>
      <c r="C106" s="36">
        <f t="shared" si="3"/>
        <v>5</v>
      </c>
      <c r="D106" s="36">
        <v>12.7</v>
      </c>
    </row>
    <row r="107" spans="1:4" x14ac:dyDescent="0.3">
      <c r="A107" s="36">
        <v>3</v>
      </c>
      <c r="B107" s="36">
        <v>1</v>
      </c>
      <c r="C107" s="36">
        <f t="shared" si="3"/>
        <v>3</v>
      </c>
      <c r="D107" s="36">
        <v>14</v>
      </c>
    </row>
    <row r="108" spans="1:4" x14ac:dyDescent="0.3">
      <c r="A108" s="36">
        <v>3</v>
      </c>
      <c r="B108" s="36">
        <v>1</v>
      </c>
      <c r="C108" s="36">
        <f t="shared" si="3"/>
        <v>3</v>
      </c>
      <c r="D108" s="36">
        <v>9.4</v>
      </c>
    </row>
    <row r="109" spans="1:4" x14ac:dyDescent="0.3">
      <c r="A109" s="36">
        <v>3</v>
      </c>
      <c r="B109" s="36">
        <v>1</v>
      </c>
      <c r="C109" s="36">
        <f t="shared" si="3"/>
        <v>3</v>
      </c>
      <c r="D109" s="36">
        <v>14</v>
      </c>
    </row>
    <row r="110" spans="1:4" x14ac:dyDescent="0.3">
      <c r="A110" s="36">
        <v>4</v>
      </c>
      <c r="B110" s="36">
        <v>1</v>
      </c>
      <c r="C110" s="36">
        <f t="shared" si="3"/>
        <v>4</v>
      </c>
      <c r="D110" s="36">
        <v>8.1</v>
      </c>
    </row>
    <row r="111" spans="1:4" x14ac:dyDescent="0.3">
      <c r="A111" s="36">
        <v>3</v>
      </c>
      <c r="B111" s="36">
        <v>1</v>
      </c>
      <c r="C111" s="36">
        <f t="shared" si="3"/>
        <v>3</v>
      </c>
      <c r="D111" s="36">
        <v>14.8</v>
      </c>
    </row>
    <row r="112" spans="1:4" x14ac:dyDescent="0.3">
      <c r="A112" s="36">
        <v>5</v>
      </c>
      <c r="B112" s="36">
        <v>1</v>
      </c>
      <c r="C112" s="36">
        <f t="shared" si="3"/>
        <v>5</v>
      </c>
      <c r="D112" s="36">
        <v>7.3</v>
      </c>
    </row>
    <row r="113" spans="1:4" x14ac:dyDescent="0.3">
      <c r="A113" s="36">
        <v>4</v>
      </c>
      <c r="B113" s="36">
        <v>1</v>
      </c>
      <c r="C113" s="36">
        <f t="shared" si="3"/>
        <v>4</v>
      </c>
      <c r="D113" s="36">
        <v>7.6</v>
      </c>
    </row>
    <row r="114" spans="1:4" x14ac:dyDescent="0.3">
      <c r="A114" s="36">
        <v>1</v>
      </c>
      <c r="B114" s="36">
        <v>1</v>
      </c>
      <c r="C114" s="36">
        <f t="shared" si="3"/>
        <v>1</v>
      </c>
      <c r="D114" s="36">
        <v>9</v>
      </c>
    </row>
    <row r="115" spans="1:4" x14ac:dyDescent="0.3">
      <c r="A115" s="36">
        <v>2</v>
      </c>
      <c r="B115" s="36">
        <v>1</v>
      </c>
      <c r="C115" s="36">
        <f t="shared" si="3"/>
        <v>2</v>
      </c>
      <c r="D115" s="36">
        <v>12.9</v>
      </c>
    </row>
    <row r="116" spans="1:4" x14ac:dyDescent="0.3">
      <c r="A116" s="36">
        <v>4</v>
      </c>
      <c r="B116" s="36">
        <v>1</v>
      </c>
      <c r="C116" s="36">
        <f t="shared" si="3"/>
        <v>4</v>
      </c>
      <c r="D116" s="36">
        <v>9</v>
      </c>
    </row>
    <row r="117" spans="1:4" x14ac:dyDescent="0.3">
      <c r="A117" s="36">
        <v>0</v>
      </c>
      <c r="B117" s="36">
        <v>1</v>
      </c>
      <c r="C117" s="36">
        <f t="shared" si="3"/>
        <v>0</v>
      </c>
      <c r="D117" s="36">
        <v>18.2</v>
      </c>
    </row>
    <row r="118" spans="1:4" x14ac:dyDescent="0.3">
      <c r="A118" s="36">
        <v>2</v>
      </c>
      <c r="B118" s="36">
        <v>1</v>
      </c>
      <c r="C118" s="36">
        <f t="shared" si="3"/>
        <v>2</v>
      </c>
      <c r="D118" s="36">
        <v>12.5</v>
      </c>
    </row>
    <row r="119" spans="1:4" x14ac:dyDescent="0.3">
      <c r="A119" s="36">
        <v>3</v>
      </c>
      <c r="B119" s="36">
        <v>1</v>
      </c>
      <c r="C119" s="36">
        <f t="shared" si="3"/>
        <v>3</v>
      </c>
      <c r="D119" s="36">
        <v>12.5</v>
      </c>
    </row>
    <row r="120" spans="1:4" x14ac:dyDescent="0.3">
      <c r="A120" s="36">
        <v>7</v>
      </c>
      <c r="B120" s="36">
        <v>1</v>
      </c>
      <c r="C120" s="36">
        <f t="shared" si="3"/>
        <v>7</v>
      </c>
      <c r="D120" s="36">
        <v>9.3000000000000007</v>
      </c>
    </row>
    <row r="121" spans="1:4" x14ac:dyDescent="0.3">
      <c r="A121" s="36">
        <v>3</v>
      </c>
      <c r="B121" s="36">
        <v>1</v>
      </c>
      <c r="C121" s="36">
        <f t="shared" si="3"/>
        <v>3</v>
      </c>
      <c r="D121" s="36">
        <v>8.1999999999999993</v>
      </c>
    </row>
    <row r="122" spans="1:4" x14ac:dyDescent="0.3">
      <c r="A122" s="36">
        <v>2</v>
      </c>
      <c r="B122" s="36">
        <v>1</v>
      </c>
      <c r="C122" s="36">
        <f t="shared" si="3"/>
        <v>2</v>
      </c>
      <c r="D122" s="36">
        <v>14.8</v>
      </c>
    </row>
    <row r="123" spans="1:4" x14ac:dyDescent="0.3">
      <c r="A123" s="36">
        <v>4</v>
      </c>
      <c r="B123" s="36">
        <v>1</v>
      </c>
      <c r="C123" s="36">
        <f t="shared" si="3"/>
        <v>4</v>
      </c>
      <c r="D123" s="36">
        <v>8.8000000000000007</v>
      </c>
    </row>
    <row r="124" spans="1:4" x14ac:dyDescent="0.3">
      <c r="A124" s="36">
        <v>2</v>
      </c>
      <c r="B124" s="36">
        <v>1</v>
      </c>
      <c r="C124" s="36">
        <f t="shared" si="3"/>
        <v>2</v>
      </c>
      <c r="D124" s="36">
        <v>9.6999999999999993</v>
      </c>
    </row>
    <row r="125" spans="1:4" x14ac:dyDescent="0.3">
      <c r="A125" s="36">
        <v>2</v>
      </c>
      <c r="B125" s="36">
        <v>1</v>
      </c>
      <c r="C125" s="36">
        <f t="shared" si="3"/>
        <v>2</v>
      </c>
      <c r="D125" s="36">
        <v>9.6999999999999993</v>
      </c>
    </row>
    <row r="126" spans="1:4" x14ac:dyDescent="0.3">
      <c r="A126" s="36">
        <v>3</v>
      </c>
      <c r="B126" s="36">
        <v>1</v>
      </c>
      <c r="C126" s="36">
        <f t="shared" si="3"/>
        <v>3</v>
      </c>
      <c r="D126" s="36">
        <v>10.5</v>
      </c>
    </row>
    <row r="127" spans="1:4" x14ac:dyDescent="0.3">
      <c r="A127" s="36">
        <v>7</v>
      </c>
      <c r="B127" s="36">
        <v>1</v>
      </c>
      <c r="C127" s="36">
        <f t="shared" si="3"/>
        <v>7</v>
      </c>
      <c r="D127" s="36">
        <v>8.9</v>
      </c>
    </row>
    <row r="128" spans="1:4" x14ac:dyDescent="0.3">
      <c r="A128" s="36">
        <v>4</v>
      </c>
      <c r="B128" s="36">
        <v>1</v>
      </c>
      <c r="C128" s="36">
        <f t="shared" si="3"/>
        <v>4</v>
      </c>
      <c r="D128" s="36">
        <v>7.9</v>
      </c>
    </row>
    <row r="129" spans="1:4" x14ac:dyDescent="0.3">
      <c r="A129" s="36">
        <v>0</v>
      </c>
      <c r="B129" s="36">
        <v>1</v>
      </c>
      <c r="C129" s="36">
        <f t="shared" si="3"/>
        <v>0</v>
      </c>
      <c r="D129" s="36">
        <v>21</v>
      </c>
    </row>
    <row r="130" spans="1:4" x14ac:dyDescent="0.3">
      <c r="A130" s="36">
        <v>5</v>
      </c>
      <c r="B130" s="36">
        <v>1</v>
      </c>
      <c r="C130" s="36">
        <f t="shared" ref="C130:C151" si="4">B130*A130</f>
        <v>5</v>
      </c>
      <c r="D130" s="36">
        <v>7.5</v>
      </c>
    </row>
    <row r="131" spans="1:4" x14ac:dyDescent="0.3">
      <c r="A131" s="36">
        <v>2</v>
      </c>
      <c r="B131" s="36">
        <v>1</v>
      </c>
      <c r="C131" s="36">
        <f t="shared" si="4"/>
        <v>2</v>
      </c>
      <c r="D131" s="36">
        <v>11.8</v>
      </c>
    </row>
    <row r="132" spans="1:4" x14ac:dyDescent="0.3">
      <c r="A132" s="36">
        <v>3</v>
      </c>
      <c r="B132" s="36">
        <v>1</v>
      </c>
      <c r="C132" s="36">
        <f t="shared" si="4"/>
        <v>3</v>
      </c>
      <c r="D132" s="36">
        <v>11.4</v>
      </c>
    </row>
    <row r="133" spans="1:4" x14ac:dyDescent="0.3">
      <c r="A133" s="36">
        <v>4</v>
      </c>
      <c r="B133" s="36">
        <v>1</v>
      </c>
      <c r="C133" s="36">
        <f t="shared" si="4"/>
        <v>4</v>
      </c>
      <c r="D133" s="36">
        <v>9.8000000000000007</v>
      </c>
    </row>
    <row r="134" spans="1:4" x14ac:dyDescent="0.3">
      <c r="A134" s="36">
        <v>2</v>
      </c>
      <c r="B134" s="36">
        <v>1</v>
      </c>
      <c r="C134" s="36">
        <f t="shared" si="4"/>
        <v>2</v>
      </c>
      <c r="D134" s="36">
        <v>8.6999999999999993</v>
      </c>
    </row>
    <row r="135" spans="1:4" x14ac:dyDescent="0.3">
      <c r="A135" s="36">
        <v>5</v>
      </c>
      <c r="B135" s="36">
        <v>1</v>
      </c>
      <c r="C135" s="36">
        <f t="shared" si="4"/>
        <v>5</v>
      </c>
      <c r="D135" s="36">
        <v>9.1</v>
      </c>
    </row>
    <row r="136" spans="1:4" x14ac:dyDescent="0.3">
      <c r="A136" s="36">
        <v>4</v>
      </c>
      <c r="B136" s="36">
        <v>1</v>
      </c>
      <c r="C136" s="36">
        <f t="shared" si="4"/>
        <v>4</v>
      </c>
      <c r="D136" s="36">
        <v>9.6999999999999993</v>
      </c>
    </row>
    <row r="137" spans="1:4" x14ac:dyDescent="0.3">
      <c r="A137" s="36">
        <v>2</v>
      </c>
      <c r="B137" s="36">
        <v>1</v>
      </c>
      <c r="C137" s="36">
        <f t="shared" si="4"/>
        <v>2</v>
      </c>
      <c r="D137" s="36">
        <v>9.6999999999999993</v>
      </c>
    </row>
    <row r="138" spans="1:4" x14ac:dyDescent="0.3">
      <c r="A138" s="36">
        <v>3</v>
      </c>
      <c r="B138" s="36">
        <v>1</v>
      </c>
      <c r="C138" s="36">
        <f t="shared" si="4"/>
        <v>3</v>
      </c>
      <c r="D138" s="36">
        <v>13.9</v>
      </c>
    </row>
    <row r="139" spans="1:4" x14ac:dyDescent="0.3">
      <c r="A139" s="36">
        <v>3</v>
      </c>
      <c r="B139" s="36">
        <v>1</v>
      </c>
      <c r="C139" s="36">
        <f t="shared" si="4"/>
        <v>3</v>
      </c>
      <c r="D139" s="36">
        <v>10.3</v>
      </c>
    </row>
    <row r="140" spans="1:4" x14ac:dyDescent="0.3">
      <c r="A140" s="36">
        <v>5</v>
      </c>
      <c r="B140" s="36">
        <v>1</v>
      </c>
      <c r="C140" s="36">
        <f t="shared" si="4"/>
        <v>5</v>
      </c>
      <c r="D140" s="36">
        <v>11.7</v>
      </c>
    </row>
    <row r="141" spans="1:4" x14ac:dyDescent="0.3">
      <c r="A141" s="36">
        <v>2</v>
      </c>
      <c r="B141" s="36">
        <v>1</v>
      </c>
      <c r="C141" s="36">
        <f t="shared" si="4"/>
        <v>2</v>
      </c>
      <c r="D141" s="36">
        <v>9.4</v>
      </c>
    </row>
    <row r="142" spans="1:4" x14ac:dyDescent="0.3">
      <c r="A142" s="36">
        <v>3</v>
      </c>
      <c r="B142" s="36">
        <v>1</v>
      </c>
      <c r="C142" s="36">
        <f t="shared" si="4"/>
        <v>3</v>
      </c>
      <c r="D142" s="36">
        <v>9.5</v>
      </c>
    </row>
    <row r="143" spans="1:4" x14ac:dyDescent="0.3">
      <c r="A143" s="36">
        <v>4</v>
      </c>
      <c r="B143" s="36">
        <v>1</v>
      </c>
      <c r="C143" s="36">
        <f t="shared" si="4"/>
        <v>4</v>
      </c>
      <c r="D143" s="36">
        <v>8.6999999999999993</v>
      </c>
    </row>
    <row r="144" spans="1:4" x14ac:dyDescent="0.3">
      <c r="A144" s="36">
        <v>2</v>
      </c>
      <c r="B144" s="36">
        <v>1</v>
      </c>
      <c r="C144" s="36">
        <f t="shared" si="4"/>
        <v>2</v>
      </c>
      <c r="D144" s="36">
        <v>12.8</v>
      </c>
    </row>
    <row r="145" spans="1:4" x14ac:dyDescent="0.3">
      <c r="A145" s="36">
        <v>2</v>
      </c>
      <c r="B145" s="36">
        <v>1</v>
      </c>
      <c r="C145" s="36">
        <f t="shared" si="4"/>
        <v>2</v>
      </c>
      <c r="D145" s="36">
        <v>17</v>
      </c>
    </row>
    <row r="146" spans="1:4" x14ac:dyDescent="0.3">
      <c r="A146" s="36">
        <v>0</v>
      </c>
      <c r="B146" s="36">
        <v>1</v>
      </c>
      <c r="C146" s="36">
        <f t="shared" si="4"/>
        <v>0</v>
      </c>
      <c r="D146" s="36">
        <v>16.7</v>
      </c>
    </row>
    <row r="147" spans="1:4" x14ac:dyDescent="0.3">
      <c r="A147" s="36">
        <v>1</v>
      </c>
      <c r="B147" s="36">
        <v>1</v>
      </c>
      <c r="C147" s="36">
        <f t="shared" si="4"/>
        <v>1</v>
      </c>
      <c r="D147" s="36">
        <v>15.9</v>
      </c>
    </row>
    <row r="148" spans="1:4" x14ac:dyDescent="0.3">
      <c r="A148" s="36">
        <v>4</v>
      </c>
      <c r="B148" s="36">
        <v>1</v>
      </c>
      <c r="C148" s="36">
        <f t="shared" si="4"/>
        <v>4</v>
      </c>
      <c r="D148" s="36">
        <v>7.9</v>
      </c>
    </row>
    <row r="149" spans="1:4" x14ac:dyDescent="0.3">
      <c r="A149" s="36">
        <v>4</v>
      </c>
      <c r="B149" s="36">
        <v>1</v>
      </c>
      <c r="C149" s="36">
        <f t="shared" si="4"/>
        <v>4</v>
      </c>
      <c r="D149" s="36">
        <v>8.1</v>
      </c>
    </row>
    <row r="150" spans="1:4" x14ac:dyDescent="0.3">
      <c r="A150" s="36">
        <v>3</v>
      </c>
      <c r="B150" s="36">
        <v>1</v>
      </c>
      <c r="C150" s="36">
        <f t="shared" si="4"/>
        <v>3</v>
      </c>
      <c r="D150" s="36">
        <v>10</v>
      </c>
    </row>
    <row r="151" spans="1:4" x14ac:dyDescent="0.3">
      <c r="A151" s="36">
        <v>5</v>
      </c>
      <c r="B151" s="36">
        <v>1</v>
      </c>
      <c r="C151" s="36">
        <f t="shared" si="4"/>
        <v>5</v>
      </c>
      <c r="D151" s="36">
        <v>11.6</v>
      </c>
    </row>
    <row r="152" spans="1:4" x14ac:dyDescent="0.3">
      <c r="A152" s="128"/>
    </row>
    <row r="153" spans="1:4" x14ac:dyDescent="0.3">
      <c r="A153" s="128"/>
    </row>
  </sheetData>
  <sortState xmlns:xlrd2="http://schemas.microsoft.com/office/spreadsheetml/2017/richdata2" ref="B2:D143">
    <sortCondition ref="B2:B143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D8124-3688-443B-8AFC-DE0267028894}">
  <dimension ref="A1:BM151"/>
  <sheetViews>
    <sheetView showGridLines="0" zoomScale="85" zoomScaleNormal="85" workbookViewId="0"/>
  </sheetViews>
  <sheetFormatPr defaultRowHeight="14.4" x14ac:dyDescent="0.3"/>
  <cols>
    <col min="1" max="1" width="10.33203125" customWidth="1"/>
    <col min="27" max="42" width="8.88671875" style="229"/>
  </cols>
  <sheetData>
    <row r="1" spans="1:65" x14ac:dyDescent="0.3">
      <c r="D1" s="240" t="s">
        <v>47</v>
      </c>
      <c r="E1" s="240"/>
      <c r="AA1" s="227" t="s">
        <v>40</v>
      </c>
      <c r="AB1" s="227" t="s">
        <v>42</v>
      </c>
      <c r="AC1" s="227" t="s">
        <v>43</v>
      </c>
      <c r="AD1" s="227" t="s">
        <v>44</v>
      </c>
      <c r="AE1" s="227" t="s">
        <v>45</v>
      </c>
      <c r="AF1" s="227" t="s">
        <v>46</v>
      </c>
      <c r="AG1" s="227" t="s">
        <v>49</v>
      </c>
      <c r="AH1" s="227" t="s">
        <v>50</v>
      </c>
      <c r="AI1" s="227" t="s">
        <v>51</v>
      </c>
      <c r="AJ1" s="227" t="s">
        <v>52</v>
      </c>
      <c r="AK1" s="227" t="s">
        <v>53</v>
      </c>
      <c r="AL1" s="227" t="s">
        <v>55</v>
      </c>
      <c r="AM1" s="227" t="s">
        <v>39</v>
      </c>
      <c r="AN1" s="227" t="s">
        <v>41</v>
      </c>
      <c r="AO1" s="227" t="s">
        <v>48</v>
      </c>
      <c r="AP1" s="227" t="s">
        <v>54</v>
      </c>
      <c r="AQ1" s="166" t="s">
        <v>34</v>
      </c>
      <c r="AR1" s="166" t="s">
        <v>56</v>
      </c>
      <c r="AS1" s="166" t="s">
        <v>47</v>
      </c>
      <c r="AU1" s="166" t="s">
        <v>40</v>
      </c>
      <c r="AV1" s="166" t="s">
        <v>42</v>
      </c>
      <c r="AW1" s="166" t="s">
        <v>43</v>
      </c>
      <c r="AX1" s="166" t="s">
        <v>44</v>
      </c>
      <c r="AY1" s="166" t="s">
        <v>45</v>
      </c>
      <c r="AZ1" s="166" t="s">
        <v>46</v>
      </c>
      <c r="BA1" s="166" t="s">
        <v>49</v>
      </c>
      <c r="BB1" s="166" t="s">
        <v>50</v>
      </c>
      <c r="BC1" s="166" t="s">
        <v>51</v>
      </c>
      <c r="BD1" s="166" t="s">
        <v>52</v>
      </c>
      <c r="BE1" s="166" t="s">
        <v>53</v>
      </c>
      <c r="BF1" s="166" t="s">
        <v>55</v>
      </c>
      <c r="BG1" s="166" t="s">
        <v>39</v>
      </c>
      <c r="BH1" s="166" t="s">
        <v>41</v>
      </c>
      <c r="BI1" s="166" t="s">
        <v>48</v>
      </c>
      <c r="BJ1" s="166" t="s">
        <v>54</v>
      </c>
      <c r="BK1" s="166" t="s">
        <v>34</v>
      </c>
      <c r="BL1" s="166" t="s">
        <v>56</v>
      </c>
      <c r="BM1" s="166" t="s">
        <v>47</v>
      </c>
    </row>
    <row r="2" spans="1:65" ht="15.6" x14ac:dyDescent="0.3">
      <c r="A2" s="72"/>
      <c r="D2" s="36" t="s">
        <v>154</v>
      </c>
      <c r="E2" s="36" t="s">
        <v>155</v>
      </c>
      <c r="AA2" s="37">
        <v>2.2999999999999998</v>
      </c>
      <c r="AB2" s="37">
        <v>10</v>
      </c>
      <c r="AC2" s="37">
        <v>0.71199999999999997</v>
      </c>
      <c r="AD2" s="37">
        <v>171</v>
      </c>
      <c r="AE2" s="37">
        <v>3</v>
      </c>
      <c r="AF2" s="37">
        <v>110</v>
      </c>
      <c r="AG2" s="37">
        <v>33</v>
      </c>
      <c r="AH2" s="37">
        <v>12</v>
      </c>
      <c r="AI2" s="37">
        <v>2</v>
      </c>
      <c r="AJ2" s="37">
        <v>38</v>
      </c>
      <c r="AK2" s="37">
        <v>46</v>
      </c>
      <c r="AL2" s="228">
        <v>4.0935672514619881E-2</v>
      </c>
      <c r="AM2" s="37">
        <v>12.5</v>
      </c>
      <c r="AN2" s="37">
        <v>60</v>
      </c>
      <c r="AO2" s="37">
        <v>0</v>
      </c>
      <c r="AP2" s="37">
        <v>1</v>
      </c>
      <c r="AQ2" s="57">
        <v>171</v>
      </c>
      <c r="AR2" s="57">
        <v>178</v>
      </c>
      <c r="AS2" s="36">
        <v>1</v>
      </c>
      <c r="AU2" s="36">
        <v>2.7</v>
      </c>
      <c r="AV2" s="36">
        <v>8</v>
      </c>
      <c r="AW2" s="36">
        <v>0.93700000000000006</v>
      </c>
      <c r="AX2" s="36">
        <v>215</v>
      </c>
      <c r="AY2" s="36">
        <v>4</v>
      </c>
      <c r="AZ2" s="36">
        <v>112</v>
      </c>
      <c r="BA2" s="36">
        <v>31</v>
      </c>
      <c r="BB2" s="36">
        <v>12</v>
      </c>
      <c r="BC2" s="36">
        <v>5</v>
      </c>
      <c r="BD2" s="36">
        <v>40</v>
      </c>
      <c r="BE2" s="36">
        <v>42</v>
      </c>
      <c r="BF2" s="74">
        <v>4.9180327868852458E-2</v>
      </c>
      <c r="BG2" s="36">
        <v>17.100000000000001</v>
      </c>
      <c r="BH2" s="36">
        <v>75</v>
      </c>
      <c r="BI2" s="36">
        <v>1</v>
      </c>
      <c r="BJ2" s="36">
        <v>1</v>
      </c>
      <c r="BK2" s="36">
        <v>183</v>
      </c>
      <c r="BL2" s="36">
        <v>192</v>
      </c>
      <c r="BM2" s="36">
        <v>0</v>
      </c>
    </row>
    <row r="3" spans="1:65" ht="15.6" x14ac:dyDescent="0.3">
      <c r="A3" s="72"/>
      <c r="D3" s="36">
        <v>1</v>
      </c>
      <c r="E3" s="36">
        <v>0</v>
      </c>
      <c r="AA3" s="37">
        <v>2.7</v>
      </c>
      <c r="AB3" s="37">
        <v>8</v>
      </c>
      <c r="AC3" s="37">
        <v>9.0999999999999998E-2</v>
      </c>
      <c r="AD3" s="37">
        <v>213</v>
      </c>
      <c r="AE3" s="37">
        <v>3</v>
      </c>
      <c r="AF3" s="37">
        <v>134</v>
      </c>
      <c r="AG3" s="37">
        <v>33</v>
      </c>
      <c r="AH3" s="37">
        <v>16</v>
      </c>
      <c r="AI3" s="37">
        <v>1</v>
      </c>
      <c r="AJ3" s="37">
        <v>36</v>
      </c>
      <c r="AK3" s="37">
        <v>73</v>
      </c>
      <c r="AL3" s="228">
        <v>5.9523809523809521E-2</v>
      </c>
      <c r="AM3" s="37">
        <v>14.5</v>
      </c>
      <c r="AN3" s="37">
        <v>69</v>
      </c>
      <c r="AO3" s="37">
        <v>0</v>
      </c>
      <c r="AP3" s="37">
        <v>1</v>
      </c>
      <c r="AQ3" s="57">
        <v>168</v>
      </c>
      <c r="AR3" s="57">
        <v>178</v>
      </c>
      <c r="AS3" s="36">
        <v>1</v>
      </c>
      <c r="AU3" s="36">
        <v>2.1</v>
      </c>
      <c r="AV3" s="36">
        <v>16</v>
      </c>
      <c r="AW3" s="36">
        <v>6.5000000000000002E-2</v>
      </c>
      <c r="AX3" s="36">
        <v>154</v>
      </c>
      <c r="AY3" s="36">
        <v>3</v>
      </c>
      <c r="AZ3" s="36">
        <v>75</v>
      </c>
      <c r="BA3" s="36">
        <v>42</v>
      </c>
      <c r="BB3" s="36">
        <v>13</v>
      </c>
      <c r="BC3" s="36">
        <v>2</v>
      </c>
      <c r="BD3" s="36">
        <v>34</v>
      </c>
      <c r="BE3" s="36">
        <v>34</v>
      </c>
      <c r="BF3" s="74">
        <v>4.4303797468354431E-2</v>
      </c>
      <c r="BG3" s="36">
        <v>9.1999999999999993</v>
      </c>
      <c r="BH3" s="36">
        <v>56</v>
      </c>
      <c r="BI3" s="36">
        <v>0</v>
      </c>
      <c r="BJ3" s="36">
        <v>1</v>
      </c>
      <c r="BK3" s="36">
        <v>158</v>
      </c>
      <c r="BL3" s="36">
        <v>165</v>
      </c>
      <c r="BM3" s="36">
        <v>0</v>
      </c>
    </row>
    <row r="4" spans="1:65" ht="15.6" x14ac:dyDescent="0.3">
      <c r="A4" s="109" t="s">
        <v>158</v>
      </c>
      <c r="B4" s="94" t="s">
        <v>156</v>
      </c>
      <c r="C4" s="37">
        <v>1</v>
      </c>
      <c r="D4" s="95">
        <v>0.47916666666666669</v>
      </c>
      <c r="E4" s="95">
        <v>0.51851851851851849</v>
      </c>
      <c r="AA4" s="37">
        <v>3.1</v>
      </c>
      <c r="AB4" s="37">
        <v>7</v>
      </c>
      <c r="AC4" s="37">
        <v>1.72</v>
      </c>
      <c r="AD4" s="37">
        <v>255</v>
      </c>
      <c r="AE4" s="37">
        <v>1</v>
      </c>
      <c r="AF4" s="37">
        <v>98</v>
      </c>
      <c r="AG4" s="37">
        <v>40</v>
      </c>
      <c r="AH4" s="37">
        <v>13</v>
      </c>
      <c r="AI4" s="37">
        <v>2</v>
      </c>
      <c r="AJ4" s="37">
        <v>39</v>
      </c>
      <c r="AK4" s="37">
        <v>64</v>
      </c>
      <c r="AL4" s="228">
        <v>4.4444444444444446E-2</v>
      </c>
      <c r="AM4" s="37">
        <v>19</v>
      </c>
      <c r="AN4" s="37">
        <v>79</v>
      </c>
      <c r="AO4" s="37">
        <v>1</v>
      </c>
      <c r="AP4" s="37">
        <v>1</v>
      </c>
      <c r="AQ4" s="57">
        <v>180</v>
      </c>
      <c r="AR4" s="57">
        <v>188</v>
      </c>
      <c r="AS4" s="36">
        <v>1</v>
      </c>
      <c r="AU4" s="36">
        <v>1.8</v>
      </c>
      <c r="AV4" s="36">
        <v>23</v>
      </c>
      <c r="AW4" s="36">
        <v>1.607</v>
      </c>
      <c r="AX4" s="36">
        <v>123</v>
      </c>
      <c r="AY4" s="36">
        <v>1</v>
      </c>
      <c r="AZ4" s="36">
        <v>72</v>
      </c>
      <c r="BA4" s="36">
        <v>45</v>
      </c>
      <c r="BB4" s="36">
        <v>8</v>
      </c>
      <c r="BC4" s="36">
        <v>3</v>
      </c>
      <c r="BD4" s="36">
        <v>44</v>
      </c>
      <c r="BE4" s="36">
        <v>19</v>
      </c>
      <c r="BF4" s="74">
        <v>4.2944785276073622E-2</v>
      </c>
      <c r="BG4" s="36">
        <v>8.1</v>
      </c>
      <c r="BH4" s="36">
        <v>60</v>
      </c>
      <c r="BI4" s="36">
        <v>0</v>
      </c>
      <c r="BJ4" s="36">
        <v>0</v>
      </c>
      <c r="BK4" s="36">
        <v>163</v>
      </c>
      <c r="BL4" s="36">
        <v>170</v>
      </c>
      <c r="BM4" s="36">
        <v>0</v>
      </c>
    </row>
    <row r="5" spans="1:65" ht="15.6" x14ac:dyDescent="0.3">
      <c r="A5" s="109" t="s">
        <v>159</v>
      </c>
      <c r="B5" s="94" t="s">
        <v>157</v>
      </c>
      <c r="C5" s="37">
        <v>0</v>
      </c>
      <c r="D5" s="95">
        <v>0.52083333333333337</v>
      </c>
      <c r="E5" s="95">
        <v>0.48148148148148145</v>
      </c>
      <c r="AA5" s="37">
        <v>2.6</v>
      </c>
      <c r="AB5" s="37">
        <v>7</v>
      </c>
      <c r="AC5" s="37">
        <v>1.3720000000000001</v>
      </c>
      <c r="AD5" s="37">
        <v>287</v>
      </c>
      <c r="AE5" s="37">
        <v>1</v>
      </c>
      <c r="AF5" s="37">
        <v>85</v>
      </c>
      <c r="AG5" s="37">
        <v>29</v>
      </c>
      <c r="AH5" s="37">
        <v>10</v>
      </c>
      <c r="AI5" s="37">
        <v>2</v>
      </c>
      <c r="AJ5" s="37">
        <v>38</v>
      </c>
      <c r="AK5" s="37">
        <v>66</v>
      </c>
      <c r="AL5" s="228">
        <v>4.046242774566474E-2</v>
      </c>
      <c r="AM5" s="37">
        <v>18.2</v>
      </c>
      <c r="AN5" s="37">
        <v>66</v>
      </c>
      <c r="AO5" s="37">
        <v>1</v>
      </c>
      <c r="AP5" s="37">
        <v>0</v>
      </c>
      <c r="AQ5" s="57">
        <v>173</v>
      </c>
      <c r="AR5" s="57">
        <v>180</v>
      </c>
      <c r="AS5" s="36">
        <v>1</v>
      </c>
      <c r="AU5" s="36">
        <v>2.8</v>
      </c>
      <c r="AV5" s="36">
        <v>9</v>
      </c>
      <c r="AW5" s="36">
        <v>0.05</v>
      </c>
      <c r="AX5" s="36">
        <v>228</v>
      </c>
      <c r="AY5" s="36">
        <v>4</v>
      </c>
      <c r="AZ5" s="36">
        <v>86</v>
      </c>
      <c r="BA5" s="36">
        <v>31</v>
      </c>
      <c r="BB5" s="36">
        <v>13</v>
      </c>
      <c r="BC5" s="36">
        <v>1</v>
      </c>
      <c r="BD5" s="36">
        <v>38</v>
      </c>
      <c r="BE5" s="36">
        <v>70</v>
      </c>
      <c r="BF5" s="74">
        <v>4.6242774566473986E-2</v>
      </c>
      <c r="BG5" s="36">
        <v>15.7</v>
      </c>
      <c r="BH5" s="36">
        <v>58</v>
      </c>
      <c r="BI5" s="36">
        <v>1</v>
      </c>
      <c r="BJ5" s="36">
        <v>1</v>
      </c>
      <c r="BK5" s="36">
        <v>173</v>
      </c>
      <c r="BL5" s="36">
        <v>181</v>
      </c>
      <c r="BM5" s="36">
        <v>0</v>
      </c>
    </row>
    <row r="6" spans="1:65" ht="15.6" x14ac:dyDescent="0.3">
      <c r="A6" s="72"/>
      <c r="D6" s="47">
        <v>96</v>
      </c>
      <c r="E6" s="47">
        <v>54</v>
      </c>
      <c r="AA6" s="37">
        <v>2</v>
      </c>
      <c r="AB6" s="37">
        <v>15</v>
      </c>
      <c r="AC6" s="37">
        <v>0.93500000000000005</v>
      </c>
      <c r="AD6" s="37">
        <v>112</v>
      </c>
      <c r="AE6" s="37">
        <v>4</v>
      </c>
      <c r="AF6" s="37">
        <v>72</v>
      </c>
      <c r="AG6" s="37">
        <v>36</v>
      </c>
      <c r="AH6" s="37">
        <v>4</v>
      </c>
      <c r="AI6" s="37">
        <v>3</v>
      </c>
      <c r="AJ6" s="37">
        <v>40</v>
      </c>
      <c r="AK6" s="37">
        <v>29</v>
      </c>
      <c r="AL6" s="228">
        <v>3.0120481927710843E-2</v>
      </c>
      <c r="AM6" s="37">
        <v>7.6</v>
      </c>
      <c r="AN6" s="37">
        <v>51</v>
      </c>
      <c r="AO6" s="37">
        <v>0</v>
      </c>
      <c r="AP6" s="37">
        <v>0</v>
      </c>
      <c r="AQ6" s="57">
        <v>166</v>
      </c>
      <c r="AR6" s="57">
        <v>171</v>
      </c>
      <c r="AS6" s="36">
        <v>1</v>
      </c>
      <c r="AU6" s="36">
        <v>3.8</v>
      </c>
      <c r="AV6" s="36">
        <v>9</v>
      </c>
      <c r="AW6" s="36">
        <v>1.76</v>
      </c>
      <c r="AX6" s="36">
        <v>369</v>
      </c>
      <c r="AY6" s="36">
        <v>4</v>
      </c>
      <c r="AZ6" s="36">
        <v>85</v>
      </c>
      <c r="BA6" s="36">
        <v>38</v>
      </c>
      <c r="BB6" s="36">
        <v>12</v>
      </c>
      <c r="BC6" s="36">
        <v>2</v>
      </c>
      <c r="BD6" s="36">
        <v>38</v>
      </c>
      <c r="BE6" s="36">
        <v>68</v>
      </c>
      <c r="BF6" s="74">
        <v>4.2944785276073622E-2</v>
      </c>
      <c r="BG6" s="36">
        <v>19.5</v>
      </c>
      <c r="BH6" s="36">
        <v>67</v>
      </c>
      <c r="BI6" s="36">
        <v>1</v>
      </c>
      <c r="BJ6" s="36">
        <v>1</v>
      </c>
      <c r="BK6" s="36">
        <v>163</v>
      </c>
      <c r="BL6" s="36">
        <v>170</v>
      </c>
      <c r="BM6" s="36">
        <v>0</v>
      </c>
    </row>
    <row r="7" spans="1:65" ht="15.6" x14ac:dyDescent="0.3">
      <c r="A7" s="72"/>
      <c r="AA7" s="37">
        <v>2.7</v>
      </c>
      <c r="AB7" s="37">
        <v>6</v>
      </c>
      <c r="AC7" s="37">
        <v>2.0190000000000001</v>
      </c>
      <c r="AD7" s="37">
        <v>238</v>
      </c>
      <c r="AE7" s="37">
        <v>0</v>
      </c>
      <c r="AF7" s="37">
        <v>77</v>
      </c>
      <c r="AG7" s="37">
        <v>32</v>
      </c>
      <c r="AH7" s="37">
        <v>15</v>
      </c>
      <c r="AI7" s="37">
        <v>4</v>
      </c>
      <c r="AJ7" s="37">
        <v>37</v>
      </c>
      <c r="AK7" s="37">
        <v>40</v>
      </c>
      <c r="AL7" s="228">
        <v>4.9180327868852458E-2</v>
      </c>
      <c r="AM7" s="37">
        <v>18.5</v>
      </c>
      <c r="AN7" s="37">
        <v>62</v>
      </c>
      <c r="AO7" s="37">
        <v>1</v>
      </c>
      <c r="AP7" s="37">
        <v>1</v>
      </c>
      <c r="AQ7" s="57">
        <v>183</v>
      </c>
      <c r="AR7" s="57">
        <v>192</v>
      </c>
      <c r="AS7" s="36">
        <v>1</v>
      </c>
      <c r="AU7" s="36">
        <v>2.6</v>
      </c>
      <c r="AV7" s="36">
        <v>13</v>
      </c>
      <c r="AW7" s="36">
        <v>0.121</v>
      </c>
      <c r="AX7" s="36">
        <v>116</v>
      </c>
      <c r="AY7" s="36">
        <v>0</v>
      </c>
      <c r="AZ7" s="36">
        <v>82</v>
      </c>
      <c r="BA7" s="36">
        <v>34</v>
      </c>
      <c r="BB7" s="36">
        <v>8</v>
      </c>
      <c r="BC7" s="36">
        <v>2</v>
      </c>
      <c r="BD7" s="36">
        <v>47</v>
      </c>
      <c r="BE7" s="36">
        <v>51</v>
      </c>
      <c r="BF7" s="74">
        <v>4.3243243243243246E-2</v>
      </c>
      <c r="BG7" s="36">
        <v>12.2</v>
      </c>
      <c r="BH7" s="36">
        <v>73</v>
      </c>
      <c r="BI7" s="36">
        <v>1</v>
      </c>
      <c r="BJ7" s="36">
        <v>1</v>
      </c>
      <c r="BK7" s="36">
        <v>185</v>
      </c>
      <c r="BL7" s="36">
        <v>193</v>
      </c>
      <c r="BM7" s="36">
        <v>0</v>
      </c>
    </row>
    <row r="8" spans="1:65" ht="15.6" x14ac:dyDescent="0.3">
      <c r="D8" s="240" t="s">
        <v>47</v>
      </c>
      <c r="E8" s="240"/>
      <c r="AA8" s="37">
        <v>2.4</v>
      </c>
      <c r="AB8" s="37">
        <v>7</v>
      </c>
      <c r="AC8" s="37">
        <v>0.66200000000000003</v>
      </c>
      <c r="AD8" s="37">
        <v>124</v>
      </c>
      <c r="AE8" s="37">
        <v>2</v>
      </c>
      <c r="AF8" s="37">
        <v>100</v>
      </c>
      <c r="AG8" s="37">
        <v>52</v>
      </c>
      <c r="AH8" s="37">
        <v>15</v>
      </c>
      <c r="AI8" s="37">
        <v>3</v>
      </c>
      <c r="AJ8" s="37">
        <v>37</v>
      </c>
      <c r="AK8" s="37">
        <v>69</v>
      </c>
      <c r="AL8" s="228">
        <v>4.9450549450549448E-2</v>
      </c>
      <c r="AM8" s="37">
        <v>13.1</v>
      </c>
      <c r="AN8" s="37">
        <v>61</v>
      </c>
      <c r="AO8" s="37">
        <v>1</v>
      </c>
      <c r="AP8" s="37">
        <v>0</v>
      </c>
      <c r="AQ8" s="57">
        <v>182</v>
      </c>
      <c r="AR8" s="57">
        <v>191</v>
      </c>
      <c r="AS8" s="36">
        <v>1</v>
      </c>
      <c r="AU8" s="36">
        <v>2.4</v>
      </c>
      <c r="AV8" s="36">
        <v>3</v>
      </c>
      <c r="AW8" s="36">
        <v>0.159</v>
      </c>
      <c r="AX8" s="36">
        <v>144</v>
      </c>
      <c r="AY8" s="36">
        <v>2</v>
      </c>
      <c r="AZ8" s="36">
        <v>85</v>
      </c>
      <c r="BA8" s="36">
        <v>47</v>
      </c>
      <c r="BB8" s="36">
        <v>14</v>
      </c>
      <c r="BC8" s="36">
        <v>3</v>
      </c>
      <c r="BD8" s="36">
        <v>27</v>
      </c>
      <c r="BE8" s="36">
        <v>59</v>
      </c>
      <c r="BF8" s="74">
        <v>3.5714285714285712E-2</v>
      </c>
      <c r="BG8" s="36">
        <v>11.1</v>
      </c>
      <c r="BH8" s="36">
        <v>70</v>
      </c>
      <c r="BI8" s="36">
        <v>1</v>
      </c>
      <c r="BJ8" s="36">
        <v>1</v>
      </c>
      <c r="BK8" s="36">
        <v>168</v>
      </c>
      <c r="BL8" s="36">
        <v>174</v>
      </c>
      <c r="BM8" s="36">
        <v>0</v>
      </c>
    </row>
    <row r="9" spans="1:65" ht="15.6" x14ac:dyDescent="0.3">
      <c r="A9" s="72"/>
      <c r="D9" s="36" t="s">
        <v>154</v>
      </c>
      <c r="E9" s="36" t="s">
        <v>155</v>
      </c>
      <c r="AA9" s="37">
        <v>2.5</v>
      </c>
      <c r="AB9" s="37">
        <v>6</v>
      </c>
      <c r="AC9" s="37">
        <v>0.7</v>
      </c>
      <c r="AD9" s="37">
        <v>214</v>
      </c>
      <c r="AE9" s="37">
        <v>2</v>
      </c>
      <c r="AF9" s="37">
        <v>95</v>
      </c>
      <c r="AG9" s="37">
        <v>41</v>
      </c>
      <c r="AH9" s="37">
        <v>4</v>
      </c>
      <c r="AI9" s="37">
        <v>3</v>
      </c>
      <c r="AJ9" s="37">
        <v>36</v>
      </c>
      <c r="AK9" s="37">
        <v>45</v>
      </c>
      <c r="AL9" s="228">
        <v>5.2023121387283239E-2</v>
      </c>
      <c r="AM9" s="37">
        <v>14.9</v>
      </c>
      <c r="AN9" s="37">
        <v>59</v>
      </c>
      <c r="AO9" s="37">
        <v>0</v>
      </c>
      <c r="AP9" s="37">
        <v>0</v>
      </c>
      <c r="AQ9" s="57">
        <v>173</v>
      </c>
      <c r="AR9" s="57">
        <v>182</v>
      </c>
      <c r="AS9" s="36">
        <v>1</v>
      </c>
      <c r="AU9" s="36">
        <v>1.6</v>
      </c>
      <c r="AV9" s="36">
        <v>14</v>
      </c>
      <c r="AW9" s="36">
        <v>0.97599999999999998</v>
      </c>
      <c r="AX9" s="36">
        <v>82</v>
      </c>
      <c r="AY9" s="36">
        <v>2</v>
      </c>
      <c r="AZ9" s="36">
        <v>101</v>
      </c>
      <c r="BA9" s="36">
        <v>37</v>
      </c>
      <c r="BB9" s="36">
        <v>5</v>
      </c>
      <c r="BC9" s="36">
        <v>3</v>
      </c>
      <c r="BD9" s="36">
        <v>40</v>
      </c>
      <c r="BE9" s="36">
        <v>9</v>
      </c>
      <c r="BF9" s="74">
        <v>3.0674846625766871E-2</v>
      </c>
      <c r="BG9" s="36">
        <v>6.2</v>
      </c>
      <c r="BH9" s="36">
        <v>49</v>
      </c>
      <c r="BI9" s="36">
        <v>0</v>
      </c>
      <c r="BJ9" s="36">
        <v>0</v>
      </c>
      <c r="BK9" s="36">
        <v>163</v>
      </c>
      <c r="BL9" s="36">
        <v>168</v>
      </c>
      <c r="BM9" s="36">
        <v>0</v>
      </c>
    </row>
    <row r="10" spans="1:65" ht="15.6" x14ac:dyDescent="0.3">
      <c r="A10" s="72"/>
      <c r="D10" s="36">
        <v>1</v>
      </c>
      <c r="E10" s="36">
        <v>0</v>
      </c>
      <c r="AA10" s="37">
        <v>2.2000000000000002</v>
      </c>
      <c r="AB10" s="37">
        <v>10</v>
      </c>
      <c r="AC10" s="37">
        <v>2.1440000000000001</v>
      </c>
      <c r="AD10" s="37">
        <v>97</v>
      </c>
      <c r="AE10" s="37">
        <v>2</v>
      </c>
      <c r="AF10" s="37">
        <v>100</v>
      </c>
      <c r="AG10" s="37">
        <v>32</v>
      </c>
      <c r="AH10" s="37">
        <v>8</v>
      </c>
      <c r="AI10" s="37">
        <v>2</v>
      </c>
      <c r="AJ10" s="37">
        <v>40</v>
      </c>
      <c r="AK10" s="37">
        <v>51</v>
      </c>
      <c r="AL10" s="228">
        <v>3.4482758620689655E-2</v>
      </c>
      <c r="AM10" s="37">
        <v>10.3</v>
      </c>
      <c r="AN10" s="37">
        <v>65</v>
      </c>
      <c r="AO10" s="37">
        <v>0</v>
      </c>
      <c r="AP10" s="37">
        <v>1</v>
      </c>
      <c r="AQ10" s="57">
        <v>174</v>
      </c>
      <c r="AR10" s="57">
        <v>180</v>
      </c>
      <c r="AS10" s="36">
        <v>1</v>
      </c>
      <c r="AU10" s="36">
        <v>1.8</v>
      </c>
      <c r="AV10" s="36">
        <v>3</v>
      </c>
      <c r="AW10" s="36">
        <v>1.18</v>
      </c>
      <c r="AX10" s="36">
        <v>69</v>
      </c>
      <c r="AY10" s="36">
        <v>2</v>
      </c>
      <c r="AZ10" s="36">
        <v>72</v>
      </c>
      <c r="BA10" s="36">
        <v>34</v>
      </c>
      <c r="BB10" s="36">
        <v>6</v>
      </c>
      <c r="BC10" s="36">
        <v>2</v>
      </c>
      <c r="BD10" s="36">
        <v>47</v>
      </c>
      <c r="BE10" s="36">
        <v>20</v>
      </c>
      <c r="BF10" s="74">
        <v>2.8089887640449437E-2</v>
      </c>
      <c r="BG10" s="36">
        <v>8</v>
      </c>
      <c r="BH10" s="36">
        <v>55</v>
      </c>
      <c r="BI10" s="36">
        <v>0</v>
      </c>
      <c r="BJ10" s="36">
        <v>0</v>
      </c>
      <c r="BK10" s="36">
        <v>178</v>
      </c>
      <c r="BL10" s="36">
        <v>183</v>
      </c>
      <c r="BM10" s="36">
        <v>0</v>
      </c>
    </row>
    <row r="11" spans="1:65" ht="15.6" x14ac:dyDescent="0.3">
      <c r="A11" s="109" t="s">
        <v>160</v>
      </c>
      <c r="B11" s="94" t="s">
        <v>162</v>
      </c>
      <c r="C11" s="37">
        <v>1</v>
      </c>
      <c r="D11" s="95">
        <v>0.375</v>
      </c>
      <c r="E11" s="95">
        <v>0.48148148148148145</v>
      </c>
      <c r="AA11" s="37">
        <v>3.1</v>
      </c>
      <c r="AB11" s="37">
        <v>7</v>
      </c>
      <c r="AC11" s="37">
        <v>0.248</v>
      </c>
      <c r="AD11" s="37">
        <v>301</v>
      </c>
      <c r="AE11" s="37">
        <v>1</v>
      </c>
      <c r="AF11" s="37">
        <v>96</v>
      </c>
      <c r="AG11" s="37">
        <v>39</v>
      </c>
      <c r="AH11" s="37">
        <v>21</v>
      </c>
      <c r="AI11" s="37">
        <v>5</v>
      </c>
      <c r="AJ11" s="37">
        <v>40</v>
      </c>
      <c r="AK11" s="37">
        <v>86</v>
      </c>
      <c r="AL11" s="228">
        <v>7.4712643678160925E-2</v>
      </c>
      <c r="AM11" s="37">
        <v>19.3</v>
      </c>
      <c r="AN11" s="37">
        <v>55</v>
      </c>
      <c r="AO11" s="37">
        <v>1</v>
      </c>
      <c r="AP11" s="37">
        <v>1</v>
      </c>
      <c r="AQ11" s="57">
        <v>174</v>
      </c>
      <c r="AR11" s="57">
        <v>187</v>
      </c>
      <c r="AS11" s="36">
        <v>1</v>
      </c>
      <c r="AU11" s="36">
        <v>1.8</v>
      </c>
      <c r="AV11" s="36">
        <v>12</v>
      </c>
      <c r="AW11" s="36">
        <v>0.97399999999999998</v>
      </c>
      <c r="AX11" s="36">
        <v>117</v>
      </c>
      <c r="AY11" s="36">
        <v>3</v>
      </c>
      <c r="AZ11" s="36">
        <v>96</v>
      </c>
      <c r="BA11" s="36">
        <v>33</v>
      </c>
      <c r="BB11" s="36">
        <v>6</v>
      </c>
      <c r="BC11" s="36">
        <v>2</v>
      </c>
      <c r="BD11" s="36">
        <v>40</v>
      </c>
      <c r="BE11" s="36">
        <v>22</v>
      </c>
      <c r="BF11" s="74">
        <v>3.0303030303030304E-2</v>
      </c>
      <c r="BG11" s="36">
        <v>7.4</v>
      </c>
      <c r="BH11" s="36">
        <v>49</v>
      </c>
      <c r="BI11" s="36">
        <v>0</v>
      </c>
      <c r="BJ11" s="36">
        <v>1</v>
      </c>
      <c r="BK11" s="36">
        <v>165</v>
      </c>
      <c r="BL11" s="36">
        <v>170</v>
      </c>
      <c r="BM11" s="36">
        <v>0</v>
      </c>
    </row>
    <row r="12" spans="1:65" ht="15.6" x14ac:dyDescent="0.3">
      <c r="A12" s="109" t="s">
        <v>161</v>
      </c>
      <c r="B12" s="94" t="s">
        <v>163</v>
      </c>
      <c r="C12" s="37">
        <v>0</v>
      </c>
      <c r="D12" s="95">
        <v>0.625</v>
      </c>
      <c r="E12" s="95">
        <v>0.51851851851851849</v>
      </c>
      <c r="AA12" s="37">
        <v>3.3</v>
      </c>
      <c r="AB12" s="37">
        <v>3</v>
      </c>
      <c r="AC12" s="37">
        <v>1.6240000000000001</v>
      </c>
      <c r="AD12" s="37">
        <v>148</v>
      </c>
      <c r="AE12" s="37">
        <v>5</v>
      </c>
      <c r="AF12" s="37">
        <v>73</v>
      </c>
      <c r="AG12" s="37">
        <v>39</v>
      </c>
      <c r="AH12" s="37">
        <v>11</v>
      </c>
      <c r="AI12" s="37">
        <v>4</v>
      </c>
      <c r="AJ12" s="37">
        <v>36</v>
      </c>
      <c r="AK12" s="37">
        <v>59</v>
      </c>
      <c r="AL12" s="228">
        <v>4.1666666666666664E-2</v>
      </c>
      <c r="AM12" s="37">
        <v>9.1</v>
      </c>
      <c r="AN12" s="37">
        <v>65</v>
      </c>
      <c r="AO12" s="37">
        <v>0</v>
      </c>
      <c r="AP12" s="37">
        <v>0</v>
      </c>
      <c r="AQ12" s="57">
        <v>168</v>
      </c>
      <c r="AR12" s="57">
        <v>175</v>
      </c>
      <c r="AS12" s="36">
        <v>1</v>
      </c>
      <c r="AU12" s="36">
        <v>2.2999999999999998</v>
      </c>
      <c r="AV12" s="36">
        <v>15</v>
      </c>
      <c r="AW12" s="36">
        <v>0.16700000000000001</v>
      </c>
      <c r="AX12" s="36">
        <v>81</v>
      </c>
      <c r="AY12" s="36">
        <v>1</v>
      </c>
      <c r="AZ12" s="36">
        <v>120</v>
      </c>
      <c r="BA12" s="36">
        <v>39</v>
      </c>
      <c r="BB12" s="36">
        <v>10</v>
      </c>
      <c r="BC12" s="36">
        <v>2</v>
      </c>
      <c r="BD12" s="36">
        <v>47</v>
      </c>
      <c r="BE12" s="36">
        <v>35</v>
      </c>
      <c r="BF12" s="74">
        <v>3.8674033149171269E-2</v>
      </c>
      <c r="BG12" s="36">
        <v>10.5</v>
      </c>
      <c r="BH12" s="36">
        <v>74</v>
      </c>
      <c r="BI12" s="36">
        <v>0</v>
      </c>
      <c r="BJ12" s="36">
        <v>0</v>
      </c>
      <c r="BK12" s="36">
        <v>181</v>
      </c>
      <c r="BL12" s="36">
        <v>188</v>
      </c>
      <c r="BM12" s="36">
        <v>0</v>
      </c>
    </row>
    <row r="13" spans="1:65" ht="15.6" x14ac:dyDescent="0.3">
      <c r="A13" s="72"/>
      <c r="D13" s="47">
        <v>96</v>
      </c>
      <c r="E13" s="47">
        <v>54</v>
      </c>
      <c r="AA13" s="37">
        <v>2.1</v>
      </c>
      <c r="AB13" s="37">
        <v>16</v>
      </c>
      <c r="AC13" s="37">
        <v>0.58799999999999997</v>
      </c>
      <c r="AD13" s="37">
        <v>136</v>
      </c>
      <c r="AE13" s="37">
        <v>4</v>
      </c>
      <c r="AF13" s="37">
        <v>121</v>
      </c>
      <c r="AG13" s="37">
        <v>41</v>
      </c>
      <c r="AH13" s="37">
        <v>10</v>
      </c>
      <c r="AI13" s="37">
        <v>3</v>
      </c>
      <c r="AJ13" s="37">
        <v>41</v>
      </c>
      <c r="AK13" s="37">
        <v>44</v>
      </c>
      <c r="AL13" s="228">
        <v>5.0314465408805034E-2</v>
      </c>
      <c r="AM13" s="37">
        <v>9.8000000000000007</v>
      </c>
      <c r="AN13" s="37">
        <v>74</v>
      </c>
      <c r="AO13" s="37">
        <v>1</v>
      </c>
      <c r="AP13" s="37">
        <v>1</v>
      </c>
      <c r="AQ13" s="57">
        <v>159</v>
      </c>
      <c r="AR13" s="57">
        <v>167</v>
      </c>
      <c r="AS13" s="36">
        <v>1</v>
      </c>
      <c r="AU13" s="36">
        <v>1.9</v>
      </c>
      <c r="AV13" s="36">
        <v>2</v>
      </c>
      <c r="AW13" s="36">
        <v>1.7999999999999999E-2</v>
      </c>
      <c r="AX13" s="36">
        <v>77</v>
      </c>
      <c r="AY13" s="36">
        <v>2</v>
      </c>
      <c r="AZ13" s="36">
        <v>150</v>
      </c>
      <c r="BA13" s="36">
        <v>28</v>
      </c>
      <c r="BB13" s="36">
        <v>1</v>
      </c>
      <c r="BC13" s="36">
        <v>6</v>
      </c>
      <c r="BD13" s="36">
        <v>30</v>
      </c>
      <c r="BE13" s="36">
        <v>24</v>
      </c>
      <c r="BF13" s="74">
        <v>1.9108280254777069E-2</v>
      </c>
      <c r="BG13" s="36">
        <v>5.9</v>
      </c>
      <c r="BH13" s="36">
        <v>53</v>
      </c>
      <c r="BI13" s="36">
        <v>0</v>
      </c>
      <c r="BJ13" s="36">
        <v>0</v>
      </c>
      <c r="BK13" s="36">
        <v>157</v>
      </c>
      <c r="BL13" s="36">
        <v>160</v>
      </c>
      <c r="BM13" s="36">
        <v>0</v>
      </c>
    </row>
    <row r="14" spans="1:65" ht="15.6" x14ac:dyDescent="0.3">
      <c r="A14" s="72"/>
      <c r="AA14" s="37">
        <v>2.6</v>
      </c>
      <c r="AB14" s="37">
        <v>8</v>
      </c>
      <c r="AC14" s="37">
        <v>4.4999999999999998E-2</v>
      </c>
      <c r="AD14" s="37">
        <v>187</v>
      </c>
      <c r="AE14" s="37">
        <v>0</v>
      </c>
      <c r="AF14" s="37">
        <v>73</v>
      </c>
      <c r="AG14" s="37">
        <v>29</v>
      </c>
      <c r="AH14" s="37">
        <v>13</v>
      </c>
      <c r="AI14" s="37">
        <v>1</v>
      </c>
      <c r="AJ14" s="37">
        <v>41</v>
      </c>
      <c r="AK14" s="37">
        <v>45</v>
      </c>
      <c r="AL14" s="228">
        <v>5.4945054945054944E-2</v>
      </c>
      <c r="AM14" s="37">
        <v>16.2</v>
      </c>
      <c r="AN14" s="37">
        <v>43</v>
      </c>
      <c r="AO14" s="37">
        <v>1</v>
      </c>
      <c r="AP14" s="37">
        <v>1</v>
      </c>
      <c r="AQ14" s="57">
        <v>182</v>
      </c>
      <c r="AR14" s="57">
        <v>192</v>
      </c>
      <c r="AS14" s="36">
        <v>1</v>
      </c>
      <c r="AU14" s="36">
        <v>1.9</v>
      </c>
      <c r="AV14" s="36">
        <v>2</v>
      </c>
      <c r="AW14" s="36">
        <v>0.41699999999999998</v>
      </c>
      <c r="AX14" s="36">
        <v>121</v>
      </c>
      <c r="AY14" s="36">
        <v>3</v>
      </c>
      <c r="AZ14" s="36">
        <v>123</v>
      </c>
      <c r="BA14" s="36">
        <v>36</v>
      </c>
      <c r="BB14" s="36">
        <v>8</v>
      </c>
      <c r="BC14" s="36">
        <v>2</v>
      </c>
      <c r="BD14" s="36">
        <v>33</v>
      </c>
      <c r="BE14" s="36">
        <v>32</v>
      </c>
      <c r="BF14" s="74">
        <v>3.7267080745341616E-2</v>
      </c>
      <c r="BG14" s="36">
        <v>8</v>
      </c>
      <c r="BH14" s="36">
        <v>58</v>
      </c>
      <c r="BI14" s="36">
        <v>0</v>
      </c>
      <c r="BJ14" s="36">
        <v>1</v>
      </c>
      <c r="BK14" s="36">
        <v>161</v>
      </c>
      <c r="BL14" s="36">
        <v>167</v>
      </c>
      <c r="BM14" s="36">
        <v>0</v>
      </c>
    </row>
    <row r="15" spans="1:65" ht="15.6" x14ac:dyDescent="0.3">
      <c r="A15" s="72"/>
      <c r="AA15" s="37">
        <v>1.9</v>
      </c>
      <c r="AB15" s="37">
        <v>12</v>
      </c>
      <c r="AC15" s="37">
        <v>1</v>
      </c>
      <c r="AD15" s="37">
        <v>66</v>
      </c>
      <c r="AE15" s="37">
        <v>3</v>
      </c>
      <c r="AF15" s="37">
        <v>90</v>
      </c>
      <c r="AG15" s="37">
        <v>34</v>
      </c>
      <c r="AH15" s="37">
        <v>6</v>
      </c>
      <c r="AI15" s="37">
        <v>2</v>
      </c>
      <c r="AJ15" s="37">
        <v>40</v>
      </c>
      <c r="AK15" s="37">
        <v>25</v>
      </c>
      <c r="AL15" s="228">
        <v>3.3707865168539325E-2</v>
      </c>
      <c r="AM15" s="37">
        <v>8</v>
      </c>
      <c r="AN15" s="37">
        <v>78</v>
      </c>
      <c r="AO15" s="37">
        <v>0</v>
      </c>
      <c r="AP15" s="37">
        <v>0</v>
      </c>
      <c r="AQ15" s="57">
        <v>178</v>
      </c>
      <c r="AR15" s="57">
        <v>184</v>
      </c>
      <c r="AS15" s="36">
        <v>1</v>
      </c>
      <c r="AU15" s="36">
        <v>2</v>
      </c>
      <c r="AV15" s="36">
        <v>14</v>
      </c>
      <c r="AW15" s="36">
        <v>3.9E-2</v>
      </c>
      <c r="AX15" s="36">
        <v>128</v>
      </c>
      <c r="AY15" s="36">
        <v>1</v>
      </c>
      <c r="AZ15" s="36">
        <v>97</v>
      </c>
      <c r="BA15" s="36">
        <v>43</v>
      </c>
      <c r="BB15" s="36">
        <v>6</v>
      </c>
      <c r="BC15" s="36">
        <v>3</v>
      </c>
      <c r="BD15" s="36">
        <v>41</v>
      </c>
      <c r="BE15" s="36">
        <v>37</v>
      </c>
      <c r="BF15" s="74">
        <v>4.2424242424242427E-2</v>
      </c>
      <c r="BG15" s="36">
        <v>8.4</v>
      </c>
      <c r="BH15" s="36">
        <v>54</v>
      </c>
      <c r="BI15" s="36">
        <v>1</v>
      </c>
      <c r="BJ15" s="36">
        <v>0</v>
      </c>
      <c r="BK15" s="36">
        <v>165</v>
      </c>
      <c r="BL15" s="36">
        <v>172</v>
      </c>
      <c r="BM15" s="36">
        <v>0</v>
      </c>
    </row>
    <row r="16" spans="1:65" ht="15.6" x14ac:dyDescent="0.3">
      <c r="A16" s="72"/>
      <c r="AA16" s="37">
        <v>3</v>
      </c>
      <c r="AB16" s="37">
        <v>8</v>
      </c>
      <c r="AC16" s="37">
        <v>2.2839999999999998</v>
      </c>
      <c r="AD16" s="37">
        <v>201</v>
      </c>
      <c r="AE16" s="37">
        <v>0</v>
      </c>
      <c r="AF16" s="37">
        <v>80</v>
      </c>
      <c r="AG16" s="37">
        <v>38</v>
      </c>
      <c r="AH16" s="37">
        <v>10</v>
      </c>
      <c r="AI16" s="37">
        <v>2</v>
      </c>
      <c r="AJ16" s="37">
        <v>32</v>
      </c>
      <c r="AK16" s="37">
        <v>78</v>
      </c>
      <c r="AL16" s="228">
        <v>4.9180327868852458E-2</v>
      </c>
      <c r="AM16" s="37">
        <v>16.8</v>
      </c>
      <c r="AN16" s="37">
        <v>67</v>
      </c>
      <c r="AO16" s="37">
        <v>1</v>
      </c>
      <c r="AP16" s="37">
        <v>1</v>
      </c>
      <c r="AQ16" s="57">
        <v>183</v>
      </c>
      <c r="AR16" s="57">
        <v>192</v>
      </c>
      <c r="AS16" s="36">
        <v>1</v>
      </c>
      <c r="AU16" s="36">
        <v>2</v>
      </c>
      <c r="AV16" s="36">
        <v>3</v>
      </c>
      <c r="AW16" s="36">
        <v>1.155</v>
      </c>
      <c r="AX16" s="36">
        <v>132</v>
      </c>
      <c r="AY16" s="36">
        <v>2</v>
      </c>
      <c r="AZ16" s="36">
        <v>98</v>
      </c>
      <c r="BA16" s="36">
        <v>35</v>
      </c>
      <c r="BB16" s="36">
        <v>1</v>
      </c>
      <c r="BC16" s="36">
        <v>3</v>
      </c>
      <c r="BD16" s="36">
        <v>35</v>
      </c>
      <c r="BE16" s="36">
        <v>26</v>
      </c>
      <c r="BF16" s="74">
        <v>4.6242774566473986E-2</v>
      </c>
      <c r="BG16" s="36">
        <v>10.6</v>
      </c>
      <c r="BH16" s="36">
        <v>55</v>
      </c>
      <c r="BI16" s="36">
        <v>1</v>
      </c>
      <c r="BJ16" s="36">
        <v>0</v>
      </c>
      <c r="BK16" s="36">
        <v>173</v>
      </c>
      <c r="BL16" s="36">
        <v>181</v>
      </c>
      <c r="BM16" s="36">
        <v>0</v>
      </c>
    </row>
    <row r="17" spans="1:65" ht="15.6" x14ac:dyDescent="0.3">
      <c r="A17" s="72"/>
      <c r="AA17" s="37">
        <v>2</v>
      </c>
      <c r="AB17" s="37">
        <v>8</v>
      </c>
      <c r="AC17" s="37">
        <v>0.79900000000000004</v>
      </c>
      <c r="AD17" s="37">
        <v>96</v>
      </c>
      <c r="AE17" s="37">
        <v>6</v>
      </c>
      <c r="AF17" s="37">
        <v>145</v>
      </c>
      <c r="AG17" s="37">
        <v>34</v>
      </c>
      <c r="AH17" s="37">
        <v>12</v>
      </c>
      <c r="AI17" s="37">
        <v>2</v>
      </c>
      <c r="AJ17" s="37">
        <v>40</v>
      </c>
      <c r="AK17" s="37">
        <v>22</v>
      </c>
      <c r="AL17" s="228">
        <v>4.4198895027624308E-2</v>
      </c>
      <c r="AM17" s="37">
        <v>11.8</v>
      </c>
      <c r="AN17" s="37">
        <v>62</v>
      </c>
      <c r="AO17" s="37">
        <v>1</v>
      </c>
      <c r="AP17" s="37">
        <v>0</v>
      </c>
      <c r="AQ17" s="57">
        <v>181</v>
      </c>
      <c r="AR17" s="57">
        <v>189</v>
      </c>
      <c r="AS17" s="36">
        <v>1</v>
      </c>
      <c r="AU17" s="36">
        <v>2.2999999999999998</v>
      </c>
      <c r="AV17" s="36">
        <v>9</v>
      </c>
      <c r="AW17" s="36">
        <v>1.9990000000000001</v>
      </c>
      <c r="AX17" s="36">
        <v>75</v>
      </c>
      <c r="AY17" s="36">
        <v>0</v>
      </c>
      <c r="AZ17" s="36">
        <v>72</v>
      </c>
      <c r="BA17" s="36">
        <v>49</v>
      </c>
      <c r="BB17" s="36">
        <v>7</v>
      </c>
      <c r="BC17" s="36">
        <v>4</v>
      </c>
      <c r="BD17" s="36">
        <v>41</v>
      </c>
      <c r="BE17" s="36">
        <v>33</v>
      </c>
      <c r="BF17" s="74">
        <v>3.8461538461538464E-2</v>
      </c>
      <c r="BG17" s="36">
        <v>10.9</v>
      </c>
      <c r="BH17" s="36">
        <v>65</v>
      </c>
      <c r="BI17" s="36">
        <v>1</v>
      </c>
      <c r="BJ17" s="36">
        <v>0</v>
      </c>
      <c r="BK17" s="36">
        <v>182</v>
      </c>
      <c r="BL17" s="36">
        <v>189</v>
      </c>
      <c r="BM17" s="36">
        <v>0</v>
      </c>
    </row>
    <row r="18" spans="1:65" ht="15.6" x14ac:dyDescent="0.3">
      <c r="A18" s="72"/>
      <c r="AA18" s="37">
        <v>2.2999999999999998</v>
      </c>
      <c r="AB18" s="37">
        <v>7</v>
      </c>
      <c r="AC18" s="37">
        <v>0.91100000000000003</v>
      </c>
      <c r="AD18" s="37">
        <v>134</v>
      </c>
      <c r="AE18" s="37">
        <v>2</v>
      </c>
      <c r="AF18" s="37">
        <v>112</v>
      </c>
      <c r="AG18" s="37">
        <v>30</v>
      </c>
      <c r="AH18" s="37">
        <v>13</v>
      </c>
      <c r="AI18" s="37">
        <v>1</v>
      </c>
      <c r="AJ18" s="37">
        <v>38</v>
      </c>
      <c r="AK18" s="37">
        <v>34</v>
      </c>
      <c r="AL18" s="228">
        <v>3.9325842696629212E-2</v>
      </c>
      <c r="AM18" s="37">
        <v>14</v>
      </c>
      <c r="AN18" s="37">
        <v>99</v>
      </c>
      <c r="AO18" s="37">
        <v>0</v>
      </c>
      <c r="AP18" s="37">
        <v>1</v>
      </c>
      <c r="AQ18" s="57">
        <v>178</v>
      </c>
      <c r="AR18" s="57">
        <v>185</v>
      </c>
      <c r="AS18" s="36">
        <v>1</v>
      </c>
      <c r="AU18" s="36">
        <v>1.6</v>
      </c>
      <c r="AV18" s="36">
        <v>12</v>
      </c>
      <c r="AW18" s="36">
        <v>0.879</v>
      </c>
      <c r="AX18" s="36">
        <v>112</v>
      </c>
      <c r="AY18" s="36">
        <v>2</v>
      </c>
      <c r="AZ18" s="36">
        <v>120</v>
      </c>
      <c r="BA18" s="36">
        <v>39</v>
      </c>
      <c r="BB18" s="36">
        <v>5</v>
      </c>
      <c r="BC18" s="36">
        <v>3</v>
      </c>
      <c r="BD18" s="36">
        <v>40</v>
      </c>
      <c r="BE18" s="36">
        <v>14</v>
      </c>
      <c r="BF18" s="74">
        <v>3.0864197530864196E-2</v>
      </c>
      <c r="BG18" s="36">
        <v>7.2</v>
      </c>
      <c r="BH18" s="36">
        <v>39</v>
      </c>
      <c r="BI18" s="36">
        <v>0</v>
      </c>
      <c r="BJ18" s="36">
        <v>0</v>
      </c>
      <c r="BK18" s="36">
        <v>162</v>
      </c>
      <c r="BL18" s="36">
        <v>167</v>
      </c>
      <c r="BM18" s="36">
        <v>0</v>
      </c>
    </row>
    <row r="19" spans="1:65" ht="15.6" x14ac:dyDescent="0.3">
      <c r="A19" s="72"/>
      <c r="AA19" s="37">
        <v>2.2999999999999998</v>
      </c>
      <c r="AB19" s="37">
        <v>3</v>
      </c>
      <c r="AC19" s="37">
        <v>0.81299999999999994</v>
      </c>
      <c r="AD19" s="37">
        <v>101</v>
      </c>
      <c r="AE19" s="37">
        <v>3</v>
      </c>
      <c r="AF19" s="37">
        <v>106</v>
      </c>
      <c r="AG19" s="37">
        <v>44</v>
      </c>
      <c r="AH19" s="37">
        <v>8</v>
      </c>
      <c r="AI19" s="37">
        <v>3</v>
      </c>
      <c r="AJ19" s="37">
        <v>33</v>
      </c>
      <c r="AK19" s="37">
        <v>45</v>
      </c>
      <c r="AL19" s="228">
        <v>4.1176470588235294E-2</v>
      </c>
      <c r="AM19" s="37">
        <v>10.5</v>
      </c>
      <c r="AN19" s="37">
        <v>67</v>
      </c>
      <c r="AO19" s="37">
        <v>0</v>
      </c>
      <c r="AP19" s="37">
        <v>0</v>
      </c>
      <c r="AQ19" s="57">
        <v>170</v>
      </c>
      <c r="AR19" s="57">
        <v>177</v>
      </c>
      <c r="AS19" s="36">
        <v>1</v>
      </c>
      <c r="AU19" s="36">
        <v>1.8</v>
      </c>
      <c r="AV19" s="36">
        <v>10</v>
      </c>
      <c r="AW19" s="36">
        <v>1.6439999999999999</v>
      </c>
      <c r="AX19" s="36">
        <v>60</v>
      </c>
      <c r="AY19" s="36">
        <v>3</v>
      </c>
      <c r="AZ19" s="36">
        <v>118</v>
      </c>
      <c r="BA19" s="36">
        <v>34</v>
      </c>
      <c r="BB19" s="36">
        <v>19</v>
      </c>
      <c r="BC19" s="36">
        <v>1</v>
      </c>
      <c r="BD19" s="36">
        <v>39</v>
      </c>
      <c r="BE19" s="36">
        <v>22</v>
      </c>
      <c r="BF19" s="74">
        <v>4.6511627906976744E-2</v>
      </c>
      <c r="BG19" s="36">
        <v>8.6</v>
      </c>
      <c r="BH19" s="36">
        <v>42</v>
      </c>
      <c r="BI19" s="36">
        <v>1</v>
      </c>
      <c r="BJ19" s="36">
        <v>1</v>
      </c>
      <c r="BK19" s="36">
        <v>172</v>
      </c>
      <c r="BL19" s="36">
        <v>180</v>
      </c>
      <c r="BM19" s="36">
        <v>0</v>
      </c>
    </row>
    <row r="20" spans="1:65" ht="15.6" x14ac:dyDescent="0.3">
      <c r="A20" s="72"/>
      <c r="AA20" s="37">
        <v>3.4</v>
      </c>
      <c r="AB20" s="37">
        <v>12</v>
      </c>
      <c r="AC20" s="37">
        <v>1.86</v>
      </c>
      <c r="AD20" s="37">
        <v>311</v>
      </c>
      <c r="AE20" s="37">
        <v>2</v>
      </c>
      <c r="AF20" s="37">
        <v>124</v>
      </c>
      <c r="AG20" s="37">
        <v>37</v>
      </c>
      <c r="AH20" s="37">
        <v>13</v>
      </c>
      <c r="AI20" s="37">
        <v>2</v>
      </c>
      <c r="AJ20" s="37">
        <v>42</v>
      </c>
      <c r="AK20" s="37">
        <v>62</v>
      </c>
      <c r="AL20" s="228">
        <v>4.878048780487805E-2</v>
      </c>
      <c r="AM20" s="37">
        <v>16.899999999999999</v>
      </c>
      <c r="AN20" s="37">
        <v>51</v>
      </c>
      <c r="AO20" s="37">
        <v>1</v>
      </c>
      <c r="AP20" s="37">
        <v>1</v>
      </c>
      <c r="AQ20" s="57">
        <v>164</v>
      </c>
      <c r="AR20" s="57">
        <v>172</v>
      </c>
      <c r="AS20" s="36">
        <v>1</v>
      </c>
      <c r="AU20" s="36">
        <v>2.9</v>
      </c>
      <c r="AV20" s="36">
        <v>5</v>
      </c>
      <c r="AW20" s="36">
        <v>0.81899999999999995</v>
      </c>
      <c r="AX20" s="36">
        <v>266</v>
      </c>
      <c r="AY20" s="36">
        <v>4</v>
      </c>
      <c r="AZ20" s="36">
        <v>92</v>
      </c>
      <c r="BA20" s="36">
        <v>52</v>
      </c>
      <c r="BB20" s="36">
        <v>18</v>
      </c>
      <c r="BC20" s="36">
        <v>5</v>
      </c>
      <c r="BD20" s="36">
        <v>34</v>
      </c>
      <c r="BE20" s="36">
        <v>87</v>
      </c>
      <c r="BF20" s="74">
        <v>4.49438202247191E-2</v>
      </c>
      <c r="BG20" s="36">
        <v>17.100000000000001</v>
      </c>
      <c r="BH20" s="36">
        <v>89</v>
      </c>
      <c r="BI20" s="36">
        <v>1</v>
      </c>
      <c r="BJ20" s="36">
        <v>1</v>
      </c>
      <c r="BK20" s="36">
        <v>178</v>
      </c>
      <c r="BL20" s="36">
        <v>186</v>
      </c>
      <c r="BM20" s="36">
        <v>0</v>
      </c>
    </row>
    <row r="21" spans="1:65" ht="15.6" x14ac:dyDescent="0.3">
      <c r="A21" s="72"/>
      <c r="AA21" s="37">
        <v>1.5</v>
      </c>
      <c r="AB21" s="37">
        <v>6</v>
      </c>
      <c r="AC21" s="37">
        <v>4.7E-2</v>
      </c>
      <c r="AD21" s="37">
        <v>65</v>
      </c>
      <c r="AE21" s="37">
        <v>4</v>
      </c>
      <c r="AF21" s="37">
        <v>88</v>
      </c>
      <c r="AG21" s="37">
        <v>27</v>
      </c>
      <c r="AH21" s="37">
        <v>5</v>
      </c>
      <c r="AI21" s="37">
        <v>6</v>
      </c>
      <c r="AJ21" s="37">
        <v>37</v>
      </c>
      <c r="AK21" s="37">
        <v>16</v>
      </c>
      <c r="AL21" s="228">
        <v>3.3333333333333333E-2</v>
      </c>
      <c r="AM21" s="37">
        <v>7.9</v>
      </c>
      <c r="AN21" s="37">
        <v>71</v>
      </c>
      <c r="AO21" s="37">
        <v>0</v>
      </c>
      <c r="AP21" s="37">
        <v>0</v>
      </c>
      <c r="AQ21" s="57">
        <v>180</v>
      </c>
      <c r="AR21" s="57">
        <v>186</v>
      </c>
      <c r="AS21" s="36">
        <v>1</v>
      </c>
      <c r="AU21" s="36">
        <v>2.4</v>
      </c>
      <c r="AV21" s="36">
        <v>6</v>
      </c>
      <c r="AW21" s="36">
        <v>1.623</v>
      </c>
      <c r="AX21" s="36">
        <v>209</v>
      </c>
      <c r="AY21" s="36">
        <v>1</v>
      </c>
      <c r="AZ21" s="36">
        <v>88</v>
      </c>
      <c r="BA21" s="36">
        <v>45</v>
      </c>
      <c r="BB21" s="36">
        <v>10</v>
      </c>
      <c r="BC21" s="36">
        <v>3</v>
      </c>
      <c r="BD21" s="36">
        <v>38</v>
      </c>
      <c r="BE21" s="36">
        <v>45</v>
      </c>
      <c r="BF21" s="74">
        <v>4.4692737430167599E-2</v>
      </c>
      <c r="BG21" s="36">
        <v>15.4</v>
      </c>
      <c r="BH21" s="36">
        <v>65</v>
      </c>
      <c r="BI21" s="36">
        <v>1</v>
      </c>
      <c r="BJ21" s="36">
        <v>1</v>
      </c>
      <c r="BK21" s="36">
        <v>179</v>
      </c>
      <c r="BL21" s="36">
        <v>187</v>
      </c>
      <c r="BM21" s="36">
        <v>0</v>
      </c>
    </row>
    <row r="22" spans="1:65" ht="15.6" x14ac:dyDescent="0.3">
      <c r="A22" s="72"/>
      <c r="AA22" s="37">
        <v>1.9</v>
      </c>
      <c r="AB22" s="37">
        <v>6</v>
      </c>
      <c r="AC22" s="37">
        <v>0.498</v>
      </c>
      <c r="AD22" s="37">
        <v>31</v>
      </c>
      <c r="AE22" s="37">
        <v>4</v>
      </c>
      <c r="AF22" s="37">
        <v>117</v>
      </c>
      <c r="AG22" s="37">
        <v>30</v>
      </c>
      <c r="AH22" s="37">
        <v>5</v>
      </c>
      <c r="AI22" s="37">
        <v>2</v>
      </c>
      <c r="AJ22" s="37">
        <v>36</v>
      </c>
      <c r="AK22" s="37">
        <v>20</v>
      </c>
      <c r="AL22" s="228">
        <v>4.4692737430167599E-2</v>
      </c>
      <c r="AM22" s="37">
        <v>9.6</v>
      </c>
      <c r="AN22" s="37">
        <v>65</v>
      </c>
      <c r="AO22" s="37">
        <v>0</v>
      </c>
      <c r="AP22" s="37">
        <v>0</v>
      </c>
      <c r="AQ22" s="57">
        <v>179</v>
      </c>
      <c r="AR22" s="57">
        <v>187</v>
      </c>
      <c r="AS22" s="36">
        <v>1</v>
      </c>
      <c r="AU22" s="36">
        <v>2.2000000000000002</v>
      </c>
      <c r="AV22" s="36">
        <v>6</v>
      </c>
      <c r="AW22" s="36">
        <v>1.0840000000000001</v>
      </c>
      <c r="AX22" s="36">
        <v>181</v>
      </c>
      <c r="AY22" s="36">
        <v>2</v>
      </c>
      <c r="AZ22" s="36">
        <v>101</v>
      </c>
      <c r="BA22" s="36">
        <v>53</v>
      </c>
      <c r="BB22" s="36">
        <v>9</v>
      </c>
      <c r="BC22" s="36">
        <v>4</v>
      </c>
      <c r="BD22" s="36">
        <v>37</v>
      </c>
      <c r="BE22" s="36">
        <v>33</v>
      </c>
      <c r="BF22" s="74">
        <v>3.6585365853658534E-2</v>
      </c>
      <c r="BG22" s="36">
        <v>11</v>
      </c>
      <c r="BH22" s="36">
        <v>49</v>
      </c>
      <c r="BI22" s="36">
        <v>1</v>
      </c>
      <c r="BJ22" s="36">
        <v>0</v>
      </c>
      <c r="BK22" s="36">
        <v>164</v>
      </c>
      <c r="BL22" s="36">
        <v>170</v>
      </c>
      <c r="BM22" s="36">
        <v>0</v>
      </c>
    </row>
    <row r="23" spans="1:65" ht="15.6" x14ac:dyDescent="0.3">
      <c r="A23" s="72"/>
      <c r="AA23" s="37">
        <v>3.7</v>
      </c>
      <c r="AB23" s="37">
        <v>12</v>
      </c>
      <c r="AC23" s="37">
        <v>8.4000000000000005E-2</v>
      </c>
      <c r="AD23" s="37">
        <v>249</v>
      </c>
      <c r="AE23" s="37">
        <v>2</v>
      </c>
      <c r="AF23" s="37">
        <v>86</v>
      </c>
      <c r="AG23" s="37">
        <v>38</v>
      </c>
      <c r="AH23" s="37">
        <v>11</v>
      </c>
      <c r="AI23" s="37">
        <v>2</v>
      </c>
      <c r="AJ23" s="37">
        <v>32</v>
      </c>
      <c r="AK23" s="37">
        <v>114</v>
      </c>
      <c r="AL23" s="228">
        <v>4.1176470588235294E-2</v>
      </c>
      <c r="AM23" s="37">
        <v>16.3</v>
      </c>
      <c r="AN23" s="37">
        <v>86</v>
      </c>
      <c r="AO23" s="37">
        <v>1</v>
      </c>
      <c r="AP23" s="37">
        <v>1</v>
      </c>
      <c r="AQ23" s="57">
        <v>170</v>
      </c>
      <c r="AR23" s="57">
        <v>177</v>
      </c>
      <c r="AS23" s="36">
        <v>1</v>
      </c>
      <c r="AU23" s="36">
        <v>3</v>
      </c>
      <c r="AV23" s="36">
        <v>13</v>
      </c>
      <c r="AW23" s="36">
        <v>1.4610000000000001</v>
      </c>
      <c r="AX23" s="36">
        <v>180</v>
      </c>
      <c r="AY23" s="36">
        <v>4</v>
      </c>
      <c r="AZ23" s="36">
        <v>91</v>
      </c>
      <c r="BA23" s="36">
        <v>44</v>
      </c>
      <c r="BB23" s="36">
        <v>10</v>
      </c>
      <c r="BC23" s="36">
        <v>3</v>
      </c>
      <c r="BD23" s="36">
        <v>40</v>
      </c>
      <c r="BE23" s="36">
        <v>44</v>
      </c>
      <c r="BF23" s="74">
        <v>3.3149171270718231E-2</v>
      </c>
      <c r="BG23" s="36">
        <v>15.6</v>
      </c>
      <c r="BH23" s="36">
        <v>51</v>
      </c>
      <c r="BI23" s="36">
        <v>0</v>
      </c>
      <c r="BJ23" s="36">
        <v>0</v>
      </c>
      <c r="BK23" s="36">
        <v>181</v>
      </c>
      <c r="BL23" s="36">
        <v>187</v>
      </c>
      <c r="BM23" s="36">
        <v>0</v>
      </c>
    </row>
    <row r="24" spans="1:65" ht="15.6" x14ac:dyDescent="0.3">
      <c r="A24" s="72"/>
      <c r="AA24" s="37">
        <v>2.6</v>
      </c>
      <c r="AB24" s="37">
        <v>14</v>
      </c>
      <c r="AC24" s="37">
        <v>4.8000000000000001E-2</v>
      </c>
      <c r="AD24" s="37">
        <v>197</v>
      </c>
      <c r="AE24" s="37">
        <v>4</v>
      </c>
      <c r="AF24" s="37">
        <v>72</v>
      </c>
      <c r="AG24" s="37">
        <v>35</v>
      </c>
      <c r="AH24" s="37">
        <v>11</v>
      </c>
      <c r="AI24" s="37">
        <v>3</v>
      </c>
      <c r="AJ24" s="37">
        <v>42</v>
      </c>
      <c r="AK24" s="37">
        <v>56</v>
      </c>
      <c r="AL24" s="228">
        <v>3.614457831325301E-2</v>
      </c>
      <c r="AM24" s="37">
        <v>11.2</v>
      </c>
      <c r="AN24" s="37">
        <v>51</v>
      </c>
      <c r="AO24" s="37">
        <v>1</v>
      </c>
      <c r="AP24" s="37">
        <v>0</v>
      </c>
      <c r="AQ24" s="57">
        <v>166</v>
      </c>
      <c r="AR24" s="57">
        <v>172</v>
      </c>
      <c r="AS24" s="36">
        <v>1</v>
      </c>
      <c r="AU24" s="36">
        <v>1.8</v>
      </c>
      <c r="AV24" s="36">
        <v>3</v>
      </c>
      <c r="AW24" s="36">
        <v>0.53200000000000003</v>
      </c>
      <c r="AX24" s="36">
        <v>111</v>
      </c>
      <c r="AY24" s="36">
        <v>2</v>
      </c>
      <c r="AZ24" s="36">
        <v>120</v>
      </c>
      <c r="BA24" s="36">
        <v>46</v>
      </c>
      <c r="BB24" s="36">
        <v>3</v>
      </c>
      <c r="BC24" s="36">
        <v>4</v>
      </c>
      <c r="BD24" s="36">
        <v>32</v>
      </c>
      <c r="BE24" s="36">
        <v>26</v>
      </c>
      <c r="BF24" s="74">
        <v>4.878048780487805E-2</v>
      </c>
      <c r="BG24" s="36">
        <v>7.6</v>
      </c>
      <c r="BH24" s="36">
        <v>53</v>
      </c>
      <c r="BI24" s="36">
        <v>0</v>
      </c>
      <c r="BJ24" s="36">
        <v>0</v>
      </c>
      <c r="BK24" s="36">
        <v>164</v>
      </c>
      <c r="BL24" s="36">
        <v>172</v>
      </c>
      <c r="BM24" s="36">
        <v>0</v>
      </c>
    </row>
    <row r="25" spans="1:65" ht="15.6" x14ac:dyDescent="0.3">
      <c r="A25" s="72"/>
      <c r="AA25" s="37">
        <v>2.5</v>
      </c>
      <c r="AB25" s="37">
        <v>7</v>
      </c>
      <c r="AC25" s="37">
        <v>0.96</v>
      </c>
      <c r="AD25" s="37">
        <v>213</v>
      </c>
      <c r="AE25" s="37">
        <v>2</v>
      </c>
      <c r="AF25" s="37">
        <v>101</v>
      </c>
      <c r="AG25" s="37">
        <v>30</v>
      </c>
      <c r="AH25" s="37">
        <v>10</v>
      </c>
      <c r="AI25" s="37">
        <v>5</v>
      </c>
      <c r="AJ25" s="37">
        <v>39</v>
      </c>
      <c r="AK25" s="37">
        <v>43</v>
      </c>
      <c r="AL25" s="228">
        <v>2.976190476190476E-2</v>
      </c>
      <c r="AM25" s="37">
        <v>13.1</v>
      </c>
      <c r="AN25" s="37">
        <v>56</v>
      </c>
      <c r="AO25" s="37">
        <v>1</v>
      </c>
      <c r="AP25" s="37">
        <v>1</v>
      </c>
      <c r="AQ25" s="57">
        <v>168</v>
      </c>
      <c r="AR25" s="57">
        <v>173</v>
      </c>
      <c r="AS25" s="36">
        <v>1</v>
      </c>
      <c r="AU25" s="36">
        <v>2.4</v>
      </c>
      <c r="AV25" s="36">
        <v>2</v>
      </c>
      <c r="AW25" s="36">
        <v>1.3360000000000001</v>
      </c>
      <c r="AX25" s="36">
        <v>150</v>
      </c>
      <c r="AY25" s="36">
        <v>2</v>
      </c>
      <c r="AZ25" s="36">
        <v>98</v>
      </c>
      <c r="BA25" s="36">
        <v>38</v>
      </c>
      <c r="BB25" s="36">
        <v>9</v>
      </c>
      <c r="BC25" s="36">
        <v>2</v>
      </c>
      <c r="BD25" s="36">
        <v>47</v>
      </c>
      <c r="BE25" s="36">
        <v>41</v>
      </c>
      <c r="BF25" s="74">
        <v>3.3898305084745763E-2</v>
      </c>
      <c r="BG25" s="36">
        <v>11.4</v>
      </c>
      <c r="BH25" s="36">
        <v>96</v>
      </c>
      <c r="BI25" s="36">
        <v>1</v>
      </c>
      <c r="BJ25" s="36">
        <v>1</v>
      </c>
      <c r="BK25" s="36">
        <v>177</v>
      </c>
      <c r="BL25" s="36">
        <v>183</v>
      </c>
      <c r="BM25" s="36">
        <v>0</v>
      </c>
    </row>
    <row r="26" spans="1:65" ht="15.6" x14ac:dyDescent="0.3">
      <c r="A26" s="72"/>
      <c r="AA26" s="37">
        <v>3.9</v>
      </c>
      <c r="AB26" s="37">
        <v>3</v>
      </c>
      <c r="AC26" s="37">
        <v>0.97399999999999998</v>
      </c>
      <c r="AD26" s="37">
        <v>201</v>
      </c>
      <c r="AE26" s="37">
        <v>1</v>
      </c>
      <c r="AF26" s="37">
        <v>91</v>
      </c>
      <c r="AG26" s="37">
        <v>37</v>
      </c>
      <c r="AH26" s="37">
        <v>6</v>
      </c>
      <c r="AI26" s="37">
        <v>3</v>
      </c>
      <c r="AJ26" s="37">
        <v>32</v>
      </c>
      <c r="AK26" s="37">
        <v>106</v>
      </c>
      <c r="AL26" s="228">
        <v>4.3010752688172046E-2</v>
      </c>
      <c r="AM26" s="37">
        <v>16.100000000000001</v>
      </c>
      <c r="AN26" s="37">
        <v>60</v>
      </c>
      <c r="AO26" s="37">
        <v>1</v>
      </c>
      <c r="AP26" s="37">
        <v>0</v>
      </c>
      <c r="AQ26" s="57">
        <v>186</v>
      </c>
      <c r="AR26" s="57">
        <v>194</v>
      </c>
      <c r="AS26" s="36">
        <v>1</v>
      </c>
      <c r="AU26" s="36">
        <v>2.7</v>
      </c>
      <c r="AV26" s="36">
        <v>5</v>
      </c>
      <c r="AW26" s="36">
        <v>1.28</v>
      </c>
      <c r="AX26" s="36">
        <v>141</v>
      </c>
      <c r="AY26" s="36">
        <v>2</v>
      </c>
      <c r="AZ26" s="36">
        <v>96</v>
      </c>
      <c r="BA26" s="36">
        <v>28</v>
      </c>
      <c r="BB26" s="36">
        <v>9</v>
      </c>
      <c r="BC26" s="36">
        <v>1</v>
      </c>
      <c r="BD26" s="36">
        <v>37</v>
      </c>
      <c r="BE26" s="36">
        <v>54</v>
      </c>
      <c r="BF26" s="74">
        <v>3.3333333333333333E-2</v>
      </c>
      <c r="BG26" s="36">
        <v>13.4</v>
      </c>
      <c r="BH26" s="36">
        <v>56</v>
      </c>
      <c r="BI26" s="36">
        <v>1</v>
      </c>
      <c r="BJ26" s="36">
        <v>1</v>
      </c>
      <c r="BK26" s="36">
        <v>180</v>
      </c>
      <c r="BL26" s="36">
        <v>186</v>
      </c>
      <c r="BM26" s="36">
        <v>0</v>
      </c>
    </row>
    <row r="27" spans="1:65" ht="15.6" x14ac:dyDescent="0.3">
      <c r="A27" s="72"/>
      <c r="AA27" s="37">
        <v>2</v>
      </c>
      <c r="AB27" s="37">
        <v>4</v>
      </c>
      <c r="AC27" s="37">
        <v>1.3149999999999999</v>
      </c>
      <c r="AD27" s="37">
        <v>69</v>
      </c>
      <c r="AE27" s="37">
        <v>1</v>
      </c>
      <c r="AF27" s="37">
        <v>78</v>
      </c>
      <c r="AG27" s="37">
        <v>35</v>
      </c>
      <c r="AH27" s="37">
        <v>9</v>
      </c>
      <c r="AI27" s="37">
        <v>2</v>
      </c>
      <c r="AJ27" s="37">
        <v>47</v>
      </c>
      <c r="AK27" s="37">
        <v>25</v>
      </c>
      <c r="AL27" s="228">
        <v>4.4198895027624308E-2</v>
      </c>
      <c r="AM27" s="37">
        <v>10.4</v>
      </c>
      <c r="AN27" s="37">
        <v>40</v>
      </c>
      <c r="AO27" s="37">
        <v>1</v>
      </c>
      <c r="AP27" s="37">
        <v>0</v>
      </c>
      <c r="AQ27" s="57">
        <v>181</v>
      </c>
      <c r="AR27" s="57">
        <v>189</v>
      </c>
      <c r="AS27" s="36">
        <v>1</v>
      </c>
      <c r="AU27" s="36">
        <v>1.8</v>
      </c>
      <c r="AV27" s="36">
        <v>10</v>
      </c>
      <c r="AW27" s="36">
        <v>1.512</v>
      </c>
      <c r="AX27" s="36">
        <v>73</v>
      </c>
      <c r="AY27" s="36">
        <v>0</v>
      </c>
      <c r="AZ27" s="36">
        <v>82</v>
      </c>
      <c r="BA27" s="36">
        <v>31</v>
      </c>
      <c r="BB27" s="36">
        <v>7</v>
      </c>
      <c r="BC27" s="36">
        <v>2</v>
      </c>
      <c r="BD27" s="36">
        <v>41</v>
      </c>
      <c r="BE27" s="36">
        <v>22</v>
      </c>
      <c r="BF27" s="74">
        <v>3.4482758620689655E-2</v>
      </c>
      <c r="BG27" s="36">
        <v>8.4</v>
      </c>
      <c r="BH27" s="36">
        <v>79</v>
      </c>
      <c r="BI27" s="36">
        <v>1</v>
      </c>
      <c r="BJ27" s="36">
        <v>1</v>
      </c>
      <c r="BK27" s="36">
        <v>174</v>
      </c>
      <c r="BL27" s="36">
        <v>180</v>
      </c>
      <c r="BM27" s="36">
        <v>0</v>
      </c>
    </row>
    <row r="28" spans="1:65" ht="15.6" x14ac:dyDescent="0.3">
      <c r="A28" s="72"/>
      <c r="AA28" s="37">
        <v>2.2999999999999998</v>
      </c>
      <c r="AB28" s="37">
        <v>5</v>
      </c>
      <c r="AC28" s="37">
        <v>0.93700000000000006</v>
      </c>
      <c r="AD28" s="37">
        <v>211</v>
      </c>
      <c r="AE28" s="37">
        <v>3</v>
      </c>
      <c r="AF28" s="37">
        <v>112</v>
      </c>
      <c r="AG28" s="37">
        <v>59</v>
      </c>
      <c r="AH28" s="37">
        <v>15</v>
      </c>
      <c r="AI28" s="37">
        <v>4</v>
      </c>
      <c r="AJ28" s="37">
        <v>37</v>
      </c>
      <c r="AK28" s="37">
        <v>39</v>
      </c>
      <c r="AL28" s="228">
        <v>3.0120481927710843E-2</v>
      </c>
      <c r="AM28" s="37">
        <v>12</v>
      </c>
      <c r="AN28" s="37">
        <v>85</v>
      </c>
      <c r="AO28" s="37">
        <v>0</v>
      </c>
      <c r="AP28" s="37">
        <v>0</v>
      </c>
      <c r="AQ28" s="57">
        <v>166</v>
      </c>
      <c r="AR28" s="57">
        <v>171</v>
      </c>
      <c r="AS28" s="36">
        <v>1</v>
      </c>
      <c r="AU28" s="36">
        <v>3.1</v>
      </c>
      <c r="AV28" s="36">
        <v>4</v>
      </c>
      <c r="AW28" s="36">
        <v>0.185</v>
      </c>
      <c r="AX28" s="36">
        <v>166</v>
      </c>
      <c r="AY28" s="36">
        <v>5</v>
      </c>
      <c r="AZ28" s="36">
        <v>133</v>
      </c>
      <c r="BA28" s="36">
        <v>29</v>
      </c>
      <c r="BB28" s="36">
        <v>15</v>
      </c>
      <c r="BC28" s="36">
        <v>1</v>
      </c>
      <c r="BD28" s="36">
        <v>32</v>
      </c>
      <c r="BE28" s="36">
        <v>97</v>
      </c>
      <c r="BF28" s="74">
        <v>5.0561797752808987E-2</v>
      </c>
      <c r="BG28" s="36">
        <v>15.5</v>
      </c>
      <c r="BH28" s="36">
        <v>64</v>
      </c>
      <c r="BI28" s="36">
        <v>0</v>
      </c>
      <c r="BJ28" s="36">
        <v>1</v>
      </c>
      <c r="BK28" s="36">
        <v>178</v>
      </c>
      <c r="BL28" s="36">
        <v>187</v>
      </c>
      <c r="BM28" s="36">
        <v>0</v>
      </c>
    </row>
    <row r="29" spans="1:65" ht="15.6" x14ac:dyDescent="0.3">
      <c r="A29" s="72"/>
      <c r="AA29" s="37">
        <v>2.4</v>
      </c>
      <c r="AB29" s="37">
        <v>9</v>
      </c>
      <c r="AC29" s="37">
        <v>4.5999999999999999E-2</v>
      </c>
      <c r="AD29" s="37">
        <v>151</v>
      </c>
      <c r="AE29" s="37">
        <v>0</v>
      </c>
      <c r="AF29" s="37">
        <v>72</v>
      </c>
      <c r="AG29" s="37">
        <v>30</v>
      </c>
      <c r="AH29" s="37">
        <v>13</v>
      </c>
      <c r="AI29" s="37">
        <v>5</v>
      </c>
      <c r="AJ29" s="37">
        <v>39</v>
      </c>
      <c r="AK29" s="37">
        <v>26</v>
      </c>
      <c r="AL29" s="228">
        <v>1.4925373134328358E-2</v>
      </c>
      <c r="AM29" s="37">
        <v>14.5</v>
      </c>
      <c r="AN29" s="37">
        <v>35</v>
      </c>
      <c r="AO29" s="37">
        <v>1</v>
      </c>
      <c r="AP29" s="37">
        <v>0</v>
      </c>
      <c r="AQ29" s="57">
        <v>201</v>
      </c>
      <c r="AR29" s="57">
        <v>204</v>
      </c>
      <c r="AS29" s="36">
        <v>1</v>
      </c>
      <c r="AU29" s="36">
        <v>2.5</v>
      </c>
      <c r="AV29" s="36">
        <v>9</v>
      </c>
      <c r="AW29" s="36">
        <v>9.1999999999999998E-2</v>
      </c>
      <c r="AX29" s="36">
        <v>230</v>
      </c>
      <c r="AY29" s="36">
        <v>4</v>
      </c>
      <c r="AZ29" s="36">
        <v>137</v>
      </c>
      <c r="BA29" s="36">
        <v>43</v>
      </c>
      <c r="BB29" s="36">
        <v>12</v>
      </c>
      <c r="BC29" s="36">
        <v>3</v>
      </c>
      <c r="BD29" s="36">
        <v>36</v>
      </c>
      <c r="BE29" s="36">
        <v>65</v>
      </c>
      <c r="BF29" s="74">
        <v>5.4545454545454543E-2</v>
      </c>
      <c r="BG29" s="36">
        <v>15.9</v>
      </c>
      <c r="BH29" s="36">
        <v>67</v>
      </c>
      <c r="BI29" s="36">
        <v>0</v>
      </c>
      <c r="BJ29" s="36">
        <v>0</v>
      </c>
      <c r="BK29" s="36">
        <v>165</v>
      </c>
      <c r="BL29" s="36">
        <v>174</v>
      </c>
      <c r="BM29" s="36">
        <v>0</v>
      </c>
    </row>
    <row r="30" spans="1:65" ht="15.6" x14ac:dyDescent="0.3">
      <c r="A30" s="72"/>
      <c r="AA30" s="37">
        <v>1.9</v>
      </c>
      <c r="AB30" s="37">
        <v>13</v>
      </c>
      <c r="AC30" s="37">
        <v>0.84</v>
      </c>
      <c r="AD30" s="37">
        <v>99</v>
      </c>
      <c r="AE30" s="37">
        <v>3</v>
      </c>
      <c r="AF30" s="37">
        <v>110</v>
      </c>
      <c r="AG30" s="37">
        <v>36</v>
      </c>
      <c r="AH30" s="37">
        <v>9</v>
      </c>
      <c r="AI30" s="37">
        <v>2</v>
      </c>
      <c r="AJ30" s="37">
        <v>41</v>
      </c>
      <c r="AK30" s="37">
        <v>30</v>
      </c>
      <c r="AL30" s="228">
        <v>2.9239766081871343E-2</v>
      </c>
      <c r="AM30" s="37">
        <v>9</v>
      </c>
      <c r="AN30" s="37">
        <v>51</v>
      </c>
      <c r="AO30" s="37">
        <v>0</v>
      </c>
      <c r="AP30" s="37">
        <v>1</v>
      </c>
      <c r="AQ30" s="57">
        <v>171</v>
      </c>
      <c r="AR30" s="57">
        <v>176</v>
      </c>
      <c r="AS30" s="36">
        <v>1</v>
      </c>
      <c r="AU30" s="36">
        <v>1.6</v>
      </c>
      <c r="AV30" s="36">
        <v>5</v>
      </c>
      <c r="AW30" s="36">
        <v>0.48</v>
      </c>
      <c r="AX30" s="36">
        <v>59</v>
      </c>
      <c r="AY30" s="36">
        <v>3</v>
      </c>
      <c r="AZ30" s="36">
        <v>127</v>
      </c>
      <c r="BA30" s="36">
        <v>30</v>
      </c>
      <c r="BB30" s="36">
        <v>4</v>
      </c>
      <c r="BC30" s="36">
        <v>2</v>
      </c>
      <c r="BD30" s="36">
        <v>35</v>
      </c>
      <c r="BE30" s="36">
        <v>17</v>
      </c>
      <c r="BF30" s="74">
        <v>2.9411764705882353E-2</v>
      </c>
      <c r="BG30" s="36">
        <v>7.5</v>
      </c>
      <c r="BH30" s="36">
        <v>65</v>
      </c>
      <c r="BI30" s="36">
        <v>0</v>
      </c>
      <c r="BJ30" s="36">
        <v>0</v>
      </c>
      <c r="BK30" s="36">
        <v>170</v>
      </c>
      <c r="BL30" s="36">
        <v>175</v>
      </c>
      <c r="BM30" s="36">
        <v>0</v>
      </c>
    </row>
    <row r="31" spans="1:65" ht="15.6" x14ac:dyDescent="0.3">
      <c r="A31" s="72"/>
      <c r="AA31" s="37">
        <v>3.5</v>
      </c>
      <c r="AB31" s="37">
        <v>18</v>
      </c>
      <c r="AC31" s="37">
        <v>1</v>
      </c>
      <c r="AD31" s="37">
        <v>283</v>
      </c>
      <c r="AE31" s="37">
        <v>2</v>
      </c>
      <c r="AF31" s="37">
        <v>104</v>
      </c>
      <c r="AG31" s="37">
        <v>40</v>
      </c>
      <c r="AH31" s="37">
        <v>8</v>
      </c>
      <c r="AI31" s="37">
        <v>3</v>
      </c>
      <c r="AJ31" s="37">
        <v>43</v>
      </c>
      <c r="AK31" s="37">
        <v>64</v>
      </c>
      <c r="AL31" s="228">
        <v>5.9880239520958084E-2</v>
      </c>
      <c r="AM31" s="37">
        <v>15.8</v>
      </c>
      <c r="AN31" s="37">
        <v>102</v>
      </c>
      <c r="AO31" s="37">
        <v>0</v>
      </c>
      <c r="AP31" s="37">
        <v>0</v>
      </c>
      <c r="AQ31" s="57">
        <v>167</v>
      </c>
      <c r="AR31" s="57">
        <v>177</v>
      </c>
      <c r="AS31" s="36">
        <v>1</v>
      </c>
      <c r="AU31" s="36">
        <v>2.1</v>
      </c>
      <c r="AV31" s="36">
        <v>3</v>
      </c>
      <c r="AW31" s="36">
        <v>1.881</v>
      </c>
      <c r="AX31" s="36">
        <v>46</v>
      </c>
      <c r="AY31" s="36">
        <v>1</v>
      </c>
      <c r="AZ31" s="36">
        <v>85</v>
      </c>
      <c r="BA31" s="36">
        <v>46</v>
      </c>
      <c r="BB31" s="36">
        <v>9</v>
      </c>
      <c r="BC31" s="36">
        <v>3</v>
      </c>
      <c r="BD31" s="36">
        <v>36</v>
      </c>
      <c r="BE31" s="36">
        <v>17</v>
      </c>
      <c r="BF31" s="74">
        <v>5.434782608695652E-2</v>
      </c>
      <c r="BG31" s="36">
        <v>10.3</v>
      </c>
      <c r="BH31" s="36">
        <v>89</v>
      </c>
      <c r="BI31" s="36">
        <v>1</v>
      </c>
      <c r="BJ31" s="36">
        <v>0</v>
      </c>
      <c r="BK31" s="36">
        <v>184</v>
      </c>
      <c r="BL31" s="36">
        <v>194</v>
      </c>
      <c r="BM31" s="36">
        <v>0</v>
      </c>
    </row>
    <row r="32" spans="1:65" ht="15.6" x14ac:dyDescent="0.3">
      <c r="A32" s="72"/>
      <c r="AA32" s="37">
        <v>2.5</v>
      </c>
      <c r="AB32" s="37">
        <v>5</v>
      </c>
      <c r="AC32" s="37">
        <v>1.159</v>
      </c>
      <c r="AD32" s="37">
        <v>196</v>
      </c>
      <c r="AE32" s="37">
        <v>1</v>
      </c>
      <c r="AF32" s="37">
        <v>99</v>
      </c>
      <c r="AG32" s="37">
        <v>43</v>
      </c>
      <c r="AH32" s="37">
        <v>15</v>
      </c>
      <c r="AI32" s="37">
        <v>5</v>
      </c>
      <c r="AJ32" s="37">
        <v>35</v>
      </c>
      <c r="AK32" s="37">
        <v>45</v>
      </c>
      <c r="AL32" s="228">
        <v>4.5454545454545456E-2</v>
      </c>
      <c r="AM32" s="37">
        <v>14</v>
      </c>
      <c r="AN32" s="37">
        <v>70</v>
      </c>
      <c r="AO32" s="37">
        <v>0</v>
      </c>
      <c r="AP32" s="37">
        <v>0</v>
      </c>
      <c r="AQ32" s="57">
        <v>176</v>
      </c>
      <c r="AR32" s="57">
        <v>184</v>
      </c>
      <c r="AS32" s="36">
        <v>1</v>
      </c>
      <c r="AU32" s="36">
        <v>1.9</v>
      </c>
      <c r="AV32" s="36">
        <v>3</v>
      </c>
      <c r="AW32" s="36">
        <v>2.6259999999999999</v>
      </c>
      <c r="AX32" s="36">
        <v>43</v>
      </c>
      <c r="AY32" s="36">
        <v>2</v>
      </c>
      <c r="AZ32" s="36">
        <v>74</v>
      </c>
      <c r="BA32" s="36">
        <v>50</v>
      </c>
      <c r="BB32" s="36">
        <v>4</v>
      </c>
      <c r="BC32" s="36">
        <v>4</v>
      </c>
      <c r="BD32" s="36">
        <v>50</v>
      </c>
      <c r="BE32" s="36">
        <v>21</v>
      </c>
      <c r="BF32" s="74">
        <v>2.2727272727272728E-2</v>
      </c>
      <c r="BG32" s="36">
        <v>7.7</v>
      </c>
      <c r="BH32" s="36">
        <v>53</v>
      </c>
      <c r="BI32" s="36">
        <v>0</v>
      </c>
      <c r="BJ32" s="36">
        <v>0</v>
      </c>
      <c r="BK32" s="36">
        <v>176</v>
      </c>
      <c r="BL32" s="36">
        <v>180</v>
      </c>
      <c r="BM32" s="36">
        <v>0</v>
      </c>
    </row>
    <row r="33" spans="1:65" ht="15.6" x14ac:dyDescent="0.3">
      <c r="A33" s="72"/>
      <c r="AA33" s="37">
        <v>3.4</v>
      </c>
      <c r="AB33" s="37">
        <v>2</v>
      </c>
      <c r="AC33" s="37">
        <v>0.104</v>
      </c>
      <c r="AD33" s="37">
        <v>253</v>
      </c>
      <c r="AE33" s="37">
        <v>2</v>
      </c>
      <c r="AF33" s="37">
        <v>145</v>
      </c>
      <c r="AG33" s="37">
        <v>52</v>
      </c>
      <c r="AH33" s="37">
        <v>15</v>
      </c>
      <c r="AI33" s="37">
        <v>3</v>
      </c>
      <c r="AJ33" s="37">
        <v>30</v>
      </c>
      <c r="AK33" s="37">
        <v>59</v>
      </c>
      <c r="AL33" s="228">
        <v>3.6809815950920248E-2</v>
      </c>
      <c r="AM33" s="37">
        <v>15.3</v>
      </c>
      <c r="AN33" s="37">
        <v>61</v>
      </c>
      <c r="AO33" s="37">
        <v>1</v>
      </c>
      <c r="AP33" s="37">
        <v>0</v>
      </c>
      <c r="AQ33" s="57">
        <v>163</v>
      </c>
      <c r="AR33" s="57">
        <v>169</v>
      </c>
      <c r="AS33" s="36">
        <v>1</v>
      </c>
      <c r="AU33" s="36">
        <v>1.9</v>
      </c>
      <c r="AV33" s="36">
        <v>21</v>
      </c>
      <c r="AW33" s="36">
        <v>0.56799999999999995</v>
      </c>
      <c r="AX33" s="36">
        <v>125</v>
      </c>
      <c r="AY33" s="36">
        <v>3</v>
      </c>
      <c r="AZ33" s="36">
        <v>109</v>
      </c>
      <c r="BA33" s="36">
        <v>44</v>
      </c>
      <c r="BB33" s="36">
        <v>8</v>
      </c>
      <c r="BC33" s="36">
        <v>3</v>
      </c>
      <c r="BD33" s="36">
        <v>45</v>
      </c>
      <c r="BE33" s="36">
        <v>34</v>
      </c>
      <c r="BF33" s="74">
        <v>4.3749999999999997E-2</v>
      </c>
      <c r="BG33" s="36">
        <v>8.5</v>
      </c>
      <c r="BH33" s="36">
        <v>44</v>
      </c>
      <c r="BI33" s="36">
        <v>0</v>
      </c>
      <c r="BJ33" s="36">
        <v>0</v>
      </c>
      <c r="BK33" s="36">
        <v>160</v>
      </c>
      <c r="BL33" s="36">
        <v>167</v>
      </c>
      <c r="BM33" s="36">
        <v>0</v>
      </c>
    </row>
    <row r="34" spans="1:65" ht="15.6" x14ac:dyDescent="0.3">
      <c r="A34" s="72"/>
      <c r="AA34" s="37">
        <v>3.1</v>
      </c>
      <c r="AB34" s="37">
        <v>22</v>
      </c>
      <c r="AC34" s="37">
        <v>0.93600000000000005</v>
      </c>
      <c r="AD34" s="37">
        <v>203</v>
      </c>
      <c r="AE34" s="37">
        <v>2</v>
      </c>
      <c r="AF34" s="37">
        <v>111</v>
      </c>
      <c r="AG34" s="37">
        <v>45</v>
      </c>
      <c r="AH34" s="37">
        <v>9</v>
      </c>
      <c r="AI34" s="37">
        <v>3</v>
      </c>
      <c r="AJ34" s="37">
        <v>50</v>
      </c>
      <c r="AK34" s="37">
        <v>87</v>
      </c>
      <c r="AL34" s="228">
        <v>2.8901734104046242E-2</v>
      </c>
      <c r="AM34" s="37">
        <v>14.4</v>
      </c>
      <c r="AN34" s="37">
        <v>44</v>
      </c>
      <c r="AO34" s="37">
        <v>0</v>
      </c>
      <c r="AP34" s="37">
        <v>0</v>
      </c>
      <c r="AQ34" s="57">
        <v>173</v>
      </c>
      <c r="AR34" s="57">
        <v>178</v>
      </c>
      <c r="AS34" s="36">
        <v>1</v>
      </c>
      <c r="AU34" s="36">
        <v>2.2000000000000002</v>
      </c>
      <c r="AV34" s="36">
        <v>8</v>
      </c>
      <c r="AW34" s="36">
        <v>0.879</v>
      </c>
      <c r="AX34" s="36">
        <v>118</v>
      </c>
      <c r="AY34" s="36">
        <v>3</v>
      </c>
      <c r="AZ34" s="36">
        <v>108</v>
      </c>
      <c r="BA34" s="36">
        <v>31</v>
      </c>
      <c r="BB34" s="36">
        <v>10</v>
      </c>
      <c r="BC34" s="36">
        <v>2</v>
      </c>
      <c r="BD34" s="36">
        <v>37</v>
      </c>
      <c r="BE34" s="36">
        <v>50</v>
      </c>
      <c r="BF34" s="74">
        <v>4.046242774566474E-2</v>
      </c>
      <c r="BG34" s="36">
        <v>10.7</v>
      </c>
      <c r="BH34" s="36">
        <v>46</v>
      </c>
      <c r="BI34" s="36">
        <v>1</v>
      </c>
      <c r="BJ34" s="36">
        <v>1</v>
      </c>
      <c r="BK34" s="36">
        <v>173</v>
      </c>
      <c r="BL34" s="36">
        <v>180</v>
      </c>
      <c r="BM34" s="36">
        <v>0</v>
      </c>
    </row>
    <row r="35" spans="1:65" ht="15.6" x14ac:dyDescent="0.3">
      <c r="A35" s="72"/>
      <c r="AA35" s="37">
        <v>3.6</v>
      </c>
      <c r="AB35" s="37">
        <v>2</v>
      </c>
      <c r="AC35" s="37">
        <v>1.968</v>
      </c>
      <c r="AD35" s="37">
        <v>164</v>
      </c>
      <c r="AE35" s="37">
        <v>1</v>
      </c>
      <c r="AF35" s="37">
        <v>86</v>
      </c>
      <c r="AG35" s="37">
        <v>33</v>
      </c>
      <c r="AH35" s="37">
        <v>5</v>
      </c>
      <c r="AI35" s="37">
        <v>2</v>
      </c>
      <c r="AJ35" s="37">
        <v>37</v>
      </c>
      <c r="AK35" s="37">
        <v>98</v>
      </c>
      <c r="AL35" s="228">
        <v>6.0109289617486336E-2</v>
      </c>
      <c r="AM35" s="37">
        <v>14.8</v>
      </c>
      <c r="AN35" s="37">
        <v>98</v>
      </c>
      <c r="AO35" s="37">
        <v>0</v>
      </c>
      <c r="AP35" s="37">
        <v>0</v>
      </c>
      <c r="AQ35" s="57">
        <v>183</v>
      </c>
      <c r="AR35" s="57">
        <v>194</v>
      </c>
      <c r="AS35" s="36">
        <v>1</v>
      </c>
      <c r="AU35" s="36">
        <v>1.8</v>
      </c>
      <c r="AV35" s="36">
        <v>4</v>
      </c>
      <c r="AW35" s="36">
        <v>1.083</v>
      </c>
      <c r="AX35" s="36">
        <v>101</v>
      </c>
      <c r="AY35" s="36">
        <v>2</v>
      </c>
      <c r="AZ35" s="36">
        <v>100</v>
      </c>
      <c r="BA35" s="36">
        <v>53</v>
      </c>
      <c r="BB35" s="36">
        <v>7</v>
      </c>
      <c r="BC35" s="36">
        <v>4</v>
      </c>
      <c r="BD35" s="36">
        <v>34</v>
      </c>
      <c r="BE35" s="36">
        <v>28</v>
      </c>
      <c r="BF35" s="74">
        <v>2.4539877300613498E-2</v>
      </c>
      <c r="BG35" s="36">
        <v>7.4</v>
      </c>
      <c r="BH35" s="36">
        <v>58</v>
      </c>
      <c r="BI35" s="36">
        <v>0</v>
      </c>
      <c r="BJ35" s="36">
        <v>0</v>
      </c>
      <c r="BK35" s="36">
        <v>163</v>
      </c>
      <c r="BL35" s="36">
        <v>167</v>
      </c>
      <c r="BM35" s="36">
        <v>0</v>
      </c>
    </row>
    <row r="36" spans="1:65" ht="15.6" x14ac:dyDescent="0.3">
      <c r="A36" s="72"/>
      <c r="AA36" s="37">
        <v>2.5</v>
      </c>
      <c r="AB36" s="37">
        <v>4</v>
      </c>
      <c r="AC36" s="37">
        <v>2.536</v>
      </c>
      <c r="AD36" s="37">
        <v>146</v>
      </c>
      <c r="AE36" s="37">
        <v>1</v>
      </c>
      <c r="AF36" s="37">
        <v>84</v>
      </c>
      <c r="AG36" s="37">
        <v>36</v>
      </c>
      <c r="AH36" s="37">
        <v>8</v>
      </c>
      <c r="AI36" s="37">
        <v>2</v>
      </c>
      <c r="AJ36" s="37">
        <v>50</v>
      </c>
      <c r="AK36" s="37">
        <v>40</v>
      </c>
      <c r="AL36" s="228">
        <v>3.4682080924855488E-2</v>
      </c>
      <c r="AM36" s="37">
        <v>12.1</v>
      </c>
      <c r="AN36" s="37">
        <v>53</v>
      </c>
      <c r="AO36" s="37">
        <v>1</v>
      </c>
      <c r="AP36" s="37">
        <v>0</v>
      </c>
      <c r="AQ36" s="57">
        <v>173</v>
      </c>
      <c r="AR36" s="57">
        <v>179</v>
      </c>
      <c r="AS36" s="36">
        <v>1</v>
      </c>
      <c r="AU36" s="36">
        <v>3</v>
      </c>
      <c r="AV36" s="36">
        <v>5</v>
      </c>
      <c r="AW36" s="36">
        <v>0.61199999999999999</v>
      </c>
      <c r="AX36" s="36">
        <v>156</v>
      </c>
      <c r="AY36" s="36">
        <v>5</v>
      </c>
      <c r="AZ36" s="36">
        <v>129</v>
      </c>
      <c r="BA36" s="36">
        <v>42</v>
      </c>
      <c r="BB36" s="36">
        <v>15</v>
      </c>
      <c r="BC36" s="36">
        <v>4</v>
      </c>
      <c r="BD36" s="36">
        <v>36</v>
      </c>
      <c r="BE36" s="36">
        <v>55</v>
      </c>
      <c r="BF36" s="74">
        <v>3.7634408602150539E-2</v>
      </c>
      <c r="BG36" s="36">
        <v>14.4</v>
      </c>
      <c r="BH36" s="36">
        <v>62</v>
      </c>
      <c r="BI36" s="36">
        <v>1</v>
      </c>
      <c r="BJ36" s="36">
        <v>1</v>
      </c>
      <c r="BK36" s="36">
        <v>186</v>
      </c>
      <c r="BL36" s="36">
        <v>193</v>
      </c>
      <c r="BM36" s="36">
        <v>0</v>
      </c>
    </row>
    <row r="37" spans="1:65" ht="15.6" x14ac:dyDescent="0.3">
      <c r="A37" s="72"/>
      <c r="AA37" s="37">
        <v>2.1</v>
      </c>
      <c r="AB37" s="37">
        <v>2</v>
      </c>
      <c r="AC37" s="37">
        <v>2.8719999999999999</v>
      </c>
      <c r="AD37" s="37">
        <v>144</v>
      </c>
      <c r="AE37" s="37">
        <v>6</v>
      </c>
      <c r="AF37" s="37">
        <v>73</v>
      </c>
      <c r="AG37" s="37">
        <v>35</v>
      </c>
      <c r="AH37" s="37">
        <v>4</v>
      </c>
      <c r="AI37" s="37">
        <v>3</v>
      </c>
      <c r="AJ37" s="37">
        <v>50</v>
      </c>
      <c r="AK37" s="37">
        <v>34</v>
      </c>
      <c r="AL37" s="228">
        <v>3.6363636363636362E-2</v>
      </c>
      <c r="AM37" s="37">
        <v>8.6999999999999993</v>
      </c>
      <c r="AN37" s="37">
        <v>44</v>
      </c>
      <c r="AO37" s="37">
        <v>1</v>
      </c>
      <c r="AP37" s="37">
        <v>0</v>
      </c>
      <c r="AQ37" s="57">
        <v>165</v>
      </c>
      <c r="AR37" s="57">
        <v>171</v>
      </c>
      <c r="AS37" s="36">
        <v>1</v>
      </c>
      <c r="AU37" s="36">
        <v>2</v>
      </c>
      <c r="AV37" s="36">
        <v>3</v>
      </c>
      <c r="AW37" s="36">
        <v>0.496</v>
      </c>
      <c r="AX37" s="36">
        <v>86</v>
      </c>
      <c r="AY37" s="36">
        <v>3</v>
      </c>
      <c r="AZ37" s="36">
        <v>100</v>
      </c>
      <c r="BA37" s="36">
        <v>54</v>
      </c>
      <c r="BB37" s="36">
        <v>8</v>
      </c>
      <c r="BC37" s="36">
        <v>4</v>
      </c>
      <c r="BD37" s="36">
        <v>31</v>
      </c>
      <c r="BE37" s="36">
        <v>37</v>
      </c>
      <c r="BF37" s="74">
        <v>4.0697674418604654E-2</v>
      </c>
      <c r="BG37" s="36">
        <v>8.8000000000000007</v>
      </c>
      <c r="BH37" s="36">
        <v>62</v>
      </c>
      <c r="BI37" s="36">
        <v>0</v>
      </c>
      <c r="BJ37" s="36">
        <v>0</v>
      </c>
      <c r="BK37" s="36">
        <v>172</v>
      </c>
      <c r="BL37" s="36">
        <v>179</v>
      </c>
      <c r="BM37" s="36">
        <v>0</v>
      </c>
    </row>
    <row r="38" spans="1:65" ht="15.6" x14ac:dyDescent="0.3">
      <c r="A38" s="72"/>
      <c r="AA38" s="37">
        <v>2.5</v>
      </c>
      <c r="AB38" s="37">
        <v>21</v>
      </c>
      <c r="AC38" s="37">
        <v>0.73399999999999999</v>
      </c>
      <c r="AD38" s="37">
        <v>152</v>
      </c>
      <c r="AE38" s="37">
        <v>3</v>
      </c>
      <c r="AF38" s="37">
        <v>111</v>
      </c>
      <c r="AG38" s="37">
        <v>44</v>
      </c>
      <c r="AH38" s="37">
        <v>5</v>
      </c>
      <c r="AI38" s="37">
        <v>3</v>
      </c>
      <c r="AJ38" s="37">
        <v>47</v>
      </c>
      <c r="AK38" s="37">
        <v>43</v>
      </c>
      <c r="AL38" s="228">
        <v>3.048780487804878E-2</v>
      </c>
      <c r="AM38" s="37">
        <v>9.5</v>
      </c>
      <c r="AN38" s="37">
        <v>58</v>
      </c>
      <c r="AO38" s="37">
        <v>0</v>
      </c>
      <c r="AP38" s="37">
        <v>0</v>
      </c>
      <c r="AQ38" s="57">
        <v>164</v>
      </c>
      <c r="AR38" s="57">
        <v>169</v>
      </c>
      <c r="AS38" s="36">
        <v>1</v>
      </c>
      <c r="AU38" s="36">
        <v>2.2000000000000002</v>
      </c>
      <c r="AV38" s="36">
        <v>6</v>
      </c>
      <c r="AW38" s="36">
        <v>0.40300000000000002</v>
      </c>
      <c r="AX38" s="36">
        <v>157</v>
      </c>
      <c r="AY38" s="36">
        <v>2</v>
      </c>
      <c r="AZ38" s="36">
        <v>98</v>
      </c>
      <c r="BA38" s="36">
        <v>35</v>
      </c>
      <c r="BB38" s="36">
        <v>16</v>
      </c>
      <c r="BC38" s="36">
        <v>1</v>
      </c>
      <c r="BD38" s="36">
        <v>36</v>
      </c>
      <c r="BE38" s="36">
        <v>45</v>
      </c>
      <c r="BF38" s="74">
        <v>3.4482758620689655E-2</v>
      </c>
      <c r="BG38" s="36">
        <v>13.3</v>
      </c>
      <c r="BH38" s="36">
        <v>46</v>
      </c>
      <c r="BI38" s="36">
        <v>1</v>
      </c>
      <c r="BJ38" s="36">
        <v>1</v>
      </c>
      <c r="BK38" s="36">
        <v>174</v>
      </c>
      <c r="BL38" s="36">
        <v>180</v>
      </c>
      <c r="BM38" s="36">
        <v>0</v>
      </c>
    </row>
    <row r="39" spans="1:65" ht="15.6" x14ac:dyDescent="0.3">
      <c r="A39" s="72"/>
      <c r="AA39" s="37">
        <v>1.7</v>
      </c>
      <c r="AB39" s="37">
        <v>4</v>
      </c>
      <c r="AC39" s="37">
        <v>4.5900000000000003E-2</v>
      </c>
      <c r="AD39" s="37">
        <v>104</v>
      </c>
      <c r="AE39" s="37">
        <v>6</v>
      </c>
      <c r="AF39" s="37">
        <v>86</v>
      </c>
      <c r="AG39" s="37">
        <v>29</v>
      </c>
      <c r="AH39" s="37">
        <v>2</v>
      </c>
      <c r="AI39" s="37">
        <v>2</v>
      </c>
      <c r="AJ39" s="37">
        <v>36</v>
      </c>
      <c r="AK39" s="37">
        <v>21</v>
      </c>
      <c r="AL39" s="228">
        <v>2.4390243902439025E-2</v>
      </c>
      <c r="AM39" s="37">
        <v>6.8</v>
      </c>
      <c r="AN39" s="37">
        <v>60</v>
      </c>
      <c r="AO39" s="37">
        <v>0</v>
      </c>
      <c r="AP39" s="37">
        <v>0</v>
      </c>
      <c r="AQ39" s="57">
        <v>164</v>
      </c>
      <c r="AR39" s="57">
        <v>168</v>
      </c>
      <c r="AS39" s="36">
        <v>1</v>
      </c>
      <c r="AU39" s="36">
        <v>2.8</v>
      </c>
      <c r="AV39" s="36">
        <v>15</v>
      </c>
      <c r="AW39" s="36">
        <v>1.8360000000000001</v>
      </c>
      <c r="AX39" s="36">
        <v>169</v>
      </c>
      <c r="AY39" s="36">
        <v>0</v>
      </c>
      <c r="AZ39" s="36">
        <v>85</v>
      </c>
      <c r="BA39" s="36">
        <v>36</v>
      </c>
      <c r="BB39" s="36">
        <v>7</v>
      </c>
      <c r="BC39" s="36">
        <v>2</v>
      </c>
      <c r="BD39" s="36">
        <v>42</v>
      </c>
      <c r="BE39" s="36">
        <v>83</v>
      </c>
      <c r="BF39" s="74">
        <v>4.4692737430167599E-2</v>
      </c>
      <c r="BG39" s="36">
        <v>13.2</v>
      </c>
      <c r="BH39" s="36">
        <v>66</v>
      </c>
      <c r="BI39" s="36">
        <v>1</v>
      </c>
      <c r="BJ39" s="36">
        <v>1</v>
      </c>
      <c r="BK39" s="36">
        <v>179</v>
      </c>
      <c r="BL39" s="36">
        <v>187</v>
      </c>
      <c r="BM39" s="36">
        <v>0</v>
      </c>
    </row>
    <row r="40" spans="1:65" ht="15.6" x14ac:dyDescent="0.3">
      <c r="A40" s="72"/>
      <c r="AA40" s="37">
        <v>2.6</v>
      </c>
      <c r="AB40" s="37">
        <v>4</v>
      </c>
      <c r="AC40" s="37">
        <v>1.496</v>
      </c>
      <c r="AD40" s="37">
        <v>139</v>
      </c>
      <c r="AE40" s="37">
        <v>2</v>
      </c>
      <c r="AF40" s="37">
        <v>84</v>
      </c>
      <c r="AG40" s="37">
        <v>36</v>
      </c>
      <c r="AH40" s="37">
        <v>6</v>
      </c>
      <c r="AI40" s="37">
        <v>3</v>
      </c>
      <c r="AJ40" s="37">
        <v>34</v>
      </c>
      <c r="AK40" s="37">
        <v>77</v>
      </c>
      <c r="AL40" s="228">
        <v>3.954802259887006E-2</v>
      </c>
      <c r="AM40" s="37">
        <v>11.3</v>
      </c>
      <c r="AN40" s="37">
        <v>54</v>
      </c>
      <c r="AO40" s="37">
        <v>1</v>
      </c>
      <c r="AP40" s="37">
        <v>0</v>
      </c>
      <c r="AQ40" s="57">
        <v>177</v>
      </c>
      <c r="AR40" s="57">
        <v>184</v>
      </c>
      <c r="AS40" s="36">
        <v>1</v>
      </c>
      <c r="AU40" s="36">
        <v>2.5</v>
      </c>
      <c r="AV40" s="36">
        <v>20</v>
      </c>
      <c r="AW40" s="36">
        <v>0.40799999999999997</v>
      </c>
      <c r="AX40" s="36">
        <v>175</v>
      </c>
      <c r="AY40" s="36">
        <v>2</v>
      </c>
      <c r="AZ40" s="36">
        <v>96</v>
      </c>
      <c r="BA40" s="36">
        <v>42</v>
      </c>
      <c r="BB40" s="36">
        <v>7</v>
      </c>
      <c r="BC40" s="36">
        <v>6</v>
      </c>
      <c r="BD40" s="36">
        <v>47</v>
      </c>
      <c r="BE40" s="36">
        <v>49</v>
      </c>
      <c r="BF40" s="74">
        <v>4.3478260869565216E-2</v>
      </c>
      <c r="BG40" s="36">
        <v>11.1</v>
      </c>
      <c r="BH40" s="36">
        <v>56</v>
      </c>
      <c r="BI40" s="36">
        <v>0</v>
      </c>
      <c r="BJ40" s="36">
        <v>0</v>
      </c>
      <c r="BK40" s="36">
        <v>161</v>
      </c>
      <c r="BL40" s="36">
        <v>168</v>
      </c>
      <c r="BM40" s="36">
        <v>0</v>
      </c>
    </row>
    <row r="41" spans="1:65" ht="15.6" x14ac:dyDescent="0.3">
      <c r="A41" s="72"/>
      <c r="AA41" s="37">
        <v>2</v>
      </c>
      <c r="AB41" s="37">
        <v>14</v>
      </c>
      <c r="AC41" s="37">
        <v>0.65500000000000003</v>
      </c>
      <c r="AD41" s="37">
        <v>150</v>
      </c>
      <c r="AE41" s="37">
        <v>3</v>
      </c>
      <c r="AF41" s="37">
        <v>108</v>
      </c>
      <c r="AG41" s="37">
        <v>37</v>
      </c>
      <c r="AH41" s="37">
        <v>9</v>
      </c>
      <c r="AI41" s="37">
        <v>2</v>
      </c>
      <c r="AJ41" s="37">
        <v>40</v>
      </c>
      <c r="AK41" s="37">
        <v>35</v>
      </c>
      <c r="AL41" s="228">
        <v>3.0674846625766871E-2</v>
      </c>
      <c r="AM41" s="37">
        <v>9.4</v>
      </c>
      <c r="AN41" s="37">
        <v>48</v>
      </c>
      <c r="AO41" s="37">
        <v>0</v>
      </c>
      <c r="AP41" s="37">
        <v>0</v>
      </c>
      <c r="AQ41" s="57">
        <v>163</v>
      </c>
      <c r="AR41" s="57">
        <v>168</v>
      </c>
      <c r="AS41" s="36">
        <v>1</v>
      </c>
      <c r="AU41" s="36">
        <v>1.9</v>
      </c>
      <c r="AV41" s="36">
        <v>4</v>
      </c>
      <c r="AW41" s="36">
        <v>0.124</v>
      </c>
      <c r="AX41" s="36">
        <v>77</v>
      </c>
      <c r="AY41" s="36">
        <v>3</v>
      </c>
      <c r="AZ41" s="36">
        <v>150</v>
      </c>
      <c r="BA41" s="36">
        <v>29</v>
      </c>
      <c r="BB41" s="36">
        <v>10</v>
      </c>
      <c r="BC41" s="36">
        <v>1</v>
      </c>
      <c r="BD41" s="36">
        <v>32</v>
      </c>
      <c r="BE41" s="36">
        <v>24</v>
      </c>
      <c r="BF41" s="74">
        <v>4.1666666666666664E-2</v>
      </c>
      <c r="BG41" s="36">
        <v>8.3000000000000007</v>
      </c>
      <c r="BH41" s="36">
        <v>82</v>
      </c>
      <c r="BI41" s="36">
        <v>0</v>
      </c>
      <c r="BJ41" s="36">
        <v>1</v>
      </c>
      <c r="BK41" s="36">
        <v>168</v>
      </c>
      <c r="BL41" s="36">
        <v>175</v>
      </c>
      <c r="BM41" s="36">
        <v>0</v>
      </c>
    </row>
    <row r="42" spans="1:65" ht="15.6" x14ac:dyDescent="0.3">
      <c r="A42" s="72"/>
      <c r="AA42" s="37">
        <v>3.6</v>
      </c>
      <c r="AB42" s="37">
        <v>8</v>
      </c>
      <c r="AC42" s="37">
        <v>1.018</v>
      </c>
      <c r="AD42" s="37">
        <v>348</v>
      </c>
      <c r="AE42" s="37">
        <v>0</v>
      </c>
      <c r="AF42" s="37">
        <v>98</v>
      </c>
      <c r="AG42" s="37">
        <v>36</v>
      </c>
      <c r="AH42" s="37">
        <v>12</v>
      </c>
      <c r="AI42" s="37">
        <v>1</v>
      </c>
      <c r="AJ42" s="37">
        <v>40</v>
      </c>
      <c r="AK42" s="37">
        <v>57</v>
      </c>
      <c r="AL42" s="228">
        <v>5.9782608695652176E-2</v>
      </c>
      <c r="AM42" s="37">
        <v>23.5</v>
      </c>
      <c r="AN42" s="37">
        <v>53</v>
      </c>
      <c r="AO42" s="37">
        <v>1</v>
      </c>
      <c r="AP42" s="37">
        <v>1</v>
      </c>
      <c r="AQ42" s="57">
        <v>184</v>
      </c>
      <c r="AR42" s="57">
        <v>195</v>
      </c>
      <c r="AS42" s="36">
        <v>1</v>
      </c>
      <c r="AU42" s="36">
        <v>2</v>
      </c>
      <c r="AV42" s="36">
        <v>4</v>
      </c>
      <c r="AW42" s="36">
        <v>1.018</v>
      </c>
      <c r="AX42" s="36">
        <v>134</v>
      </c>
      <c r="AY42" s="36">
        <v>1</v>
      </c>
      <c r="AZ42" s="36">
        <v>86</v>
      </c>
      <c r="BA42" s="36">
        <v>36</v>
      </c>
      <c r="BB42" s="36">
        <v>10</v>
      </c>
      <c r="BC42" s="36">
        <v>4</v>
      </c>
      <c r="BD42" s="36">
        <v>35</v>
      </c>
      <c r="BE42" s="36">
        <v>31</v>
      </c>
      <c r="BF42" s="74">
        <v>3.4090909090909088E-2</v>
      </c>
      <c r="BG42" s="36">
        <v>10.7</v>
      </c>
      <c r="BH42" s="36">
        <v>44</v>
      </c>
      <c r="BI42" s="36">
        <v>1</v>
      </c>
      <c r="BJ42" s="36">
        <v>0</v>
      </c>
      <c r="BK42" s="36">
        <v>176</v>
      </c>
      <c r="BL42" s="36">
        <v>182</v>
      </c>
      <c r="BM42" s="36">
        <v>0</v>
      </c>
    </row>
    <row r="43" spans="1:65" ht="15.6" x14ac:dyDescent="0.3">
      <c r="A43" s="72"/>
      <c r="AA43" s="37">
        <v>3.2</v>
      </c>
      <c r="AB43" s="37">
        <v>19</v>
      </c>
      <c r="AC43" s="37">
        <v>4.2999999999999997E-2</v>
      </c>
      <c r="AD43" s="37">
        <v>214</v>
      </c>
      <c r="AE43" s="37">
        <v>2</v>
      </c>
      <c r="AF43" s="37">
        <v>98</v>
      </c>
      <c r="AG43" s="37">
        <v>42</v>
      </c>
      <c r="AH43" s="37">
        <v>3</v>
      </c>
      <c r="AI43" s="37">
        <v>3</v>
      </c>
      <c r="AJ43" s="37">
        <v>43</v>
      </c>
      <c r="AK43" s="37">
        <v>59</v>
      </c>
      <c r="AL43" s="228">
        <v>3.7499999999999999E-2</v>
      </c>
      <c r="AM43" s="37">
        <v>12.4</v>
      </c>
      <c r="AN43" s="37">
        <v>88</v>
      </c>
      <c r="AO43" s="37">
        <v>1</v>
      </c>
      <c r="AP43" s="37">
        <v>0</v>
      </c>
      <c r="AQ43" s="57">
        <v>160</v>
      </c>
      <c r="AR43" s="57">
        <v>166</v>
      </c>
      <c r="AS43" s="36">
        <v>1</v>
      </c>
      <c r="AU43" s="36">
        <v>2.2000000000000002</v>
      </c>
      <c r="AV43" s="36">
        <v>6</v>
      </c>
      <c r="AW43" s="36">
        <v>0.89900000000000002</v>
      </c>
      <c r="AX43" s="36">
        <v>165</v>
      </c>
      <c r="AY43" s="36">
        <v>1</v>
      </c>
      <c r="AZ43" s="36">
        <v>140</v>
      </c>
      <c r="BA43" s="36">
        <v>60</v>
      </c>
      <c r="BB43" s="36">
        <v>9</v>
      </c>
      <c r="BC43" s="36">
        <v>5</v>
      </c>
      <c r="BD43" s="36">
        <v>35</v>
      </c>
      <c r="BE43" s="36">
        <v>62</v>
      </c>
      <c r="BF43" s="74">
        <v>2.9585798816568046E-2</v>
      </c>
      <c r="BG43" s="36">
        <v>12.7</v>
      </c>
      <c r="BH43" s="36">
        <v>44</v>
      </c>
      <c r="BI43" s="36">
        <v>1</v>
      </c>
      <c r="BJ43" s="36">
        <v>0</v>
      </c>
      <c r="BK43" s="36">
        <v>169</v>
      </c>
      <c r="BL43" s="36">
        <v>174</v>
      </c>
      <c r="BM43" s="36">
        <v>0</v>
      </c>
    </row>
    <row r="44" spans="1:65" ht="15.6" x14ac:dyDescent="0.3">
      <c r="A44" s="72"/>
      <c r="AA44" s="37">
        <v>2.5</v>
      </c>
      <c r="AB44" s="37">
        <v>12</v>
      </c>
      <c r="AC44" s="37">
        <v>0.61199999999999999</v>
      </c>
      <c r="AD44" s="37">
        <v>148</v>
      </c>
      <c r="AE44" s="37">
        <v>3</v>
      </c>
      <c r="AF44" s="37">
        <v>116</v>
      </c>
      <c r="AG44" s="37">
        <v>35</v>
      </c>
      <c r="AH44" s="37">
        <v>10</v>
      </c>
      <c r="AI44" s="37">
        <v>2</v>
      </c>
      <c r="AJ44" s="37">
        <v>39</v>
      </c>
      <c r="AK44" s="37">
        <v>42</v>
      </c>
      <c r="AL44" s="228">
        <v>3.9325842696629212E-2</v>
      </c>
      <c r="AM44" s="37">
        <v>13.8</v>
      </c>
      <c r="AN44" s="37">
        <v>59</v>
      </c>
      <c r="AO44" s="37">
        <v>0</v>
      </c>
      <c r="AP44" s="37">
        <v>0</v>
      </c>
      <c r="AQ44" s="57">
        <v>178</v>
      </c>
      <c r="AR44" s="57">
        <v>185</v>
      </c>
      <c r="AS44" s="36">
        <v>1</v>
      </c>
      <c r="AU44" s="36">
        <v>1.9</v>
      </c>
      <c r="AV44" s="36">
        <v>10</v>
      </c>
      <c r="AW44" s="36">
        <v>1.248</v>
      </c>
      <c r="AX44" s="36">
        <v>92</v>
      </c>
      <c r="AY44" s="36">
        <v>2</v>
      </c>
      <c r="AZ44" s="36">
        <v>98</v>
      </c>
      <c r="BA44" s="36">
        <v>53</v>
      </c>
      <c r="BB44" s="36">
        <v>12</v>
      </c>
      <c r="BC44" s="36">
        <v>4</v>
      </c>
      <c r="BD44" s="36">
        <v>42</v>
      </c>
      <c r="BE44" s="36">
        <v>25</v>
      </c>
      <c r="BF44" s="74">
        <v>0.04</v>
      </c>
      <c r="BG44" s="36">
        <v>9.4</v>
      </c>
      <c r="BH44" s="36">
        <v>51</v>
      </c>
      <c r="BI44" s="36">
        <v>0</v>
      </c>
      <c r="BJ44" s="36">
        <v>0</v>
      </c>
      <c r="BK44" s="36">
        <v>175</v>
      </c>
      <c r="BL44" s="36">
        <v>182</v>
      </c>
      <c r="BM44" s="36">
        <v>0</v>
      </c>
    </row>
    <row r="45" spans="1:65" ht="15.6" x14ac:dyDescent="0.3">
      <c r="A45" s="72"/>
      <c r="AA45" s="37">
        <v>2.2999999999999998</v>
      </c>
      <c r="AB45" s="37">
        <v>3</v>
      </c>
      <c r="AC45" s="37">
        <v>0.73899999999999999</v>
      </c>
      <c r="AD45" s="37">
        <v>146</v>
      </c>
      <c r="AE45" s="37">
        <v>3</v>
      </c>
      <c r="AF45" s="37">
        <v>114</v>
      </c>
      <c r="AG45" s="37">
        <v>43</v>
      </c>
      <c r="AH45" s="37">
        <v>11</v>
      </c>
      <c r="AI45" s="37">
        <v>3</v>
      </c>
      <c r="AJ45" s="37">
        <v>28</v>
      </c>
      <c r="AK45" s="37">
        <v>35</v>
      </c>
      <c r="AL45" s="228">
        <v>2.9411764705882353E-2</v>
      </c>
      <c r="AM45" s="37">
        <v>11.6</v>
      </c>
      <c r="AN45" s="37">
        <v>117</v>
      </c>
      <c r="AO45" s="37">
        <v>1</v>
      </c>
      <c r="AP45" s="37">
        <v>0</v>
      </c>
      <c r="AQ45" s="57">
        <v>170</v>
      </c>
      <c r="AR45" s="57">
        <v>175</v>
      </c>
      <c r="AS45" s="36">
        <v>1</v>
      </c>
      <c r="AU45" s="36">
        <v>1.9</v>
      </c>
      <c r="AV45" s="36">
        <v>4</v>
      </c>
      <c r="AW45" s="36">
        <v>0.123</v>
      </c>
      <c r="AX45" s="36">
        <v>113</v>
      </c>
      <c r="AY45" s="36">
        <v>3</v>
      </c>
      <c r="AZ45" s="36">
        <v>132</v>
      </c>
      <c r="BA45" s="36">
        <v>45</v>
      </c>
      <c r="BB45" s="36">
        <v>6</v>
      </c>
      <c r="BC45" s="36">
        <v>3</v>
      </c>
      <c r="BD45" s="36">
        <v>31</v>
      </c>
      <c r="BE45" s="36">
        <v>36</v>
      </c>
      <c r="BF45" s="74">
        <v>3.7267080745341616E-2</v>
      </c>
      <c r="BG45" s="36">
        <v>7.2</v>
      </c>
      <c r="BH45" s="36">
        <v>70</v>
      </c>
      <c r="BI45" s="36">
        <v>0</v>
      </c>
      <c r="BJ45" s="36">
        <v>0</v>
      </c>
      <c r="BK45" s="36">
        <v>161</v>
      </c>
      <c r="BL45" s="36">
        <v>167</v>
      </c>
      <c r="BM45" s="36">
        <v>0</v>
      </c>
    </row>
    <row r="46" spans="1:65" ht="15.6" x14ac:dyDescent="0.3">
      <c r="A46" s="72"/>
      <c r="AA46" s="37">
        <v>2.6</v>
      </c>
      <c r="AB46" s="37">
        <v>2</v>
      </c>
      <c r="AC46" s="37">
        <v>1.1419999999999999</v>
      </c>
      <c r="AD46" s="37">
        <v>199</v>
      </c>
      <c r="AE46" s="37">
        <v>2</v>
      </c>
      <c r="AF46" s="37">
        <v>98</v>
      </c>
      <c r="AG46" s="37">
        <v>35</v>
      </c>
      <c r="AH46" s="37">
        <v>8</v>
      </c>
      <c r="AI46" s="37">
        <v>2</v>
      </c>
      <c r="AJ46" s="37">
        <v>30</v>
      </c>
      <c r="AK46" s="37">
        <v>37</v>
      </c>
      <c r="AL46" s="228">
        <v>3.6585365853658534E-2</v>
      </c>
      <c r="AM46" s="37">
        <v>11.8</v>
      </c>
      <c r="AN46" s="37">
        <v>83</v>
      </c>
      <c r="AO46" s="37">
        <v>1</v>
      </c>
      <c r="AP46" s="37">
        <v>0</v>
      </c>
      <c r="AQ46" s="57">
        <v>164</v>
      </c>
      <c r="AR46" s="57">
        <v>170</v>
      </c>
      <c r="AS46" s="36">
        <v>1</v>
      </c>
      <c r="AU46" s="36">
        <v>3.3</v>
      </c>
      <c r="AV46" s="36">
        <v>7</v>
      </c>
      <c r="AW46" s="36">
        <v>0.13100000000000001</v>
      </c>
      <c r="AX46" s="36">
        <v>284</v>
      </c>
      <c r="AY46" s="36">
        <v>4</v>
      </c>
      <c r="AZ46" s="36">
        <v>137</v>
      </c>
      <c r="BA46" s="36">
        <v>38</v>
      </c>
      <c r="BB46" s="36">
        <v>15</v>
      </c>
      <c r="BC46" s="36">
        <v>5</v>
      </c>
      <c r="BD46" s="36">
        <v>39</v>
      </c>
      <c r="BE46" s="36">
        <v>39</v>
      </c>
      <c r="BF46" s="74">
        <v>5.7142857142857141E-2</v>
      </c>
      <c r="BG46" s="36">
        <v>20.399999999999999</v>
      </c>
      <c r="BH46" s="36">
        <v>44</v>
      </c>
      <c r="BI46" s="36">
        <v>1</v>
      </c>
      <c r="BJ46" s="36">
        <v>1</v>
      </c>
      <c r="BK46" s="36">
        <v>175</v>
      </c>
      <c r="BL46" s="36">
        <v>185</v>
      </c>
      <c r="BM46" s="36">
        <v>0</v>
      </c>
    </row>
    <row r="47" spans="1:65" ht="15.6" x14ac:dyDescent="0.3">
      <c r="A47" s="72"/>
      <c r="AA47" s="37">
        <v>2.6</v>
      </c>
      <c r="AB47" s="37">
        <v>7</v>
      </c>
      <c r="AC47" s="37">
        <v>1.476</v>
      </c>
      <c r="AD47" s="37">
        <v>171</v>
      </c>
      <c r="AE47" s="37">
        <v>1</v>
      </c>
      <c r="AF47" s="37">
        <v>91</v>
      </c>
      <c r="AG47" s="37">
        <v>28</v>
      </c>
      <c r="AH47" s="37">
        <v>8</v>
      </c>
      <c r="AI47" s="37">
        <v>2</v>
      </c>
      <c r="AJ47" s="37">
        <v>47</v>
      </c>
      <c r="AK47" s="37">
        <v>41</v>
      </c>
      <c r="AL47" s="228">
        <v>4.0229885057471264E-2</v>
      </c>
      <c r="AM47" s="37">
        <v>12.4</v>
      </c>
      <c r="AN47" s="37">
        <v>91</v>
      </c>
      <c r="AO47" s="37">
        <v>0</v>
      </c>
      <c r="AP47" s="37">
        <v>1</v>
      </c>
      <c r="AQ47" s="57">
        <v>174</v>
      </c>
      <c r="AR47" s="57">
        <v>181</v>
      </c>
      <c r="AS47" s="36">
        <v>1</v>
      </c>
      <c r="AU47" s="36">
        <v>2.9</v>
      </c>
      <c r="AV47" s="36">
        <v>9</v>
      </c>
      <c r="AW47" s="36">
        <v>0.63700000000000001</v>
      </c>
      <c r="AX47" s="36">
        <v>188</v>
      </c>
      <c r="AY47" s="36">
        <v>4</v>
      </c>
      <c r="AZ47" s="36">
        <v>76</v>
      </c>
      <c r="BA47" s="36">
        <v>30</v>
      </c>
      <c r="BB47" s="36">
        <v>12</v>
      </c>
      <c r="BC47" s="36">
        <v>1</v>
      </c>
      <c r="BD47" s="36">
        <v>37</v>
      </c>
      <c r="BE47" s="36">
        <v>49</v>
      </c>
      <c r="BF47" s="74">
        <v>4.9723756906077346E-2</v>
      </c>
      <c r="BG47" s="36">
        <v>16.2</v>
      </c>
      <c r="BH47" s="36">
        <v>75</v>
      </c>
      <c r="BI47" s="36">
        <v>1</v>
      </c>
      <c r="BJ47" s="36">
        <v>1</v>
      </c>
      <c r="BK47" s="36">
        <v>181</v>
      </c>
      <c r="BL47" s="36">
        <v>190</v>
      </c>
      <c r="BM47" s="36">
        <v>0</v>
      </c>
    </row>
    <row r="48" spans="1:65" ht="15.6" x14ac:dyDescent="0.3">
      <c r="A48" s="72"/>
      <c r="AA48" s="37">
        <v>3.3</v>
      </c>
      <c r="AB48" s="37">
        <v>2</v>
      </c>
      <c r="AC48" s="37">
        <v>0.54600000000000004</v>
      </c>
      <c r="AD48" s="37">
        <v>122</v>
      </c>
      <c r="AE48" s="37">
        <v>4</v>
      </c>
      <c r="AF48" s="37">
        <v>129</v>
      </c>
      <c r="AG48" s="37">
        <v>56</v>
      </c>
      <c r="AH48" s="37">
        <v>3</v>
      </c>
      <c r="AI48" s="37">
        <v>5</v>
      </c>
      <c r="AJ48" s="37">
        <v>33</v>
      </c>
      <c r="AK48" s="37">
        <v>74</v>
      </c>
      <c r="AL48" s="228">
        <v>4.2944785276073622E-2</v>
      </c>
      <c r="AM48" s="37">
        <v>8.1</v>
      </c>
      <c r="AN48" s="37">
        <v>56</v>
      </c>
      <c r="AO48" s="37">
        <v>0</v>
      </c>
      <c r="AP48" s="37">
        <v>0</v>
      </c>
      <c r="AQ48" s="57">
        <v>163</v>
      </c>
      <c r="AR48" s="57">
        <v>170</v>
      </c>
      <c r="AS48" s="36">
        <v>1</v>
      </c>
      <c r="AU48" s="36">
        <v>2.2999999999999998</v>
      </c>
      <c r="AV48" s="36">
        <v>9</v>
      </c>
      <c r="AW48" s="36">
        <v>0.27500000000000002</v>
      </c>
      <c r="AX48" s="36">
        <v>139</v>
      </c>
      <c r="AY48" s="36">
        <v>1</v>
      </c>
      <c r="AZ48" s="36">
        <v>124</v>
      </c>
      <c r="BA48" s="36">
        <v>34</v>
      </c>
      <c r="BB48" s="36">
        <v>11</v>
      </c>
      <c r="BC48" s="36">
        <v>2</v>
      </c>
      <c r="BD48" s="36">
        <v>40</v>
      </c>
      <c r="BE48" s="36">
        <v>59</v>
      </c>
      <c r="BF48" s="74">
        <v>2.9585798816568046E-2</v>
      </c>
      <c r="BG48" s="36">
        <v>11.4</v>
      </c>
      <c r="BH48" s="36">
        <v>68</v>
      </c>
      <c r="BI48" s="36">
        <v>1</v>
      </c>
      <c r="BJ48" s="36">
        <v>1</v>
      </c>
      <c r="BK48" s="36">
        <v>169</v>
      </c>
      <c r="BL48" s="36">
        <v>174</v>
      </c>
      <c r="BM48" s="36">
        <v>0</v>
      </c>
    </row>
    <row r="49" spans="1:65" ht="15.6" x14ac:dyDescent="0.3">
      <c r="A49" s="72"/>
      <c r="AA49" s="37">
        <v>2</v>
      </c>
      <c r="AB49" s="37">
        <v>19</v>
      </c>
      <c r="AC49" s="37">
        <v>1.2949999999999999</v>
      </c>
      <c r="AD49" s="37">
        <v>110</v>
      </c>
      <c r="AE49" s="37">
        <v>1</v>
      </c>
      <c r="AF49" s="37">
        <v>88</v>
      </c>
      <c r="AG49" s="37">
        <v>40</v>
      </c>
      <c r="AH49" s="37">
        <v>8</v>
      </c>
      <c r="AI49" s="37">
        <v>3</v>
      </c>
      <c r="AJ49" s="37">
        <v>49</v>
      </c>
      <c r="AK49" s="37">
        <v>31</v>
      </c>
      <c r="AL49" s="228">
        <v>0.04</v>
      </c>
      <c r="AM49" s="37">
        <v>9.5</v>
      </c>
      <c r="AN49" s="37">
        <v>51</v>
      </c>
      <c r="AO49" s="37">
        <v>0</v>
      </c>
      <c r="AP49" s="37">
        <v>1</v>
      </c>
      <c r="AQ49" s="57">
        <v>175</v>
      </c>
      <c r="AR49" s="57">
        <v>182</v>
      </c>
      <c r="AS49" s="36">
        <v>1</v>
      </c>
      <c r="AU49" s="36">
        <v>3.2</v>
      </c>
      <c r="AV49" s="36">
        <v>6</v>
      </c>
      <c r="AW49" s="36">
        <v>0.71099999999999997</v>
      </c>
      <c r="AX49" s="36">
        <v>232</v>
      </c>
      <c r="AY49" s="36">
        <v>4</v>
      </c>
      <c r="AZ49" s="36">
        <v>99</v>
      </c>
      <c r="BA49" s="36">
        <v>47</v>
      </c>
      <c r="BB49" s="36">
        <v>13</v>
      </c>
      <c r="BC49" s="36">
        <v>3</v>
      </c>
      <c r="BD49" s="36">
        <v>37</v>
      </c>
      <c r="BE49" s="36">
        <v>89</v>
      </c>
      <c r="BF49" s="74">
        <v>5.4644808743169397E-2</v>
      </c>
      <c r="BG49" s="36">
        <v>18.3</v>
      </c>
      <c r="BH49" s="36">
        <v>84</v>
      </c>
      <c r="BI49" s="36">
        <v>1</v>
      </c>
      <c r="BJ49" s="36">
        <v>1</v>
      </c>
      <c r="BK49" s="36">
        <v>183</v>
      </c>
      <c r="BL49" s="36">
        <v>193</v>
      </c>
      <c r="BM49" s="36">
        <v>0</v>
      </c>
    </row>
    <row r="50" spans="1:65" ht="15.6" x14ac:dyDescent="0.3">
      <c r="A50" s="72"/>
      <c r="AA50" s="37">
        <v>1.8</v>
      </c>
      <c r="AB50" s="37">
        <v>9</v>
      </c>
      <c r="AC50" s="37">
        <v>0.10299999999999999</v>
      </c>
      <c r="AD50" s="37">
        <v>89</v>
      </c>
      <c r="AE50" s="37">
        <v>5</v>
      </c>
      <c r="AF50" s="37">
        <v>135</v>
      </c>
      <c r="AG50" s="37">
        <v>40</v>
      </c>
      <c r="AH50" s="37">
        <v>20</v>
      </c>
      <c r="AI50" s="37">
        <v>2</v>
      </c>
      <c r="AJ50" s="37">
        <v>47</v>
      </c>
      <c r="AK50" s="37">
        <v>16</v>
      </c>
      <c r="AL50" s="228">
        <v>3.5294117647058823E-2</v>
      </c>
      <c r="AM50" s="37">
        <v>9</v>
      </c>
      <c r="AN50" s="37">
        <v>56</v>
      </c>
      <c r="AO50" s="37">
        <v>0</v>
      </c>
      <c r="AP50" s="37">
        <v>1</v>
      </c>
      <c r="AQ50" s="57">
        <v>170</v>
      </c>
      <c r="AR50" s="57">
        <v>176</v>
      </c>
      <c r="AS50" s="36">
        <v>1</v>
      </c>
      <c r="AU50" s="36">
        <v>1.6</v>
      </c>
      <c r="AV50" s="36">
        <v>17</v>
      </c>
      <c r="AW50" s="36">
        <v>0.496</v>
      </c>
      <c r="AX50" s="36">
        <v>100</v>
      </c>
      <c r="AY50" s="36">
        <v>2</v>
      </c>
      <c r="AZ50" s="36">
        <v>136</v>
      </c>
      <c r="BA50" s="36">
        <v>42</v>
      </c>
      <c r="BB50" s="36">
        <v>5</v>
      </c>
      <c r="BC50" s="36">
        <v>3</v>
      </c>
      <c r="BD50" s="36">
        <v>43</v>
      </c>
      <c r="BE50" s="36">
        <v>39</v>
      </c>
      <c r="BF50" s="74">
        <v>2.4844720496894408E-2</v>
      </c>
      <c r="BG50" s="36">
        <v>6.6</v>
      </c>
      <c r="BH50" s="36">
        <v>51</v>
      </c>
      <c r="BI50" s="36">
        <v>0</v>
      </c>
      <c r="BJ50" s="36">
        <v>0</v>
      </c>
      <c r="BK50" s="36">
        <v>161</v>
      </c>
      <c r="BL50" s="36">
        <v>165</v>
      </c>
      <c r="BM50" s="36">
        <v>0</v>
      </c>
    </row>
    <row r="51" spans="1:65" ht="15.6" x14ac:dyDescent="0.3">
      <c r="A51" s="72"/>
      <c r="AA51" s="37">
        <v>2.1</v>
      </c>
      <c r="AB51" s="37">
        <v>5</v>
      </c>
      <c r="AC51" s="37">
        <v>0.63600000000000001</v>
      </c>
      <c r="AD51" s="37">
        <v>118</v>
      </c>
      <c r="AE51" s="37">
        <v>3</v>
      </c>
      <c r="AF51" s="37">
        <v>112</v>
      </c>
      <c r="AG51" s="37">
        <v>32</v>
      </c>
      <c r="AH51" s="37">
        <v>10</v>
      </c>
      <c r="AI51" s="37">
        <v>2</v>
      </c>
      <c r="AJ51" s="37">
        <v>35</v>
      </c>
      <c r="AK51" s="37">
        <v>26</v>
      </c>
      <c r="AL51" s="228">
        <v>4.046242774566474E-2</v>
      </c>
      <c r="AM51" s="37">
        <v>10.4</v>
      </c>
      <c r="AN51" s="37">
        <v>51</v>
      </c>
      <c r="AO51" s="37">
        <v>0</v>
      </c>
      <c r="AP51" s="37">
        <v>1</v>
      </c>
      <c r="AQ51" s="57">
        <v>173</v>
      </c>
      <c r="AR51" s="57">
        <v>180</v>
      </c>
      <c r="AS51" s="36">
        <v>1</v>
      </c>
      <c r="AU51" s="36">
        <v>2.2000000000000002</v>
      </c>
      <c r="AV51" s="36">
        <v>23</v>
      </c>
      <c r="AW51" s="36">
        <v>0.42399999999999999</v>
      </c>
      <c r="AX51" s="36">
        <v>123</v>
      </c>
      <c r="AY51" s="36">
        <v>2</v>
      </c>
      <c r="AZ51" s="36">
        <v>75</v>
      </c>
      <c r="BA51" s="36">
        <v>49</v>
      </c>
      <c r="BB51" s="36">
        <v>12</v>
      </c>
      <c r="BC51" s="36">
        <v>3</v>
      </c>
      <c r="BD51" s="36">
        <v>48</v>
      </c>
      <c r="BE51" s="36">
        <v>43</v>
      </c>
      <c r="BF51" s="74">
        <v>3.1847133757961783E-2</v>
      </c>
      <c r="BG51" s="36">
        <v>9.1</v>
      </c>
      <c r="BH51" s="36">
        <v>88</v>
      </c>
      <c r="BI51" s="36">
        <v>0</v>
      </c>
      <c r="BJ51" s="36">
        <v>1</v>
      </c>
      <c r="BK51" s="36">
        <v>157</v>
      </c>
      <c r="BL51" s="36">
        <v>162</v>
      </c>
      <c r="BM51" s="36">
        <v>0</v>
      </c>
    </row>
    <row r="52" spans="1:65" ht="15.6" x14ac:dyDescent="0.3">
      <c r="A52" s="72"/>
      <c r="AA52" s="37">
        <v>2.2000000000000002</v>
      </c>
      <c r="AB52" s="37">
        <v>7</v>
      </c>
      <c r="AC52" s="37">
        <v>0.17199999999999999</v>
      </c>
      <c r="AD52" s="37">
        <v>117</v>
      </c>
      <c r="AE52" s="37">
        <v>5</v>
      </c>
      <c r="AF52" s="37">
        <v>168</v>
      </c>
      <c r="AG52" s="37">
        <v>33</v>
      </c>
      <c r="AH52" s="37">
        <v>11</v>
      </c>
      <c r="AI52" s="37">
        <v>5</v>
      </c>
      <c r="AJ52" s="37">
        <v>36</v>
      </c>
      <c r="AK52" s="37">
        <v>23</v>
      </c>
      <c r="AL52" s="228">
        <v>4.5454545454545456E-2</v>
      </c>
      <c r="AM52" s="37">
        <v>12.7</v>
      </c>
      <c r="AN52" s="37">
        <v>56</v>
      </c>
      <c r="AO52" s="37">
        <v>1</v>
      </c>
      <c r="AP52" s="37">
        <v>0</v>
      </c>
      <c r="AQ52" s="57">
        <v>176</v>
      </c>
      <c r="AR52" s="57">
        <v>184</v>
      </c>
      <c r="AS52" s="36">
        <v>1</v>
      </c>
      <c r="AU52" s="36">
        <v>2.1</v>
      </c>
      <c r="AV52" s="36">
        <v>17</v>
      </c>
      <c r="AW52" s="36">
        <v>1.4810000000000001</v>
      </c>
      <c r="AX52" s="36">
        <v>126</v>
      </c>
      <c r="AY52" s="36">
        <v>3</v>
      </c>
      <c r="AZ52" s="36">
        <v>97</v>
      </c>
      <c r="BA52" s="36">
        <v>40</v>
      </c>
      <c r="BB52" s="36">
        <v>1</v>
      </c>
      <c r="BC52" s="36">
        <v>6</v>
      </c>
      <c r="BD52" s="36">
        <v>47</v>
      </c>
      <c r="BE52" s="36">
        <v>24</v>
      </c>
      <c r="BF52" s="74">
        <v>3.125E-2</v>
      </c>
      <c r="BG52" s="36">
        <v>7.8</v>
      </c>
      <c r="BH52" s="36">
        <v>58</v>
      </c>
      <c r="BI52" s="36">
        <v>0</v>
      </c>
      <c r="BJ52" s="36">
        <v>0</v>
      </c>
      <c r="BK52" s="36">
        <v>160</v>
      </c>
      <c r="BL52" s="36">
        <v>165</v>
      </c>
      <c r="BM52" s="36">
        <v>0</v>
      </c>
    </row>
    <row r="53" spans="1:65" ht="15.6" x14ac:dyDescent="0.3">
      <c r="A53" s="72"/>
      <c r="AA53" s="37">
        <v>3</v>
      </c>
      <c r="AB53" s="37">
        <v>18</v>
      </c>
      <c r="AC53" s="37">
        <v>4.3999999999999997E-2</v>
      </c>
      <c r="AD53" s="37">
        <v>175</v>
      </c>
      <c r="AE53" s="37">
        <v>3</v>
      </c>
      <c r="AF53" s="37">
        <v>78</v>
      </c>
      <c r="AG53" s="37">
        <v>39</v>
      </c>
      <c r="AH53" s="37">
        <v>7</v>
      </c>
      <c r="AI53" s="37">
        <v>3</v>
      </c>
      <c r="AJ53" s="37">
        <v>45</v>
      </c>
      <c r="AK53" s="37">
        <v>84</v>
      </c>
      <c r="AL53" s="228">
        <v>4.4692737430167599E-2</v>
      </c>
      <c r="AM53" s="37">
        <v>14</v>
      </c>
      <c r="AN53" s="37">
        <v>53</v>
      </c>
      <c r="AO53" s="37">
        <v>1</v>
      </c>
      <c r="AP53" s="37">
        <v>0</v>
      </c>
      <c r="AQ53" s="57">
        <v>179</v>
      </c>
      <c r="AR53" s="57">
        <v>187</v>
      </c>
      <c r="AS53" s="36">
        <v>1</v>
      </c>
      <c r="AU53" s="36">
        <v>1.7</v>
      </c>
      <c r="AV53" s="36">
        <v>2</v>
      </c>
      <c r="AW53" s="36">
        <v>0.115</v>
      </c>
      <c r="AX53" s="36">
        <v>70</v>
      </c>
      <c r="AY53" s="36">
        <v>3</v>
      </c>
      <c r="AZ53" s="36">
        <v>137</v>
      </c>
      <c r="BA53" s="36">
        <v>46</v>
      </c>
      <c r="BB53" s="36">
        <v>6</v>
      </c>
      <c r="BC53" s="36">
        <v>3</v>
      </c>
      <c r="BD53" s="36">
        <v>29</v>
      </c>
      <c r="BE53" s="36">
        <v>19</v>
      </c>
      <c r="BF53" s="74">
        <v>3.7267080745341616E-2</v>
      </c>
      <c r="BG53" s="36">
        <v>6.6</v>
      </c>
      <c r="BH53" s="36">
        <v>66</v>
      </c>
      <c r="BI53" s="36">
        <v>0</v>
      </c>
      <c r="BJ53" s="36">
        <v>0</v>
      </c>
      <c r="BK53" s="36">
        <v>161</v>
      </c>
      <c r="BL53" s="36">
        <v>167</v>
      </c>
      <c r="BM53" s="36">
        <v>0</v>
      </c>
    </row>
    <row r="54" spans="1:65" ht="15.6" x14ac:dyDescent="0.3">
      <c r="A54" s="72"/>
      <c r="AA54" s="37">
        <v>2</v>
      </c>
      <c r="AB54" s="37">
        <v>11</v>
      </c>
      <c r="AC54" s="37">
        <v>1.5449999999999999</v>
      </c>
      <c r="AD54" s="37">
        <v>102</v>
      </c>
      <c r="AE54" s="37">
        <v>3</v>
      </c>
      <c r="AF54" s="37">
        <v>110</v>
      </c>
      <c r="AG54" s="37">
        <v>41</v>
      </c>
      <c r="AH54" s="37">
        <v>10</v>
      </c>
      <c r="AI54" s="37">
        <v>3</v>
      </c>
      <c r="AJ54" s="37">
        <v>41</v>
      </c>
      <c r="AK54" s="37">
        <v>28</v>
      </c>
      <c r="AL54" s="228">
        <v>4.3209876543209874E-2</v>
      </c>
      <c r="AM54" s="37">
        <v>9.4</v>
      </c>
      <c r="AN54" s="37">
        <v>62</v>
      </c>
      <c r="AO54" s="37">
        <v>0</v>
      </c>
      <c r="AP54" s="37">
        <v>1</v>
      </c>
      <c r="AQ54" s="57">
        <v>162</v>
      </c>
      <c r="AR54" s="57">
        <v>169</v>
      </c>
      <c r="AS54" s="36">
        <v>1</v>
      </c>
      <c r="AU54" s="36">
        <v>3.3</v>
      </c>
      <c r="AV54" s="36">
        <v>5</v>
      </c>
      <c r="AW54" s="36">
        <v>0.504</v>
      </c>
      <c r="AX54" s="36">
        <v>253</v>
      </c>
      <c r="AY54" s="36">
        <v>3</v>
      </c>
      <c r="AZ54" s="36">
        <v>124</v>
      </c>
      <c r="BA54" s="36">
        <v>42</v>
      </c>
      <c r="BB54" s="36">
        <v>9</v>
      </c>
      <c r="BC54" s="36">
        <v>3</v>
      </c>
      <c r="BD54" s="36">
        <v>35</v>
      </c>
      <c r="BE54" s="36">
        <v>63</v>
      </c>
      <c r="BF54" s="74">
        <v>5.5214723926380369E-2</v>
      </c>
      <c r="BG54" s="36">
        <v>14.1</v>
      </c>
      <c r="BH54" s="36">
        <v>55</v>
      </c>
      <c r="BI54" s="36">
        <v>1</v>
      </c>
      <c r="BJ54" s="36">
        <v>1</v>
      </c>
      <c r="BK54" s="36">
        <v>163</v>
      </c>
      <c r="BL54" s="36">
        <v>172</v>
      </c>
      <c r="BM54" s="36">
        <v>0</v>
      </c>
    </row>
    <row r="55" spans="1:65" ht="15.6" x14ac:dyDescent="0.3">
      <c r="A55" s="72"/>
      <c r="AA55" s="37">
        <v>2.5</v>
      </c>
      <c r="AB55" s="37">
        <v>5</v>
      </c>
      <c r="AC55" s="37">
        <v>0.29099999999999998</v>
      </c>
      <c r="AD55" s="37">
        <v>182</v>
      </c>
      <c r="AE55" s="37">
        <v>3</v>
      </c>
      <c r="AF55" s="37">
        <v>132</v>
      </c>
      <c r="AG55" s="37">
        <v>31</v>
      </c>
      <c r="AH55" s="37">
        <v>6</v>
      </c>
      <c r="AI55" s="37">
        <v>2</v>
      </c>
      <c r="AJ55" s="37">
        <v>35</v>
      </c>
      <c r="AK55" s="37">
        <v>74</v>
      </c>
      <c r="AL55" s="228">
        <v>2.976190476190476E-2</v>
      </c>
      <c r="AM55" s="37">
        <v>14</v>
      </c>
      <c r="AN55" s="37">
        <v>44</v>
      </c>
      <c r="AO55" s="37">
        <v>1</v>
      </c>
      <c r="AP55" s="37">
        <v>1</v>
      </c>
      <c r="AQ55" s="57">
        <v>168</v>
      </c>
      <c r="AR55" s="57">
        <v>173</v>
      </c>
      <c r="AS55" s="36">
        <v>1</v>
      </c>
      <c r="AU55" s="36">
        <v>2.9</v>
      </c>
      <c r="AV55" s="36">
        <v>17</v>
      </c>
      <c r="AW55" s="36">
        <v>2.62</v>
      </c>
      <c r="AX55" s="36">
        <v>103</v>
      </c>
      <c r="AY55" s="36">
        <v>2</v>
      </c>
      <c r="AZ55" s="36">
        <v>102</v>
      </c>
      <c r="BA55" s="36">
        <v>39</v>
      </c>
      <c r="BB55" s="36">
        <v>8</v>
      </c>
      <c r="BC55" s="36">
        <v>3</v>
      </c>
      <c r="BD55" s="36">
        <v>50</v>
      </c>
      <c r="BE55" s="36">
        <v>48</v>
      </c>
      <c r="BF55" s="74">
        <v>3.614457831325301E-2</v>
      </c>
      <c r="BG55" s="36">
        <v>13.6</v>
      </c>
      <c r="BH55" s="36">
        <v>60</v>
      </c>
      <c r="BI55" s="36">
        <v>1</v>
      </c>
      <c r="BJ55" s="36">
        <v>0</v>
      </c>
      <c r="BK55" s="36">
        <v>166</v>
      </c>
      <c r="BL55" s="36">
        <v>172</v>
      </c>
      <c r="BM55" s="36">
        <v>0</v>
      </c>
    </row>
    <row r="56" spans="1:65" ht="15.6" x14ac:dyDescent="0.3">
      <c r="A56" s="72"/>
      <c r="AA56" s="37">
        <v>1.9</v>
      </c>
      <c r="AB56" s="37">
        <v>16</v>
      </c>
      <c r="AC56" s="37">
        <v>0.98299999999999998</v>
      </c>
      <c r="AD56" s="37">
        <v>71</v>
      </c>
      <c r="AE56" s="37">
        <v>4</v>
      </c>
      <c r="AF56" s="37">
        <v>112</v>
      </c>
      <c r="AG56" s="37">
        <v>39</v>
      </c>
      <c r="AH56" s="37">
        <v>7</v>
      </c>
      <c r="AI56" s="37">
        <v>3</v>
      </c>
      <c r="AJ56" s="37">
        <v>45</v>
      </c>
      <c r="AK56" s="37">
        <v>23</v>
      </c>
      <c r="AL56" s="228">
        <v>2.8571428571428571E-2</v>
      </c>
      <c r="AM56" s="37">
        <v>8.1</v>
      </c>
      <c r="AN56" s="37">
        <v>41</v>
      </c>
      <c r="AO56" s="37">
        <v>0</v>
      </c>
      <c r="AP56" s="37">
        <v>0</v>
      </c>
      <c r="AQ56" s="57">
        <v>175</v>
      </c>
      <c r="AR56" s="57">
        <v>180</v>
      </c>
      <c r="AS56" s="36">
        <v>1</v>
      </c>
    </row>
    <row r="57" spans="1:65" ht="15.6" x14ac:dyDescent="0.3">
      <c r="A57" s="72"/>
      <c r="AA57" s="37">
        <v>2.6</v>
      </c>
      <c r="AB57" s="37">
        <v>6</v>
      </c>
      <c r="AC57" s="37">
        <v>0.82799999999999996</v>
      </c>
      <c r="AD57" s="37">
        <v>213</v>
      </c>
      <c r="AE57" s="37">
        <v>3</v>
      </c>
      <c r="AF57" s="37">
        <v>105</v>
      </c>
      <c r="AG57" s="37">
        <v>37</v>
      </c>
      <c r="AH57" s="37">
        <v>15</v>
      </c>
      <c r="AI57" s="37">
        <v>2</v>
      </c>
      <c r="AJ57" s="37">
        <v>37</v>
      </c>
      <c r="AK57" s="37">
        <v>75</v>
      </c>
      <c r="AL57" s="228">
        <v>4.7619047619047616E-2</v>
      </c>
      <c r="AM57" s="37">
        <v>14.8</v>
      </c>
      <c r="AN57" s="37">
        <v>72</v>
      </c>
      <c r="AO57" s="37">
        <v>1</v>
      </c>
      <c r="AP57" s="37">
        <v>1</v>
      </c>
      <c r="AQ57" s="57">
        <v>168</v>
      </c>
      <c r="AR57" s="57">
        <v>176</v>
      </c>
      <c r="AS57" s="36">
        <v>1</v>
      </c>
    </row>
    <row r="58" spans="1:65" ht="15.6" x14ac:dyDescent="0.3">
      <c r="A58" s="72"/>
      <c r="AA58" s="37">
        <v>1.9</v>
      </c>
      <c r="AB58" s="37">
        <v>24</v>
      </c>
      <c r="AC58" s="37">
        <v>1.56</v>
      </c>
      <c r="AD58" s="37">
        <v>115</v>
      </c>
      <c r="AE58" s="37">
        <v>5</v>
      </c>
      <c r="AF58" s="37">
        <v>87</v>
      </c>
      <c r="AG58" s="37">
        <v>46</v>
      </c>
      <c r="AH58" s="37">
        <v>1</v>
      </c>
      <c r="AI58" s="37">
        <v>4</v>
      </c>
      <c r="AJ58" s="37">
        <v>45</v>
      </c>
      <c r="AK58" s="37">
        <v>37</v>
      </c>
      <c r="AL58" s="228">
        <v>2.4691358024691357E-2</v>
      </c>
      <c r="AM58" s="37">
        <v>7.3</v>
      </c>
      <c r="AN58" s="37">
        <v>55</v>
      </c>
      <c r="AO58" s="37">
        <v>0</v>
      </c>
      <c r="AP58" s="37">
        <v>0</v>
      </c>
      <c r="AQ58" s="57">
        <v>162</v>
      </c>
      <c r="AR58" s="57">
        <v>166</v>
      </c>
      <c r="AS58" s="36">
        <v>1</v>
      </c>
    </row>
    <row r="59" spans="1:65" ht="15.6" x14ac:dyDescent="0.3">
      <c r="A59" s="72"/>
      <c r="AA59" s="37">
        <v>1.8</v>
      </c>
      <c r="AB59" s="37">
        <v>1</v>
      </c>
      <c r="AC59" s="37">
        <v>1.4279999999999999</v>
      </c>
      <c r="AD59" s="37">
        <v>121</v>
      </c>
      <c r="AE59" s="37">
        <v>4</v>
      </c>
      <c r="AF59" s="37">
        <v>84</v>
      </c>
      <c r="AG59" s="37">
        <v>45</v>
      </c>
      <c r="AH59" s="37">
        <v>5</v>
      </c>
      <c r="AI59" s="37">
        <v>4</v>
      </c>
      <c r="AJ59" s="37">
        <v>24</v>
      </c>
      <c r="AK59" s="37">
        <v>14</v>
      </c>
      <c r="AL59" s="228">
        <v>3.125E-2</v>
      </c>
      <c r="AM59" s="37">
        <v>7.6</v>
      </c>
      <c r="AN59" s="37">
        <v>48</v>
      </c>
      <c r="AO59" s="37">
        <v>0</v>
      </c>
      <c r="AP59" s="37">
        <v>0</v>
      </c>
      <c r="AQ59" s="57">
        <v>160</v>
      </c>
      <c r="AR59" s="57">
        <v>165</v>
      </c>
      <c r="AS59" s="36">
        <v>1</v>
      </c>
    </row>
    <row r="60" spans="1:65" ht="15.6" x14ac:dyDescent="0.3">
      <c r="A60" s="72"/>
      <c r="AA60" s="37">
        <v>1.9</v>
      </c>
      <c r="AB60" s="37">
        <v>3</v>
      </c>
      <c r="AC60" s="37">
        <v>1.4039999999999999</v>
      </c>
      <c r="AD60" s="37">
        <v>69</v>
      </c>
      <c r="AE60" s="37">
        <v>1</v>
      </c>
      <c r="AF60" s="37">
        <v>87</v>
      </c>
      <c r="AG60" s="37">
        <v>34</v>
      </c>
      <c r="AH60" s="37">
        <v>8</v>
      </c>
      <c r="AI60" s="37">
        <v>2</v>
      </c>
      <c r="AJ60" s="37">
        <v>32</v>
      </c>
      <c r="AK60" s="37">
        <v>38</v>
      </c>
      <c r="AL60" s="228">
        <v>4.0229885057471264E-2</v>
      </c>
      <c r="AM60" s="37">
        <v>9</v>
      </c>
      <c r="AN60" s="37">
        <v>76</v>
      </c>
      <c r="AO60" s="37">
        <v>0</v>
      </c>
      <c r="AP60" s="37">
        <v>0</v>
      </c>
      <c r="AQ60" s="57">
        <v>174</v>
      </c>
      <c r="AR60" s="57">
        <v>181</v>
      </c>
      <c r="AS60" s="36">
        <v>1</v>
      </c>
    </row>
    <row r="61" spans="1:65" ht="15.6" x14ac:dyDescent="0.3">
      <c r="A61" s="72"/>
      <c r="AA61" s="37">
        <v>2.1</v>
      </c>
      <c r="AB61" s="37">
        <v>5</v>
      </c>
      <c r="AC61" s="37">
        <v>1.0720000000000001</v>
      </c>
      <c r="AD61" s="37">
        <v>178</v>
      </c>
      <c r="AE61" s="37">
        <v>2</v>
      </c>
      <c r="AF61" s="37">
        <v>101</v>
      </c>
      <c r="AG61" s="37">
        <v>38</v>
      </c>
      <c r="AH61" s="37">
        <v>13</v>
      </c>
      <c r="AI61" s="37">
        <v>2</v>
      </c>
      <c r="AJ61" s="37">
        <v>36</v>
      </c>
      <c r="AK61" s="37">
        <v>49</v>
      </c>
      <c r="AL61" s="228">
        <v>4.5714285714285714E-2</v>
      </c>
      <c r="AM61" s="37">
        <v>12.9</v>
      </c>
      <c r="AN61" s="37">
        <v>58</v>
      </c>
      <c r="AO61" s="37">
        <v>1</v>
      </c>
      <c r="AP61" s="37">
        <v>1</v>
      </c>
      <c r="AQ61" s="57">
        <v>175</v>
      </c>
      <c r="AR61" s="57">
        <v>183</v>
      </c>
      <c r="AS61" s="36">
        <v>1</v>
      </c>
    </row>
    <row r="62" spans="1:65" ht="15.6" x14ac:dyDescent="0.3">
      <c r="A62" s="72"/>
      <c r="AA62" s="37">
        <v>1.9</v>
      </c>
      <c r="AB62" s="37">
        <v>12</v>
      </c>
      <c r="AC62" s="37">
        <v>0.183</v>
      </c>
      <c r="AD62" s="37">
        <v>85</v>
      </c>
      <c r="AE62" s="37">
        <v>4</v>
      </c>
      <c r="AF62" s="37">
        <v>130</v>
      </c>
      <c r="AG62" s="37">
        <v>37</v>
      </c>
      <c r="AH62" s="37">
        <v>11</v>
      </c>
      <c r="AI62" s="37">
        <v>2</v>
      </c>
      <c r="AJ62" s="37">
        <v>38</v>
      </c>
      <c r="AK62" s="37">
        <v>22</v>
      </c>
      <c r="AL62" s="228">
        <v>4.0935672514619881E-2</v>
      </c>
      <c r="AM62" s="37">
        <v>9</v>
      </c>
      <c r="AN62" s="37">
        <v>51</v>
      </c>
      <c r="AO62" s="37">
        <v>0</v>
      </c>
      <c r="AP62" s="37">
        <v>0</v>
      </c>
      <c r="AQ62" s="57">
        <v>171</v>
      </c>
      <c r="AR62" s="57">
        <v>178</v>
      </c>
      <c r="AS62" s="36">
        <v>1</v>
      </c>
    </row>
    <row r="63" spans="1:65" ht="15.6" x14ac:dyDescent="0.3">
      <c r="A63" s="72"/>
      <c r="AA63" s="37">
        <v>3.6</v>
      </c>
      <c r="AB63" s="37">
        <v>12</v>
      </c>
      <c r="AC63" s="37">
        <v>1.6</v>
      </c>
      <c r="AD63" s="37">
        <v>282</v>
      </c>
      <c r="AE63" s="37">
        <v>0</v>
      </c>
      <c r="AF63" s="37">
        <v>72</v>
      </c>
      <c r="AG63" s="37">
        <v>39</v>
      </c>
      <c r="AH63" s="37">
        <v>18</v>
      </c>
      <c r="AI63" s="37">
        <v>1</v>
      </c>
      <c r="AJ63" s="37">
        <v>41</v>
      </c>
      <c r="AK63" s="37">
        <v>29</v>
      </c>
      <c r="AL63" s="228">
        <v>5.7142857142857141E-2</v>
      </c>
      <c r="AM63" s="37">
        <v>18.2</v>
      </c>
      <c r="AN63" s="37">
        <v>67</v>
      </c>
      <c r="AO63" s="37">
        <v>1</v>
      </c>
      <c r="AP63" s="37">
        <v>1</v>
      </c>
      <c r="AQ63" s="57">
        <v>175</v>
      </c>
      <c r="AR63" s="57">
        <v>185</v>
      </c>
      <c r="AS63" s="36">
        <v>1</v>
      </c>
    </row>
    <row r="64" spans="1:65" ht="15.6" x14ac:dyDescent="0.3">
      <c r="A64" s="72"/>
      <c r="AA64" s="37">
        <v>2.5</v>
      </c>
      <c r="AB64" s="37">
        <v>17</v>
      </c>
      <c r="AC64" s="37">
        <v>1.8</v>
      </c>
      <c r="AD64" s="37">
        <v>212</v>
      </c>
      <c r="AE64" s="37">
        <v>2</v>
      </c>
      <c r="AF64" s="37">
        <v>86</v>
      </c>
      <c r="AG64" s="37">
        <v>39</v>
      </c>
      <c r="AH64" s="37">
        <v>9</v>
      </c>
      <c r="AI64" s="37">
        <v>3</v>
      </c>
      <c r="AJ64" s="37">
        <v>44</v>
      </c>
      <c r="AK64" s="37">
        <v>40</v>
      </c>
      <c r="AL64" s="228">
        <v>3.6363636363636362E-2</v>
      </c>
      <c r="AM64" s="37">
        <v>12.5</v>
      </c>
      <c r="AN64" s="37">
        <v>50</v>
      </c>
      <c r="AO64" s="37">
        <v>1</v>
      </c>
      <c r="AP64" s="37">
        <v>0</v>
      </c>
      <c r="AQ64" s="57">
        <v>165</v>
      </c>
      <c r="AR64" s="57">
        <v>171</v>
      </c>
      <c r="AS64" s="36">
        <v>1</v>
      </c>
    </row>
    <row r="65" spans="1:45" ht="15.6" x14ac:dyDescent="0.3">
      <c r="A65" s="72"/>
      <c r="AA65" s="37">
        <v>2.4</v>
      </c>
      <c r="AB65" s="37">
        <v>10</v>
      </c>
      <c r="AC65" s="37">
        <v>0.85599999999999998</v>
      </c>
      <c r="AD65" s="37">
        <v>91</v>
      </c>
      <c r="AE65" s="37">
        <v>3</v>
      </c>
      <c r="AF65" s="37">
        <v>112</v>
      </c>
      <c r="AG65" s="37">
        <v>33</v>
      </c>
      <c r="AH65" s="37">
        <v>1</v>
      </c>
      <c r="AI65" s="37">
        <v>3</v>
      </c>
      <c r="AJ65" s="37">
        <v>38</v>
      </c>
      <c r="AK65" s="37">
        <v>43</v>
      </c>
      <c r="AL65" s="228">
        <v>5.6179775280898875E-2</v>
      </c>
      <c r="AM65" s="37">
        <v>12.5</v>
      </c>
      <c r="AN65" s="37">
        <v>58</v>
      </c>
      <c r="AO65" s="37">
        <v>0</v>
      </c>
      <c r="AP65" s="37">
        <v>0</v>
      </c>
      <c r="AQ65" s="57">
        <v>178</v>
      </c>
      <c r="AR65" s="57">
        <v>188</v>
      </c>
      <c r="AS65" s="36">
        <v>1</v>
      </c>
    </row>
    <row r="66" spans="1:45" ht="15.6" x14ac:dyDescent="0.3">
      <c r="A66" s="72"/>
      <c r="AA66" s="37">
        <v>1.9</v>
      </c>
      <c r="AB66" s="37">
        <v>11</v>
      </c>
      <c r="AC66" s="37">
        <v>8.5000000000000006E-2</v>
      </c>
      <c r="AD66" s="37">
        <v>125</v>
      </c>
      <c r="AE66" s="37">
        <v>7</v>
      </c>
      <c r="AF66" s="37">
        <v>107</v>
      </c>
      <c r="AG66" s="37">
        <v>38</v>
      </c>
      <c r="AH66" s="37">
        <v>4</v>
      </c>
      <c r="AI66" s="37">
        <v>5</v>
      </c>
      <c r="AJ66" s="37">
        <v>32</v>
      </c>
      <c r="AK66" s="37">
        <v>35</v>
      </c>
      <c r="AL66" s="228">
        <v>4.3209876543209874E-2</v>
      </c>
      <c r="AM66" s="37">
        <v>9.3000000000000007</v>
      </c>
      <c r="AN66" s="37">
        <v>89</v>
      </c>
      <c r="AO66" s="37">
        <v>0</v>
      </c>
      <c r="AP66" s="37">
        <v>0</v>
      </c>
      <c r="AQ66" s="57">
        <v>162</v>
      </c>
      <c r="AR66" s="57">
        <v>169</v>
      </c>
      <c r="AS66" s="36">
        <v>1</v>
      </c>
    </row>
    <row r="67" spans="1:45" ht="15.6" x14ac:dyDescent="0.3">
      <c r="A67" s="72"/>
      <c r="AA67" s="37">
        <v>1.7</v>
      </c>
      <c r="AB67" s="37">
        <v>13</v>
      </c>
      <c r="AC67" s="37">
        <v>0.85199999999999998</v>
      </c>
      <c r="AD67" s="37">
        <v>102</v>
      </c>
      <c r="AE67" s="37">
        <v>3</v>
      </c>
      <c r="AF67" s="37">
        <v>108</v>
      </c>
      <c r="AG67" s="37">
        <v>37</v>
      </c>
      <c r="AH67" s="37">
        <v>9</v>
      </c>
      <c r="AI67" s="37">
        <v>4</v>
      </c>
      <c r="AJ67" s="37">
        <v>41</v>
      </c>
      <c r="AK67" s="37">
        <v>25</v>
      </c>
      <c r="AL67" s="228">
        <v>3.7037037037037035E-2</v>
      </c>
      <c r="AM67" s="37">
        <v>8.1999999999999993</v>
      </c>
      <c r="AN67" s="37">
        <v>76</v>
      </c>
      <c r="AO67" s="37">
        <v>0</v>
      </c>
      <c r="AP67" s="37">
        <v>0</v>
      </c>
      <c r="AQ67" s="57">
        <v>162</v>
      </c>
      <c r="AR67" s="57">
        <v>168</v>
      </c>
      <c r="AS67" s="36">
        <v>1</v>
      </c>
    </row>
    <row r="68" spans="1:45" ht="15.6" x14ac:dyDescent="0.3">
      <c r="A68" s="72"/>
      <c r="AA68" s="37">
        <v>3.3</v>
      </c>
      <c r="AB68" s="37">
        <v>6</v>
      </c>
      <c r="AC68" s="37">
        <v>1.927</v>
      </c>
      <c r="AD68" s="37">
        <v>249</v>
      </c>
      <c r="AE68" s="37">
        <v>2</v>
      </c>
      <c r="AF68" s="37">
        <v>78</v>
      </c>
      <c r="AG68" s="37">
        <v>29</v>
      </c>
      <c r="AH68" s="37">
        <v>7</v>
      </c>
      <c r="AI68" s="37">
        <v>2</v>
      </c>
      <c r="AJ68" s="37">
        <v>38</v>
      </c>
      <c r="AK68" s="37">
        <v>58</v>
      </c>
      <c r="AL68" s="228">
        <v>4.2682926829268296E-2</v>
      </c>
      <c r="AM68" s="37">
        <v>14.8</v>
      </c>
      <c r="AN68" s="37">
        <v>71</v>
      </c>
      <c r="AO68" s="37">
        <v>1</v>
      </c>
      <c r="AP68" s="37">
        <v>0</v>
      </c>
      <c r="AQ68" s="57">
        <v>164</v>
      </c>
      <c r="AR68" s="57">
        <v>171</v>
      </c>
      <c r="AS68" s="36">
        <v>1</v>
      </c>
    </row>
    <row r="69" spans="1:45" ht="15.6" x14ac:dyDescent="0.3">
      <c r="A69" s="72"/>
      <c r="AA69" s="37">
        <v>2.1</v>
      </c>
      <c r="AB69" s="37">
        <v>13</v>
      </c>
      <c r="AC69" s="37">
        <v>0.86399999999999999</v>
      </c>
      <c r="AD69" s="37">
        <v>129</v>
      </c>
      <c r="AE69" s="37">
        <v>4</v>
      </c>
      <c r="AF69" s="37">
        <v>133</v>
      </c>
      <c r="AG69" s="37">
        <v>61</v>
      </c>
      <c r="AH69" s="37">
        <v>8</v>
      </c>
      <c r="AI69" s="37">
        <v>5</v>
      </c>
      <c r="AJ69" s="37">
        <v>44</v>
      </c>
      <c r="AK69" s="37">
        <v>39</v>
      </c>
      <c r="AL69" s="228">
        <v>3.7037037037037035E-2</v>
      </c>
      <c r="AM69" s="37">
        <v>8.8000000000000007</v>
      </c>
      <c r="AN69" s="37">
        <v>63</v>
      </c>
      <c r="AO69" s="37">
        <v>0</v>
      </c>
      <c r="AP69" s="37">
        <v>0</v>
      </c>
      <c r="AQ69" s="57">
        <v>162</v>
      </c>
      <c r="AR69" s="57">
        <v>168</v>
      </c>
      <c r="AS69" s="36">
        <v>1</v>
      </c>
    </row>
    <row r="70" spans="1:45" ht="15.6" x14ac:dyDescent="0.3">
      <c r="A70" s="72"/>
      <c r="AA70" s="37">
        <v>2</v>
      </c>
      <c r="AB70" s="37">
        <v>2</v>
      </c>
      <c r="AC70" s="37">
        <v>0.626</v>
      </c>
      <c r="AD70" s="37">
        <v>51</v>
      </c>
      <c r="AE70" s="37">
        <v>2</v>
      </c>
      <c r="AF70" s="37">
        <v>107</v>
      </c>
      <c r="AG70" s="37">
        <v>38</v>
      </c>
      <c r="AH70" s="37">
        <v>8</v>
      </c>
      <c r="AI70" s="37">
        <v>3</v>
      </c>
      <c r="AJ70" s="37">
        <v>28</v>
      </c>
      <c r="AK70" s="37">
        <v>26</v>
      </c>
      <c r="AL70" s="228">
        <v>4.3243243243243246E-2</v>
      </c>
      <c r="AM70" s="37">
        <v>9.6999999999999993</v>
      </c>
      <c r="AN70" s="37">
        <v>55</v>
      </c>
      <c r="AO70" s="37">
        <v>0</v>
      </c>
      <c r="AP70" s="37">
        <v>0</v>
      </c>
      <c r="AQ70" s="57">
        <v>185</v>
      </c>
      <c r="AR70" s="57">
        <v>193</v>
      </c>
      <c r="AS70" s="36">
        <v>1</v>
      </c>
    </row>
    <row r="71" spans="1:45" ht="15.6" x14ac:dyDescent="0.3">
      <c r="A71" s="72"/>
      <c r="AA71" s="37">
        <v>1.9</v>
      </c>
      <c r="AB71" s="37">
        <v>4</v>
      </c>
      <c r="AC71" s="37">
        <v>1.3839999999999999</v>
      </c>
      <c r="AD71" s="37">
        <v>33</v>
      </c>
      <c r="AE71" s="37">
        <v>2</v>
      </c>
      <c r="AF71" s="37">
        <v>100</v>
      </c>
      <c r="AG71" s="37">
        <v>27</v>
      </c>
      <c r="AH71" s="37">
        <v>10</v>
      </c>
      <c r="AI71" s="37">
        <v>1</v>
      </c>
      <c r="AJ71" s="37">
        <v>34</v>
      </c>
      <c r="AK71" s="37">
        <v>94</v>
      </c>
      <c r="AL71" s="228">
        <v>5.4945054945054944E-2</v>
      </c>
      <c r="AM71" s="37">
        <v>9.6999999999999993</v>
      </c>
      <c r="AN71" s="37">
        <v>56</v>
      </c>
      <c r="AO71" s="37">
        <v>0</v>
      </c>
      <c r="AP71" s="37">
        <v>1</v>
      </c>
      <c r="AQ71" s="57">
        <v>182</v>
      </c>
      <c r="AR71" s="57">
        <v>192</v>
      </c>
      <c r="AS71" s="36">
        <v>1</v>
      </c>
    </row>
    <row r="72" spans="1:45" ht="15.6" x14ac:dyDescent="0.3">
      <c r="A72" s="72"/>
      <c r="AA72" s="37">
        <v>2.2000000000000002</v>
      </c>
      <c r="AB72" s="37">
        <v>3</v>
      </c>
      <c r="AC72" s="37">
        <v>0.59</v>
      </c>
      <c r="AD72" s="37">
        <v>121</v>
      </c>
      <c r="AE72" s="37">
        <v>3</v>
      </c>
      <c r="AF72" s="37">
        <v>108</v>
      </c>
      <c r="AG72" s="37">
        <v>32</v>
      </c>
      <c r="AH72" s="37">
        <v>10</v>
      </c>
      <c r="AI72" s="37">
        <v>2</v>
      </c>
      <c r="AJ72" s="37">
        <v>29</v>
      </c>
      <c r="AK72" s="37">
        <v>54</v>
      </c>
      <c r="AL72" s="228">
        <v>4.6242774566473986E-2</v>
      </c>
      <c r="AM72" s="37">
        <v>10.5</v>
      </c>
      <c r="AN72" s="37">
        <v>57</v>
      </c>
      <c r="AO72" s="37">
        <v>1</v>
      </c>
      <c r="AP72" s="37">
        <v>0</v>
      </c>
      <c r="AQ72" s="57">
        <v>173</v>
      </c>
      <c r="AR72" s="57">
        <v>181</v>
      </c>
      <c r="AS72" s="36">
        <v>1</v>
      </c>
    </row>
    <row r="73" spans="1:45" ht="15.6" x14ac:dyDescent="0.3">
      <c r="A73" s="72"/>
      <c r="AA73" s="37">
        <v>1.7</v>
      </c>
      <c r="AB73" s="37">
        <v>7</v>
      </c>
      <c r="AC73" s="37">
        <v>7.1999999999999995E-2</v>
      </c>
      <c r="AD73" s="37">
        <v>116</v>
      </c>
      <c r="AE73" s="37">
        <v>7</v>
      </c>
      <c r="AF73" s="37">
        <v>155</v>
      </c>
      <c r="AG73" s="37">
        <v>44</v>
      </c>
      <c r="AH73" s="37">
        <v>16</v>
      </c>
      <c r="AI73" s="37">
        <v>2</v>
      </c>
      <c r="AJ73" s="37">
        <v>35</v>
      </c>
      <c r="AK73" s="37">
        <v>8</v>
      </c>
      <c r="AL73" s="228">
        <v>3.6585365853658534E-2</v>
      </c>
      <c r="AM73" s="37">
        <v>8.9</v>
      </c>
      <c r="AN73" s="37">
        <v>79</v>
      </c>
      <c r="AO73" s="37">
        <v>1</v>
      </c>
      <c r="AP73" s="37">
        <v>1</v>
      </c>
      <c r="AQ73" s="57">
        <v>164</v>
      </c>
      <c r="AR73" s="57">
        <v>170</v>
      </c>
      <c r="AS73" s="36">
        <v>1</v>
      </c>
    </row>
    <row r="74" spans="1:45" ht="15.6" x14ac:dyDescent="0.3">
      <c r="A74" s="72"/>
      <c r="AA74" s="37">
        <v>1.8</v>
      </c>
      <c r="AB74" s="37">
        <v>4</v>
      </c>
      <c r="AC74" s="37">
        <v>1.2829999999999999</v>
      </c>
      <c r="AD74" s="37">
        <v>68</v>
      </c>
      <c r="AE74" s="37">
        <v>4</v>
      </c>
      <c r="AF74" s="37">
        <v>90</v>
      </c>
      <c r="AG74" s="37">
        <v>37</v>
      </c>
      <c r="AH74" s="37">
        <v>6</v>
      </c>
      <c r="AI74" s="37">
        <v>3</v>
      </c>
      <c r="AJ74" s="37">
        <v>36</v>
      </c>
      <c r="AK74" s="37">
        <v>17</v>
      </c>
      <c r="AL74" s="228">
        <v>2.9411764705882353E-2</v>
      </c>
      <c r="AM74" s="37">
        <v>7.9</v>
      </c>
      <c r="AN74" s="37">
        <v>53</v>
      </c>
      <c r="AO74" s="37">
        <v>0</v>
      </c>
      <c r="AP74" s="37">
        <v>0</v>
      </c>
      <c r="AQ74" s="57">
        <v>170</v>
      </c>
      <c r="AR74" s="57">
        <v>175</v>
      </c>
      <c r="AS74" s="36">
        <v>1</v>
      </c>
    </row>
    <row r="75" spans="1:45" ht="15.6" x14ac:dyDescent="0.3">
      <c r="A75" s="72"/>
      <c r="AA75" s="37">
        <v>3.3</v>
      </c>
      <c r="AB75" s="37">
        <v>6</v>
      </c>
      <c r="AC75" s="37">
        <v>7.4999999999999997E-2</v>
      </c>
      <c r="AD75" s="37">
        <v>296</v>
      </c>
      <c r="AE75" s="37">
        <v>0</v>
      </c>
      <c r="AF75" s="37">
        <v>137</v>
      </c>
      <c r="AG75" s="37">
        <v>37</v>
      </c>
      <c r="AH75" s="37">
        <v>13</v>
      </c>
      <c r="AI75" s="37">
        <v>1</v>
      </c>
      <c r="AJ75" s="37">
        <v>36</v>
      </c>
      <c r="AK75" s="37">
        <v>27</v>
      </c>
      <c r="AL75" s="228">
        <v>6.5217391304347824E-2</v>
      </c>
      <c r="AM75" s="37">
        <v>21</v>
      </c>
      <c r="AN75" s="37">
        <v>47</v>
      </c>
      <c r="AO75" s="37">
        <v>1</v>
      </c>
      <c r="AP75" s="37">
        <v>1</v>
      </c>
      <c r="AQ75" s="57">
        <v>184</v>
      </c>
      <c r="AR75" s="57">
        <v>196</v>
      </c>
      <c r="AS75" s="36">
        <v>1</v>
      </c>
    </row>
    <row r="76" spans="1:45" ht="15.6" x14ac:dyDescent="0.3">
      <c r="A76" s="72"/>
      <c r="AA76" s="37">
        <v>1.8</v>
      </c>
      <c r="AB76" s="37">
        <v>18</v>
      </c>
      <c r="AC76" s="37">
        <v>0.23100000000000001</v>
      </c>
      <c r="AD76" s="37">
        <v>109</v>
      </c>
      <c r="AE76" s="37">
        <v>5</v>
      </c>
      <c r="AF76" s="37">
        <v>111</v>
      </c>
      <c r="AG76" s="37">
        <v>41</v>
      </c>
      <c r="AH76" s="37">
        <v>7</v>
      </c>
      <c r="AI76" s="37">
        <v>3</v>
      </c>
      <c r="AJ76" s="37">
        <v>49</v>
      </c>
      <c r="AK76" s="37">
        <v>29</v>
      </c>
      <c r="AL76" s="228">
        <v>1.8518518518518517E-2</v>
      </c>
      <c r="AM76" s="37">
        <v>7.5</v>
      </c>
      <c r="AN76" s="37">
        <v>39</v>
      </c>
      <c r="AO76" s="37">
        <v>0</v>
      </c>
      <c r="AP76" s="37">
        <v>1</v>
      </c>
      <c r="AQ76" s="57">
        <v>162</v>
      </c>
      <c r="AR76" s="57">
        <v>165</v>
      </c>
      <c r="AS76" s="36">
        <v>1</v>
      </c>
    </row>
    <row r="77" spans="1:45" ht="15.6" x14ac:dyDescent="0.3">
      <c r="A77" s="72"/>
      <c r="AA77" s="37">
        <v>1.8</v>
      </c>
      <c r="AB77" s="37">
        <v>7</v>
      </c>
      <c r="AC77" s="37">
        <v>1.512</v>
      </c>
      <c r="AD77" s="37">
        <v>125</v>
      </c>
      <c r="AE77" s="37">
        <v>2</v>
      </c>
      <c r="AF77" s="37">
        <v>101</v>
      </c>
      <c r="AG77" s="37">
        <v>39</v>
      </c>
      <c r="AH77" s="37">
        <v>13</v>
      </c>
      <c r="AI77" s="37">
        <v>2</v>
      </c>
      <c r="AJ77" s="37">
        <v>36</v>
      </c>
      <c r="AK77" s="37">
        <v>32</v>
      </c>
      <c r="AL77" s="228">
        <v>4.0697674418604654E-2</v>
      </c>
      <c r="AM77" s="37">
        <v>11.8</v>
      </c>
      <c r="AN77" s="37">
        <v>75</v>
      </c>
      <c r="AO77" s="37">
        <v>0</v>
      </c>
      <c r="AP77" s="37">
        <v>0</v>
      </c>
      <c r="AQ77" s="57">
        <v>172</v>
      </c>
      <c r="AR77" s="57">
        <v>179</v>
      </c>
      <c r="AS77" s="36">
        <v>1</v>
      </c>
    </row>
    <row r="78" spans="1:45" ht="15.6" x14ac:dyDescent="0.3">
      <c r="A78" s="72"/>
      <c r="AA78" s="37">
        <v>3.6</v>
      </c>
      <c r="AB78" s="37">
        <v>1</v>
      </c>
      <c r="AC78" s="37">
        <v>0.83099999999999996</v>
      </c>
      <c r="AD78" s="37">
        <v>199</v>
      </c>
      <c r="AE78" s="37">
        <v>3</v>
      </c>
      <c r="AF78" s="37">
        <v>109</v>
      </c>
      <c r="AG78" s="37">
        <v>44</v>
      </c>
      <c r="AH78" s="37">
        <v>10</v>
      </c>
      <c r="AI78" s="37">
        <v>4</v>
      </c>
      <c r="AJ78" s="37">
        <v>24</v>
      </c>
      <c r="AK78" s="37">
        <v>65</v>
      </c>
      <c r="AL78" s="228">
        <v>3.7037037037037035E-2</v>
      </c>
      <c r="AM78" s="37">
        <v>11.4</v>
      </c>
      <c r="AN78" s="37">
        <v>51</v>
      </c>
      <c r="AO78" s="37">
        <v>0</v>
      </c>
      <c r="AP78" s="37">
        <v>0</v>
      </c>
      <c r="AQ78" s="57">
        <v>162</v>
      </c>
      <c r="AR78" s="57">
        <v>168</v>
      </c>
      <c r="AS78" s="36">
        <v>1</v>
      </c>
    </row>
    <row r="79" spans="1:45" ht="15.6" x14ac:dyDescent="0.3">
      <c r="A79" s="72"/>
      <c r="AA79" s="37">
        <v>1.9</v>
      </c>
      <c r="AB79" s="37">
        <v>5</v>
      </c>
      <c r="AC79" s="37">
        <v>1.5389999999999999</v>
      </c>
      <c r="AD79" s="37">
        <v>115</v>
      </c>
      <c r="AE79" s="37">
        <v>4</v>
      </c>
      <c r="AF79" s="37">
        <v>72</v>
      </c>
      <c r="AG79" s="37">
        <v>36</v>
      </c>
      <c r="AH79" s="37">
        <v>8</v>
      </c>
      <c r="AI79" s="37">
        <v>2</v>
      </c>
      <c r="AJ79" s="37">
        <v>35</v>
      </c>
      <c r="AK79" s="37">
        <v>50</v>
      </c>
      <c r="AL79" s="228">
        <v>4.5714285714285714E-2</v>
      </c>
      <c r="AM79" s="37">
        <v>9.8000000000000007</v>
      </c>
      <c r="AN79" s="37">
        <v>51</v>
      </c>
      <c r="AO79" s="37">
        <v>1</v>
      </c>
      <c r="AP79" s="37">
        <v>1</v>
      </c>
      <c r="AQ79" s="57">
        <v>175</v>
      </c>
      <c r="AR79" s="57">
        <v>183</v>
      </c>
      <c r="AS79" s="36">
        <v>1</v>
      </c>
    </row>
    <row r="80" spans="1:45" ht="15.6" x14ac:dyDescent="0.3">
      <c r="A80" s="72"/>
      <c r="AA80" s="37">
        <v>1.8</v>
      </c>
      <c r="AB80" s="37">
        <v>10</v>
      </c>
      <c r="AC80" s="37">
        <v>1.2</v>
      </c>
      <c r="AD80" s="37">
        <v>83</v>
      </c>
      <c r="AE80" s="37">
        <v>2</v>
      </c>
      <c r="AF80" s="37">
        <v>90</v>
      </c>
      <c r="AG80" s="37">
        <v>33</v>
      </c>
      <c r="AH80" s="37">
        <v>8</v>
      </c>
      <c r="AI80" s="37">
        <v>2</v>
      </c>
      <c r="AJ80" s="37">
        <v>39</v>
      </c>
      <c r="AK80" s="37">
        <v>109</v>
      </c>
      <c r="AL80" s="228">
        <v>4.0697674418604654E-2</v>
      </c>
      <c r="AM80" s="37">
        <v>8.6999999999999993</v>
      </c>
      <c r="AN80" s="37">
        <v>74</v>
      </c>
      <c r="AO80" s="37">
        <v>1</v>
      </c>
      <c r="AP80" s="37">
        <v>1</v>
      </c>
      <c r="AQ80" s="57">
        <v>172</v>
      </c>
      <c r="AR80" s="57">
        <v>179</v>
      </c>
      <c r="AS80" s="36">
        <v>1</v>
      </c>
    </row>
    <row r="81" spans="1:45" ht="15.6" x14ac:dyDescent="0.3">
      <c r="A81" s="72"/>
      <c r="AA81" s="37">
        <v>1.8</v>
      </c>
      <c r="AB81" s="37">
        <v>14</v>
      </c>
      <c r="AC81" s="37">
        <v>1.2270000000000001</v>
      </c>
      <c r="AD81" s="37">
        <v>100</v>
      </c>
      <c r="AE81" s="37">
        <v>5</v>
      </c>
      <c r="AF81" s="37">
        <v>98</v>
      </c>
      <c r="AG81" s="37">
        <v>37</v>
      </c>
      <c r="AH81" s="37">
        <v>10</v>
      </c>
      <c r="AI81" s="37">
        <v>4</v>
      </c>
      <c r="AJ81" s="37">
        <v>41</v>
      </c>
      <c r="AK81" s="37">
        <v>20</v>
      </c>
      <c r="AL81" s="228">
        <v>4.046242774566474E-2</v>
      </c>
      <c r="AM81" s="37">
        <v>9.1</v>
      </c>
      <c r="AN81" s="37">
        <v>50</v>
      </c>
      <c r="AO81" s="37">
        <v>0</v>
      </c>
      <c r="AP81" s="37">
        <v>0</v>
      </c>
      <c r="AQ81" s="57">
        <v>173</v>
      </c>
      <c r="AR81" s="57">
        <v>180</v>
      </c>
      <c r="AS81" s="36">
        <v>1</v>
      </c>
    </row>
    <row r="82" spans="1:45" ht="15.6" x14ac:dyDescent="0.3">
      <c r="A82" s="72"/>
      <c r="AA82" s="37">
        <v>1.8</v>
      </c>
      <c r="AB82" s="37">
        <v>7</v>
      </c>
      <c r="AC82" s="37">
        <v>1.9630000000000001</v>
      </c>
      <c r="AD82" s="37">
        <v>113</v>
      </c>
      <c r="AE82" s="37">
        <v>4</v>
      </c>
      <c r="AF82" s="37">
        <v>85</v>
      </c>
      <c r="AG82" s="37">
        <v>28</v>
      </c>
      <c r="AH82" s="37">
        <v>10</v>
      </c>
      <c r="AI82" s="37">
        <v>1</v>
      </c>
      <c r="AJ82" s="37">
        <v>39</v>
      </c>
      <c r="AK82" s="37">
        <v>22</v>
      </c>
      <c r="AL82" s="228">
        <v>2.8409090909090908E-2</v>
      </c>
      <c r="AM82" s="37">
        <v>9.6999999999999993</v>
      </c>
      <c r="AN82" s="37">
        <v>70</v>
      </c>
      <c r="AO82" s="37">
        <v>0</v>
      </c>
      <c r="AP82" s="37">
        <v>0</v>
      </c>
      <c r="AQ82" s="57">
        <v>176</v>
      </c>
      <c r="AR82" s="57">
        <v>181</v>
      </c>
      <c r="AS82" s="36">
        <v>1</v>
      </c>
    </row>
    <row r="83" spans="1:45" ht="15.6" x14ac:dyDescent="0.3">
      <c r="A83" s="72"/>
      <c r="AA83" s="37">
        <v>2.1</v>
      </c>
      <c r="AB83" s="37">
        <v>11</v>
      </c>
      <c r="AC83" s="37">
        <v>1.1519999999999999</v>
      </c>
      <c r="AD83" s="37">
        <v>106</v>
      </c>
      <c r="AE83" s="37">
        <v>2</v>
      </c>
      <c r="AF83" s="37">
        <v>96</v>
      </c>
      <c r="AG83" s="37">
        <v>42</v>
      </c>
      <c r="AH83" s="37">
        <v>8</v>
      </c>
      <c r="AI83" s="37">
        <v>3</v>
      </c>
      <c r="AJ83" s="37">
        <v>42</v>
      </c>
      <c r="AK83" s="37">
        <v>49</v>
      </c>
      <c r="AL83" s="228">
        <v>4.0935672514619881E-2</v>
      </c>
      <c r="AM83" s="37">
        <v>9.6999999999999993</v>
      </c>
      <c r="AN83" s="37">
        <v>66</v>
      </c>
      <c r="AO83" s="37">
        <v>1</v>
      </c>
      <c r="AP83" s="37">
        <v>0</v>
      </c>
      <c r="AQ83" s="57">
        <v>171</v>
      </c>
      <c r="AR83" s="57">
        <v>178</v>
      </c>
      <c r="AS83" s="36">
        <v>1</v>
      </c>
    </row>
    <row r="84" spans="1:45" ht="15.6" x14ac:dyDescent="0.3">
      <c r="A84" s="72"/>
      <c r="AA84" s="37">
        <v>2.4</v>
      </c>
      <c r="AB84" s="37">
        <v>7</v>
      </c>
      <c r="AC84" s="37">
        <v>2.2850000000000001</v>
      </c>
      <c r="AD84" s="37">
        <v>200</v>
      </c>
      <c r="AE84" s="37">
        <v>3</v>
      </c>
      <c r="AF84" s="37">
        <v>124</v>
      </c>
      <c r="AG84" s="37">
        <v>32</v>
      </c>
      <c r="AH84" s="37">
        <v>9</v>
      </c>
      <c r="AI84" s="37">
        <v>2</v>
      </c>
      <c r="AJ84" s="37">
        <v>32</v>
      </c>
      <c r="AK84" s="37">
        <v>62</v>
      </c>
      <c r="AL84" s="228">
        <v>3.5087719298245612E-2</v>
      </c>
      <c r="AM84" s="37">
        <v>13.9</v>
      </c>
      <c r="AN84" s="37">
        <v>43</v>
      </c>
      <c r="AO84" s="37">
        <v>1</v>
      </c>
      <c r="AP84" s="37">
        <v>0</v>
      </c>
      <c r="AQ84" s="57">
        <v>171</v>
      </c>
      <c r="AR84" s="57">
        <v>177</v>
      </c>
      <c r="AS84" s="36">
        <v>1</v>
      </c>
    </row>
    <row r="85" spans="1:45" ht="15.6" x14ac:dyDescent="0.3">
      <c r="A85" s="72"/>
      <c r="AA85" s="37">
        <v>2.2000000000000002</v>
      </c>
      <c r="AB85" s="37">
        <v>11</v>
      </c>
      <c r="AC85" s="37">
        <v>0.29199999999999998</v>
      </c>
      <c r="AD85" s="37">
        <v>47</v>
      </c>
      <c r="AE85" s="37">
        <v>3</v>
      </c>
      <c r="AF85" s="37">
        <v>111</v>
      </c>
      <c r="AG85" s="37">
        <v>34</v>
      </c>
      <c r="AH85" s="37">
        <v>9</v>
      </c>
      <c r="AI85" s="37">
        <v>2</v>
      </c>
      <c r="AJ85" s="37">
        <v>38</v>
      </c>
      <c r="AK85" s="37">
        <v>30</v>
      </c>
      <c r="AL85" s="228">
        <v>3.9106145251396648E-2</v>
      </c>
      <c r="AM85" s="37">
        <v>10.3</v>
      </c>
      <c r="AN85" s="37">
        <v>49</v>
      </c>
      <c r="AO85" s="37">
        <v>0</v>
      </c>
      <c r="AP85" s="37">
        <v>0</v>
      </c>
      <c r="AQ85" s="57">
        <v>179</v>
      </c>
      <c r="AR85" s="57">
        <v>186</v>
      </c>
      <c r="AS85" s="36">
        <v>1</v>
      </c>
    </row>
    <row r="86" spans="1:45" ht="15.6" x14ac:dyDescent="0.3">
      <c r="A86" s="72"/>
      <c r="AA86" s="37">
        <v>3</v>
      </c>
      <c r="AB86" s="37">
        <v>15</v>
      </c>
      <c r="AC86" s="37">
        <v>0.88800000000000001</v>
      </c>
      <c r="AD86" s="37">
        <v>202</v>
      </c>
      <c r="AE86" s="37">
        <v>5</v>
      </c>
      <c r="AF86" s="37">
        <v>147</v>
      </c>
      <c r="AG86" s="37">
        <v>40</v>
      </c>
      <c r="AH86" s="37">
        <v>7</v>
      </c>
      <c r="AI86" s="37">
        <v>3</v>
      </c>
      <c r="AJ86" s="37">
        <v>42</v>
      </c>
      <c r="AK86" s="37">
        <v>61</v>
      </c>
      <c r="AL86" s="228">
        <v>4.4871794871794872E-2</v>
      </c>
      <c r="AM86" s="37">
        <v>11.7</v>
      </c>
      <c r="AN86" s="37">
        <v>49</v>
      </c>
      <c r="AO86" s="37">
        <v>1</v>
      </c>
      <c r="AP86" s="37">
        <v>1</v>
      </c>
      <c r="AQ86" s="57">
        <v>156</v>
      </c>
      <c r="AR86" s="57">
        <v>163</v>
      </c>
      <c r="AS86" s="36">
        <v>1</v>
      </c>
    </row>
    <row r="87" spans="1:45" ht="15.6" x14ac:dyDescent="0.3">
      <c r="A87" s="72"/>
      <c r="AA87" s="37">
        <v>1.8</v>
      </c>
      <c r="AB87" s="37">
        <v>12</v>
      </c>
      <c r="AC87" s="37">
        <v>2.3239999999999998</v>
      </c>
      <c r="AD87" s="37">
        <v>97</v>
      </c>
      <c r="AE87" s="37">
        <v>2</v>
      </c>
      <c r="AF87" s="37">
        <v>101</v>
      </c>
      <c r="AG87" s="37">
        <v>49</v>
      </c>
      <c r="AH87" s="37">
        <v>19</v>
      </c>
      <c r="AI87" s="37">
        <v>3</v>
      </c>
      <c r="AJ87" s="37">
        <v>32</v>
      </c>
      <c r="AK87" s="37">
        <v>21</v>
      </c>
      <c r="AL87" s="228">
        <v>4.0697674418604654E-2</v>
      </c>
      <c r="AM87" s="37">
        <v>9.4</v>
      </c>
      <c r="AN87" s="37">
        <v>46</v>
      </c>
      <c r="AO87" s="37">
        <v>0</v>
      </c>
      <c r="AP87" s="37">
        <v>1</v>
      </c>
      <c r="AQ87" s="57">
        <v>172</v>
      </c>
      <c r="AR87" s="57">
        <v>179</v>
      </c>
      <c r="AS87" s="36">
        <v>1</v>
      </c>
    </row>
    <row r="88" spans="1:45" ht="15.6" x14ac:dyDescent="0.3">
      <c r="A88" s="72"/>
      <c r="AA88" s="37">
        <v>1.9</v>
      </c>
      <c r="AB88" s="37">
        <v>10</v>
      </c>
      <c r="AC88" s="37">
        <v>0.19600000000000001</v>
      </c>
      <c r="AD88" s="37">
        <v>49</v>
      </c>
      <c r="AE88" s="37">
        <v>3</v>
      </c>
      <c r="AF88" s="37">
        <v>111</v>
      </c>
      <c r="AG88" s="37">
        <v>33</v>
      </c>
      <c r="AH88" s="37">
        <v>12</v>
      </c>
      <c r="AI88" s="37">
        <v>2</v>
      </c>
      <c r="AJ88" s="37">
        <v>40</v>
      </c>
      <c r="AK88" s="37">
        <v>15</v>
      </c>
      <c r="AL88" s="228">
        <v>4.4198895027624308E-2</v>
      </c>
      <c r="AM88" s="37">
        <v>9.5</v>
      </c>
      <c r="AN88" s="37">
        <v>53</v>
      </c>
      <c r="AO88" s="37">
        <v>0</v>
      </c>
      <c r="AP88" s="37">
        <v>0</v>
      </c>
      <c r="AQ88" s="57">
        <v>181</v>
      </c>
      <c r="AR88" s="57">
        <v>189</v>
      </c>
      <c r="AS88" s="36">
        <v>1</v>
      </c>
    </row>
    <row r="89" spans="1:45" ht="15.6" x14ac:dyDescent="0.3">
      <c r="A89" s="72"/>
      <c r="AA89" s="37">
        <v>2.1</v>
      </c>
      <c r="AB89" s="37">
        <v>15</v>
      </c>
      <c r="AC89" s="37">
        <v>0.18</v>
      </c>
      <c r="AD89" s="37">
        <v>84</v>
      </c>
      <c r="AE89" s="37">
        <v>4</v>
      </c>
      <c r="AF89" s="37">
        <v>122</v>
      </c>
      <c r="AG89" s="37">
        <v>40</v>
      </c>
      <c r="AH89" s="37">
        <v>8</v>
      </c>
      <c r="AI89" s="37">
        <v>3</v>
      </c>
      <c r="AJ89" s="37">
        <v>43</v>
      </c>
      <c r="AK89" s="37">
        <v>26</v>
      </c>
      <c r="AL89" s="228">
        <v>5.2631578947368418E-2</v>
      </c>
      <c r="AM89" s="37">
        <v>8.6999999999999993</v>
      </c>
      <c r="AN89" s="37">
        <v>62</v>
      </c>
      <c r="AO89" s="37">
        <v>1</v>
      </c>
      <c r="AP89" s="37">
        <v>1</v>
      </c>
      <c r="AQ89" s="57">
        <v>171</v>
      </c>
      <c r="AR89" s="57">
        <v>180</v>
      </c>
      <c r="AS89" s="36">
        <v>1</v>
      </c>
    </row>
    <row r="90" spans="1:45" ht="15.6" x14ac:dyDescent="0.3">
      <c r="A90" s="72"/>
      <c r="AA90" s="37">
        <v>2.9</v>
      </c>
      <c r="AB90" s="37">
        <v>13</v>
      </c>
      <c r="AC90" s="37">
        <v>1.4159999999999999</v>
      </c>
      <c r="AD90" s="37">
        <v>209</v>
      </c>
      <c r="AE90" s="37">
        <v>2</v>
      </c>
      <c r="AF90" s="37">
        <v>85</v>
      </c>
      <c r="AG90" s="37">
        <v>45</v>
      </c>
      <c r="AH90" s="37">
        <v>6</v>
      </c>
      <c r="AI90" s="37">
        <v>3</v>
      </c>
      <c r="AJ90" s="37">
        <v>40</v>
      </c>
      <c r="AK90" s="37">
        <v>57</v>
      </c>
      <c r="AL90" s="228">
        <v>3.5502958579881658E-2</v>
      </c>
      <c r="AM90" s="37">
        <v>12.8</v>
      </c>
      <c r="AN90" s="37">
        <v>51</v>
      </c>
      <c r="AO90" s="37">
        <v>1</v>
      </c>
      <c r="AP90" s="37">
        <v>0</v>
      </c>
      <c r="AQ90" s="57">
        <v>169</v>
      </c>
      <c r="AR90" s="57">
        <v>175</v>
      </c>
      <c r="AS90" s="36">
        <v>1</v>
      </c>
    </row>
    <row r="91" spans="1:45" ht="15.6" x14ac:dyDescent="0.3">
      <c r="A91" s="72"/>
      <c r="AA91" s="37">
        <v>3</v>
      </c>
      <c r="AB91" s="37">
        <v>7</v>
      </c>
      <c r="AC91" s="37">
        <v>0.995</v>
      </c>
      <c r="AD91" s="37">
        <v>185</v>
      </c>
      <c r="AE91" s="37">
        <v>2</v>
      </c>
      <c r="AF91" s="37">
        <v>99</v>
      </c>
      <c r="AG91" s="37">
        <v>30</v>
      </c>
      <c r="AH91" s="37">
        <v>10</v>
      </c>
      <c r="AI91" s="37">
        <v>2</v>
      </c>
      <c r="AJ91" s="37">
        <v>39</v>
      </c>
      <c r="AK91" s="37">
        <v>58</v>
      </c>
      <c r="AL91" s="228">
        <v>0.05</v>
      </c>
      <c r="AM91" s="37">
        <v>17</v>
      </c>
      <c r="AN91" s="37">
        <v>70</v>
      </c>
      <c r="AO91" s="37">
        <v>1</v>
      </c>
      <c r="AP91" s="37">
        <v>1</v>
      </c>
      <c r="AQ91" s="57">
        <v>180</v>
      </c>
      <c r="AR91" s="57">
        <v>189</v>
      </c>
      <c r="AS91" s="36">
        <v>1</v>
      </c>
    </row>
    <row r="92" spans="1:45" ht="15.6" x14ac:dyDescent="0.3">
      <c r="A92" s="72"/>
      <c r="AA92" s="37">
        <v>3</v>
      </c>
      <c r="AB92" s="37">
        <v>4</v>
      </c>
      <c r="AC92" s="37">
        <v>2.3519999999999999</v>
      </c>
      <c r="AD92" s="37">
        <v>209</v>
      </c>
      <c r="AE92" s="37">
        <v>0</v>
      </c>
      <c r="AF92" s="37">
        <v>85</v>
      </c>
      <c r="AG92" s="37">
        <v>30</v>
      </c>
      <c r="AH92" s="37">
        <v>12</v>
      </c>
      <c r="AI92" s="37">
        <v>2</v>
      </c>
      <c r="AJ92" s="37">
        <v>50</v>
      </c>
      <c r="AK92" s="37">
        <v>51</v>
      </c>
      <c r="AL92" s="228">
        <v>3.8461538461538464E-2</v>
      </c>
      <c r="AM92" s="37">
        <v>16.7</v>
      </c>
      <c r="AN92" s="37">
        <v>56</v>
      </c>
      <c r="AO92" s="37">
        <v>1</v>
      </c>
      <c r="AP92" s="37">
        <v>1</v>
      </c>
      <c r="AQ92" s="57">
        <v>182</v>
      </c>
      <c r="AR92" s="57">
        <v>189</v>
      </c>
      <c r="AS92" s="36">
        <v>1</v>
      </c>
    </row>
    <row r="93" spans="1:45" ht="15.6" x14ac:dyDescent="0.3">
      <c r="A93" s="72"/>
      <c r="AA93" s="37">
        <v>3.4</v>
      </c>
      <c r="AB93" s="37">
        <v>9</v>
      </c>
      <c r="AC93" s="37">
        <v>1.2589999999999999</v>
      </c>
      <c r="AD93" s="37">
        <v>175</v>
      </c>
      <c r="AE93" s="37">
        <v>1</v>
      </c>
      <c r="AF93" s="37">
        <v>84</v>
      </c>
      <c r="AG93" s="37">
        <v>31</v>
      </c>
      <c r="AH93" s="37">
        <v>8</v>
      </c>
      <c r="AI93" s="37">
        <v>2</v>
      </c>
      <c r="AJ93" s="37">
        <v>37</v>
      </c>
      <c r="AK93" s="37">
        <v>76</v>
      </c>
      <c r="AL93" s="228">
        <v>3.825136612021858E-2</v>
      </c>
      <c r="AM93" s="37">
        <v>15.9</v>
      </c>
      <c r="AN93" s="37">
        <v>42</v>
      </c>
      <c r="AO93" s="37">
        <v>1</v>
      </c>
      <c r="AP93" s="37">
        <v>1</v>
      </c>
      <c r="AQ93" s="57">
        <v>183</v>
      </c>
      <c r="AR93" s="57">
        <v>190</v>
      </c>
      <c r="AS93" s="36">
        <v>1</v>
      </c>
    </row>
    <row r="94" spans="1:45" ht="15.6" x14ac:dyDescent="0.3">
      <c r="A94" s="72"/>
      <c r="AA94" s="37">
        <v>2</v>
      </c>
      <c r="AB94" s="37">
        <v>3</v>
      </c>
      <c r="AC94" s="37">
        <v>1.464</v>
      </c>
      <c r="AD94" s="37">
        <v>118</v>
      </c>
      <c r="AE94" s="37">
        <v>4</v>
      </c>
      <c r="AF94" s="37">
        <v>115</v>
      </c>
      <c r="AG94" s="37">
        <v>46</v>
      </c>
      <c r="AH94" s="37">
        <v>6</v>
      </c>
      <c r="AI94" s="37">
        <v>4</v>
      </c>
      <c r="AJ94" s="37">
        <v>33</v>
      </c>
      <c r="AK94" s="37">
        <v>31</v>
      </c>
      <c r="AL94" s="228">
        <v>3.0864197530864196E-2</v>
      </c>
      <c r="AM94" s="37">
        <v>7.9</v>
      </c>
      <c r="AN94" s="37">
        <v>56</v>
      </c>
      <c r="AO94" s="37">
        <v>0</v>
      </c>
      <c r="AP94" s="37">
        <v>0</v>
      </c>
      <c r="AQ94" s="57">
        <v>162</v>
      </c>
      <c r="AR94" s="57">
        <v>167</v>
      </c>
      <c r="AS94" s="36">
        <v>1</v>
      </c>
    </row>
    <row r="95" spans="1:45" ht="15.6" x14ac:dyDescent="0.3">
      <c r="A95" s="72"/>
      <c r="AA95" s="37">
        <v>1.7</v>
      </c>
      <c r="AB95" s="37">
        <v>19</v>
      </c>
      <c r="AC95" s="37">
        <v>0.44700000000000001</v>
      </c>
      <c r="AD95" s="37">
        <v>20</v>
      </c>
      <c r="AE95" s="37">
        <v>4</v>
      </c>
      <c r="AF95" s="37">
        <v>129</v>
      </c>
      <c r="AG95" s="37">
        <v>43</v>
      </c>
      <c r="AH95" s="37">
        <v>10</v>
      </c>
      <c r="AI95" s="37">
        <v>3</v>
      </c>
      <c r="AJ95" s="37">
        <v>42</v>
      </c>
      <c r="AK95" s="37">
        <v>35</v>
      </c>
      <c r="AL95" s="228">
        <v>3.3707865168539325E-2</v>
      </c>
      <c r="AM95" s="37">
        <v>8.1</v>
      </c>
      <c r="AN95" s="37">
        <v>60</v>
      </c>
      <c r="AO95" s="37">
        <v>0</v>
      </c>
      <c r="AP95" s="37">
        <v>0</v>
      </c>
      <c r="AQ95" s="57">
        <v>178</v>
      </c>
      <c r="AR95" s="57">
        <v>184</v>
      </c>
      <c r="AS95" s="36">
        <v>1</v>
      </c>
    </row>
    <row r="96" spans="1:45" ht="15.6" x14ac:dyDescent="0.3">
      <c r="A96" s="72"/>
      <c r="AA96" s="37">
        <v>2</v>
      </c>
      <c r="AB96" s="37">
        <v>8</v>
      </c>
      <c r="AC96" s="37">
        <v>1.1679999999999999</v>
      </c>
      <c r="AD96" s="37">
        <v>120</v>
      </c>
      <c r="AE96" s="37">
        <v>3</v>
      </c>
      <c r="AF96" s="37">
        <v>114</v>
      </c>
      <c r="AG96" s="37">
        <v>52</v>
      </c>
      <c r="AH96" s="37">
        <v>10</v>
      </c>
      <c r="AI96" s="37">
        <v>3</v>
      </c>
      <c r="AJ96" s="37">
        <v>40</v>
      </c>
      <c r="AK96" s="37">
        <v>34</v>
      </c>
      <c r="AL96" s="228">
        <v>4.5977011494252873E-2</v>
      </c>
      <c r="AM96" s="37">
        <v>10</v>
      </c>
      <c r="AN96" s="37">
        <v>48</v>
      </c>
      <c r="AO96" s="37">
        <v>0</v>
      </c>
      <c r="AP96" s="37">
        <v>0</v>
      </c>
      <c r="AQ96" s="57">
        <v>174</v>
      </c>
      <c r="AR96" s="57">
        <v>182</v>
      </c>
      <c r="AS96" s="36">
        <v>1</v>
      </c>
    </row>
    <row r="97" spans="1:45" ht="15.6" x14ac:dyDescent="0.3">
      <c r="A97" s="72"/>
      <c r="AA97" s="37">
        <v>2.2000000000000002</v>
      </c>
      <c r="AB97" s="37">
        <v>9</v>
      </c>
      <c r="AC97" s="37">
        <v>3.2000000000000001E-2</v>
      </c>
      <c r="AD97" s="37">
        <v>102</v>
      </c>
      <c r="AE97" s="37">
        <v>5</v>
      </c>
      <c r="AF97" s="37">
        <v>135</v>
      </c>
      <c r="AG97" s="37">
        <v>35</v>
      </c>
      <c r="AH97" s="37">
        <v>8</v>
      </c>
      <c r="AI97" s="37">
        <v>2</v>
      </c>
      <c r="AJ97" s="37">
        <v>32</v>
      </c>
      <c r="AK97" s="37">
        <v>37</v>
      </c>
      <c r="AL97" s="228">
        <v>3.9325842696629212E-2</v>
      </c>
      <c r="AM97" s="37">
        <v>11.6</v>
      </c>
      <c r="AN97" s="37">
        <v>88</v>
      </c>
      <c r="AO97" s="37">
        <v>1</v>
      </c>
      <c r="AP97" s="37">
        <v>0</v>
      </c>
      <c r="AQ97" s="57">
        <v>178</v>
      </c>
      <c r="AR97" s="57">
        <v>185</v>
      </c>
      <c r="AS97" s="36">
        <v>1</v>
      </c>
    </row>
    <row r="98" spans="1:45" x14ac:dyDescent="0.3">
      <c r="A98" s="72"/>
    </row>
    <row r="99" spans="1:45" x14ac:dyDescent="0.3">
      <c r="A99" s="72"/>
    </row>
    <row r="100" spans="1:45" x14ac:dyDescent="0.3">
      <c r="A100" s="72"/>
    </row>
    <row r="101" spans="1:45" x14ac:dyDescent="0.3">
      <c r="A101" s="72"/>
    </row>
    <row r="102" spans="1:45" x14ac:dyDescent="0.3">
      <c r="A102" s="72"/>
    </row>
    <row r="103" spans="1:45" x14ac:dyDescent="0.3">
      <c r="A103" s="72"/>
    </row>
    <row r="104" spans="1:45" x14ac:dyDescent="0.3">
      <c r="A104" s="72"/>
    </row>
    <row r="105" spans="1:45" x14ac:dyDescent="0.3">
      <c r="A105" s="72"/>
    </row>
    <row r="106" spans="1:45" x14ac:dyDescent="0.3">
      <c r="A106" s="72"/>
    </row>
    <row r="107" spans="1:45" x14ac:dyDescent="0.3">
      <c r="A107" s="72"/>
    </row>
    <row r="108" spans="1:45" x14ac:dyDescent="0.3">
      <c r="A108" s="72"/>
    </row>
    <row r="109" spans="1:45" x14ac:dyDescent="0.3">
      <c r="A109" s="72"/>
    </row>
    <row r="110" spans="1:45" x14ac:dyDescent="0.3">
      <c r="A110" s="72"/>
    </row>
    <row r="111" spans="1:45" x14ac:dyDescent="0.3">
      <c r="A111" s="72"/>
    </row>
    <row r="112" spans="1:45" x14ac:dyDescent="0.3">
      <c r="A112" s="72"/>
    </row>
    <row r="113" spans="1:1" x14ac:dyDescent="0.3">
      <c r="A113" s="72"/>
    </row>
    <row r="114" spans="1:1" x14ac:dyDescent="0.3">
      <c r="A114" s="72"/>
    </row>
    <row r="115" spans="1:1" x14ac:dyDescent="0.3">
      <c r="A115" s="72"/>
    </row>
    <row r="116" spans="1:1" x14ac:dyDescent="0.3">
      <c r="A116" s="72"/>
    </row>
    <row r="117" spans="1:1" x14ac:dyDescent="0.3">
      <c r="A117" s="72"/>
    </row>
    <row r="118" spans="1:1" x14ac:dyDescent="0.3">
      <c r="A118" s="72"/>
    </row>
    <row r="119" spans="1:1" x14ac:dyDescent="0.3">
      <c r="A119" s="72"/>
    </row>
    <row r="120" spans="1:1" x14ac:dyDescent="0.3">
      <c r="A120" s="72"/>
    </row>
    <row r="121" spans="1:1" x14ac:dyDescent="0.3">
      <c r="A121" s="72"/>
    </row>
    <row r="122" spans="1:1" x14ac:dyDescent="0.3">
      <c r="A122" s="72"/>
    </row>
    <row r="123" spans="1:1" x14ac:dyDescent="0.3">
      <c r="A123" s="72"/>
    </row>
    <row r="124" spans="1:1" x14ac:dyDescent="0.3">
      <c r="A124" s="72"/>
    </row>
    <row r="125" spans="1:1" x14ac:dyDescent="0.3">
      <c r="A125" s="72"/>
    </row>
    <row r="126" spans="1:1" x14ac:dyDescent="0.3">
      <c r="A126" s="72"/>
    </row>
    <row r="127" spans="1:1" x14ac:dyDescent="0.3">
      <c r="A127" s="72"/>
    </row>
    <row r="128" spans="1:1" x14ac:dyDescent="0.3">
      <c r="A128" s="72"/>
    </row>
    <row r="129" spans="1:1" x14ac:dyDescent="0.3">
      <c r="A129" s="72"/>
    </row>
    <row r="130" spans="1:1" x14ac:dyDescent="0.3">
      <c r="A130" s="72"/>
    </row>
    <row r="131" spans="1:1" x14ac:dyDescent="0.3">
      <c r="A131" s="72"/>
    </row>
    <row r="132" spans="1:1" x14ac:dyDescent="0.3">
      <c r="A132" s="72"/>
    </row>
    <row r="133" spans="1:1" x14ac:dyDescent="0.3">
      <c r="A133" s="72"/>
    </row>
    <row r="134" spans="1:1" x14ac:dyDescent="0.3">
      <c r="A134" s="72"/>
    </row>
    <row r="135" spans="1:1" x14ac:dyDescent="0.3">
      <c r="A135" s="72"/>
    </row>
    <row r="136" spans="1:1" x14ac:dyDescent="0.3">
      <c r="A136" s="72"/>
    </row>
    <row r="137" spans="1:1" x14ac:dyDescent="0.3">
      <c r="A137" s="72"/>
    </row>
    <row r="138" spans="1:1" x14ac:dyDescent="0.3">
      <c r="A138" s="72"/>
    </row>
    <row r="139" spans="1:1" x14ac:dyDescent="0.3">
      <c r="A139" s="72"/>
    </row>
    <row r="140" spans="1:1" x14ac:dyDescent="0.3">
      <c r="A140" s="72"/>
    </row>
    <row r="141" spans="1:1" x14ac:dyDescent="0.3">
      <c r="A141" s="72"/>
    </row>
    <row r="142" spans="1:1" x14ac:dyDescent="0.3">
      <c r="A142" s="72"/>
    </row>
    <row r="143" spans="1:1" x14ac:dyDescent="0.3">
      <c r="A143" s="72"/>
    </row>
    <row r="144" spans="1:1" x14ac:dyDescent="0.3">
      <c r="A144" s="72"/>
    </row>
    <row r="145" spans="1:1" x14ac:dyDescent="0.3">
      <c r="A145" s="72"/>
    </row>
    <row r="146" spans="1:1" x14ac:dyDescent="0.3">
      <c r="A146" s="72"/>
    </row>
    <row r="147" spans="1:1" x14ac:dyDescent="0.3">
      <c r="A147" s="72"/>
    </row>
    <row r="148" spans="1:1" x14ac:dyDescent="0.3">
      <c r="A148" s="72"/>
    </row>
    <row r="149" spans="1:1" x14ac:dyDescent="0.3">
      <c r="A149" s="72"/>
    </row>
    <row r="150" spans="1:1" x14ac:dyDescent="0.3">
      <c r="A150" s="72"/>
    </row>
    <row r="151" spans="1:1" x14ac:dyDescent="0.3">
      <c r="A151" s="72"/>
    </row>
  </sheetData>
  <mergeCells count="2">
    <mergeCell ref="D1:E1"/>
    <mergeCell ref="D8:E8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D690B-8D10-456D-9568-9CB83A1CCEC3}">
  <dimension ref="A1:CT155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4" x14ac:dyDescent="0.3"/>
  <sheetData>
    <row r="1" spans="1:98" x14ac:dyDescent="0.3">
      <c r="A1" s="134" t="s">
        <v>48</v>
      </c>
      <c r="B1" s="136" t="s">
        <v>54</v>
      </c>
      <c r="C1" s="135" t="s">
        <v>40</v>
      </c>
      <c r="D1" s="135" t="s">
        <v>41</v>
      </c>
      <c r="E1" s="135" t="s">
        <v>42</v>
      </c>
      <c r="F1" s="135" t="s">
        <v>43</v>
      </c>
      <c r="G1" s="135" t="s">
        <v>44</v>
      </c>
      <c r="H1" s="135" t="s">
        <v>45</v>
      </c>
      <c r="I1" s="135" t="s">
        <v>46</v>
      </c>
      <c r="J1" s="135" t="s">
        <v>49</v>
      </c>
      <c r="K1" s="135" t="s">
        <v>50</v>
      </c>
      <c r="L1" s="135" t="s">
        <v>51</v>
      </c>
      <c r="M1" s="135" t="s">
        <v>52</v>
      </c>
      <c r="N1" s="135" t="s">
        <v>53</v>
      </c>
      <c r="O1" s="135" t="s">
        <v>55</v>
      </c>
      <c r="P1" s="135" t="s">
        <v>34</v>
      </c>
      <c r="Q1" s="135" t="s">
        <v>56</v>
      </c>
      <c r="R1" s="135" t="s">
        <v>39</v>
      </c>
      <c r="S1" s="134" t="s">
        <v>47</v>
      </c>
      <c r="U1" t="s">
        <v>179</v>
      </c>
      <c r="V1" s="122">
        <v>-98.012729219055274</v>
      </c>
      <c r="Y1" t="s">
        <v>193</v>
      </c>
      <c r="AD1" t="s">
        <v>168</v>
      </c>
      <c r="CM1" t="s">
        <v>198</v>
      </c>
    </row>
    <row r="2" spans="1:98" ht="15" thickBot="1" x14ac:dyDescent="0.35">
      <c r="A2" s="129">
        <v>0</v>
      </c>
      <c r="B2" s="131">
        <v>1</v>
      </c>
      <c r="C2" s="170">
        <v>2.2999999999999998</v>
      </c>
      <c r="D2" s="171">
        <v>60</v>
      </c>
      <c r="E2" s="130">
        <v>10</v>
      </c>
      <c r="F2" s="203">
        <v>0.71199999999999997</v>
      </c>
      <c r="G2" s="130">
        <v>171</v>
      </c>
      <c r="H2" s="130">
        <v>3</v>
      </c>
      <c r="I2" s="130">
        <v>110</v>
      </c>
      <c r="J2" s="130">
        <v>33</v>
      </c>
      <c r="K2" s="130">
        <v>12</v>
      </c>
      <c r="L2" s="130">
        <v>2</v>
      </c>
      <c r="M2" s="204">
        <v>38</v>
      </c>
      <c r="N2" s="171">
        <v>46</v>
      </c>
      <c r="O2" s="205">
        <v>4.0935672514619881E-2</v>
      </c>
      <c r="P2" s="172">
        <v>171</v>
      </c>
      <c r="Q2" s="172">
        <v>178</v>
      </c>
      <c r="R2" s="170">
        <v>12.5</v>
      </c>
      <c r="S2" s="130">
        <v>1</v>
      </c>
      <c r="T2" s="208"/>
      <c r="U2" t="s">
        <v>180</v>
      </c>
      <c r="V2" s="124">
        <v>-82.138417603488662</v>
      </c>
      <c r="W2" s="208"/>
      <c r="Y2" s="47" t="s">
        <v>194</v>
      </c>
      <c r="Z2" s="47" t="s">
        <v>195</v>
      </c>
      <c r="AB2" s="208"/>
      <c r="AC2" s="208"/>
    </row>
    <row r="3" spans="1:98" ht="15" thickTop="1" x14ac:dyDescent="0.3">
      <c r="A3" s="129">
        <v>0</v>
      </c>
      <c r="B3" s="131">
        <v>1</v>
      </c>
      <c r="C3" s="170">
        <v>2.7</v>
      </c>
      <c r="D3" s="171">
        <v>69</v>
      </c>
      <c r="E3" s="130">
        <v>8</v>
      </c>
      <c r="F3" s="203">
        <v>9.0999999999999998E-2</v>
      </c>
      <c r="G3" s="130">
        <v>213</v>
      </c>
      <c r="H3" s="130">
        <v>3</v>
      </c>
      <c r="I3" s="130">
        <v>134</v>
      </c>
      <c r="J3" s="130">
        <v>33</v>
      </c>
      <c r="K3" s="130">
        <v>16</v>
      </c>
      <c r="L3" s="130">
        <v>1</v>
      </c>
      <c r="M3" s="204">
        <v>36</v>
      </c>
      <c r="N3" s="171">
        <v>73</v>
      </c>
      <c r="O3" s="205">
        <v>5.9523809523809521E-2</v>
      </c>
      <c r="P3" s="172">
        <v>168</v>
      </c>
      <c r="Q3" s="172">
        <v>178</v>
      </c>
      <c r="R3" s="170">
        <v>14.5</v>
      </c>
      <c r="S3" s="130">
        <v>1</v>
      </c>
      <c r="T3" s="208"/>
      <c r="W3" s="208"/>
      <c r="X3" t="s">
        <v>173</v>
      </c>
      <c r="Y3" s="114">
        <v>84</v>
      </c>
      <c r="Z3" s="116">
        <v>31</v>
      </c>
      <c r="AA3">
        <v>115</v>
      </c>
      <c r="AB3" s="208"/>
      <c r="AC3" s="208"/>
      <c r="AD3" s="198" t="s">
        <v>48</v>
      </c>
      <c r="AE3" s="198" t="s">
        <v>54</v>
      </c>
      <c r="AF3" s="198" t="s">
        <v>40</v>
      </c>
      <c r="AG3" s="198" t="s">
        <v>41</v>
      </c>
      <c r="AH3" s="198" t="s">
        <v>42</v>
      </c>
      <c r="AI3" s="198" t="s">
        <v>43</v>
      </c>
      <c r="AJ3" s="198" t="s">
        <v>44</v>
      </c>
      <c r="AK3" s="198" t="s">
        <v>45</v>
      </c>
      <c r="AL3" s="198" t="s">
        <v>46</v>
      </c>
      <c r="AM3" s="198" t="s">
        <v>49</v>
      </c>
      <c r="AN3" s="198" t="s">
        <v>50</v>
      </c>
      <c r="AO3" s="198" t="s">
        <v>51</v>
      </c>
      <c r="AP3" s="198" t="s">
        <v>52</v>
      </c>
      <c r="AQ3" s="198" t="s">
        <v>53</v>
      </c>
      <c r="AR3" s="198" t="s">
        <v>55</v>
      </c>
      <c r="AS3" s="198" t="s">
        <v>34</v>
      </c>
      <c r="AT3" s="198" t="s">
        <v>56</v>
      </c>
      <c r="AU3" s="198" t="s">
        <v>39</v>
      </c>
      <c r="AV3" s="198" t="s">
        <v>169</v>
      </c>
      <c r="AW3" s="198" t="s">
        <v>170</v>
      </c>
      <c r="AX3" s="198" t="s">
        <v>103</v>
      </c>
      <c r="AY3" s="198" t="s">
        <v>171</v>
      </c>
      <c r="AZ3" s="198" t="s">
        <v>172</v>
      </c>
      <c r="BA3" s="198" t="s">
        <v>173</v>
      </c>
      <c r="BB3" s="198" t="s">
        <v>174</v>
      </c>
      <c r="BC3" s="198" t="s">
        <v>175</v>
      </c>
      <c r="BD3" s="198" t="s">
        <v>176</v>
      </c>
      <c r="BE3" s="198" t="s">
        <v>177</v>
      </c>
      <c r="BG3" t="s">
        <v>178</v>
      </c>
      <c r="BL3" t="s">
        <v>187</v>
      </c>
      <c r="CF3" t="s">
        <v>192</v>
      </c>
      <c r="CM3" s="125" t="s">
        <v>172</v>
      </c>
      <c r="CN3" s="125" t="s">
        <v>170</v>
      </c>
      <c r="CO3" s="125" t="s">
        <v>169</v>
      </c>
      <c r="CP3" s="125" t="s">
        <v>199</v>
      </c>
      <c r="CQ3" s="125" t="s">
        <v>200</v>
      </c>
      <c r="CR3" s="125" t="s">
        <v>201</v>
      </c>
      <c r="CS3" s="125" t="s">
        <v>202</v>
      </c>
      <c r="CT3" s="125" t="s">
        <v>203</v>
      </c>
    </row>
    <row r="4" spans="1:98" x14ac:dyDescent="0.3">
      <c r="A4" s="129">
        <v>1</v>
      </c>
      <c r="B4" s="131">
        <v>1</v>
      </c>
      <c r="C4" s="170">
        <v>3.1</v>
      </c>
      <c r="D4" s="171">
        <v>79</v>
      </c>
      <c r="E4" s="130">
        <v>7</v>
      </c>
      <c r="F4" s="203">
        <v>1.72</v>
      </c>
      <c r="G4" s="130">
        <v>255</v>
      </c>
      <c r="H4" s="130">
        <v>1</v>
      </c>
      <c r="I4" s="130">
        <v>98</v>
      </c>
      <c r="J4" s="130">
        <v>40</v>
      </c>
      <c r="K4" s="130">
        <v>13</v>
      </c>
      <c r="L4" s="130">
        <v>2</v>
      </c>
      <c r="M4" s="204">
        <v>39</v>
      </c>
      <c r="N4" s="171">
        <v>64</v>
      </c>
      <c r="O4" s="206">
        <v>4.4444444444444446E-2</v>
      </c>
      <c r="P4" s="172">
        <v>180</v>
      </c>
      <c r="Q4" s="172">
        <v>188</v>
      </c>
      <c r="R4" s="170">
        <v>19</v>
      </c>
      <c r="S4" s="130">
        <v>1</v>
      </c>
      <c r="T4" s="208"/>
      <c r="U4" t="s">
        <v>181</v>
      </c>
      <c r="V4" s="122">
        <v>31.748623231133223</v>
      </c>
      <c r="W4" s="208"/>
      <c r="X4" t="s">
        <v>174</v>
      </c>
      <c r="Y4" s="119">
        <v>12</v>
      </c>
      <c r="Z4" s="121">
        <v>23</v>
      </c>
      <c r="AA4">
        <v>35</v>
      </c>
      <c r="AB4" s="208"/>
      <c r="AC4" s="208"/>
      <c r="AD4">
        <v>0</v>
      </c>
      <c r="AE4">
        <v>0</v>
      </c>
      <c r="AF4">
        <v>1.5</v>
      </c>
      <c r="AG4">
        <v>35</v>
      </c>
      <c r="AH4">
        <v>6</v>
      </c>
      <c r="AI4">
        <v>4.7E-2</v>
      </c>
      <c r="AJ4">
        <v>65</v>
      </c>
      <c r="AK4">
        <v>4</v>
      </c>
      <c r="AL4">
        <v>88</v>
      </c>
      <c r="AM4">
        <v>27</v>
      </c>
      <c r="AN4">
        <v>5</v>
      </c>
      <c r="AO4">
        <v>6</v>
      </c>
      <c r="AP4">
        <v>37</v>
      </c>
      <c r="AQ4">
        <v>16</v>
      </c>
      <c r="AR4">
        <v>3.3333333333333333E-2</v>
      </c>
      <c r="AS4">
        <v>180</v>
      </c>
      <c r="AT4">
        <v>186</v>
      </c>
      <c r="AU4">
        <v>7.9</v>
      </c>
      <c r="AV4" s="117">
        <v>1</v>
      </c>
      <c r="AW4" s="113">
        <v>0</v>
      </c>
      <c r="AX4" s="118">
        <v>1</v>
      </c>
      <c r="AY4">
        <v>1</v>
      </c>
      <c r="AZ4">
        <v>0.71336101654724571</v>
      </c>
      <c r="BA4" s="114">
        <v>0.71336101654724571</v>
      </c>
      <c r="BB4" s="116">
        <v>0.28663898345275429</v>
      </c>
      <c r="BC4" s="114">
        <v>-0.33776765214356758</v>
      </c>
      <c r="BD4" s="116">
        <v>100</v>
      </c>
      <c r="BE4">
        <v>0.40181475690965274</v>
      </c>
      <c r="BL4" s="114">
        <v>244.97506152549587</v>
      </c>
      <c r="BM4" s="115">
        <v>0.64595704779439866</v>
      </c>
      <c r="BN4" s="115">
        <v>-0.83422014517670817</v>
      </c>
      <c r="BO4" s="115">
        <v>1.3018547293209122</v>
      </c>
      <c r="BP4" s="115">
        <v>-3.3986477517996556E-2</v>
      </c>
      <c r="BQ4" s="115">
        <v>-3.5639412794997528E-2</v>
      </c>
      <c r="BR4" s="115">
        <v>-1.1672938289100143</v>
      </c>
      <c r="BS4" s="115">
        <v>-5.3044954342397845E-2</v>
      </c>
      <c r="BT4" s="115">
        <v>-0.2332699404627894</v>
      </c>
      <c r="BU4" s="115">
        <v>-6.4065985903229677E-2</v>
      </c>
      <c r="BV4" s="115">
        <v>-8.6598498670652807E-2</v>
      </c>
      <c r="BW4" s="115">
        <v>0.26629915263293408</v>
      </c>
      <c r="BX4" s="115">
        <v>0.37163028920447244</v>
      </c>
      <c r="BY4" s="115">
        <v>-2.5559437725224968E-2</v>
      </c>
      <c r="BZ4" s="115">
        <v>4.4905445078890407E-3</v>
      </c>
      <c r="CA4" s="115">
        <v>-4599.1889023826261</v>
      </c>
      <c r="CB4" s="115">
        <v>-27.579542175449102</v>
      </c>
      <c r="CC4" s="115">
        <v>26.201978057695072</v>
      </c>
      <c r="CD4" s="116">
        <v>0.95579042226796396</v>
      </c>
      <c r="CF4" s="122">
        <v>3.6851970755560597E-12</v>
      </c>
      <c r="CP4">
        <v>0</v>
      </c>
      <c r="CQ4">
        <v>0</v>
      </c>
      <c r="CR4">
        <v>1</v>
      </c>
      <c r="CS4">
        <v>1</v>
      </c>
      <c r="CT4">
        <v>1.851851851851849E-2</v>
      </c>
    </row>
    <row r="5" spans="1:98" x14ac:dyDescent="0.3">
      <c r="A5" s="129">
        <v>1</v>
      </c>
      <c r="B5" s="131">
        <v>0</v>
      </c>
      <c r="C5" s="170">
        <v>2.6</v>
      </c>
      <c r="D5" s="171">
        <v>66</v>
      </c>
      <c r="E5" s="130">
        <v>7</v>
      </c>
      <c r="F5" s="203">
        <v>1.3720000000000001</v>
      </c>
      <c r="G5" s="130">
        <v>287</v>
      </c>
      <c r="H5" s="130">
        <v>1</v>
      </c>
      <c r="I5" s="130">
        <v>85</v>
      </c>
      <c r="J5" s="130">
        <v>29</v>
      </c>
      <c r="K5" s="130">
        <v>10</v>
      </c>
      <c r="L5" s="130">
        <v>2</v>
      </c>
      <c r="M5" s="204">
        <v>38</v>
      </c>
      <c r="N5" s="171">
        <v>66</v>
      </c>
      <c r="O5" s="205">
        <v>4.046242774566474E-2</v>
      </c>
      <c r="P5" s="172">
        <v>173</v>
      </c>
      <c r="Q5" s="172">
        <v>180</v>
      </c>
      <c r="R5" s="170">
        <v>18.2</v>
      </c>
      <c r="S5" s="130">
        <v>1</v>
      </c>
      <c r="T5" s="208"/>
      <c r="U5" t="s">
        <v>105</v>
      </c>
      <c r="V5" s="123">
        <v>18</v>
      </c>
      <c r="W5" s="208"/>
      <c r="Y5">
        <v>96</v>
      </c>
      <c r="Z5">
        <v>54</v>
      </c>
      <c r="AA5">
        <v>150</v>
      </c>
      <c r="AB5" s="208"/>
      <c r="AC5" s="208"/>
      <c r="AD5">
        <v>0</v>
      </c>
      <c r="AE5">
        <v>0</v>
      </c>
      <c r="AF5">
        <v>1.6</v>
      </c>
      <c r="AG5">
        <v>40</v>
      </c>
      <c r="AH5">
        <v>14</v>
      </c>
      <c r="AI5">
        <v>0.97599999999999998</v>
      </c>
      <c r="AJ5">
        <v>82</v>
      </c>
      <c r="AK5">
        <v>2</v>
      </c>
      <c r="AL5">
        <v>101</v>
      </c>
      <c r="AM5">
        <v>37</v>
      </c>
      <c r="AN5">
        <v>5</v>
      </c>
      <c r="AO5">
        <v>3</v>
      </c>
      <c r="AP5">
        <v>40</v>
      </c>
      <c r="AQ5">
        <v>9</v>
      </c>
      <c r="AR5">
        <v>3.0674846625766871E-2</v>
      </c>
      <c r="AS5">
        <v>163</v>
      </c>
      <c r="AT5">
        <v>168</v>
      </c>
      <c r="AU5">
        <v>6.2</v>
      </c>
      <c r="AV5" s="117">
        <v>0</v>
      </c>
      <c r="AW5" s="113">
        <v>1</v>
      </c>
      <c r="AX5" s="118">
        <v>1</v>
      </c>
      <c r="AY5">
        <v>0</v>
      </c>
      <c r="AZ5">
        <v>0.57374820420145767</v>
      </c>
      <c r="BA5" s="117">
        <v>0.57374820420145767</v>
      </c>
      <c r="BB5" s="118">
        <v>0.42625179579854233</v>
      </c>
      <c r="BC5" s="117">
        <v>-0.85272503737617711</v>
      </c>
      <c r="BD5" s="118">
        <v>0</v>
      </c>
      <c r="BE5">
        <v>1.3460311718490119</v>
      </c>
      <c r="BG5" s="122">
        <v>-8.091484706031542</v>
      </c>
      <c r="BL5" s="117">
        <v>0.64595704780060625</v>
      </c>
      <c r="BM5" s="113">
        <v>0.24786156038928203</v>
      </c>
      <c r="BN5" s="113">
        <v>-2.9381495014476025E-2</v>
      </c>
      <c r="BO5" s="113">
        <v>1.4608009127357748E-2</v>
      </c>
      <c r="BP5" s="113">
        <v>-1.3865844661917789E-3</v>
      </c>
      <c r="BQ5" s="113">
        <v>3.3731759736982396E-3</v>
      </c>
      <c r="BR5" s="113">
        <v>-5.6117223125363748E-3</v>
      </c>
      <c r="BS5" s="113">
        <v>1.0220341716408639E-5</v>
      </c>
      <c r="BT5" s="113">
        <v>3.9255429024785665E-3</v>
      </c>
      <c r="BU5" s="113">
        <v>3.8520678207840228E-4</v>
      </c>
      <c r="BV5" s="113">
        <v>8.5593181821978358E-4</v>
      </c>
      <c r="BW5" s="113">
        <v>-4.0151602833349509E-4</v>
      </c>
      <c r="BX5" s="113">
        <v>-1.0687647099341308E-3</v>
      </c>
      <c r="BY5" s="113">
        <v>-1.4881791579117395E-3</v>
      </c>
      <c r="BZ5" s="113">
        <v>-7.3236482680770075E-4</v>
      </c>
      <c r="CA5" s="113">
        <v>-14.148724542469333</v>
      </c>
      <c r="CB5" s="113">
        <v>-8.6975149421020095E-2</v>
      </c>
      <c r="CC5" s="113">
        <v>8.3560991475419483E-2</v>
      </c>
      <c r="CD5" s="118">
        <v>-1.2626329993117687E-2</v>
      </c>
      <c r="CF5" s="123">
        <v>1.6702153791308019E-14</v>
      </c>
      <c r="CM5">
        <v>0.11736958257447754</v>
      </c>
      <c r="CN5">
        <v>1</v>
      </c>
      <c r="CO5">
        <v>0</v>
      </c>
      <c r="CP5">
        <v>1</v>
      </c>
      <c r="CQ5">
        <v>0</v>
      </c>
      <c r="CR5">
        <v>0.98148148148148151</v>
      </c>
      <c r="CS5">
        <v>1</v>
      </c>
      <c r="CT5">
        <v>1.851851851851849E-2</v>
      </c>
    </row>
    <row r="6" spans="1:98" x14ac:dyDescent="0.3">
      <c r="A6" s="129">
        <v>0</v>
      </c>
      <c r="B6" s="131">
        <v>0</v>
      </c>
      <c r="C6" s="170">
        <v>2</v>
      </c>
      <c r="D6" s="171">
        <v>51</v>
      </c>
      <c r="E6" s="130">
        <v>15</v>
      </c>
      <c r="F6" s="203">
        <v>0.93500000000000005</v>
      </c>
      <c r="G6" s="130">
        <v>112</v>
      </c>
      <c r="H6" s="130">
        <v>4</v>
      </c>
      <c r="I6" s="130">
        <v>72</v>
      </c>
      <c r="J6" s="130">
        <v>36</v>
      </c>
      <c r="K6" s="130">
        <v>4</v>
      </c>
      <c r="L6" s="130">
        <v>3</v>
      </c>
      <c r="M6" s="204">
        <v>40</v>
      </c>
      <c r="N6" s="171">
        <v>29</v>
      </c>
      <c r="O6" s="205">
        <v>3.0120481927710843E-2</v>
      </c>
      <c r="P6" s="172">
        <v>166</v>
      </c>
      <c r="Q6" s="172">
        <v>171</v>
      </c>
      <c r="R6" s="170">
        <v>7.6</v>
      </c>
      <c r="S6" s="130">
        <v>1</v>
      </c>
      <c r="T6" s="208"/>
      <c r="U6" t="s">
        <v>164</v>
      </c>
      <c r="V6" s="123">
        <v>2.3542159909952474E-2</v>
      </c>
      <c r="W6" s="208"/>
      <c r="X6" s="208"/>
      <c r="Y6" s="208"/>
      <c r="Z6" s="208"/>
      <c r="AA6" s="208"/>
      <c r="AB6" s="208"/>
      <c r="AC6" s="208"/>
      <c r="AD6">
        <v>0</v>
      </c>
      <c r="AE6">
        <v>0</v>
      </c>
      <c r="AF6">
        <v>1.6</v>
      </c>
      <c r="AG6">
        <v>41</v>
      </c>
      <c r="AH6">
        <v>12</v>
      </c>
      <c r="AI6">
        <v>0.879</v>
      </c>
      <c r="AJ6">
        <v>112</v>
      </c>
      <c r="AK6">
        <v>2</v>
      </c>
      <c r="AL6">
        <v>120</v>
      </c>
      <c r="AM6">
        <v>39</v>
      </c>
      <c r="AN6">
        <v>5</v>
      </c>
      <c r="AO6">
        <v>3</v>
      </c>
      <c r="AP6">
        <v>40</v>
      </c>
      <c r="AQ6">
        <v>14</v>
      </c>
      <c r="AR6">
        <v>3.0864197530864196E-2</v>
      </c>
      <c r="AS6">
        <v>162</v>
      </c>
      <c r="AT6">
        <v>167</v>
      </c>
      <c r="AU6">
        <v>7.2</v>
      </c>
      <c r="AV6" s="117">
        <v>0</v>
      </c>
      <c r="AW6" s="113">
        <v>1</v>
      </c>
      <c r="AX6" s="118">
        <v>1</v>
      </c>
      <c r="AY6">
        <v>0</v>
      </c>
      <c r="AZ6">
        <v>0.54774803330895194</v>
      </c>
      <c r="BA6" s="117">
        <v>0.54774803330895194</v>
      </c>
      <c r="BB6" s="118">
        <v>0.45225196669104806</v>
      </c>
      <c r="BC6" s="117">
        <v>-0.79351580603504246</v>
      </c>
      <c r="BD6" s="118">
        <v>0</v>
      </c>
      <c r="BE6">
        <v>1.2111567746550922</v>
      </c>
      <c r="BG6" s="123">
        <v>-0.55403774673051875</v>
      </c>
      <c r="BL6" s="117">
        <v>-0.83422014517084431</v>
      </c>
      <c r="BM6" s="113">
        <v>-2.938149501442382E-2</v>
      </c>
      <c r="BN6" s="113">
        <v>0.30809728292829464</v>
      </c>
      <c r="BO6" s="113">
        <v>2.9260670637593911E-2</v>
      </c>
      <c r="BP6" s="113">
        <v>-1.3640169024517264E-3</v>
      </c>
      <c r="BQ6" s="113">
        <v>4.2948763798356854E-5</v>
      </c>
      <c r="BR6" s="113">
        <v>-2.6422974750397177E-2</v>
      </c>
      <c r="BS6" s="113">
        <v>-1.0360257921766939E-3</v>
      </c>
      <c r="BT6" s="113">
        <v>-7.4224049022136697E-3</v>
      </c>
      <c r="BU6" s="113">
        <v>-6.1840890966206766E-4</v>
      </c>
      <c r="BV6" s="113">
        <v>7.9799286071476315E-3</v>
      </c>
      <c r="BW6" s="113">
        <v>-1.8092797577967581E-2</v>
      </c>
      <c r="BX6" s="113">
        <v>2.1045232083052139E-2</v>
      </c>
      <c r="BY6" s="113">
        <v>-2.7308818106027079E-3</v>
      </c>
      <c r="BZ6" s="113">
        <v>-1.3113336785315259E-3</v>
      </c>
      <c r="CA6" s="113">
        <v>22.932901023665561</v>
      </c>
      <c r="CB6" s="113">
        <v>0.14582611553976157</v>
      </c>
      <c r="CC6" s="113">
        <v>-0.14153389882175621</v>
      </c>
      <c r="CD6" s="118">
        <v>2.2227596891198787E-2</v>
      </c>
      <c r="CF6" s="123">
        <v>-1.3093743025946859E-14</v>
      </c>
      <c r="CM6">
        <v>0.12640274387289302</v>
      </c>
      <c r="CN6">
        <v>1</v>
      </c>
      <c r="CO6">
        <v>0</v>
      </c>
      <c r="CP6">
        <v>2</v>
      </c>
      <c r="CQ6">
        <v>0</v>
      </c>
      <c r="CR6">
        <v>0.96296296296296302</v>
      </c>
      <c r="CS6">
        <v>1</v>
      </c>
      <c r="CT6">
        <v>1.8518518518518601E-2</v>
      </c>
    </row>
    <row r="7" spans="1:98" x14ac:dyDescent="0.3">
      <c r="A7" s="129">
        <v>1</v>
      </c>
      <c r="B7" s="131">
        <v>1</v>
      </c>
      <c r="C7" s="170">
        <v>2.7</v>
      </c>
      <c r="D7" s="171">
        <v>62</v>
      </c>
      <c r="E7" s="130">
        <v>6</v>
      </c>
      <c r="F7" s="203">
        <v>2.0190000000000001</v>
      </c>
      <c r="G7" s="130">
        <v>238</v>
      </c>
      <c r="H7" s="130">
        <v>0</v>
      </c>
      <c r="I7" s="130">
        <v>77</v>
      </c>
      <c r="J7" s="130">
        <v>32</v>
      </c>
      <c r="K7" s="130">
        <v>15</v>
      </c>
      <c r="L7" s="130">
        <v>4</v>
      </c>
      <c r="M7" s="204">
        <v>37</v>
      </c>
      <c r="N7" s="171">
        <v>40</v>
      </c>
      <c r="O7" s="205">
        <v>4.9180327868852458E-2</v>
      </c>
      <c r="P7" s="172">
        <v>183</v>
      </c>
      <c r="Q7" s="172">
        <v>192</v>
      </c>
      <c r="R7" s="170">
        <v>18.5</v>
      </c>
      <c r="S7" s="130">
        <v>1</v>
      </c>
      <c r="T7" s="208"/>
      <c r="U7" t="s">
        <v>182</v>
      </c>
      <c r="V7" s="123">
        <v>0.05</v>
      </c>
      <c r="W7" s="208"/>
      <c r="X7" t="s">
        <v>196</v>
      </c>
      <c r="Y7" s="200">
        <v>0.875</v>
      </c>
      <c r="Z7" s="201">
        <v>0.42592592592592593</v>
      </c>
      <c r="AA7">
        <v>0.71333333333333337</v>
      </c>
      <c r="AB7" s="208"/>
      <c r="AC7" s="208"/>
      <c r="AD7">
        <v>0</v>
      </c>
      <c r="AE7">
        <v>0</v>
      </c>
      <c r="AF7">
        <v>1.6</v>
      </c>
      <c r="AG7">
        <v>43</v>
      </c>
      <c r="AH7">
        <v>5</v>
      </c>
      <c r="AI7">
        <v>0.48</v>
      </c>
      <c r="AJ7">
        <v>59</v>
      </c>
      <c r="AK7">
        <v>3</v>
      </c>
      <c r="AL7">
        <v>127</v>
      </c>
      <c r="AM7">
        <v>30</v>
      </c>
      <c r="AN7">
        <v>4</v>
      </c>
      <c r="AO7">
        <v>2</v>
      </c>
      <c r="AP7">
        <v>35</v>
      </c>
      <c r="AQ7">
        <v>17</v>
      </c>
      <c r="AR7">
        <v>2.9411764705882353E-2</v>
      </c>
      <c r="AS7">
        <v>170</v>
      </c>
      <c r="AT7">
        <v>175</v>
      </c>
      <c r="AU7">
        <v>7.5</v>
      </c>
      <c r="AV7" s="117">
        <v>0</v>
      </c>
      <c r="AW7" s="113">
        <v>1</v>
      </c>
      <c r="AX7" s="118">
        <v>1</v>
      </c>
      <c r="AY7">
        <v>0</v>
      </c>
      <c r="AZ7">
        <v>0.67359282512240048</v>
      </c>
      <c r="BA7" s="117">
        <v>0.67359282512240048</v>
      </c>
      <c r="BB7" s="118">
        <v>0.32640717487759952</v>
      </c>
      <c r="BC7" s="117">
        <v>-1.1196096742783919</v>
      </c>
      <c r="BD7" s="118">
        <v>0</v>
      </c>
      <c r="BE7">
        <v>2.0636581453057619</v>
      </c>
      <c r="BG7" s="123">
        <v>-1.6582278210737331</v>
      </c>
      <c r="BL7" s="117">
        <v>1.301854729394234</v>
      </c>
      <c r="BM7" s="113">
        <v>1.4608009127520387E-2</v>
      </c>
      <c r="BN7" s="113">
        <v>2.9260670637115661E-2</v>
      </c>
      <c r="BO7" s="113">
        <v>1.4141350744863252</v>
      </c>
      <c r="BP7" s="113">
        <v>-3.7015929112096418E-2</v>
      </c>
      <c r="BQ7" s="113">
        <v>9.124007737528252E-3</v>
      </c>
      <c r="BR7" s="113">
        <v>-3.6215408525378023E-2</v>
      </c>
      <c r="BS7" s="113">
        <v>-3.9902250802487164E-4</v>
      </c>
      <c r="BT7" s="113">
        <v>-2.0952309625930046E-2</v>
      </c>
      <c r="BU7" s="113">
        <v>1.6843557630062951E-3</v>
      </c>
      <c r="BV7" s="113">
        <v>1.8763567782652667E-3</v>
      </c>
      <c r="BW7" s="113">
        <v>1.0561094348745878E-2</v>
      </c>
      <c r="BX7" s="113">
        <v>-2.0739118329520616E-2</v>
      </c>
      <c r="BY7" s="113">
        <v>-1.0500095636804714E-2</v>
      </c>
      <c r="BZ7" s="113">
        <v>8.1124941466888896E-4</v>
      </c>
      <c r="CA7" s="113">
        <v>-56.624643702437673</v>
      </c>
      <c r="CB7" s="113">
        <v>-0.3374173819447549</v>
      </c>
      <c r="CC7" s="113">
        <v>0.32970929606153854</v>
      </c>
      <c r="CD7" s="118">
        <v>-8.0662231217754343E-2</v>
      </c>
      <c r="CF7" s="123">
        <v>4.7327470188565423E-14</v>
      </c>
      <c r="CM7">
        <v>0.13031100807648521</v>
      </c>
      <c r="CN7">
        <v>1</v>
      </c>
      <c r="CO7">
        <v>0</v>
      </c>
      <c r="CP7">
        <v>3</v>
      </c>
      <c r="CQ7">
        <v>0</v>
      </c>
      <c r="CR7">
        <v>0.94444444444444442</v>
      </c>
      <c r="CS7">
        <v>1</v>
      </c>
      <c r="CT7">
        <v>1.851851851851849E-2</v>
      </c>
    </row>
    <row r="8" spans="1:98" x14ac:dyDescent="0.3">
      <c r="A8" s="129">
        <v>1</v>
      </c>
      <c r="B8" s="131">
        <v>0</v>
      </c>
      <c r="C8" s="170">
        <v>2.4</v>
      </c>
      <c r="D8" s="171">
        <v>61</v>
      </c>
      <c r="E8" s="130">
        <v>7</v>
      </c>
      <c r="F8" s="203">
        <v>0.66200000000000003</v>
      </c>
      <c r="G8" s="130">
        <v>124</v>
      </c>
      <c r="H8" s="130">
        <v>2</v>
      </c>
      <c r="I8" s="130">
        <v>100</v>
      </c>
      <c r="J8" s="130">
        <v>52</v>
      </c>
      <c r="K8" s="130">
        <v>15</v>
      </c>
      <c r="L8" s="130">
        <v>3</v>
      </c>
      <c r="M8" s="204">
        <v>37</v>
      </c>
      <c r="N8" s="171">
        <v>69</v>
      </c>
      <c r="O8" s="205">
        <v>4.9450549450549448E-2</v>
      </c>
      <c r="P8" s="172">
        <v>182</v>
      </c>
      <c r="Q8" s="172">
        <v>191</v>
      </c>
      <c r="R8" s="170">
        <v>13.1</v>
      </c>
      <c r="S8" s="130">
        <v>1</v>
      </c>
      <c r="T8" s="208"/>
      <c r="U8" t="s">
        <v>165</v>
      </c>
      <c r="V8" s="127" t="s">
        <v>233</v>
      </c>
      <c r="W8" s="208"/>
      <c r="AB8" s="208"/>
      <c r="AC8" s="208"/>
      <c r="AD8">
        <v>0</v>
      </c>
      <c r="AE8">
        <v>0</v>
      </c>
      <c r="AF8">
        <v>1.6</v>
      </c>
      <c r="AG8">
        <v>58</v>
      </c>
      <c r="AH8">
        <v>17</v>
      </c>
      <c r="AI8">
        <v>0.496</v>
      </c>
      <c r="AJ8">
        <v>100</v>
      </c>
      <c r="AK8">
        <v>2</v>
      </c>
      <c r="AL8">
        <v>136</v>
      </c>
      <c r="AM8">
        <v>42</v>
      </c>
      <c r="AN8">
        <v>5</v>
      </c>
      <c r="AO8">
        <v>3</v>
      </c>
      <c r="AP8">
        <v>43</v>
      </c>
      <c r="AQ8">
        <v>39</v>
      </c>
      <c r="AR8">
        <v>2.4844720496894408E-2</v>
      </c>
      <c r="AS8">
        <v>161</v>
      </c>
      <c r="AT8">
        <v>165</v>
      </c>
      <c r="AU8">
        <v>6.6</v>
      </c>
      <c r="AV8" s="117">
        <v>0</v>
      </c>
      <c r="AW8" s="113">
        <v>1</v>
      </c>
      <c r="AX8" s="118">
        <v>1</v>
      </c>
      <c r="AY8">
        <v>0</v>
      </c>
      <c r="AZ8">
        <v>0.66644527452776547</v>
      </c>
      <c r="BA8" s="117">
        <v>0.66644527452776547</v>
      </c>
      <c r="BB8" s="118">
        <v>0.33355472547223453</v>
      </c>
      <c r="BC8" s="117">
        <v>-1.0979483327189483</v>
      </c>
      <c r="BD8" s="118">
        <v>0</v>
      </c>
      <c r="BE8">
        <v>1.9980087932624451</v>
      </c>
      <c r="BG8" s="123">
        <v>-0.37516974096428923</v>
      </c>
      <c r="BL8" s="117">
        <v>-3.3986477519598268E-2</v>
      </c>
      <c r="BM8" s="113">
        <v>-1.3865844661958802E-3</v>
      </c>
      <c r="BN8" s="113">
        <v>-1.3640169024416809E-3</v>
      </c>
      <c r="BO8" s="113">
        <v>-3.7015929112103087E-2</v>
      </c>
      <c r="BP8" s="113">
        <v>1.9184332876394474E-3</v>
      </c>
      <c r="BQ8" s="113">
        <v>-4.4321967058412616E-4</v>
      </c>
      <c r="BR8" s="113">
        <v>1.8498396355381959E-3</v>
      </c>
      <c r="BS8" s="113">
        <v>-1.3065221487881769E-5</v>
      </c>
      <c r="BT8" s="113">
        <v>1.0592840100452604E-3</v>
      </c>
      <c r="BU8" s="113">
        <v>-1.2163315466042817E-4</v>
      </c>
      <c r="BV8" s="113">
        <v>-3.7190117698807519E-4</v>
      </c>
      <c r="BW8" s="113">
        <v>4.3524295113115156E-4</v>
      </c>
      <c r="BX8" s="113">
        <v>1.7142927081045536E-3</v>
      </c>
      <c r="BY8" s="113">
        <v>4.2095786662288865E-4</v>
      </c>
      <c r="BZ8" s="113">
        <v>-2.7003704943902757E-4</v>
      </c>
      <c r="CA8" s="113">
        <v>0.88001273423160065</v>
      </c>
      <c r="CB8" s="113">
        <v>5.0422729845335749E-3</v>
      </c>
      <c r="CC8" s="113">
        <v>-4.9302932210761267E-3</v>
      </c>
      <c r="CD8" s="118">
        <v>4.5033805825776197E-5</v>
      </c>
      <c r="CF8" s="123">
        <v>-1.9972708591336182E-16</v>
      </c>
      <c r="CM8">
        <v>0.22473567240198647</v>
      </c>
      <c r="CN8">
        <v>1</v>
      </c>
      <c r="CO8">
        <v>0</v>
      </c>
      <c r="CP8">
        <v>4</v>
      </c>
      <c r="CQ8">
        <v>0</v>
      </c>
      <c r="CR8">
        <v>0.92592592592592593</v>
      </c>
      <c r="CS8">
        <v>1</v>
      </c>
      <c r="CT8">
        <v>1.851851851851849E-2</v>
      </c>
    </row>
    <row r="9" spans="1:98" x14ac:dyDescent="0.3">
      <c r="A9" s="129">
        <v>0</v>
      </c>
      <c r="B9" s="131">
        <v>0</v>
      </c>
      <c r="C9" s="170">
        <v>2.5</v>
      </c>
      <c r="D9" s="171">
        <v>59</v>
      </c>
      <c r="E9" s="130">
        <v>6</v>
      </c>
      <c r="F9" s="203">
        <v>0.7</v>
      </c>
      <c r="G9" s="130">
        <v>214</v>
      </c>
      <c r="H9" s="130">
        <v>2</v>
      </c>
      <c r="I9" s="130">
        <v>95</v>
      </c>
      <c r="J9" s="130">
        <v>41</v>
      </c>
      <c r="K9" s="130">
        <v>4</v>
      </c>
      <c r="L9" s="130">
        <v>3</v>
      </c>
      <c r="M9" s="204">
        <v>36</v>
      </c>
      <c r="N9" s="171">
        <v>45</v>
      </c>
      <c r="O9" s="205">
        <v>5.2023121387283239E-2</v>
      </c>
      <c r="P9" s="172">
        <v>173</v>
      </c>
      <c r="Q9" s="172">
        <v>182</v>
      </c>
      <c r="R9" s="170">
        <v>14.9</v>
      </c>
      <c r="S9" s="130">
        <v>1</v>
      </c>
      <c r="T9" s="208"/>
      <c r="W9" s="208"/>
      <c r="X9" t="s">
        <v>197</v>
      </c>
      <c r="Y9" s="110">
        <v>0.5</v>
      </c>
      <c r="AB9" s="208"/>
      <c r="AC9" s="208"/>
      <c r="AD9">
        <v>0</v>
      </c>
      <c r="AE9">
        <v>0</v>
      </c>
      <c r="AF9">
        <v>1.7</v>
      </c>
      <c r="AG9">
        <v>44</v>
      </c>
      <c r="AH9">
        <v>2</v>
      </c>
      <c r="AI9">
        <v>0.115</v>
      </c>
      <c r="AJ9">
        <v>70</v>
      </c>
      <c r="AK9">
        <v>3</v>
      </c>
      <c r="AL9">
        <v>137</v>
      </c>
      <c r="AM9">
        <v>46</v>
      </c>
      <c r="AN9">
        <v>6</v>
      </c>
      <c r="AO9">
        <v>3</v>
      </c>
      <c r="AP9">
        <v>29</v>
      </c>
      <c r="AQ9">
        <v>19</v>
      </c>
      <c r="AR9">
        <v>3.7267080745341616E-2</v>
      </c>
      <c r="AS9">
        <v>161</v>
      </c>
      <c r="AT9">
        <v>167</v>
      </c>
      <c r="AU9">
        <v>6.6</v>
      </c>
      <c r="AV9" s="117">
        <v>0</v>
      </c>
      <c r="AW9" s="113">
        <v>1</v>
      </c>
      <c r="AX9" s="118">
        <v>1</v>
      </c>
      <c r="AY9">
        <v>0</v>
      </c>
      <c r="AZ9">
        <v>0.23335717012716795</v>
      </c>
      <c r="BA9" s="117">
        <v>0.23335717012716795</v>
      </c>
      <c r="BB9" s="118">
        <v>0.76664282987283205</v>
      </c>
      <c r="BC9" s="117">
        <v>-0.26573425768657455</v>
      </c>
      <c r="BD9" s="118">
        <v>100</v>
      </c>
      <c r="BE9">
        <v>0.30438838143947211</v>
      </c>
      <c r="BG9" s="123">
        <v>4.4361159849996543E-2</v>
      </c>
      <c r="BL9" s="117">
        <v>-3.5639412792994749E-2</v>
      </c>
      <c r="BM9" s="113">
        <v>3.3731759737028874E-3</v>
      </c>
      <c r="BN9" s="113">
        <v>4.2948763785296832E-5</v>
      </c>
      <c r="BO9" s="113">
        <v>9.1240077375296727E-3</v>
      </c>
      <c r="BP9" s="113">
        <v>-4.4321967058397947E-4</v>
      </c>
      <c r="BQ9" s="113">
        <v>2.7300990444012654E-3</v>
      </c>
      <c r="BR9" s="113">
        <v>4.8758807632420615E-3</v>
      </c>
      <c r="BS9" s="113">
        <v>6.3767395383213299E-5</v>
      </c>
      <c r="BT9" s="113">
        <v>-2.8588640792211878E-4</v>
      </c>
      <c r="BU9" s="113">
        <v>1.5959379356822955E-4</v>
      </c>
      <c r="BV9" s="113">
        <v>-3.7519625313477042E-5</v>
      </c>
      <c r="BW9" s="113">
        <v>-1.0146071406807452E-4</v>
      </c>
      <c r="BX9" s="113">
        <v>-3.6335042764989246E-4</v>
      </c>
      <c r="BY9" s="113">
        <v>-1.7790071274161167E-3</v>
      </c>
      <c r="BZ9" s="113">
        <v>-9.4356047133311384E-7</v>
      </c>
      <c r="CA9" s="113">
        <v>-1.5859980008169785</v>
      </c>
      <c r="CB9" s="113">
        <v>-8.4015326531113287E-3</v>
      </c>
      <c r="CC9" s="113">
        <v>8.8451517683062388E-3</v>
      </c>
      <c r="CD9" s="118">
        <v>-1.3588247215372655E-3</v>
      </c>
      <c r="CF9" s="123">
        <v>4.7760562532723004E-16</v>
      </c>
      <c r="CM9">
        <v>0.23335717012716795</v>
      </c>
      <c r="CN9">
        <v>1</v>
      </c>
      <c r="CO9">
        <v>0</v>
      </c>
      <c r="CP9">
        <v>5</v>
      </c>
      <c r="CQ9">
        <v>0</v>
      </c>
      <c r="CR9">
        <v>0.90740740740740744</v>
      </c>
      <c r="CS9">
        <v>1</v>
      </c>
      <c r="CT9">
        <v>1.8518518518518601E-2</v>
      </c>
    </row>
    <row r="10" spans="1:98" x14ac:dyDescent="0.3">
      <c r="A10" s="129">
        <v>1</v>
      </c>
      <c r="B10" s="131">
        <v>1</v>
      </c>
      <c r="C10" s="170">
        <v>2.7</v>
      </c>
      <c r="D10" s="171">
        <v>65</v>
      </c>
      <c r="E10" s="130">
        <v>8</v>
      </c>
      <c r="F10" s="203">
        <v>0.93700000000000006</v>
      </c>
      <c r="G10" s="130">
        <v>215</v>
      </c>
      <c r="H10" s="130">
        <v>4</v>
      </c>
      <c r="I10" s="130">
        <v>112</v>
      </c>
      <c r="J10" s="130">
        <v>31</v>
      </c>
      <c r="K10" s="130">
        <v>12</v>
      </c>
      <c r="L10" s="130">
        <v>5</v>
      </c>
      <c r="M10" s="204">
        <v>40</v>
      </c>
      <c r="N10" s="171">
        <v>42</v>
      </c>
      <c r="O10" s="205">
        <v>4.9180327868852458E-2</v>
      </c>
      <c r="P10" s="172">
        <v>183</v>
      </c>
      <c r="Q10" s="172">
        <v>192</v>
      </c>
      <c r="R10" s="170">
        <v>17.100000000000001</v>
      </c>
      <c r="S10" s="130">
        <v>0</v>
      </c>
      <c r="T10" s="208"/>
      <c r="U10" t="s">
        <v>183</v>
      </c>
      <c r="V10" s="122">
        <v>0.16196173437929717</v>
      </c>
      <c r="W10" s="208"/>
      <c r="X10" s="208"/>
      <c r="Y10" s="208"/>
      <c r="Z10" s="208"/>
      <c r="AA10" s="208"/>
      <c r="AB10" s="208"/>
      <c r="AC10" s="208"/>
      <c r="AD10">
        <v>0</v>
      </c>
      <c r="AE10">
        <v>0</v>
      </c>
      <c r="AF10">
        <v>1.7</v>
      </c>
      <c r="AG10">
        <v>44</v>
      </c>
      <c r="AH10">
        <v>4</v>
      </c>
      <c r="AI10">
        <v>4.5900000000000003E-2</v>
      </c>
      <c r="AJ10">
        <v>104</v>
      </c>
      <c r="AK10">
        <v>6</v>
      </c>
      <c r="AL10">
        <v>86</v>
      </c>
      <c r="AM10">
        <v>29</v>
      </c>
      <c r="AN10">
        <v>2</v>
      </c>
      <c r="AO10">
        <v>2</v>
      </c>
      <c r="AP10">
        <v>36</v>
      </c>
      <c r="AQ10">
        <v>21</v>
      </c>
      <c r="AR10">
        <v>2.4390243902439025E-2</v>
      </c>
      <c r="AS10">
        <v>164</v>
      </c>
      <c r="AT10">
        <v>168</v>
      </c>
      <c r="AU10">
        <v>6.8</v>
      </c>
      <c r="AV10" s="117">
        <v>1</v>
      </c>
      <c r="AW10" s="113">
        <v>0</v>
      </c>
      <c r="AX10" s="118">
        <v>1</v>
      </c>
      <c r="AY10">
        <v>1</v>
      </c>
      <c r="AZ10">
        <v>0.81253902500505126</v>
      </c>
      <c r="BA10" s="117">
        <v>0.81253902500505126</v>
      </c>
      <c r="BB10" s="118">
        <v>0.18746097499494874</v>
      </c>
      <c r="BC10" s="117">
        <v>-0.20759133515623757</v>
      </c>
      <c r="BD10" s="118">
        <v>100</v>
      </c>
      <c r="BE10">
        <v>0.23071011880787312</v>
      </c>
      <c r="BG10" s="123">
        <v>4.8594733704088892E-2</v>
      </c>
      <c r="BL10" s="117">
        <v>-1.1672938289045949</v>
      </c>
      <c r="BM10" s="113">
        <v>-5.6117223125126681E-3</v>
      </c>
      <c r="BN10" s="113">
        <v>-2.6422974750420943E-2</v>
      </c>
      <c r="BO10" s="113">
        <v>-3.6215408525244394E-2</v>
      </c>
      <c r="BP10" s="113">
        <v>1.8498396355358803E-3</v>
      </c>
      <c r="BQ10" s="113">
        <v>4.875880763245779E-3</v>
      </c>
      <c r="BR10" s="113">
        <v>0.14361536632324531</v>
      </c>
      <c r="BS10" s="113">
        <v>1.0784169195106373E-3</v>
      </c>
      <c r="BT10" s="113">
        <v>1.1105438021649216E-2</v>
      </c>
      <c r="BU10" s="113">
        <v>1.9980628082969893E-3</v>
      </c>
      <c r="BV10" s="113">
        <v>-3.6129080205077081E-3</v>
      </c>
      <c r="BW10" s="113">
        <v>3.3038773771040604E-3</v>
      </c>
      <c r="BX10" s="113">
        <v>2.5688338822970882E-3</v>
      </c>
      <c r="BY10" s="113">
        <v>-4.5008830556866886E-3</v>
      </c>
      <c r="BZ10" s="113">
        <v>2.1426411690852508E-4</v>
      </c>
      <c r="CA10" s="113">
        <v>5.7907328666763203</v>
      </c>
      <c r="CB10" s="113">
        <v>3.3046886862152978E-2</v>
      </c>
      <c r="CC10" s="113">
        <v>-2.6659853270767721E-2</v>
      </c>
      <c r="CD10" s="118">
        <v>-2.4653767265275489E-2</v>
      </c>
      <c r="CF10" s="123">
        <v>-5.3790641807204252E-15</v>
      </c>
      <c r="CM10">
        <v>0.23943453203988621</v>
      </c>
      <c r="CN10">
        <v>1</v>
      </c>
      <c r="CO10">
        <v>0</v>
      </c>
      <c r="CP10">
        <v>6</v>
      </c>
      <c r="CQ10">
        <v>0</v>
      </c>
      <c r="CR10">
        <v>0.88888888888888884</v>
      </c>
      <c r="CS10">
        <v>1</v>
      </c>
      <c r="CT10">
        <v>1.851851851851849E-2</v>
      </c>
    </row>
    <row r="11" spans="1:98" x14ac:dyDescent="0.3">
      <c r="A11" s="129">
        <v>0</v>
      </c>
      <c r="B11" s="131">
        <v>1</v>
      </c>
      <c r="C11" s="170">
        <v>2.1</v>
      </c>
      <c r="D11" s="171">
        <v>55</v>
      </c>
      <c r="E11" s="130">
        <v>16</v>
      </c>
      <c r="F11" s="203">
        <v>6.5000000000000002E-2</v>
      </c>
      <c r="G11" s="130">
        <v>154</v>
      </c>
      <c r="H11" s="130">
        <v>3</v>
      </c>
      <c r="I11" s="171">
        <v>75</v>
      </c>
      <c r="J11" s="130">
        <v>42</v>
      </c>
      <c r="K11" s="130">
        <v>13</v>
      </c>
      <c r="L11" s="130">
        <v>2</v>
      </c>
      <c r="M11" s="204">
        <v>34</v>
      </c>
      <c r="N11" s="171">
        <v>34</v>
      </c>
      <c r="O11" s="205">
        <v>4.4303797468354431E-2</v>
      </c>
      <c r="P11" s="172">
        <v>158</v>
      </c>
      <c r="Q11" s="172">
        <v>165</v>
      </c>
      <c r="R11" s="170">
        <v>9.1999999999999993</v>
      </c>
      <c r="S11" s="130">
        <v>0</v>
      </c>
      <c r="T11" s="208"/>
      <c r="U11" t="s">
        <v>184</v>
      </c>
      <c r="V11" s="123">
        <v>0.19075817502791881</v>
      </c>
      <c r="W11" s="208"/>
      <c r="X11" s="226" t="s">
        <v>235</v>
      </c>
      <c r="AA11" s="208"/>
      <c r="AB11" s="208"/>
      <c r="AC11" s="208"/>
      <c r="AD11">
        <v>0</v>
      </c>
      <c r="AE11">
        <v>0</v>
      </c>
      <c r="AF11">
        <v>1.7</v>
      </c>
      <c r="AG11">
        <v>49</v>
      </c>
      <c r="AH11">
        <v>13</v>
      </c>
      <c r="AI11">
        <v>0.85199999999999998</v>
      </c>
      <c r="AJ11">
        <v>102</v>
      </c>
      <c r="AK11">
        <v>3</v>
      </c>
      <c r="AL11">
        <v>108</v>
      </c>
      <c r="AM11">
        <v>37</v>
      </c>
      <c r="AN11">
        <v>9</v>
      </c>
      <c r="AO11">
        <v>4</v>
      </c>
      <c r="AP11">
        <v>41</v>
      </c>
      <c r="AQ11">
        <v>25</v>
      </c>
      <c r="AR11">
        <v>3.7037037037037035E-2</v>
      </c>
      <c r="AS11">
        <v>162</v>
      </c>
      <c r="AT11">
        <v>168</v>
      </c>
      <c r="AU11">
        <v>8.1999999999999993</v>
      </c>
      <c r="AV11" s="117">
        <v>1</v>
      </c>
      <c r="AW11" s="113">
        <v>0</v>
      </c>
      <c r="AX11" s="118">
        <v>1</v>
      </c>
      <c r="AY11">
        <v>1</v>
      </c>
      <c r="AZ11">
        <v>0.73042355510086865</v>
      </c>
      <c r="BA11" s="117">
        <v>0.73042355510086865</v>
      </c>
      <c r="BB11" s="118">
        <v>0.26957644489913135</v>
      </c>
      <c r="BC11" s="117">
        <v>-0.31413070063092979</v>
      </c>
      <c r="BD11" s="118">
        <v>100</v>
      </c>
      <c r="BE11">
        <v>0.36906866299226054</v>
      </c>
      <c r="BG11" s="123">
        <v>0.85076186508488838</v>
      </c>
      <c r="BL11" s="117">
        <v>-5.3044954341694255E-2</v>
      </c>
      <c r="BM11" s="113">
        <v>1.0220341718014439E-5</v>
      </c>
      <c r="BN11" s="113">
        <v>-1.036025792181153E-3</v>
      </c>
      <c r="BO11" s="113">
        <v>-3.9902250802558933E-4</v>
      </c>
      <c r="BP11" s="113">
        <v>-1.306522148779586E-5</v>
      </c>
      <c r="BQ11" s="113">
        <v>6.376739538319602E-5</v>
      </c>
      <c r="BR11" s="113">
        <v>1.078416919509245E-3</v>
      </c>
      <c r="BS11" s="113">
        <v>1.1011342990893851E-4</v>
      </c>
      <c r="BT11" s="113">
        <v>1.6783019843531096E-4</v>
      </c>
      <c r="BU11" s="113">
        <v>4.9246077151357191E-5</v>
      </c>
      <c r="BV11" s="113">
        <v>-6.3770943280833036E-5</v>
      </c>
      <c r="BW11" s="113">
        <v>5.317433406817755E-5</v>
      </c>
      <c r="BX11" s="113">
        <v>-3.2481791407308651E-4</v>
      </c>
      <c r="BY11" s="113">
        <v>-5.821963682884712E-6</v>
      </c>
      <c r="BZ11" s="113">
        <v>1.4977747247875933E-5</v>
      </c>
      <c r="CA11" s="113">
        <v>-0.46823968854510767</v>
      </c>
      <c r="CB11" s="113">
        <v>-2.6966236074247489E-3</v>
      </c>
      <c r="CC11" s="113">
        <v>3.0354907673482024E-3</v>
      </c>
      <c r="CD11" s="118">
        <v>-2.2175461961202805E-3</v>
      </c>
      <c r="CF11" s="123">
        <v>4.2488458290679375E-16</v>
      </c>
      <c r="CM11">
        <v>0.24300160994559547</v>
      </c>
      <c r="CN11">
        <v>1</v>
      </c>
      <c r="CO11">
        <v>0</v>
      </c>
      <c r="CP11">
        <v>7</v>
      </c>
      <c r="CQ11">
        <v>0</v>
      </c>
      <c r="CR11">
        <v>0.87037037037037035</v>
      </c>
      <c r="CS11">
        <v>1</v>
      </c>
      <c r="CT11">
        <v>1.851851851851849E-2</v>
      </c>
    </row>
    <row r="12" spans="1:98" ht="16.2" x14ac:dyDescent="0.3">
      <c r="A12" s="129">
        <v>0</v>
      </c>
      <c r="B12" s="131">
        <v>1</v>
      </c>
      <c r="C12" s="170">
        <v>2.2000000000000002</v>
      </c>
      <c r="D12" s="171">
        <v>65</v>
      </c>
      <c r="E12" s="130">
        <v>10</v>
      </c>
      <c r="F12" s="203">
        <v>2.1440000000000001</v>
      </c>
      <c r="G12" s="130">
        <v>97</v>
      </c>
      <c r="H12" s="130">
        <v>2</v>
      </c>
      <c r="I12" s="130">
        <v>100</v>
      </c>
      <c r="J12" s="130">
        <v>32</v>
      </c>
      <c r="K12" s="130">
        <v>8</v>
      </c>
      <c r="L12" s="130">
        <v>2</v>
      </c>
      <c r="M12" s="204">
        <v>40</v>
      </c>
      <c r="N12" s="171">
        <v>51</v>
      </c>
      <c r="O12" s="205">
        <v>3.4482758620689655E-2</v>
      </c>
      <c r="P12" s="172">
        <v>174</v>
      </c>
      <c r="Q12" s="172">
        <v>180</v>
      </c>
      <c r="R12" s="170">
        <v>10.3</v>
      </c>
      <c r="S12" s="130">
        <v>1</v>
      </c>
      <c r="T12" s="208"/>
      <c r="U12" t="s">
        <v>185</v>
      </c>
      <c r="V12" s="124">
        <v>0.26155442166624282</v>
      </c>
      <c r="W12" s="208"/>
      <c r="X12" t="s">
        <v>236</v>
      </c>
      <c r="Z12" s="108">
        <f>(Y5/AA5)^2+(1-(Y5/AA5))^2</f>
        <v>0.53920000000000001</v>
      </c>
      <c r="AA12" s="208"/>
      <c r="AB12" s="208"/>
      <c r="AC12" s="208"/>
      <c r="AD12">
        <v>0</v>
      </c>
      <c r="AE12">
        <v>0</v>
      </c>
      <c r="AF12">
        <v>1.7</v>
      </c>
      <c r="AG12">
        <v>58</v>
      </c>
      <c r="AH12">
        <v>19</v>
      </c>
      <c r="AI12">
        <v>0.44700000000000001</v>
      </c>
      <c r="AJ12">
        <v>20</v>
      </c>
      <c r="AK12">
        <v>4</v>
      </c>
      <c r="AL12">
        <v>129</v>
      </c>
      <c r="AM12">
        <v>43</v>
      </c>
      <c r="AN12">
        <v>10</v>
      </c>
      <c r="AO12">
        <v>3</v>
      </c>
      <c r="AP12">
        <v>42</v>
      </c>
      <c r="AQ12">
        <v>35</v>
      </c>
      <c r="AR12">
        <v>3.3707865168539325E-2</v>
      </c>
      <c r="AS12">
        <v>178</v>
      </c>
      <c r="AT12">
        <v>184</v>
      </c>
      <c r="AU12">
        <v>8.1</v>
      </c>
      <c r="AV12" s="117">
        <v>1</v>
      </c>
      <c r="AW12" s="113">
        <v>0</v>
      </c>
      <c r="AX12" s="118">
        <v>1</v>
      </c>
      <c r="AY12">
        <v>1</v>
      </c>
      <c r="AZ12">
        <v>0.82642637811743125</v>
      </c>
      <c r="BA12" s="117">
        <v>0.82642637811743125</v>
      </c>
      <c r="BB12" s="118">
        <v>0.17357362188256875</v>
      </c>
      <c r="BC12" s="117">
        <v>-0.19064444237654543</v>
      </c>
      <c r="BD12" s="118">
        <v>100</v>
      </c>
      <c r="BE12">
        <v>0.21002914050004434</v>
      </c>
      <c r="BG12" s="123">
        <v>1.7073617741555389E-2</v>
      </c>
      <c r="BL12" s="117">
        <v>-0.23326994046218874</v>
      </c>
      <c r="BM12" s="113">
        <v>3.9255429024777112E-3</v>
      </c>
      <c r="BN12" s="113">
        <v>-7.4224049022192286E-3</v>
      </c>
      <c r="BO12" s="113">
        <v>-2.0952309625957788E-2</v>
      </c>
      <c r="BP12" s="113">
        <v>1.0592840100459571E-3</v>
      </c>
      <c r="BQ12" s="113">
        <v>-2.8588640792292163E-4</v>
      </c>
      <c r="BR12" s="113">
        <v>1.1105438021645713E-2</v>
      </c>
      <c r="BS12" s="113">
        <v>1.6783019843502134E-4</v>
      </c>
      <c r="BT12" s="113">
        <v>2.7009601101484825E-2</v>
      </c>
      <c r="BU12" s="113">
        <v>-4.9072892135415742E-4</v>
      </c>
      <c r="BV12" s="113">
        <v>-1.7924874697501769E-4</v>
      </c>
      <c r="BW12" s="113">
        <v>-4.4562340336139081E-4</v>
      </c>
      <c r="BX12" s="113">
        <v>-2.8772624485234725E-3</v>
      </c>
      <c r="BY12" s="113">
        <v>7.1342169056856153E-4</v>
      </c>
      <c r="BZ12" s="113">
        <v>-1.9282087663499505E-4</v>
      </c>
      <c r="CA12" s="113">
        <v>-1.7675779512950633</v>
      </c>
      <c r="CB12" s="113">
        <v>-1.0335796183723992E-2</v>
      </c>
      <c r="CC12" s="113">
        <v>1.1377315775515673E-2</v>
      </c>
      <c r="CD12" s="118">
        <v>-1.30582484115703E-3</v>
      </c>
      <c r="CF12" s="123">
        <v>1.2014675676491584E-15</v>
      </c>
      <c r="CM12">
        <v>0.24857798707260989</v>
      </c>
      <c r="CN12">
        <v>1</v>
      </c>
      <c r="CO12">
        <v>0</v>
      </c>
      <c r="CP12">
        <v>8</v>
      </c>
      <c r="CQ12">
        <v>0</v>
      </c>
      <c r="CR12">
        <v>0.85185185185185186</v>
      </c>
      <c r="CS12">
        <v>1</v>
      </c>
      <c r="CT12">
        <v>1.851851851851849E-2</v>
      </c>
    </row>
    <row r="13" spans="1:98" x14ac:dyDescent="0.3">
      <c r="A13" s="129">
        <v>1</v>
      </c>
      <c r="B13" s="131">
        <v>1</v>
      </c>
      <c r="C13" s="170">
        <v>3.1</v>
      </c>
      <c r="D13" s="171">
        <v>74</v>
      </c>
      <c r="E13" s="130">
        <v>7</v>
      </c>
      <c r="F13" s="203">
        <v>0.248</v>
      </c>
      <c r="G13" s="130">
        <v>301</v>
      </c>
      <c r="H13" s="130">
        <v>1</v>
      </c>
      <c r="I13" s="130">
        <v>96</v>
      </c>
      <c r="J13" s="130">
        <v>39</v>
      </c>
      <c r="K13" s="130">
        <v>21</v>
      </c>
      <c r="L13" s="130">
        <v>5</v>
      </c>
      <c r="M13" s="204">
        <v>40</v>
      </c>
      <c r="N13" s="171">
        <v>86</v>
      </c>
      <c r="O13" s="205">
        <v>7.4712643678160925E-2</v>
      </c>
      <c r="P13" s="172">
        <v>174</v>
      </c>
      <c r="Q13" s="172">
        <v>187</v>
      </c>
      <c r="R13" s="170">
        <v>19.3</v>
      </c>
      <c r="S13" s="130">
        <v>1</v>
      </c>
      <c r="T13" s="208"/>
      <c r="W13" s="208"/>
      <c r="X13" t="s">
        <v>237</v>
      </c>
      <c r="Z13">
        <f>0.5+(0.25*0.5)</f>
        <v>0.625</v>
      </c>
      <c r="AA13" s="208"/>
      <c r="AB13" s="208"/>
      <c r="AC13" s="208"/>
      <c r="AD13">
        <v>0</v>
      </c>
      <c r="AE13">
        <v>0</v>
      </c>
      <c r="AF13">
        <v>1.8</v>
      </c>
      <c r="AG13">
        <v>42</v>
      </c>
      <c r="AH13">
        <v>1</v>
      </c>
      <c r="AI13">
        <v>1.4279999999999999</v>
      </c>
      <c r="AJ13">
        <v>121</v>
      </c>
      <c r="AK13">
        <v>4</v>
      </c>
      <c r="AL13">
        <v>84</v>
      </c>
      <c r="AM13">
        <v>45</v>
      </c>
      <c r="AN13">
        <v>5</v>
      </c>
      <c r="AO13">
        <v>4</v>
      </c>
      <c r="AP13">
        <v>24</v>
      </c>
      <c r="AQ13">
        <v>14</v>
      </c>
      <c r="AR13">
        <v>3.125E-2</v>
      </c>
      <c r="AS13">
        <v>160</v>
      </c>
      <c r="AT13">
        <v>165</v>
      </c>
      <c r="AU13">
        <v>7.6</v>
      </c>
      <c r="AV13" s="117">
        <v>1</v>
      </c>
      <c r="AW13" s="113">
        <v>0</v>
      </c>
      <c r="AX13" s="118">
        <v>1</v>
      </c>
      <c r="AY13">
        <v>1</v>
      </c>
      <c r="AZ13">
        <v>0.50028397226044297</v>
      </c>
      <c r="BA13" s="117">
        <v>0.50028397226044297</v>
      </c>
      <c r="BB13" s="118">
        <v>0.49971602773955703</v>
      </c>
      <c r="BC13" s="117">
        <v>-0.69257939725850914</v>
      </c>
      <c r="BD13" s="118">
        <v>100</v>
      </c>
      <c r="BE13">
        <v>0.99886475571400024</v>
      </c>
      <c r="BG13" s="123">
        <v>0.37115445860657342</v>
      </c>
      <c r="BL13" s="117">
        <v>-6.4065985902546696E-2</v>
      </c>
      <c r="BM13" s="113">
        <v>3.8520678208071461E-4</v>
      </c>
      <c r="BN13" s="113">
        <v>-6.1840890966563782E-4</v>
      </c>
      <c r="BO13" s="113">
        <v>1.6843557630152231E-3</v>
      </c>
      <c r="BP13" s="113">
        <v>-1.2163315466055419E-4</v>
      </c>
      <c r="BQ13" s="113">
        <v>1.595937935684774E-4</v>
      </c>
      <c r="BR13" s="113">
        <v>1.9980628082963974E-3</v>
      </c>
      <c r="BS13" s="113">
        <v>4.92460771514509E-5</v>
      </c>
      <c r="BT13" s="113">
        <v>-4.9072892135381503E-4</v>
      </c>
      <c r="BU13" s="113">
        <v>1.7109342193970527E-4</v>
      </c>
      <c r="BV13" s="113">
        <v>-3.0522609315854889E-5</v>
      </c>
      <c r="BW13" s="113">
        <v>-6.0014314099932707E-5</v>
      </c>
      <c r="BX13" s="113">
        <v>-2.1640495937910557E-4</v>
      </c>
      <c r="BY13" s="113">
        <v>-4.9295687463540089E-5</v>
      </c>
      <c r="BZ13" s="113">
        <v>4.2880420668763308E-5</v>
      </c>
      <c r="CA13" s="113">
        <v>9.9976219260075785E-2</v>
      </c>
      <c r="CB13" s="113">
        <v>8.2861749540918354E-4</v>
      </c>
      <c r="CC13" s="113">
        <v>-5.1138135167158062E-4</v>
      </c>
      <c r="CD13" s="118">
        <v>-1.0220431439434282E-3</v>
      </c>
      <c r="CF13" s="123">
        <v>-1.42242548518595E-17</v>
      </c>
      <c r="CM13">
        <v>0.2514651521854856</v>
      </c>
      <c r="CN13">
        <v>1</v>
      </c>
      <c r="CO13">
        <v>0</v>
      </c>
      <c r="CP13">
        <v>9</v>
      </c>
      <c r="CQ13">
        <v>0</v>
      </c>
      <c r="CR13">
        <v>0.83333333333333337</v>
      </c>
      <c r="CS13">
        <v>1</v>
      </c>
      <c r="CT13">
        <v>0</v>
      </c>
    </row>
    <row r="14" spans="1:98" x14ac:dyDescent="0.3">
      <c r="A14" s="129">
        <v>0</v>
      </c>
      <c r="B14" s="131">
        <v>0</v>
      </c>
      <c r="C14" s="170">
        <v>1.8</v>
      </c>
      <c r="D14" s="171">
        <v>43</v>
      </c>
      <c r="E14" s="130">
        <v>23</v>
      </c>
      <c r="F14" s="203">
        <v>1.607</v>
      </c>
      <c r="G14" s="130">
        <v>123</v>
      </c>
      <c r="H14" s="130">
        <v>1</v>
      </c>
      <c r="I14" s="130">
        <v>72</v>
      </c>
      <c r="J14" s="130">
        <v>45</v>
      </c>
      <c r="K14" s="130">
        <v>8</v>
      </c>
      <c r="L14" s="130">
        <v>3</v>
      </c>
      <c r="M14" s="204">
        <v>44</v>
      </c>
      <c r="N14" s="171">
        <v>19</v>
      </c>
      <c r="O14" s="205">
        <v>4.2944785276073622E-2</v>
      </c>
      <c r="P14" s="172">
        <v>163</v>
      </c>
      <c r="Q14" s="172">
        <v>170</v>
      </c>
      <c r="R14" s="170">
        <v>8.1</v>
      </c>
      <c r="S14" s="130">
        <v>0</v>
      </c>
      <c r="T14" s="208"/>
      <c r="U14" t="s">
        <v>186</v>
      </c>
      <c r="V14" s="122">
        <v>155.17330652590451</v>
      </c>
      <c r="W14" s="208"/>
      <c r="X14" s="208"/>
      <c r="Y14" s="208"/>
      <c r="Z14" s="208"/>
      <c r="AA14" s="208"/>
      <c r="AB14" s="208"/>
      <c r="AC14" s="208"/>
      <c r="AD14">
        <v>0</v>
      </c>
      <c r="AE14">
        <v>0</v>
      </c>
      <c r="AF14">
        <v>1.8</v>
      </c>
      <c r="AG14">
        <v>42</v>
      </c>
      <c r="AH14">
        <v>4</v>
      </c>
      <c r="AI14">
        <v>1.2829999999999999</v>
      </c>
      <c r="AJ14">
        <v>68</v>
      </c>
      <c r="AK14">
        <v>4</v>
      </c>
      <c r="AL14">
        <v>90</v>
      </c>
      <c r="AM14">
        <v>37</v>
      </c>
      <c r="AN14">
        <v>6</v>
      </c>
      <c r="AO14">
        <v>3</v>
      </c>
      <c r="AP14">
        <v>36</v>
      </c>
      <c r="AQ14">
        <v>17</v>
      </c>
      <c r="AR14">
        <v>2.9411764705882353E-2</v>
      </c>
      <c r="AS14">
        <v>170</v>
      </c>
      <c r="AT14">
        <v>175</v>
      </c>
      <c r="AU14">
        <v>7.9</v>
      </c>
      <c r="AV14" s="117">
        <v>1</v>
      </c>
      <c r="AW14" s="113">
        <v>0</v>
      </c>
      <c r="AX14" s="118">
        <v>1</v>
      </c>
      <c r="AY14">
        <v>1</v>
      </c>
      <c r="AZ14">
        <v>0.67341817490271805</v>
      </c>
      <c r="BA14" s="117">
        <v>0.67341817490271805</v>
      </c>
      <c r="BB14" s="118">
        <v>0.32658182509728195</v>
      </c>
      <c r="BC14" s="117">
        <v>-0.39538878286185386</v>
      </c>
      <c r="BD14" s="118">
        <v>100</v>
      </c>
      <c r="BE14">
        <v>0.48496140625319467</v>
      </c>
      <c r="BG14" s="123">
        <v>7.0826921071031482E-3</v>
      </c>
      <c r="BL14" s="117">
        <v>-8.6598498669311866E-2</v>
      </c>
      <c r="BM14" s="113">
        <v>8.559318182263442E-4</v>
      </c>
      <c r="BN14" s="113">
        <v>7.9799286071428593E-3</v>
      </c>
      <c r="BO14" s="113">
        <v>1.8763567783105406E-3</v>
      </c>
      <c r="BP14" s="113">
        <v>-3.7190117698894688E-4</v>
      </c>
      <c r="BQ14" s="113">
        <v>-3.7519625312249935E-5</v>
      </c>
      <c r="BR14" s="113">
        <v>-3.6129080205069527E-3</v>
      </c>
      <c r="BS14" s="113">
        <v>-6.3770943280414859E-5</v>
      </c>
      <c r="BT14" s="113">
        <v>-1.7924874697422999E-4</v>
      </c>
      <c r="BU14" s="113">
        <v>-3.0522609315620302E-5</v>
      </c>
      <c r="BV14" s="113">
        <v>1.365273153411868E-3</v>
      </c>
      <c r="BW14" s="113">
        <v>-1.2847396916979984E-3</v>
      </c>
      <c r="BX14" s="113">
        <v>-2.5287348673075278E-3</v>
      </c>
      <c r="BY14" s="113">
        <v>-2.9705879775924113E-5</v>
      </c>
      <c r="BZ14" s="113">
        <v>-1.4977951272091886E-5</v>
      </c>
      <c r="CA14" s="113">
        <v>1.6109697611921963</v>
      </c>
      <c r="CB14" s="113">
        <v>1.0588534567208669E-2</v>
      </c>
      <c r="CC14" s="113">
        <v>-1.0241272986289815E-2</v>
      </c>
      <c r="CD14" s="118">
        <v>2.7025642057267375E-3</v>
      </c>
      <c r="CF14" s="123">
        <v>-1.9577925180007915E-15</v>
      </c>
      <c r="CM14">
        <v>0.27082383397004917</v>
      </c>
      <c r="CN14">
        <v>0</v>
      </c>
      <c r="CO14">
        <v>1</v>
      </c>
      <c r="CP14">
        <v>9</v>
      </c>
      <c r="CQ14">
        <v>1</v>
      </c>
      <c r="CR14">
        <v>0.83333333333333337</v>
      </c>
      <c r="CS14">
        <v>0.98958333333333337</v>
      </c>
      <c r="CT14">
        <v>1.8325617283950591E-2</v>
      </c>
    </row>
    <row r="15" spans="1:98" x14ac:dyDescent="0.3">
      <c r="A15" s="129">
        <v>0</v>
      </c>
      <c r="B15" s="131">
        <v>0</v>
      </c>
      <c r="C15" s="170">
        <v>3.3</v>
      </c>
      <c r="D15" s="171">
        <v>78</v>
      </c>
      <c r="E15" s="130">
        <v>3</v>
      </c>
      <c r="F15" s="203">
        <v>1.6240000000000001</v>
      </c>
      <c r="G15" s="130">
        <v>148</v>
      </c>
      <c r="H15" s="130">
        <v>5</v>
      </c>
      <c r="I15" s="130">
        <v>73</v>
      </c>
      <c r="J15" s="130">
        <v>39</v>
      </c>
      <c r="K15" s="130">
        <v>11</v>
      </c>
      <c r="L15" s="130">
        <v>4</v>
      </c>
      <c r="M15" s="204">
        <v>36</v>
      </c>
      <c r="N15" s="171">
        <v>59</v>
      </c>
      <c r="O15" s="205">
        <v>4.1666666666666664E-2</v>
      </c>
      <c r="P15" s="172">
        <v>168</v>
      </c>
      <c r="Q15" s="172">
        <v>175</v>
      </c>
      <c r="R15" s="170">
        <v>9.1</v>
      </c>
      <c r="S15" s="130">
        <v>1</v>
      </c>
      <c r="T15" s="208"/>
      <c r="U15" t="s">
        <v>105</v>
      </c>
      <c r="V15" s="123">
        <v>148</v>
      </c>
      <c r="W15" s="208"/>
      <c r="X15" s="208"/>
      <c r="Y15" s="208"/>
      <c r="Z15" s="208"/>
      <c r="AA15" s="208"/>
      <c r="AB15" s="208"/>
      <c r="AC15" s="208"/>
      <c r="AD15">
        <v>0</v>
      </c>
      <c r="AE15">
        <v>0</v>
      </c>
      <c r="AF15">
        <v>1.8</v>
      </c>
      <c r="AG15">
        <v>43</v>
      </c>
      <c r="AH15">
        <v>23</v>
      </c>
      <c r="AI15">
        <v>1.607</v>
      </c>
      <c r="AJ15">
        <v>123</v>
      </c>
      <c r="AK15">
        <v>1</v>
      </c>
      <c r="AL15">
        <v>72</v>
      </c>
      <c r="AM15">
        <v>45</v>
      </c>
      <c r="AN15">
        <v>8</v>
      </c>
      <c r="AO15">
        <v>3</v>
      </c>
      <c r="AP15">
        <v>44</v>
      </c>
      <c r="AQ15">
        <v>19</v>
      </c>
      <c r="AR15">
        <v>4.2944785276073622E-2</v>
      </c>
      <c r="AS15">
        <v>163</v>
      </c>
      <c r="AT15">
        <v>170</v>
      </c>
      <c r="AU15">
        <v>8.1</v>
      </c>
      <c r="AV15" s="117">
        <v>0</v>
      </c>
      <c r="AW15" s="113">
        <v>1</v>
      </c>
      <c r="AX15" s="118">
        <v>1</v>
      </c>
      <c r="AY15">
        <v>0</v>
      </c>
      <c r="AZ15">
        <v>0.61104543313939474</v>
      </c>
      <c r="BA15" s="117">
        <v>0.61104543313939474</v>
      </c>
      <c r="BB15" s="118">
        <v>0.38895456686060526</v>
      </c>
      <c r="BC15" s="117">
        <v>-0.94429273688753745</v>
      </c>
      <c r="BD15" s="118">
        <v>0</v>
      </c>
      <c r="BE15">
        <v>1.5709943659265044</v>
      </c>
      <c r="BG15" s="123">
        <v>-0.10333967252849009</v>
      </c>
      <c r="BL15" s="117">
        <v>0.26629915263291193</v>
      </c>
      <c r="BM15" s="113">
        <v>-4.0151602834199491E-4</v>
      </c>
      <c r="BN15" s="113">
        <v>-1.8092797577976452E-2</v>
      </c>
      <c r="BO15" s="113">
        <v>1.0561094348640885E-2</v>
      </c>
      <c r="BP15" s="113">
        <v>4.3524295113344269E-4</v>
      </c>
      <c r="BQ15" s="113">
        <v>-1.0146071407094392E-4</v>
      </c>
      <c r="BR15" s="113">
        <v>3.3038773770963288E-3</v>
      </c>
      <c r="BS15" s="113">
        <v>5.3174334067187321E-5</v>
      </c>
      <c r="BT15" s="113">
        <v>-4.456234033621266E-4</v>
      </c>
      <c r="BU15" s="113">
        <v>-6.00143141008943E-5</v>
      </c>
      <c r="BV15" s="113">
        <v>-1.2847396916998949E-3</v>
      </c>
      <c r="BW15" s="113">
        <v>5.3986185320762962E-3</v>
      </c>
      <c r="BX15" s="113">
        <v>2.5972864657767382E-3</v>
      </c>
      <c r="BY15" s="113">
        <v>2.5140839213237459E-4</v>
      </c>
      <c r="BZ15" s="113">
        <v>3.6809454823129659E-5</v>
      </c>
      <c r="CA15" s="113">
        <v>-6.461599216669117</v>
      </c>
      <c r="CB15" s="113">
        <v>-3.9036546477352663E-2</v>
      </c>
      <c r="CC15" s="113">
        <v>3.7523382636898465E-2</v>
      </c>
      <c r="CD15" s="118">
        <v>-6.0779750981383787E-3</v>
      </c>
      <c r="CF15" s="123">
        <v>5.3064171394976909E-15</v>
      </c>
      <c r="CM15">
        <v>0.2780133285173837</v>
      </c>
      <c r="CN15">
        <v>1</v>
      </c>
      <c r="CO15">
        <v>0</v>
      </c>
      <c r="CP15">
        <v>10</v>
      </c>
      <c r="CQ15">
        <v>1</v>
      </c>
      <c r="CR15">
        <v>0.81481481481481488</v>
      </c>
      <c r="CS15">
        <v>0.98958333333333337</v>
      </c>
      <c r="CT15">
        <v>1.8325617283950699E-2</v>
      </c>
    </row>
    <row r="16" spans="1:98" x14ac:dyDescent="0.3">
      <c r="A16" s="129">
        <v>1</v>
      </c>
      <c r="B16" s="131">
        <v>1</v>
      </c>
      <c r="C16" s="170">
        <v>2.8</v>
      </c>
      <c r="D16" s="171">
        <v>67</v>
      </c>
      <c r="E16" s="130">
        <v>9</v>
      </c>
      <c r="F16" s="203">
        <v>0.05</v>
      </c>
      <c r="G16" s="130">
        <v>228</v>
      </c>
      <c r="H16" s="130">
        <v>4</v>
      </c>
      <c r="I16" s="130">
        <v>86</v>
      </c>
      <c r="J16" s="130">
        <v>31</v>
      </c>
      <c r="K16" s="130">
        <v>13</v>
      </c>
      <c r="L16" s="130">
        <v>1</v>
      </c>
      <c r="M16" s="204">
        <v>38</v>
      </c>
      <c r="N16" s="171">
        <v>70</v>
      </c>
      <c r="O16" s="205">
        <v>4.6242774566473986E-2</v>
      </c>
      <c r="P16" s="172">
        <v>173</v>
      </c>
      <c r="Q16" s="172">
        <v>181</v>
      </c>
      <c r="R16" s="170">
        <v>15.7</v>
      </c>
      <c r="S16" s="130">
        <v>0</v>
      </c>
      <c r="T16" s="208"/>
      <c r="U16" t="s">
        <v>164</v>
      </c>
      <c r="V16" s="123">
        <v>0.32671731562452183</v>
      </c>
      <c r="W16" s="208"/>
      <c r="X16" s="208"/>
      <c r="Y16" s="208"/>
      <c r="Z16" s="208"/>
      <c r="AA16" s="208"/>
      <c r="AB16" s="208"/>
      <c r="AC16" s="208"/>
      <c r="AD16">
        <v>0</v>
      </c>
      <c r="AE16">
        <v>0</v>
      </c>
      <c r="AF16">
        <v>1.8</v>
      </c>
      <c r="AG16">
        <v>44</v>
      </c>
      <c r="AH16">
        <v>3</v>
      </c>
      <c r="AI16">
        <v>1.18</v>
      </c>
      <c r="AJ16">
        <v>69</v>
      </c>
      <c r="AK16">
        <v>2</v>
      </c>
      <c r="AL16">
        <v>72</v>
      </c>
      <c r="AM16">
        <v>34</v>
      </c>
      <c r="AN16">
        <v>6</v>
      </c>
      <c r="AO16">
        <v>2</v>
      </c>
      <c r="AP16">
        <v>47</v>
      </c>
      <c r="AQ16">
        <v>20</v>
      </c>
      <c r="AR16">
        <v>2.8089887640449437E-2</v>
      </c>
      <c r="AS16">
        <v>178</v>
      </c>
      <c r="AT16">
        <v>183</v>
      </c>
      <c r="AU16">
        <v>8</v>
      </c>
      <c r="AV16" s="117">
        <v>0</v>
      </c>
      <c r="AW16" s="113">
        <v>1</v>
      </c>
      <c r="AX16" s="118">
        <v>1</v>
      </c>
      <c r="AY16">
        <v>0</v>
      </c>
      <c r="AZ16">
        <v>0.65846704366606568</v>
      </c>
      <c r="BA16" s="117">
        <v>0.65846704366606568</v>
      </c>
      <c r="BB16" s="118">
        <v>0.34153295633393432</v>
      </c>
      <c r="BC16" s="117">
        <v>-1.0743110999893974</v>
      </c>
      <c r="BD16" s="118">
        <v>0</v>
      </c>
      <c r="BE16">
        <v>1.9279751234965699</v>
      </c>
      <c r="BG16" s="123">
        <v>0.12576795592347942</v>
      </c>
      <c r="BL16" s="117">
        <v>0.37163028920297875</v>
      </c>
      <c r="BM16" s="113">
        <v>-1.0687647099480813E-3</v>
      </c>
      <c r="BN16" s="113">
        <v>2.1045232083051136E-2</v>
      </c>
      <c r="BO16" s="113">
        <v>-2.0739118329647595E-2</v>
      </c>
      <c r="BP16" s="113">
        <v>1.7142927081072088E-3</v>
      </c>
      <c r="BQ16" s="113">
        <v>-3.6335042765333795E-4</v>
      </c>
      <c r="BR16" s="113">
        <v>2.5688338822903245E-3</v>
      </c>
      <c r="BS16" s="113">
        <v>-3.2481791407431871E-4</v>
      </c>
      <c r="BT16" s="113">
        <v>-2.8772624485250372E-3</v>
      </c>
      <c r="BU16" s="113">
        <v>-2.1640495938011003E-4</v>
      </c>
      <c r="BV16" s="113">
        <v>-2.5287348673089802E-3</v>
      </c>
      <c r="BW16" s="113">
        <v>2.5972864657746995E-3</v>
      </c>
      <c r="BX16" s="113">
        <v>3.8816254785313926E-2</v>
      </c>
      <c r="BY16" s="113">
        <v>2.1205154131032981E-4</v>
      </c>
      <c r="BZ16" s="113">
        <v>-1.6308614507117052E-4</v>
      </c>
      <c r="CA16" s="113">
        <v>-6.381563972611823</v>
      </c>
      <c r="CB16" s="113">
        <v>-4.1626144610309272E-2</v>
      </c>
      <c r="CC16" s="113">
        <v>3.9124496873838836E-2</v>
      </c>
      <c r="CD16" s="118">
        <v>1.6478620360164589E-3</v>
      </c>
      <c r="CF16" s="123">
        <v>8.69094580965512E-15</v>
      </c>
      <c r="CM16">
        <v>0.2853027577628518</v>
      </c>
      <c r="CN16">
        <v>1</v>
      </c>
      <c r="CO16">
        <v>0</v>
      </c>
      <c r="CP16">
        <v>11</v>
      </c>
      <c r="CQ16">
        <v>1</v>
      </c>
      <c r="CR16">
        <v>0.79629629629629628</v>
      </c>
      <c r="CS16">
        <v>0.98958333333333337</v>
      </c>
      <c r="CT16">
        <v>1.8325617283950591E-2</v>
      </c>
    </row>
    <row r="17" spans="1:98" x14ac:dyDescent="0.3">
      <c r="A17" s="129">
        <v>1</v>
      </c>
      <c r="B17" s="131">
        <v>1</v>
      </c>
      <c r="C17" s="170">
        <v>2.1</v>
      </c>
      <c r="D17" s="171">
        <v>62</v>
      </c>
      <c r="E17" s="130">
        <v>16</v>
      </c>
      <c r="F17" s="203">
        <v>0.58799999999999997</v>
      </c>
      <c r="G17" s="130">
        <v>136</v>
      </c>
      <c r="H17" s="130">
        <v>4</v>
      </c>
      <c r="I17" s="130">
        <v>121</v>
      </c>
      <c r="J17" s="130">
        <v>41</v>
      </c>
      <c r="K17" s="130">
        <v>10</v>
      </c>
      <c r="L17" s="130">
        <v>3</v>
      </c>
      <c r="M17" s="204">
        <v>41</v>
      </c>
      <c r="N17" s="171">
        <v>44</v>
      </c>
      <c r="O17" s="205">
        <v>5.0314465408805034E-2</v>
      </c>
      <c r="P17" s="172">
        <v>159</v>
      </c>
      <c r="Q17" s="172">
        <v>167</v>
      </c>
      <c r="R17" s="170">
        <v>9.8000000000000007</v>
      </c>
      <c r="S17" s="130">
        <v>1</v>
      </c>
      <c r="T17" s="208"/>
      <c r="U17" t="s">
        <v>182</v>
      </c>
      <c r="V17" s="123">
        <v>0.05</v>
      </c>
      <c r="W17" s="208"/>
      <c r="X17" s="208"/>
      <c r="Y17" s="208"/>
      <c r="Z17" s="208"/>
      <c r="AA17" s="208"/>
      <c r="AB17" s="208"/>
      <c r="AC17" s="208"/>
      <c r="AD17">
        <v>0</v>
      </c>
      <c r="AE17">
        <v>0</v>
      </c>
      <c r="AF17">
        <v>1.8</v>
      </c>
      <c r="AG17">
        <v>44</v>
      </c>
      <c r="AH17">
        <v>14</v>
      </c>
      <c r="AI17">
        <v>1.2270000000000001</v>
      </c>
      <c r="AJ17">
        <v>100</v>
      </c>
      <c r="AK17">
        <v>5</v>
      </c>
      <c r="AL17">
        <v>98</v>
      </c>
      <c r="AM17">
        <v>37</v>
      </c>
      <c r="AN17">
        <v>10</v>
      </c>
      <c r="AO17">
        <v>4</v>
      </c>
      <c r="AP17">
        <v>41</v>
      </c>
      <c r="AQ17">
        <v>20</v>
      </c>
      <c r="AR17">
        <v>4.046242774566474E-2</v>
      </c>
      <c r="AS17">
        <v>173</v>
      </c>
      <c r="AT17">
        <v>180</v>
      </c>
      <c r="AU17">
        <v>9.1</v>
      </c>
      <c r="AV17" s="117">
        <v>1</v>
      </c>
      <c r="AW17" s="113">
        <v>0</v>
      </c>
      <c r="AX17" s="118">
        <v>1</v>
      </c>
      <c r="AY17">
        <v>1</v>
      </c>
      <c r="AZ17">
        <v>0.92770594134224327</v>
      </c>
      <c r="BA17" s="117">
        <v>0.92770594134224327</v>
      </c>
      <c r="BB17" s="118">
        <v>7.2294058657756732E-2</v>
      </c>
      <c r="BC17" s="117">
        <v>-7.5040469964586298E-2</v>
      </c>
      <c r="BD17" s="118">
        <v>100</v>
      </c>
      <c r="BE17">
        <v>7.7927773700746925E-2</v>
      </c>
      <c r="BG17" s="123">
        <v>-0.13692590462513576</v>
      </c>
      <c r="BL17" s="117">
        <v>-2.5559437725720679E-2</v>
      </c>
      <c r="BM17" s="113">
        <v>-1.4881791579132539E-3</v>
      </c>
      <c r="BN17" s="113">
        <v>-2.7308818105995208E-3</v>
      </c>
      <c r="BO17" s="113">
        <v>-1.0500095636812362E-2</v>
      </c>
      <c r="BP17" s="113">
        <v>4.2095786662302417E-4</v>
      </c>
      <c r="BQ17" s="113">
        <v>-1.7790071274162824E-3</v>
      </c>
      <c r="BR17" s="113">
        <v>-4.5008830556863963E-3</v>
      </c>
      <c r="BS17" s="113">
        <v>-5.8219636829605452E-6</v>
      </c>
      <c r="BT17" s="113">
        <v>7.1342169056828441E-4</v>
      </c>
      <c r="BU17" s="113">
        <v>-4.9295687463542671E-5</v>
      </c>
      <c r="BV17" s="113">
        <v>-2.9705879775670031E-5</v>
      </c>
      <c r="BW17" s="113">
        <v>2.5140839213160573E-4</v>
      </c>
      <c r="BX17" s="113">
        <v>2.1205154130963068E-4</v>
      </c>
      <c r="BY17" s="113">
        <v>2.5205966924360564E-3</v>
      </c>
      <c r="BZ17" s="113">
        <v>3.4627904619917534E-5</v>
      </c>
      <c r="CA17" s="113">
        <v>0.27963984461414765</v>
      </c>
      <c r="CB17" s="113">
        <v>4.930127126971806E-4</v>
      </c>
      <c r="CC17" s="113">
        <v>-8.2916983543128171E-4</v>
      </c>
      <c r="CD17" s="118">
        <v>1.9673365162017016E-4</v>
      </c>
      <c r="CF17" s="123">
        <v>-1.4563425452417378E-16</v>
      </c>
      <c r="CM17">
        <v>0.28758819063325169</v>
      </c>
      <c r="CN17">
        <v>1</v>
      </c>
      <c r="CO17">
        <v>0</v>
      </c>
      <c r="CP17">
        <v>12</v>
      </c>
      <c r="CQ17">
        <v>1</v>
      </c>
      <c r="CR17">
        <v>0.77777777777777779</v>
      </c>
      <c r="CS17">
        <v>0.98958333333333337</v>
      </c>
      <c r="CT17">
        <v>1.8325617283950591E-2</v>
      </c>
    </row>
    <row r="18" spans="1:98" x14ac:dyDescent="0.3">
      <c r="A18" s="129">
        <v>1</v>
      </c>
      <c r="B18" s="131">
        <v>1</v>
      </c>
      <c r="C18" s="170">
        <v>3.8</v>
      </c>
      <c r="D18" s="171">
        <v>99</v>
      </c>
      <c r="E18" s="130">
        <v>9</v>
      </c>
      <c r="F18" s="203">
        <v>1.76</v>
      </c>
      <c r="G18" s="171">
        <v>369</v>
      </c>
      <c r="H18" s="130">
        <v>4</v>
      </c>
      <c r="I18" s="130">
        <v>85</v>
      </c>
      <c r="J18" s="130">
        <v>38</v>
      </c>
      <c r="K18" s="130">
        <v>12</v>
      </c>
      <c r="L18" s="130">
        <v>2</v>
      </c>
      <c r="M18" s="204">
        <v>38</v>
      </c>
      <c r="N18" s="171">
        <v>68</v>
      </c>
      <c r="O18" s="205">
        <v>4.2944785276073622E-2</v>
      </c>
      <c r="P18" s="172">
        <v>163</v>
      </c>
      <c r="Q18" s="172">
        <v>170</v>
      </c>
      <c r="R18" s="170">
        <v>19.5</v>
      </c>
      <c r="S18" s="130">
        <v>0</v>
      </c>
      <c r="T18" s="208"/>
      <c r="U18" t="s">
        <v>165</v>
      </c>
      <c r="V18" s="127" t="s">
        <v>234</v>
      </c>
      <c r="W18" s="208"/>
      <c r="X18" s="208"/>
      <c r="Y18" s="208"/>
      <c r="Z18" s="208"/>
      <c r="AA18" s="208"/>
      <c r="AB18" s="208"/>
      <c r="AC18" s="208"/>
      <c r="AD18">
        <v>0</v>
      </c>
      <c r="AE18">
        <v>0</v>
      </c>
      <c r="AF18">
        <v>1.8</v>
      </c>
      <c r="AG18">
        <v>46</v>
      </c>
      <c r="AH18">
        <v>7</v>
      </c>
      <c r="AI18">
        <v>1.9630000000000001</v>
      </c>
      <c r="AJ18">
        <v>113</v>
      </c>
      <c r="AK18">
        <v>4</v>
      </c>
      <c r="AL18">
        <v>85</v>
      </c>
      <c r="AM18">
        <v>28</v>
      </c>
      <c r="AN18">
        <v>10</v>
      </c>
      <c r="AO18">
        <v>1</v>
      </c>
      <c r="AP18">
        <v>39</v>
      </c>
      <c r="AQ18">
        <v>22</v>
      </c>
      <c r="AR18">
        <v>2.8409090909090908E-2</v>
      </c>
      <c r="AS18">
        <v>176</v>
      </c>
      <c r="AT18">
        <v>181</v>
      </c>
      <c r="AU18">
        <v>9.6999999999999993</v>
      </c>
      <c r="AV18" s="117">
        <v>1</v>
      </c>
      <c r="AW18" s="113">
        <v>0</v>
      </c>
      <c r="AX18" s="118">
        <v>1</v>
      </c>
      <c r="AY18">
        <v>1</v>
      </c>
      <c r="AZ18">
        <v>0.97914596069492921</v>
      </c>
      <c r="BA18" s="117">
        <v>0.97914596069492921</v>
      </c>
      <c r="BB18" s="118">
        <v>2.0854039305070793E-2</v>
      </c>
      <c r="BC18" s="117">
        <v>-2.1074555945750858E-2</v>
      </c>
      <c r="BD18" s="118">
        <v>100</v>
      </c>
      <c r="BE18">
        <v>2.1298192651757513E-2</v>
      </c>
      <c r="BG18" s="123">
        <v>-2.1082964270594085E-2</v>
      </c>
      <c r="BL18" s="117">
        <v>4.4905445078182431E-3</v>
      </c>
      <c r="BM18" s="113">
        <v>-7.3236482680832406E-4</v>
      </c>
      <c r="BN18" s="113">
        <v>-1.3113336785316088E-3</v>
      </c>
      <c r="BO18" s="113">
        <v>8.1124941466278046E-4</v>
      </c>
      <c r="BP18" s="113">
        <v>-2.7003704943889974E-4</v>
      </c>
      <c r="BQ18" s="113">
        <v>-9.435604714970288E-7</v>
      </c>
      <c r="BR18" s="113">
        <v>2.1426411690823511E-4</v>
      </c>
      <c r="BS18" s="113">
        <v>1.4977747247821157E-5</v>
      </c>
      <c r="BT18" s="113">
        <v>-1.9282087663504864E-4</v>
      </c>
      <c r="BU18" s="113">
        <v>4.2880420668719222E-5</v>
      </c>
      <c r="BV18" s="113">
        <v>-1.4977951272155576E-5</v>
      </c>
      <c r="BW18" s="113">
        <v>3.6809454823026883E-5</v>
      </c>
      <c r="BX18" s="113">
        <v>-1.6308614507116711E-4</v>
      </c>
      <c r="BY18" s="113">
        <v>3.4627904619962691E-5</v>
      </c>
      <c r="BZ18" s="113">
        <v>2.0930663203965955E-4</v>
      </c>
      <c r="CA18" s="113">
        <v>-0.32522934389091063</v>
      </c>
      <c r="CB18" s="113">
        <v>-1.8624454056830816E-3</v>
      </c>
      <c r="CC18" s="113">
        <v>1.8483254004491453E-3</v>
      </c>
      <c r="CD18" s="118">
        <v>-1.9493752046966274E-4</v>
      </c>
      <c r="CF18" s="123">
        <v>8.7880791559965652E-17</v>
      </c>
      <c r="CM18">
        <v>0.29688460052765075</v>
      </c>
      <c r="CN18">
        <v>1</v>
      </c>
      <c r="CO18">
        <v>0</v>
      </c>
      <c r="CP18">
        <v>13</v>
      </c>
      <c r="CQ18">
        <v>1</v>
      </c>
      <c r="CR18">
        <v>0.7592592592592593</v>
      </c>
      <c r="CS18">
        <v>0.98958333333333337</v>
      </c>
      <c r="CT18">
        <v>1.8325617283950699E-2</v>
      </c>
    </row>
    <row r="19" spans="1:98" x14ac:dyDescent="0.3">
      <c r="A19" s="129">
        <v>1</v>
      </c>
      <c r="B19" s="131">
        <v>1</v>
      </c>
      <c r="C19" s="170">
        <v>2.6</v>
      </c>
      <c r="D19" s="171">
        <v>67</v>
      </c>
      <c r="E19" s="130">
        <v>8</v>
      </c>
      <c r="F19" s="203">
        <v>4.4999999999999998E-2</v>
      </c>
      <c r="G19" s="130">
        <v>187</v>
      </c>
      <c r="H19" s="130">
        <v>0</v>
      </c>
      <c r="I19" s="130">
        <v>73</v>
      </c>
      <c r="J19" s="130">
        <v>29</v>
      </c>
      <c r="K19" s="130">
        <v>13</v>
      </c>
      <c r="L19" s="130">
        <v>1</v>
      </c>
      <c r="M19" s="204">
        <v>41</v>
      </c>
      <c r="N19" s="171">
        <v>45</v>
      </c>
      <c r="O19" s="205">
        <v>5.4945054945054944E-2</v>
      </c>
      <c r="P19" s="172">
        <v>182</v>
      </c>
      <c r="Q19" s="172">
        <v>192</v>
      </c>
      <c r="R19" s="170">
        <v>16.2</v>
      </c>
      <c r="S19" s="130">
        <v>1</v>
      </c>
      <c r="T19" s="208"/>
      <c r="U19" s="208"/>
      <c r="V19" s="208"/>
      <c r="W19" s="208"/>
      <c r="X19" s="208"/>
      <c r="Y19" s="208"/>
      <c r="Z19" s="208"/>
      <c r="AA19" s="208"/>
      <c r="AB19" s="208"/>
      <c r="AC19" s="208"/>
      <c r="AD19">
        <v>0</v>
      </c>
      <c r="AE19">
        <v>0</v>
      </c>
      <c r="AF19">
        <v>1.8</v>
      </c>
      <c r="AG19">
        <v>50</v>
      </c>
      <c r="AH19">
        <v>3</v>
      </c>
      <c r="AI19">
        <v>0.53200000000000003</v>
      </c>
      <c r="AJ19">
        <v>111</v>
      </c>
      <c r="AK19">
        <v>2</v>
      </c>
      <c r="AL19">
        <v>120</v>
      </c>
      <c r="AM19">
        <v>46</v>
      </c>
      <c r="AN19">
        <v>3</v>
      </c>
      <c r="AO19">
        <v>4</v>
      </c>
      <c r="AP19">
        <v>32</v>
      </c>
      <c r="AQ19">
        <v>26</v>
      </c>
      <c r="AR19">
        <v>4.878048780487805E-2</v>
      </c>
      <c r="AS19">
        <v>164</v>
      </c>
      <c r="AT19">
        <v>172</v>
      </c>
      <c r="AU19">
        <v>7.6</v>
      </c>
      <c r="AV19" s="117">
        <v>0</v>
      </c>
      <c r="AW19" s="113">
        <v>1</v>
      </c>
      <c r="AX19" s="118">
        <v>1</v>
      </c>
      <c r="AY19">
        <v>0</v>
      </c>
      <c r="AZ19">
        <v>0.30709340213113245</v>
      </c>
      <c r="BA19" s="117">
        <v>0.30709340213113245</v>
      </c>
      <c r="BB19" s="118">
        <v>0.69290659786886755</v>
      </c>
      <c r="BC19" s="117">
        <v>-0.36686006828579826</v>
      </c>
      <c r="BD19" s="118">
        <v>100</v>
      </c>
      <c r="BE19">
        <v>0.44319595610092577</v>
      </c>
      <c r="BG19" s="123">
        <v>8.7509991829593028E-3</v>
      </c>
      <c r="BL19" s="117">
        <v>-4599.1889024065376</v>
      </c>
      <c r="BM19" s="113">
        <v>-14.148724542370978</v>
      </c>
      <c r="BN19" s="113">
        <v>22.932901023973763</v>
      </c>
      <c r="BO19" s="113">
        <v>-56.62464370060102</v>
      </c>
      <c r="BP19" s="113">
        <v>0.88001273418916415</v>
      </c>
      <c r="BQ19" s="113">
        <v>-1.5859980007662879</v>
      </c>
      <c r="BR19" s="113">
        <v>5.7907328668609592</v>
      </c>
      <c r="BS19" s="113">
        <v>-0.46823968852733666</v>
      </c>
      <c r="BT19" s="113">
        <v>-1.7675779512898897</v>
      </c>
      <c r="BU19" s="113">
        <v>9.9976219280428325E-2</v>
      </c>
      <c r="BV19" s="113">
        <v>1.6109697612401492</v>
      </c>
      <c r="BW19" s="113">
        <v>-6.4615992167034335</v>
      </c>
      <c r="BX19" s="113">
        <v>-6.3815639726911124</v>
      </c>
      <c r="BY19" s="113">
        <v>0.2796398445994695</v>
      </c>
      <c r="BZ19" s="113">
        <v>-0.32522934389454072</v>
      </c>
      <c r="CA19" s="113">
        <v>132685.84209855268</v>
      </c>
      <c r="CB19" s="113">
        <v>786.99153938147742</v>
      </c>
      <c r="CC19" s="113">
        <v>-760.91031223494861</v>
      </c>
      <c r="CD19" s="118">
        <v>19.022226045430571</v>
      </c>
      <c r="CF19" s="123">
        <v>-1.0631882845375818E-10</v>
      </c>
      <c r="CM19">
        <v>0.30709340213113245</v>
      </c>
      <c r="CN19">
        <v>1</v>
      </c>
      <c r="CO19">
        <v>0</v>
      </c>
      <c r="CP19">
        <v>14</v>
      </c>
      <c r="CQ19">
        <v>1</v>
      </c>
      <c r="CR19">
        <v>0.7407407407407407</v>
      </c>
      <c r="CS19">
        <v>0.98958333333333337</v>
      </c>
      <c r="CT19">
        <v>1.8325617283950591E-2</v>
      </c>
    </row>
    <row r="20" spans="1:98" ht="15" thickBot="1" x14ac:dyDescent="0.35">
      <c r="A20" s="129">
        <v>0</v>
      </c>
      <c r="B20" s="131">
        <v>0</v>
      </c>
      <c r="C20" s="170">
        <v>1.9</v>
      </c>
      <c r="D20" s="171">
        <v>51</v>
      </c>
      <c r="E20" s="130">
        <v>12</v>
      </c>
      <c r="F20" s="203">
        <v>1</v>
      </c>
      <c r="G20" s="130">
        <v>66</v>
      </c>
      <c r="H20" s="130">
        <v>3</v>
      </c>
      <c r="I20" s="130">
        <v>90</v>
      </c>
      <c r="J20" s="130">
        <v>34</v>
      </c>
      <c r="K20" s="130">
        <v>6</v>
      </c>
      <c r="L20" s="130">
        <v>2</v>
      </c>
      <c r="M20" s="204">
        <v>40</v>
      </c>
      <c r="N20" s="171">
        <v>25</v>
      </c>
      <c r="O20" s="205">
        <v>3.3707865168539325E-2</v>
      </c>
      <c r="P20" s="172">
        <v>178</v>
      </c>
      <c r="Q20" s="172">
        <v>184</v>
      </c>
      <c r="R20" s="170">
        <v>8</v>
      </c>
      <c r="S20" s="130">
        <v>1</v>
      </c>
      <c r="T20" s="208"/>
      <c r="U20" s="208"/>
      <c r="V20" s="208"/>
      <c r="W20" s="208"/>
      <c r="X20" s="208"/>
      <c r="Y20" s="208"/>
      <c r="Z20" s="208"/>
      <c r="AA20" s="208"/>
      <c r="AB20" s="208"/>
      <c r="AC20" s="208"/>
      <c r="AD20">
        <v>0</v>
      </c>
      <c r="AE20">
        <v>0</v>
      </c>
      <c r="AF20">
        <v>1.8</v>
      </c>
      <c r="AG20">
        <v>51</v>
      </c>
      <c r="AH20">
        <v>4</v>
      </c>
      <c r="AI20">
        <v>1.083</v>
      </c>
      <c r="AJ20">
        <v>101</v>
      </c>
      <c r="AK20">
        <v>2</v>
      </c>
      <c r="AL20">
        <v>100</v>
      </c>
      <c r="AM20">
        <v>53</v>
      </c>
      <c r="AN20">
        <v>7</v>
      </c>
      <c r="AO20">
        <v>4</v>
      </c>
      <c r="AP20">
        <v>34</v>
      </c>
      <c r="AQ20">
        <v>28</v>
      </c>
      <c r="AR20">
        <v>2.4539877300613498E-2</v>
      </c>
      <c r="AS20">
        <v>163</v>
      </c>
      <c r="AT20">
        <v>167</v>
      </c>
      <c r="AU20">
        <v>7.4</v>
      </c>
      <c r="AV20" s="117">
        <v>0</v>
      </c>
      <c r="AW20" s="113">
        <v>1</v>
      </c>
      <c r="AX20" s="118">
        <v>1</v>
      </c>
      <c r="AY20">
        <v>0</v>
      </c>
      <c r="AZ20">
        <v>0.24300160994559547</v>
      </c>
      <c r="BA20" s="117">
        <v>0.24300160994559547</v>
      </c>
      <c r="BB20" s="118">
        <v>0.7569983900544045</v>
      </c>
      <c r="BC20" s="117">
        <v>-0.27839415229146169</v>
      </c>
      <c r="BD20" s="118">
        <v>100</v>
      </c>
      <c r="BE20">
        <v>0.32100677245579251</v>
      </c>
      <c r="BG20" s="123">
        <v>-136.32115191099689</v>
      </c>
      <c r="BL20" s="117">
        <v>-27.57954217559023</v>
      </c>
      <c r="BM20" s="113">
        <v>-8.6975149420416675E-2</v>
      </c>
      <c r="BN20" s="113">
        <v>0.14582611554152713</v>
      </c>
      <c r="BO20" s="113">
        <v>-0.33741738193360848</v>
      </c>
      <c r="BP20" s="113">
        <v>5.0422729842760682E-3</v>
      </c>
      <c r="BQ20" s="113">
        <v>-8.401532652807955E-3</v>
      </c>
      <c r="BR20" s="113">
        <v>3.3046886863242489E-2</v>
      </c>
      <c r="BS20" s="113">
        <v>-2.6966236073189612E-3</v>
      </c>
      <c r="BT20" s="113">
        <v>-1.0335796183679564E-2</v>
      </c>
      <c r="BU20" s="113">
        <v>8.2861749553028903E-4</v>
      </c>
      <c r="BV20" s="113">
        <v>1.058853456749345E-2</v>
      </c>
      <c r="BW20" s="113">
        <v>-3.9036546477554737E-2</v>
      </c>
      <c r="BX20" s="113">
        <v>-4.1626144610779757E-2</v>
      </c>
      <c r="BY20" s="113">
        <v>4.9301271260912961E-4</v>
      </c>
      <c r="BZ20" s="113">
        <v>-1.8624454057045996E-3</v>
      </c>
      <c r="CA20" s="113">
        <v>786.99153938143286</v>
      </c>
      <c r="CB20" s="113">
        <v>4.6918157172490176</v>
      </c>
      <c r="CC20" s="113">
        <v>-4.5348408261018562</v>
      </c>
      <c r="CD20" s="118">
        <v>0.11674910092250686</v>
      </c>
      <c r="CF20" s="123">
        <v>-6.3366217895468042E-13</v>
      </c>
      <c r="CM20">
        <v>0.32309791141807959</v>
      </c>
      <c r="CN20">
        <v>1</v>
      </c>
      <c r="CO20">
        <v>0</v>
      </c>
      <c r="CP20">
        <v>15</v>
      </c>
      <c r="CQ20">
        <v>1</v>
      </c>
      <c r="CR20">
        <v>0.72222222222222221</v>
      </c>
      <c r="CS20">
        <v>0.98958333333333337</v>
      </c>
      <c r="CT20">
        <v>0</v>
      </c>
    </row>
    <row r="21" spans="1:98" ht="15" thickTop="1" x14ac:dyDescent="0.3">
      <c r="A21" s="129">
        <v>1</v>
      </c>
      <c r="B21" s="131">
        <v>1</v>
      </c>
      <c r="C21" s="170">
        <v>2.6</v>
      </c>
      <c r="D21" s="171">
        <v>71</v>
      </c>
      <c r="E21" s="130">
        <v>13</v>
      </c>
      <c r="F21" s="203">
        <v>0.121</v>
      </c>
      <c r="G21" s="130">
        <v>116</v>
      </c>
      <c r="H21" s="130">
        <v>0</v>
      </c>
      <c r="I21" s="130">
        <v>82</v>
      </c>
      <c r="J21" s="130">
        <v>34</v>
      </c>
      <c r="K21" s="130">
        <v>8</v>
      </c>
      <c r="L21" s="130">
        <v>2</v>
      </c>
      <c r="M21" s="204">
        <v>47</v>
      </c>
      <c r="N21" s="171">
        <v>51</v>
      </c>
      <c r="O21" s="205">
        <v>4.3243243243243246E-2</v>
      </c>
      <c r="P21" s="172">
        <v>185</v>
      </c>
      <c r="Q21" s="172">
        <v>193</v>
      </c>
      <c r="R21" s="170">
        <v>12.2</v>
      </c>
      <c r="S21" s="130">
        <v>0</v>
      </c>
      <c r="T21" s="208"/>
      <c r="U21" s="125"/>
      <c r="V21" s="125" t="s">
        <v>188</v>
      </c>
      <c r="W21" s="125" t="s">
        <v>189</v>
      </c>
      <c r="X21" s="125" t="s">
        <v>190</v>
      </c>
      <c r="Y21" s="125" t="s">
        <v>164</v>
      </c>
      <c r="Z21" s="125" t="s">
        <v>191</v>
      </c>
      <c r="AA21" s="125" t="s">
        <v>166</v>
      </c>
      <c r="AB21" s="125" t="s">
        <v>167</v>
      </c>
      <c r="AC21" s="208"/>
      <c r="AD21">
        <v>0</v>
      </c>
      <c r="AE21">
        <v>0</v>
      </c>
      <c r="AF21">
        <v>1.8</v>
      </c>
      <c r="AG21">
        <v>53</v>
      </c>
      <c r="AH21">
        <v>7</v>
      </c>
      <c r="AI21">
        <v>1.512</v>
      </c>
      <c r="AJ21">
        <v>125</v>
      </c>
      <c r="AK21">
        <v>2</v>
      </c>
      <c r="AL21">
        <v>101</v>
      </c>
      <c r="AM21">
        <v>39</v>
      </c>
      <c r="AN21">
        <v>13</v>
      </c>
      <c r="AO21">
        <v>2</v>
      </c>
      <c r="AP21">
        <v>36</v>
      </c>
      <c r="AQ21">
        <v>32</v>
      </c>
      <c r="AR21">
        <v>4.0697674418604654E-2</v>
      </c>
      <c r="AS21">
        <v>172</v>
      </c>
      <c r="AT21">
        <v>179</v>
      </c>
      <c r="AU21">
        <v>11.8</v>
      </c>
      <c r="AV21" s="117">
        <v>1</v>
      </c>
      <c r="AW21" s="113">
        <v>0</v>
      </c>
      <c r="AX21" s="118">
        <v>1</v>
      </c>
      <c r="AY21">
        <v>1</v>
      </c>
      <c r="AZ21">
        <v>0.85195299099534616</v>
      </c>
      <c r="BA21" s="117">
        <v>0.85195299099534616</v>
      </c>
      <c r="BB21" s="118">
        <v>0.14804700900465384</v>
      </c>
      <c r="BC21" s="117">
        <v>-0.1602239285631028</v>
      </c>
      <c r="BD21" s="118">
        <v>100</v>
      </c>
      <c r="BE21">
        <v>0.17377368301939861</v>
      </c>
      <c r="BG21" s="123">
        <v>-0.85634906073236083</v>
      </c>
      <c r="BL21" s="117">
        <v>26.20197805783565</v>
      </c>
      <c r="BM21" s="113">
        <v>8.3560991474878374E-2</v>
      </c>
      <c r="BN21" s="113">
        <v>-0.14153389882349809</v>
      </c>
      <c r="BO21" s="113">
        <v>0.32970929605106031</v>
      </c>
      <c r="BP21" s="113">
        <v>-4.9302932208348978E-3</v>
      </c>
      <c r="BQ21" s="113">
        <v>8.8451517680152112E-3</v>
      </c>
      <c r="BR21" s="113">
        <v>-2.6659853271869375E-2</v>
      </c>
      <c r="BS21" s="113">
        <v>3.0354907672458112E-3</v>
      </c>
      <c r="BT21" s="113">
        <v>1.1377315775488478E-2</v>
      </c>
      <c r="BU21" s="113">
        <v>-5.113813517890201E-4</v>
      </c>
      <c r="BV21" s="113">
        <v>-1.0241272986566984E-2</v>
      </c>
      <c r="BW21" s="113">
        <v>3.7523382637099777E-2</v>
      </c>
      <c r="BX21" s="113">
        <v>3.9124496874299745E-2</v>
      </c>
      <c r="BY21" s="113">
        <v>-8.2916983534599587E-4</v>
      </c>
      <c r="BZ21" s="113">
        <v>1.8483254004702354E-3</v>
      </c>
      <c r="CA21" s="113">
        <v>-760.91031223502785</v>
      </c>
      <c r="CB21" s="113">
        <v>-4.5348408261025854</v>
      </c>
      <c r="CC21" s="113">
        <v>4.3858401989936429</v>
      </c>
      <c r="CD21" s="118">
        <v>-0.12284753398573701</v>
      </c>
      <c r="CF21" s="123">
        <v>6.1278357706245458E-13</v>
      </c>
      <c r="CM21">
        <v>0.32669564183967231</v>
      </c>
      <c r="CN21">
        <v>0</v>
      </c>
      <c r="CO21">
        <v>1</v>
      </c>
      <c r="CP21">
        <v>15</v>
      </c>
      <c r="CQ21">
        <v>2</v>
      </c>
      <c r="CR21">
        <v>0.72222222222222221</v>
      </c>
      <c r="CS21">
        <v>0.97916666666666663</v>
      </c>
      <c r="CT21">
        <v>1.8132716049382686E-2</v>
      </c>
    </row>
    <row r="22" spans="1:98" x14ac:dyDescent="0.3">
      <c r="A22" s="129">
        <v>1</v>
      </c>
      <c r="B22" s="131">
        <v>1</v>
      </c>
      <c r="C22" s="170">
        <v>2.4</v>
      </c>
      <c r="D22" s="171">
        <v>65</v>
      </c>
      <c r="E22" s="130">
        <v>3</v>
      </c>
      <c r="F22" s="203">
        <v>0.159</v>
      </c>
      <c r="G22" s="130">
        <v>144</v>
      </c>
      <c r="H22" s="130">
        <v>2</v>
      </c>
      <c r="I22" s="171">
        <v>85</v>
      </c>
      <c r="J22" s="130">
        <v>47</v>
      </c>
      <c r="K22" s="130">
        <v>14</v>
      </c>
      <c r="L22" s="130">
        <v>3</v>
      </c>
      <c r="M22" s="204">
        <v>27</v>
      </c>
      <c r="N22" s="171">
        <v>59</v>
      </c>
      <c r="O22" s="205">
        <v>3.5714285714285712E-2</v>
      </c>
      <c r="P22" s="172">
        <v>168</v>
      </c>
      <c r="Q22" s="172">
        <v>174</v>
      </c>
      <c r="R22" s="170">
        <v>11.1</v>
      </c>
      <c r="S22" s="130">
        <v>0</v>
      </c>
      <c r="T22" s="208"/>
      <c r="U22" t="s">
        <v>104</v>
      </c>
      <c r="V22" s="92">
        <v>-8.091484706031542</v>
      </c>
      <c r="W22" s="92">
        <v>15.65167919187893</v>
      </c>
      <c r="X22" s="92">
        <v>0.26726036658685898</v>
      </c>
      <c r="Y22" s="92">
        <v>0.6051754903575951</v>
      </c>
      <c r="Z22" s="92">
        <v>3.0613489922021804E-4</v>
      </c>
      <c r="AA22" s="92"/>
      <c r="AB22" s="92"/>
      <c r="AC22" s="208"/>
      <c r="AD22">
        <v>0</v>
      </c>
      <c r="AE22">
        <v>0</v>
      </c>
      <c r="AF22">
        <v>1.9</v>
      </c>
      <c r="AG22">
        <v>44</v>
      </c>
      <c r="AH22">
        <v>10</v>
      </c>
      <c r="AI22">
        <v>0.19600000000000001</v>
      </c>
      <c r="AJ22">
        <v>49</v>
      </c>
      <c r="AK22">
        <v>3</v>
      </c>
      <c r="AL22">
        <v>111</v>
      </c>
      <c r="AM22">
        <v>33</v>
      </c>
      <c r="AN22">
        <v>12</v>
      </c>
      <c r="AO22">
        <v>2</v>
      </c>
      <c r="AP22">
        <v>40</v>
      </c>
      <c r="AQ22">
        <v>15</v>
      </c>
      <c r="AR22">
        <v>4.4198895027624308E-2</v>
      </c>
      <c r="AS22">
        <v>181</v>
      </c>
      <c r="AT22">
        <v>189</v>
      </c>
      <c r="AU22">
        <v>9.5</v>
      </c>
      <c r="AV22" s="117">
        <v>1</v>
      </c>
      <c r="AW22" s="113">
        <v>0</v>
      </c>
      <c r="AX22" s="118">
        <v>1</v>
      </c>
      <c r="AY22">
        <v>1</v>
      </c>
      <c r="AZ22">
        <v>0.82360698082805883</v>
      </c>
      <c r="BA22" s="117">
        <v>0.82360698082805883</v>
      </c>
      <c r="BB22" s="118">
        <v>0.17639301917194117</v>
      </c>
      <c r="BC22" s="117">
        <v>-0.19406182787115167</v>
      </c>
      <c r="BD22" s="118">
        <v>100</v>
      </c>
      <c r="BE22">
        <v>0.21417135026538348</v>
      </c>
      <c r="BG22" s="123">
        <v>0.91244182128601248</v>
      </c>
      <c r="BL22" s="119">
        <v>0.95579042224730959</v>
      </c>
      <c r="BM22" s="120">
        <v>-1.2626329993157536E-2</v>
      </c>
      <c r="BN22" s="120">
        <v>2.2227596891339477E-2</v>
      </c>
      <c r="BO22" s="120">
        <v>-8.0662231217647137E-2</v>
      </c>
      <c r="BP22" s="120">
        <v>4.5033805821425796E-5</v>
      </c>
      <c r="BQ22" s="120">
        <v>-1.3588247215342614E-3</v>
      </c>
      <c r="BR22" s="120">
        <v>-2.4653767265227992E-2</v>
      </c>
      <c r="BS22" s="120">
        <v>-2.2175461961194192E-3</v>
      </c>
      <c r="BT22" s="120">
        <v>-1.3058248411647135E-3</v>
      </c>
      <c r="BU22" s="120">
        <v>-1.0220431439398562E-3</v>
      </c>
      <c r="BV22" s="120">
        <v>2.7025642057407879E-3</v>
      </c>
      <c r="BW22" s="120">
        <v>-6.0779750981676036E-3</v>
      </c>
      <c r="BX22" s="120">
        <v>1.6478620359785324E-3</v>
      </c>
      <c r="BY22" s="120">
        <v>1.9673365161732996E-4</v>
      </c>
      <c r="BZ22" s="120">
        <v>-1.9493752047138337E-4</v>
      </c>
      <c r="CA22" s="120">
        <v>19.022226045921052</v>
      </c>
      <c r="CB22" s="120">
        <v>0.11674910092543828</v>
      </c>
      <c r="CC22" s="120">
        <v>-0.12284753398855272</v>
      </c>
      <c r="CD22" s="121">
        <v>6.6680243486723204E-2</v>
      </c>
      <c r="CF22" s="124">
        <v>-1.9073846318087791E-14</v>
      </c>
      <c r="CM22">
        <v>0.32922335148964077</v>
      </c>
      <c r="CN22">
        <v>1</v>
      </c>
      <c r="CO22">
        <v>0</v>
      </c>
      <c r="CP22">
        <v>16</v>
      </c>
      <c r="CQ22">
        <v>2</v>
      </c>
      <c r="CR22">
        <v>0.70370370370370372</v>
      </c>
      <c r="CS22">
        <v>0.97916666666666663</v>
      </c>
      <c r="CT22">
        <v>1.8132716049382797E-2</v>
      </c>
    </row>
    <row r="23" spans="1:98" x14ac:dyDescent="0.3">
      <c r="A23" s="129">
        <v>1</v>
      </c>
      <c r="B23" s="131">
        <v>1</v>
      </c>
      <c r="C23" s="170">
        <v>3</v>
      </c>
      <c r="D23" s="171">
        <v>86</v>
      </c>
      <c r="E23" s="130">
        <v>8</v>
      </c>
      <c r="F23" s="203">
        <v>2.2839999999999998</v>
      </c>
      <c r="G23" s="130">
        <v>201</v>
      </c>
      <c r="H23" s="130">
        <v>0</v>
      </c>
      <c r="I23" s="130">
        <v>80</v>
      </c>
      <c r="J23" s="130">
        <v>38</v>
      </c>
      <c r="K23" s="130">
        <v>10</v>
      </c>
      <c r="L23" s="130">
        <v>2</v>
      </c>
      <c r="M23" s="204">
        <v>32</v>
      </c>
      <c r="N23" s="171">
        <v>78</v>
      </c>
      <c r="O23" s="205">
        <v>4.9180327868852458E-2</v>
      </c>
      <c r="P23" s="172">
        <v>183</v>
      </c>
      <c r="Q23" s="172">
        <v>192</v>
      </c>
      <c r="R23" s="170">
        <v>16.8</v>
      </c>
      <c r="S23" s="130">
        <v>1</v>
      </c>
      <c r="T23" s="208"/>
      <c r="U23" t="s">
        <v>48</v>
      </c>
      <c r="V23" s="92">
        <v>-0.55403774673051875</v>
      </c>
      <c r="W23" s="92">
        <v>0.49785696780228156</v>
      </c>
      <c r="X23" s="92">
        <v>1.2384244830869862</v>
      </c>
      <c r="Y23" s="92">
        <v>0.2657749105257759</v>
      </c>
      <c r="Z23" s="92">
        <v>0.57462492996771242</v>
      </c>
      <c r="AA23" s="92">
        <v>0.21657476136277168</v>
      </c>
      <c r="AB23" s="92">
        <v>1.5246181413877222</v>
      </c>
      <c r="AC23" s="208"/>
      <c r="AD23">
        <v>0</v>
      </c>
      <c r="AE23">
        <v>0</v>
      </c>
      <c r="AF23">
        <v>1.9</v>
      </c>
      <c r="AG23">
        <v>46</v>
      </c>
      <c r="AH23">
        <v>3</v>
      </c>
      <c r="AI23">
        <v>2.6259999999999999</v>
      </c>
      <c r="AJ23">
        <v>43</v>
      </c>
      <c r="AK23">
        <v>2</v>
      </c>
      <c r="AL23">
        <v>74</v>
      </c>
      <c r="AM23">
        <v>50</v>
      </c>
      <c r="AN23">
        <v>4</v>
      </c>
      <c r="AO23">
        <v>4</v>
      </c>
      <c r="AP23">
        <v>50</v>
      </c>
      <c r="AQ23">
        <v>21</v>
      </c>
      <c r="AR23">
        <v>2.2727272727272728E-2</v>
      </c>
      <c r="AS23">
        <v>176</v>
      </c>
      <c r="AT23">
        <v>180</v>
      </c>
      <c r="AU23">
        <v>7.7</v>
      </c>
      <c r="AV23" s="117">
        <v>0</v>
      </c>
      <c r="AW23" s="113">
        <v>1</v>
      </c>
      <c r="AX23" s="118">
        <v>1</v>
      </c>
      <c r="AY23">
        <v>0</v>
      </c>
      <c r="AZ23">
        <v>0.28758819063325169</v>
      </c>
      <c r="BA23" s="117">
        <v>0.28758819063325169</v>
      </c>
      <c r="BB23" s="118">
        <v>0.71241180936674831</v>
      </c>
      <c r="BC23" s="117">
        <v>-0.33909915082762404</v>
      </c>
      <c r="BD23" s="118">
        <v>100</v>
      </c>
      <c r="BE23">
        <v>0.40368251459627591</v>
      </c>
      <c r="BG23" s="124">
        <v>-0.3721823054161566</v>
      </c>
      <c r="CM23">
        <v>0.34221855844625448</v>
      </c>
      <c r="CN23">
        <v>1</v>
      </c>
      <c r="CO23">
        <v>0</v>
      </c>
      <c r="CP23">
        <v>17</v>
      </c>
      <c r="CQ23">
        <v>2</v>
      </c>
      <c r="CR23">
        <v>0.68518518518518512</v>
      </c>
      <c r="CS23">
        <v>0.97916666666666663</v>
      </c>
      <c r="CT23">
        <v>0</v>
      </c>
    </row>
    <row r="24" spans="1:98" x14ac:dyDescent="0.3">
      <c r="A24" s="129">
        <v>1</v>
      </c>
      <c r="B24" s="131">
        <v>0</v>
      </c>
      <c r="C24" s="170">
        <v>2</v>
      </c>
      <c r="D24" s="171">
        <v>51</v>
      </c>
      <c r="E24" s="130">
        <v>8</v>
      </c>
      <c r="F24" s="203">
        <v>0.79900000000000004</v>
      </c>
      <c r="G24" s="130">
        <v>96</v>
      </c>
      <c r="H24" s="130">
        <v>6</v>
      </c>
      <c r="I24" s="130">
        <v>145</v>
      </c>
      <c r="J24" s="130">
        <v>34</v>
      </c>
      <c r="K24" s="130">
        <v>12</v>
      </c>
      <c r="L24" s="130">
        <v>2</v>
      </c>
      <c r="M24" s="204">
        <v>40</v>
      </c>
      <c r="N24" s="171">
        <v>22</v>
      </c>
      <c r="O24" s="205">
        <v>4.4198895027624308E-2</v>
      </c>
      <c r="P24" s="172">
        <v>181</v>
      </c>
      <c r="Q24" s="172">
        <v>189</v>
      </c>
      <c r="R24" s="170">
        <v>11.8</v>
      </c>
      <c r="S24" s="130">
        <v>1</v>
      </c>
      <c r="T24" s="208"/>
      <c r="U24" t="s">
        <v>54</v>
      </c>
      <c r="V24" s="92">
        <v>-1.6582278210737331</v>
      </c>
      <c r="W24" s="92">
        <v>0.55506511593532393</v>
      </c>
      <c r="X24" s="92">
        <v>8.9248417916846741</v>
      </c>
      <c r="Y24" s="92">
        <v>2.8131772655067395E-3</v>
      </c>
      <c r="Z24" s="92">
        <v>0.19047623914853942</v>
      </c>
      <c r="AA24" s="92">
        <v>6.4175391137768156E-2</v>
      </c>
      <c r="AB24" s="92">
        <v>0.56534439505456413</v>
      </c>
      <c r="AC24" s="208"/>
      <c r="AD24">
        <v>0</v>
      </c>
      <c r="AE24">
        <v>0</v>
      </c>
      <c r="AF24">
        <v>1.9</v>
      </c>
      <c r="AG24">
        <v>48</v>
      </c>
      <c r="AH24">
        <v>2</v>
      </c>
      <c r="AI24">
        <v>1.7999999999999999E-2</v>
      </c>
      <c r="AJ24">
        <v>77</v>
      </c>
      <c r="AK24">
        <v>2</v>
      </c>
      <c r="AL24">
        <v>150</v>
      </c>
      <c r="AM24">
        <v>28</v>
      </c>
      <c r="AN24">
        <v>1</v>
      </c>
      <c r="AO24">
        <v>6</v>
      </c>
      <c r="AP24">
        <v>30</v>
      </c>
      <c r="AQ24">
        <v>24</v>
      </c>
      <c r="AR24">
        <v>1.9108280254777069E-2</v>
      </c>
      <c r="AS24">
        <v>157</v>
      </c>
      <c r="AT24">
        <v>160</v>
      </c>
      <c r="AU24">
        <v>5.9</v>
      </c>
      <c r="AV24" s="117">
        <v>0</v>
      </c>
      <c r="AW24" s="113">
        <v>1</v>
      </c>
      <c r="AX24" s="118">
        <v>1</v>
      </c>
      <c r="AY24">
        <v>0</v>
      </c>
      <c r="AZ24">
        <v>0.32922335148964077</v>
      </c>
      <c r="BA24" s="117">
        <v>0.32922335148964077</v>
      </c>
      <c r="BB24" s="118">
        <v>0.67077664851035923</v>
      </c>
      <c r="BC24" s="117">
        <v>-0.39931906104277209</v>
      </c>
      <c r="BD24" s="118">
        <v>100</v>
      </c>
      <c r="BE24">
        <v>0.4908092018718454</v>
      </c>
      <c r="CM24">
        <v>0.34490379263707327</v>
      </c>
      <c r="CN24">
        <v>0</v>
      </c>
      <c r="CO24">
        <v>1</v>
      </c>
      <c r="CP24">
        <v>17</v>
      </c>
      <c r="CQ24">
        <v>3</v>
      </c>
      <c r="CR24">
        <v>0.68518518518518512</v>
      </c>
      <c r="CS24">
        <v>0.96875</v>
      </c>
      <c r="CT24">
        <v>0</v>
      </c>
    </row>
    <row r="25" spans="1:98" x14ac:dyDescent="0.3">
      <c r="A25" s="129">
        <v>0</v>
      </c>
      <c r="B25" s="131">
        <v>1</v>
      </c>
      <c r="C25" s="170">
        <v>2.2999999999999998</v>
      </c>
      <c r="D25" s="171">
        <v>56</v>
      </c>
      <c r="E25" s="130">
        <v>7</v>
      </c>
      <c r="F25" s="203">
        <v>0.91100000000000003</v>
      </c>
      <c r="G25" s="130">
        <v>134</v>
      </c>
      <c r="H25" s="130">
        <v>2</v>
      </c>
      <c r="I25" s="130">
        <v>112</v>
      </c>
      <c r="J25" s="130">
        <v>30</v>
      </c>
      <c r="K25" s="130">
        <v>13</v>
      </c>
      <c r="L25" s="130">
        <v>1</v>
      </c>
      <c r="M25" s="204">
        <v>38</v>
      </c>
      <c r="N25" s="171">
        <v>34</v>
      </c>
      <c r="O25" s="205">
        <v>3.9325842696629212E-2</v>
      </c>
      <c r="P25" s="172">
        <v>178</v>
      </c>
      <c r="Q25" s="172">
        <v>185</v>
      </c>
      <c r="R25" s="170">
        <v>14</v>
      </c>
      <c r="S25" s="130">
        <v>1</v>
      </c>
      <c r="T25" s="208"/>
      <c r="U25" t="s">
        <v>40</v>
      </c>
      <c r="V25" s="92">
        <v>-0.37516974096428923</v>
      </c>
      <c r="W25" s="92">
        <v>1.1891741144535251</v>
      </c>
      <c r="X25" s="92">
        <v>9.9532454200910864E-2</v>
      </c>
      <c r="Y25" s="92">
        <v>0.75239143026050825</v>
      </c>
      <c r="Z25" s="92">
        <v>0.68717262754657205</v>
      </c>
      <c r="AA25" s="92">
        <v>6.6809621349000384E-2</v>
      </c>
      <c r="AB25" s="92">
        <v>7.067937379596076</v>
      </c>
      <c r="AC25" s="208"/>
      <c r="AD25">
        <v>0</v>
      </c>
      <c r="AE25">
        <v>0</v>
      </c>
      <c r="AF25">
        <v>1.9</v>
      </c>
      <c r="AG25">
        <v>48</v>
      </c>
      <c r="AH25">
        <v>12</v>
      </c>
      <c r="AI25">
        <v>0.183</v>
      </c>
      <c r="AJ25">
        <v>85</v>
      </c>
      <c r="AK25">
        <v>4</v>
      </c>
      <c r="AL25">
        <v>130</v>
      </c>
      <c r="AM25">
        <v>37</v>
      </c>
      <c r="AN25">
        <v>11</v>
      </c>
      <c r="AO25">
        <v>2</v>
      </c>
      <c r="AP25">
        <v>38</v>
      </c>
      <c r="AQ25">
        <v>22</v>
      </c>
      <c r="AR25">
        <v>4.0935672514619881E-2</v>
      </c>
      <c r="AS25">
        <v>171</v>
      </c>
      <c r="AT25">
        <v>178</v>
      </c>
      <c r="AU25">
        <v>9</v>
      </c>
      <c r="AV25" s="117">
        <v>1</v>
      </c>
      <c r="AW25" s="113">
        <v>0</v>
      </c>
      <c r="AX25" s="118">
        <v>1</v>
      </c>
      <c r="AY25">
        <v>1</v>
      </c>
      <c r="AZ25">
        <v>0.83845716928916603</v>
      </c>
      <c r="BA25" s="117">
        <v>0.83845716928916603</v>
      </c>
      <c r="BB25" s="118">
        <v>0.16154283071083397</v>
      </c>
      <c r="BC25" s="117">
        <v>-0.17619177917954246</v>
      </c>
      <c r="BD25" s="118">
        <v>100</v>
      </c>
      <c r="BE25">
        <v>0.19266676537310554</v>
      </c>
      <c r="CM25">
        <v>0.34830740742068617</v>
      </c>
      <c r="CN25">
        <v>0</v>
      </c>
      <c r="CO25">
        <v>1</v>
      </c>
      <c r="CP25">
        <v>17</v>
      </c>
      <c r="CQ25">
        <v>4</v>
      </c>
      <c r="CR25">
        <v>0.68518518518518512</v>
      </c>
      <c r="CS25">
        <v>0.95833333333333337</v>
      </c>
      <c r="CT25">
        <v>1.7746913580246781E-2</v>
      </c>
    </row>
    <row r="26" spans="1:98" x14ac:dyDescent="0.3">
      <c r="A26" s="129">
        <v>0</v>
      </c>
      <c r="B26" s="131">
        <v>0</v>
      </c>
      <c r="C26" s="170">
        <v>2.2999999999999998</v>
      </c>
      <c r="D26" s="171">
        <v>60</v>
      </c>
      <c r="E26" s="130">
        <v>3</v>
      </c>
      <c r="F26" s="203">
        <v>0.81299999999999994</v>
      </c>
      <c r="G26" s="130">
        <v>101</v>
      </c>
      <c r="H26" s="130">
        <v>3</v>
      </c>
      <c r="I26" s="130">
        <v>106</v>
      </c>
      <c r="J26" s="130">
        <v>44</v>
      </c>
      <c r="K26" s="130">
        <v>8</v>
      </c>
      <c r="L26" s="130">
        <v>3</v>
      </c>
      <c r="M26" s="204">
        <v>33</v>
      </c>
      <c r="N26" s="171">
        <v>45</v>
      </c>
      <c r="O26" s="205">
        <v>4.1176470588235294E-2</v>
      </c>
      <c r="P26" s="172">
        <v>170</v>
      </c>
      <c r="Q26" s="172">
        <v>177</v>
      </c>
      <c r="R26" s="170">
        <v>10.5</v>
      </c>
      <c r="S26" s="130">
        <v>1</v>
      </c>
      <c r="T26" s="208"/>
      <c r="U26" t="s">
        <v>41</v>
      </c>
      <c r="V26" s="92">
        <v>4.4361159849996543E-2</v>
      </c>
      <c r="W26" s="92">
        <v>4.3799923374812512E-2</v>
      </c>
      <c r="X26" s="92">
        <v>1.0257914705276929</v>
      </c>
      <c r="Y26" s="92">
        <v>0.31114918401728364</v>
      </c>
      <c r="Z26" s="92">
        <v>1.0453598287190773</v>
      </c>
      <c r="AA26" s="92">
        <v>0.95936361777037049</v>
      </c>
      <c r="AB26" s="92">
        <v>1.1390646374929985</v>
      </c>
      <c r="AC26" s="208"/>
      <c r="AD26">
        <v>0</v>
      </c>
      <c r="AE26">
        <v>0</v>
      </c>
      <c r="AF26">
        <v>1.9</v>
      </c>
      <c r="AG26">
        <v>49</v>
      </c>
      <c r="AH26">
        <v>10</v>
      </c>
      <c r="AI26">
        <v>1.248</v>
      </c>
      <c r="AJ26">
        <v>92</v>
      </c>
      <c r="AK26">
        <v>2</v>
      </c>
      <c r="AL26">
        <v>98</v>
      </c>
      <c r="AM26">
        <v>53</v>
      </c>
      <c r="AN26">
        <v>12</v>
      </c>
      <c r="AO26">
        <v>4</v>
      </c>
      <c r="AP26">
        <v>42</v>
      </c>
      <c r="AQ26">
        <v>25</v>
      </c>
      <c r="AR26">
        <v>0.04</v>
      </c>
      <c r="AS26">
        <v>175</v>
      </c>
      <c r="AT26">
        <v>182</v>
      </c>
      <c r="AU26">
        <v>9.4</v>
      </c>
      <c r="AV26" s="117">
        <v>0</v>
      </c>
      <c r="AW26" s="113">
        <v>1</v>
      </c>
      <c r="AX26" s="118">
        <v>1</v>
      </c>
      <c r="AY26">
        <v>0</v>
      </c>
      <c r="AZ26">
        <v>0.49850978608876212</v>
      </c>
      <c r="BA26" s="117">
        <v>0.49850978608876212</v>
      </c>
      <c r="BB26" s="118">
        <v>0.50149021391123783</v>
      </c>
      <c r="BC26" s="117">
        <v>-0.69017118540715483</v>
      </c>
      <c r="BD26" s="118">
        <v>100</v>
      </c>
      <c r="BE26">
        <v>0.99405685746242067</v>
      </c>
      <c r="CM26">
        <v>0.35361605058196005</v>
      </c>
      <c r="CN26">
        <v>1</v>
      </c>
      <c r="CO26">
        <v>0</v>
      </c>
      <c r="CP26">
        <v>18</v>
      </c>
      <c r="CQ26">
        <v>4</v>
      </c>
      <c r="CR26">
        <v>0.66666666666666674</v>
      </c>
      <c r="CS26">
        <v>0.95833333333333337</v>
      </c>
      <c r="CT26">
        <v>0</v>
      </c>
    </row>
    <row r="27" spans="1:98" x14ac:dyDescent="0.3">
      <c r="A27" s="129">
        <v>0</v>
      </c>
      <c r="B27" s="131">
        <v>0</v>
      </c>
      <c r="C27" s="170">
        <v>1.6</v>
      </c>
      <c r="D27" s="171">
        <v>40</v>
      </c>
      <c r="E27" s="130">
        <v>14</v>
      </c>
      <c r="F27" s="203">
        <v>0.97599999999999998</v>
      </c>
      <c r="G27" s="130">
        <v>82</v>
      </c>
      <c r="H27" s="130">
        <v>2</v>
      </c>
      <c r="I27" s="130">
        <v>101</v>
      </c>
      <c r="J27" s="130">
        <v>37</v>
      </c>
      <c r="K27" s="130">
        <v>5</v>
      </c>
      <c r="L27" s="130">
        <v>3</v>
      </c>
      <c r="M27" s="204">
        <v>40</v>
      </c>
      <c r="N27" s="171">
        <v>9</v>
      </c>
      <c r="O27" s="205">
        <v>3.0674846625766871E-2</v>
      </c>
      <c r="P27" s="172">
        <v>163</v>
      </c>
      <c r="Q27" s="172">
        <v>168</v>
      </c>
      <c r="R27" s="170">
        <v>6.2</v>
      </c>
      <c r="S27" s="130">
        <v>0</v>
      </c>
      <c r="T27" s="208"/>
      <c r="U27" t="s">
        <v>42</v>
      </c>
      <c r="V27" s="92">
        <v>4.8594733704088892E-2</v>
      </c>
      <c r="W27" s="92">
        <v>5.2250349706018863E-2</v>
      </c>
      <c r="X27" s="92">
        <v>0.86496793902552327</v>
      </c>
      <c r="Y27" s="92">
        <v>0.35235217325613388</v>
      </c>
      <c r="Z27" s="92">
        <v>1.0497948180614436</v>
      </c>
      <c r="AA27" s="92">
        <v>0.94760827902611722</v>
      </c>
      <c r="AB27" s="92">
        <v>1.1630007719659077</v>
      </c>
      <c r="AC27" s="208"/>
      <c r="AD27">
        <v>0</v>
      </c>
      <c r="AE27">
        <v>0</v>
      </c>
      <c r="AF27">
        <v>1.9</v>
      </c>
      <c r="AG27">
        <v>49</v>
      </c>
      <c r="AH27">
        <v>16</v>
      </c>
      <c r="AI27">
        <v>0.98299999999999998</v>
      </c>
      <c r="AJ27">
        <v>71</v>
      </c>
      <c r="AK27">
        <v>4</v>
      </c>
      <c r="AL27">
        <v>112</v>
      </c>
      <c r="AM27">
        <v>39</v>
      </c>
      <c r="AN27">
        <v>7</v>
      </c>
      <c r="AO27">
        <v>3</v>
      </c>
      <c r="AP27">
        <v>45</v>
      </c>
      <c r="AQ27">
        <v>23</v>
      </c>
      <c r="AR27">
        <v>2.8571428571428571E-2</v>
      </c>
      <c r="AS27">
        <v>175</v>
      </c>
      <c r="AT27">
        <v>180</v>
      </c>
      <c r="AU27">
        <v>8.1</v>
      </c>
      <c r="AV27" s="117">
        <v>1</v>
      </c>
      <c r="AW27" s="113">
        <v>0</v>
      </c>
      <c r="AX27" s="118">
        <v>1</v>
      </c>
      <c r="AY27">
        <v>1</v>
      </c>
      <c r="AZ27">
        <v>0.83672728530493456</v>
      </c>
      <c r="BA27" s="117">
        <v>0.83672728530493456</v>
      </c>
      <c r="BB27" s="118">
        <v>0.16327271469506544</v>
      </c>
      <c r="BC27" s="117">
        <v>-0.17825708559327813</v>
      </c>
      <c r="BD27" s="118">
        <v>100</v>
      </c>
      <c r="BE27">
        <v>0.19513253309955439</v>
      </c>
      <c r="CM27">
        <v>0.35775736316620832</v>
      </c>
      <c r="CN27">
        <v>0</v>
      </c>
      <c r="CO27">
        <v>1</v>
      </c>
      <c r="CP27">
        <v>18</v>
      </c>
      <c r="CQ27">
        <v>5</v>
      </c>
      <c r="CR27">
        <v>0.66666666666666674</v>
      </c>
      <c r="CS27">
        <v>0.94791666666666663</v>
      </c>
      <c r="CT27">
        <v>1.755401234567909E-2</v>
      </c>
    </row>
    <row r="28" spans="1:98" x14ac:dyDescent="0.3">
      <c r="A28" s="129">
        <v>1</v>
      </c>
      <c r="B28" s="131">
        <v>1</v>
      </c>
      <c r="C28" s="170">
        <v>3.4</v>
      </c>
      <c r="D28" s="171">
        <v>85</v>
      </c>
      <c r="E28" s="130">
        <v>12</v>
      </c>
      <c r="F28" s="203">
        <v>1.86</v>
      </c>
      <c r="G28" s="130">
        <v>311</v>
      </c>
      <c r="H28" s="130">
        <v>2</v>
      </c>
      <c r="I28" s="130">
        <v>124</v>
      </c>
      <c r="J28" s="130">
        <v>37</v>
      </c>
      <c r="K28" s="130">
        <v>13</v>
      </c>
      <c r="L28" s="130">
        <v>2</v>
      </c>
      <c r="M28" s="204">
        <v>42</v>
      </c>
      <c r="N28" s="171">
        <v>62</v>
      </c>
      <c r="O28" s="205">
        <v>4.878048780487805E-2</v>
      </c>
      <c r="P28" s="172">
        <v>164</v>
      </c>
      <c r="Q28" s="172">
        <v>172</v>
      </c>
      <c r="R28" s="170">
        <v>16.899999999999999</v>
      </c>
      <c r="S28" s="130">
        <v>1</v>
      </c>
      <c r="T28" s="208"/>
      <c r="U28" t="s">
        <v>43</v>
      </c>
      <c r="V28" s="92">
        <v>0.85076186508488838</v>
      </c>
      <c r="W28" s="92">
        <v>0.37896618097561863</v>
      </c>
      <c r="X28" s="92">
        <v>5.0398210833067765</v>
      </c>
      <c r="Y28" s="92">
        <v>2.4771048282077053E-2</v>
      </c>
      <c r="Z28" s="92">
        <v>2.3414300263563597</v>
      </c>
      <c r="AA28" s="92">
        <v>1.1140497495757475</v>
      </c>
      <c r="AB28" s="92">
        <v>4.9210500432417064</v>
      </c>
      <c r="AC28" s="208"/>
      <c r="AD28">
        <v>0</v>
      </c>
      <c r="AE28">
        <v>0</v>
      </c>
      <c r="AF28">
        <v>1.9</v>
      </c>
      <c r="AG28">
        <v>51</v>
      </c>
      <c r="AH28">
        <v>6</v>
      </c>
      <c r="AI28">
        <v>0.498</v>
      </c>
      <c r="AJ28">
        <v>31</v>
      </c>
      <c r="AK28">
        <v>4</v>
      </c>
      <c r="AL28">
        <v>117</v>
      </c>
      <c r="AM28">
        <v>30</v>
      </c>
      <c r="AN28">
        <v>5</v>
      </c>
      <c r="AO28">
        <v>2</v>
      </c>
      <c r="AP28">
        <v>36</v>
      </c>
      <c r="AQ28">
        <v>20</v>
      </c>
      <c r="AR28">
        <v>4.4692737430167599E-2</v>
      </c>
      <c r="AS28">
        <v>179</v>
      </c>
      <c r="AT28">
        <v>187</v>
      </c>
      <c r="AU28">
        <v>9.6</v>
      </c>
      <c r="AV28" s="117">
        <v>1</v>
      </c>
      <c r="AW28" s="113">
        <v>0</v>
      </c>
      <c r="AX28" s="118">
        <v>1</v>
      </c>
      <c r="AY28">
        <v>1</v>
      </c>
      <c r="AZ28">
        <v>0.79598533824245277</v>
      </c>
      <c r="BA28" s="117">
        <v>0.79598533824245277</v>
      </c>
      <c r="BB28" s="118">
        <v>0.20401466175754723</v>
      </c>
      <c r="BC28" s="117">
        <v>-0.22817451260079236</v>
      </c>
      <c r="BD28" s="118">
        <v>100</v>
      </c>
      <c r="BE28">
        <v>0.25630454727723323</v>
      </c>
      <c r="CM28">
        <v>0.36313836038421377</v>
      </c>
      <c r="CN28">
        <v>1</v>
      </c>
      <c r="CO28">
        <v>0</v>
      </c>
      <c r="CP28">
        <v>19</v>
      </c>
      <c r="CQ28">
        <v>5</v>
      </c>
      <c r="CR28">
        <v>0.64814814814814814</v>
      </c>
      <c r="CS28">
        <v>0.94791666666666663</v>
      </c>
      <c r="CT28">
        <v>0</v>
      </c>
    </row>
    <row r="29" spans="1:98" x14ac:dyDescent="0.3">
      <c r="A29" s="129">
        <v>0</v>
      </c>
      <c r="B29" s="131">
        <v>0</v>
      </c>
      <c r="C29" s="170">
        <v>1.5</v>
      </c>
      <c r="D29" s="171">
        <v>35</v>
      </c>
      <c r="E29" s="130">
        <v>6</v>
      </c>
      <c r="F29" s="203">
        <v>4.7E-2</v>
      </c>
      <c r="G29" s="130">
        <v>65</v>
      </c>
      <c r="H29" s="130">
        <v>4</v>
      </c>
      <c r="I29" s="130">
        <v>88</v>
      </c>
      <c r="J29" s="130">
        <v>27</v>
      </c>
      <c r="K29" s="130">
        <v>5</v>
      </c>
      <c r="L29" s="130">
        <v>6</v>
      </c>
      <c r="M29" s="204">
        <v>37</v>
      </c>
      <c r="N29" s="171">
        <v>16</v>
      </c>
      <c r="O29" s="205">
        <v>3.3333333333333333E-2</v>
      </c>
      <c r="P29" s="172">
        <v>180</v>
      </c>
      <c r="Q29" s="172">
        <v>186</v>
      </c>
      <c r="R29" s="170">
        <v>7.9</v>
      </c>
      <c r="S29" s="130">
        <v>1</v>
      </c>
      <c r="T29" s="208"/>
      <c r="U29" t="s">
        <v>44</v>
      </c>
      <c r="V29" s="92">
        <v>1.7073617741555389E-2</v>
      </c>
      <c r="W29" s="92">
        <v>1.0493494647110585E-2</v>
      </c>
      <c r="X29" s="92">
        <v>2.6473466772021026</v>
      </c>
      <c r="Y29" s="92">
        <v>0.10372289132175928</v>
      </c>
      <c r="Z29" s="92">
        <v>1.0172202050230177</v>
      </c>
      <c r="AA29" s="92">
        <v>0.99651284047405331</v>
      </c>
      <c r="AB29" s="92">
        <v>1.0383578650274423</v>
      </c>
      <c r="AC29" s="208"/>
      <c r="AD29">
        <v>0</v>
      </c>
      <c r="AE29">
        <v>0</v>
      </c>
      <c r="AF29">
        <v>1.9</v>
      </c>
      <c r="AG29">
        <v>51</v>
      </c>
      <c r="AH29">
        <v>12</v>
      </c>
      <c r="AI29">
        <v>1</v>
      </c>
      <c r="AJ29">
        <v>66</v>
      </c>
      <c r="AK29">
        <v>3</v>
      </c>
      <c r="AL29">
        <v>90</v>
      </c>
      <c r="AM29">
        <v>34</v>
      </c>
      <c r="AN29">
        <v>6</v>
      </c>
      <c r="AO29">
        <v>2</v>
      </c>
      <c r="AP29">
        <v>40</v>
      </c>
      <c r="AQ29">
        <v>25</v>
      </c>
      <c r="AR29">
        <v>3.3707865168539325E-2</v>
      </c>
      <c r="AS29">
        <v>178</v>
      </c>
      <c r="AT29">
        <v>184</v>
      </c>
      <c r="AU29">
        <v>8</v>
      </c>
      <c r="AV29" s="117">
        <v>1</v>
      </c>
      <c r="AW29" s="113">
        <v>0</v>
      </c>
      <c r="AX29" s="118">
        <v>1</v>
      </c>
      <c r="AY29">
        <v>1</v>
      </c>
      <c r="AZ29">
        <v>0.88069702146021689</v>
      </c>
      <c r="BA29" s="117">
        <v>0.88069702146021689</v>
      </c>
      <c r="BB29" s="118">
        <v>0.11930297853978311</v>
      </c>
      <c r="BC29" s="117">
        <v>-0.1270416151905028</v>
      </c>
      <c r="BD29" s="118">
        <v>100</v>
      </c>
      <c r="BE29">
        <v>0.13546426936016645</v>
      </c>
      <c r="CM29">
        <v>0.36418937009448099</v>
      </c>
      <c r="CN29">
        <v>0</v>
      </c>
      <c r="CO29">
        <v>1</v>
      </c>
      <c r="CP29">
        <v>19</v>
      </c>
      <c r="CQ29">
        <v>6</v>
      </c>
      <c r="CR29">
        <v>0.64814814814814814</v>
      </c>
      <c r="CS29">
        <v>0.9375</v>
      </c>
      <c r="CT29">
        <v>0</v>
      </c>
    </row>
    <row r="30" spans="1:98" x14ac:dyDescent="0.3">
      <c r="A30" s="129">
        <v>0</v>
      </c>
      <c r="B30" s="131">
        <v>0</v>
      </c>
      <c r="C30" s="170">
        <v>1.9</v>
      </c>
      <c r="D30" s="171">
        <v>51</v>
      </c>
      <c r="E30" s="130">
        <v>6</v>
      </c>
      <c r="F30" s="203">
        <v>0.498</v>
      </c>
      <c r="G30" s="130">
        <v>31</v>
      </c>
      <c r="H30" s="130">
        <v>4</v>
      </c>
      <c r="I30" s="130">
        <v>117</v>
      </c>
      <c r="J30" s="130">
        <v>30</v>
      </c>
      <c r="K30" s="130">
        <v>5</v>
      </c>
      <c r="L30" s="130">
        <v>2</v>
      </c>
      <c r="M30" s="204">
        <v>36</v>
      </c>
      <c r="N30" s="171">
        <v>20</v>
      </c>
      <c r="O30" s="205">
        <v>4.4692737430167599E-2</v>
      </c>
      <c r="P30" s="172">
        <v>179</v>
      </c>
      <c r="Q30" s="172">
        <v>187</v>
      </c>
      <c r="R30" s="170">
        <v>9.6</v>
      </c>
      <c r="S30" s="130">
        <v>1</v>
      </c>
      <c r="T30" s="208"/>
      <c r="U30" t="s">
        <v>45</v>
      </c>
      <c r="V30" s="92">
        <v>0.37115445860657342</v>
      </c>
      <c r="W30" s="92">
        <v>0.16434597987625016</v>
      </c>
      <c r="X30" s="92">
        <v>5.1002468206006064</v>
      </c>
      <c r="Y30" s="92">
        <v>2.3922439215299969E-2</v>
      </c>
      <c r="Z30" s="92">
        <v>1.4494069294726342</v>
      </c>
      <c r="AA30" s="92">
        <v>1.0502647308865172</v>
      </c>
      <c r="AB30" s="92">
        <v>2.000238973491991</v>
      </c>
      <c r="AC30" s="208"/>
      <c r="AD30">
        <v>0</v>
      </c>
      <c r="AE30">
        <v>0</v>
      </c>
      <c r="AF30">
        <v>1.9</v>
      </c>
      <c r="AG30">
        <v>53</v>
      </c>
      <c r="AH30">
        <v>21</v>
      </c>
      <c r="AI30">
        <v>0.56799999999999995</v>
      </c>
      <c r="AJ30">
        <v>125</v>
      </c>
      <c r="AK30">
        <v>3</v>
      </c>
      <c r="AL30">
        <v>109</v>
      </c>
      <c r="AM30">
        <v>44</v>
      </c>
      <c r="AN30">
        <v>8</v>
      </c>
      <c r="AO30">
        <v>3</v>
      </c>
      <c r="AP30">
        <v>45</v>
      </c>
      <c r="AQ30">
        <v>34</v>
      </c>
      <c r="AR30">
        <v>4.3749999999999997E-2</v>
      </c>
      <c r="AS30">
        <v>160</v>
      </c>
      <c r="AT30">
        <v>167</v>
      </c>
      <c r="AU30">
        <v>8.5</v>
      </c>
      <c r="AV30" s="117">
        <v>0</v>
      </c>
      <c r="AW30" s="113">
        <v>1</v>
      </c>
      <c r="AX30" s="118">
        <v>1</v>
      </c>
      <c r="AY30">
        <v>0</v>
      </c>
      <c r="AZ30">
        <v>0.66858469731609371</v>
      </c>
      <c r="BA30" s="117">
        <v>0.66858469731609371</v>
      </c>
      <c r="BB30" s="118">
        <v>0.33141530268390629</v>
      </c>
      <c r="BC30" s="117">
        <v>-1.1043829991839722</v>
      </c>
      <c r="BD30" s="118">
        <v>0</v>
      </c>
      <c r="BE30">
        <v>2.0173621794216583</v>
      </c>
      <c r="CM30">
        <v>0.38552135110965263</v>
      </c>
      <c r="CN30">
        <v>0</v>
      </c>
      <c r="CO30">
        <v>1</v>
      </c>
      <c r="CP30">
        <v>19</v>
      </c>
      <c r="CQ30">
        <v>7</v>
      </c>
      <c r="CR30">
        <v>0.64814814814814814</v>
      </c>
      <c r="CS30">
        <v>0.92708333333333337</v>
      </c>
      <c r="CT30">
        <v>0</v>
      </c>
    </row>
    <row r="31" spans="1:98" x14ac:dyDescent="0.3">
      <c r="A31" s="129">
        <v>1</v>
      </c>
      <c r="B31" s="131">
        <v>1</v>
      </c>
      <c r="C31" s="170">
        <v>3.7</v>
      </c>
      <c r="D31" s="171">
        <v>102</v>
      </c>
      <c r="E31" s="130">
        <v>12</v>
      </c>
      <c r="F31" s="203">
        <v>8.4000000000000005E-2</v>
      </c>
      <c r="G31" s="130">
        <v>249</v>
      </c>
      <c r="H31" s="130">
        <v>2</v>
      </c>
      <c r="I31" s="171">
        <v>86</v>
      </c>
      <c r="J31" s="130">
        <v>38</v>
      </c>
      <c r="K31" s="130">
        <v>11</v>
      </c>
      <c r="L31" s="130">
        <v>2</v>
      </c>
      <c r="M31" s="204">
        <v>32</v>
      </c>
      <c r="N31" s="171">
        <v>114</v>
      </c>
      <c r="O31" s="205">
        <v>4.1176470588235294E-2</v>
      </c>
      <c r="P31" s="172">
        <v>170</v>
      </c>
      <c r="Q31" s="172">
        <v>177</v>
      </c>
      <c r="R31" s="170">
        <v>16.3</v>
      </c>
      <c r="S31" s="130">
        <v>1</v>
      </c>
      <c r="T31" s="208"/>
      <c r="U31" t="s">
        <v>46</v>
      </c>
      <c r="V31" s="92">
        <v>7.0826921071031482E-3</v>
      </c>
      <c r="W31" s="92">
        <v>1.308026842001743E-2</v>
      </c>
      <c r="X31" s="92">
        <v>0.29319962693656115</v>
      </c>
      <c r="Y31" s="92">
        <v>0.58817739231678656</v>
      </c>
      <c r="Z31" s="92">
        <v>1.0071078336924977</v>
      </c>
      <c r="AA31" s="92">
        <v>0.98161690592943618</v>
      </c>
      <c r="AB31" s="92">
        <v>1.0332607176569006</v>
      </c>
      <c r="AC31" s="208"/>
      <c r="AD31">
        <v>0</v>
      </c>
      <c r="AE31">
        <v>0</v>
      </c>
      <c r="AF31">
        <v>1.9</v>
      </c>
      <c r="AG31">
        <v>55</v>
      </c>
      <c r="AH31">
        <v>11</v>
      </c>
      <c r="AI31">
        <v>8.5000000000000006E-2</v>
      </c>
      <c r="AJ31">
        <v>125</v>
      </c>
      <c r="AK31">
        <v>7</v>
      </c>
      <c r="AL31">
        <v>107</v>
      </c>
      <c r="AM31">
        <v>38</v>
      </c>
      <c r="AN31">
        <v>4</v>
      </c>
      <c r="AO31">
        <v>5</v>
      </c>
      <c r="AP31">
        <v>32</v>
      </c>
      <c r="AQ31">
        <v>35</v>
      </c>
      <c r="AR31">
        <v>4.3209876543209874E-2</v>
      </c>
      <c r="AS31">
        <v>162</v>
      </c>
      <c r="AT31">
        <v>169</v>
      </c>
      <c r="AU31">
        <v>9.3000000000000007</v>
      </c>
      <c r="AV31" s="117">
        <v>1</v>
      </c>
      <c r="AW31" s="113">
        <v>0</v>
      </c>
      <c r="AX31" s="118">
        <v>1</v>
      </c>
      <c r="AY31">
        <v>1</v>
      </c>
      <c r="AZ31">
        <v>0.79868794948230037</v>
      </c>
      <c r="BA31" s="117">
        <v>0.79868794948230037</v>
      </c>
      <c r="BB31" s="118">
        <v>0.20131205051769963</v>
      </c>
      <c r="BC31" s="117">
        <v>-0.22478496083719321</v>
      </c>
      <c r="BD31" s="118">
        <v>100</v>
      </c>
      <c r="BE31">
        <v>0.25205344671618946</v>
      </c>
      <c r="CM31">
        <v>0.41663511759131777</v>
      </c>
      <c r="CN31">
        <v>0</v>
      </c>
      <c r="CO31">
        <v>1</v>
      </c>
      <c r="CP31">
        <v>19</v>
      </c>
      <c r="CQ31">
        <v>8</v>
      </c>
      <c r="CR31">
        <v>0.64814814814814814</v>
      </c>
      <c r="CS31">
        <v>0.91666666666666663</v>
      </c>
      <c r="CT31">
        <v>1.697530864197528E-2</v>
      </c>
    </row>
    <row r="32" spans="1:98" x14ac:dyDescent="0.3">
      <c r="A32" s="129">
        <v>1</v>
      </c>
      <c r="B32" s="131">
        <v>0</v>
      </c>
      <c r="C32" s="170">
        <v>2.6</v>
      </c>
      <c r="D32" s="171">
        <v>70</v>
      </c>
      <c r="E32" s="130">
        <v>14</v>
      </c>
      <c r="F32" s="203">
        <v>4.8000000000000001E-2</v>
      </c>
      <c r="G32" s="130">
        <v>197</v>
      </c>
      <c r="H32" s="130">
        <v>4</v>
      </c>
      <c r="I32" s="130">
        <v>72</v>
      </c>
      <c r="J32" s="130">
        <v>35</v>
      </c>
      <c r="K32" s="130">
        <v>11</v>
      </c>
      <c r="L32" s="130">
        <v>3</v>
      </c>
      <c r="M32" s="204">
        <v>42</v>
      </c>
      <c r="N32" s="171">
        <v>56</v>
      </c>
      <c r="O32" s="205">
        <v>3.614457831325301E-2</v>
      </c>
      <c r="P32" s="172">
        <v>166</v>
      </c>
      <c r="Q32" s="172">
        <v>172</v>
      </c>
      <c r="R32" s="170">
        <v>11.2</v>
      </c>
      <c r="S32" s="130">
        <v>1</v>
      </c>
      <c r="T32" s="208"/>
      <c r="U32" t="s">
        <v>49</v>
      </c>
      <c r="V32" s="92">
        <v>-0.10333967252849009</v>
      </c>
      <c r="W32" s="92">
        <v>3.6949602885712696E-2</v>
      </c>
      <c r="X32" s="92">
        <v>7.821942364872652</v>
      </c>
      <c r="Y32" s="92">
        <v>5.1615693907478234E-3</v>
      </c>
      <c r="Z32" s="92">
        <v>0.90182059776806722</v>
      </c>
      <c r="AA32" s="92">
        <v>0.83881964201267623</v>
      </c>
      <c r="AB32" s="92">
        <v>0.96955334594616449</v>
      </c>
      <c r="AC32" s="208"/>
      <c r="AD32">
        <v>0</v>
      </c>
      <c r="AE32">
        <v>0</v>
      </c>
      <c r="AF32">
        <v>1.9</v>
      </c>
      <c r="AG32">
        <v>56</v>
      </c>
      <c r="AH32">
        <v>3</v>
      </c>
      <c r="AI32">
        <v>1.4039999999999999</v>
      </c>
      <c r="AJ32">
        <v>69</v>
      </c>
      <c r="AK32">
        <v>1</v>
      </c>
      <c r="AL32">
        <v>87</v>
      </c>
      <c r="AM32">
        <v>34</v>
      </c>
      <c r="AN32">
        <v>8</v>
      </c>
      <c r="AO32">
        <v>2</v>
      </c>
      <c r="AP32">
        <v>32</v>
      </c>
      <c r="AQ32">
        <v>38</v>
      </c>
      <c r="AR32">
        <v>4.0229885057471264E-2</v>
      </c>
      <c r="AS32">
        <v>174</v>
      </c>
      <c r="AT32">
        <v>181</v>
      </c>
      <c r="AU32">
        <v>9</v>
      </c>
      <c r="AV32" s="117">
        <v>1</v>
      </c>
      <c r="AW32" s="113">
        <v>0</v>
      </c>
      <c r="AX32" s="118">
        <v>1</v>
      </c>
      <c r="AY32">
        <v>1</v>
      </c>
      <c r="AZ32">
        <v>0.79828889290794136</v>
      </c>
      <c r="BA32" s="117">
        <v>0.79828889290794136</v>
      </c>
      <c r="BB32" s="118">
        <v>0.20171110709205864</v>
      </c>
      <c r="BC32" s="117">
        <v>-0.22528472585829096</v>
      </c>
      <c r="BD32" s="118">
        <v>100</v>
      </c>
      <c r="BE32">
        <v>0.25267933561906636</v>
      </c>
      <c r="CM32">
        <v>0.41885829942654551</v>
      </c>
      <c r="CN32">
        <v>1</v>
      </c>
      <c r="CO32">
        <v>0</v>
      </c>
      <c r="CP32">
        <v>20</v>
      </c>
      <c r="CQ32">
        <v>8</v>
      </c>
      <c r="CR32">
        <v>0.62962962962962965</v>
      </c>
      <c r="CS32">
        <v>0.91666666666666663</v>
      </c>
      <c r="CT32">
        <v>0</v>
      </c>
    </row>
    <row r="33" spans="1:98" x14ac:dyDescent="0.3">
      <c r="A33" s="129">
        <v>1</v>
      </c>
      <c r="B33" s="131">
        <v>1</v>
      </c>
      <c r="C33" s="170">
        <v>2.5</v>
      </c>
      <c r="D33" s="171">
        <v>61</v>
      </c>
      <c r="E33" s="130">
        <v>7</v>
      </c>
      <c r="F33" s="203">
        <v>0.96</v>
      </c>
      <c r="G33" s="130">
        <v>213</v>
      </c>
      <c r="H33" s="130">
        <v>2</v>
      </c>
      <c r="I33" s="130">
        <v>101</v>
      </c>
      <c r="J33" s="130">
        <v>30</v>
      </c>
      <c r="K33" s="130">
        <v>10</v>
      </c>
      <c r="L33" s="130">
        <v>5</v>
      </c>
      <c r="M33" s="204">
        <v>39</v>
      </c>
      <c r="N33" s="171">
        <v>43</v>
      </c>
      <c r="O33" s="205">
        <v>2.976190476190476E-2</v>
      </c>
      <c r="P33" s="172">
        <v>168</v>
      </c>
      <c r="Q33" s="172">
        <v>173</v>
      </c>
      <c r="R33" s="170">
        <v>13.1</v>
      </c>
      <c r="S33" s="130">
        <v>1</v>
      </c>
      <c r="T33" s="208"/>
      <c r="U33" t="s">
        <v>50</v>
      </c>
      <c r="V33" s="92">
        <v>0.12576795592347942</v>
      </c>
      <c r="W33" s="92">
        <v>7.3475291983606958E-2</v>
      </c>
      <c r="X33" s="92">
        <v>2.9299308041842429</v>
      </c>
      <c r="Y33" s="92">
        <v>8.695121922509147E-2</v>
      </c>
      <c r="Z33" s="92">
        <v>1.1340189953598119</v>
      </c>
      <c r="AA33" s="92">
        <v>0.98192438941156723</v>
      </c>
      <c r="AB33" s="92">
        <v>1.3096722066426427</v>
      </c>
      <c r="AC33" s="208"/>
      <c r="AD33">
        <v>0</v>
      </c>
      <c r="AE33">
        <v>0</v>
      </c>
      <c r="AF33">
        <v>1.9</v>
      </c>
      <c r="AG33">
        <v>56</v>
      </c>
      <c r="AH33">
        <v>4</v>
      </c>
      <c r="AI33">
        <v>0.123</v>
      </c>
      <c r="AJ33">
        <v>113</v>
      </c>
      <c r="AK33">
        <v>3</v>
      </c>
      <c r="AL33">
        <v>132</v>
      </c>
      <c r="AM33">
        <v>45</v>
      </c>
      <c r="AN33">
        <v>6</v>
      </c>
      <c r="AO33">
        <v>3</v>
      </c>
      <c r="AP33">
        <v>31</v>
      </c>
      <c r="AQ33">
        <v>36</v>
      </c>
      <c r="AR33">
        <v>3.7267080745341616E-2</v>
      </c>
      <c r="AS33">
        <v>161</v>
      </c>
      <c r="AT33">
        <v>167</v>
      </c>
      <c r="AU33">
        <v>7.2</v>
      </c>
      <c r="AV33" s="117">
        <v>0</v>
      </c>
      <c r="AW33" s="113">
        <v>1</v>
      </c>
      <c r="AX33" s="118">
        <v>1</v>
      </c>
      <c r="AY33">
        <v>0</v>
      </c>
      <c r="AZ33">
        <v>0.51430313634591229</v>
      </c>
      <c r="BA33" s="117">
        <v>0.51430313634591229</v>
      </c>
      <c r="BB33" s="118">
        <v>0.48569686365408771</v>
      </c>
      <c r="BC33" s="117">
        <v>-0.72217058702397019</v>
      </c>
      <c r="BD33" s="118">
        <v>0</v>
      </c>
      <c r="BE33">
        <v>1.0588973798937231</v>
      </c>
      <c r="CM33">
        <v>0.41926919281678815</v>
      </c>
      <c r="CN33">
        <v>0</v>
      </c>
      <c r="CO33">
        <v>1</v>
      </c>
      <c r="CP33">
        <v>20</v>
      </c>
      <c r="CQ33">
        <v>9</v>
      </c>
      <c r="CR33">
        <v>0.62962962962962965</v>
      </c>
      <c r="CS33">
        <v>0.90625</v>
      </c>
      <c r="CT33">
        <v>0</v>
      </c>
    </row>
    <row r="34" spans="1:98" x14ac:dyDescent="0.3">
      <c r="A34" s="129">
        <v>0</v>
      </c>
      <c r="B34" s="131">
        <v>0</v>
      </c>
      <c r="C34" s="170">
        <v>1.8</v>
      </c>
      <c r="D34" s="171">
        <v>44</v>
      </c>
      <c r="E34" s="130">
        <v>3</v>
      </c>
      <c r="F34" s="203">
        <v>1.18</v>
      </c>
      <c r="G34" s="130">
        <v>69</v>
      </c>
      <c r="H34" s="130">
        <v>2</v>
      </c>
      <c r="I34" s="130">
        <v>72</v>
      </c>
      <c r="J34" s="130">
        <v>34</v>
      </c>
      <c r="K34" s="130">
        <v>6</v>
      </c>
      <c r="L34" s="130">
        <v>2</v>
      </c>
      <c r="M34" s="204">
        <v>47</v>
      </c>
      <c r="N34" s="171">
        <v>20</v>
      </c>
      <c r="O34" s="205">
        <v>2.8089887640449437E-2</v>
      </c>
      <c r="P34" s="172">
        <v>178</v>
      </c>
      <c r="Q34" s="172">
        <v>183</v>
      </c>
      <c r="R34" s="170">
        <v>8</v>
      </c>
      <c r="S34" s="130">
        <v>0</v>
      </c>
      <c r="T34" s="208"/>
      <c r="U34" t="s">
        <v>51</v>
      </c>
      <c r="V34" s="92">
        <v>-0.13692590462513576</v>
      </c>
      <c r="W34" s="92">
        <v>0.19701841230025666</v>
      </c>
      <c r="X34" s="92">
        <v>0.48301165223455095</v>
      </c>
      <c r="Y34" s="92">
        <v>0.48706131953955889</v>
      </c>
      <c r="Z34" s="92">
        <v>0.87203483748655686</v>
      </c>
      <c r="AA34" s="92">
        <v>0.59269526622087643</v>
      </c>
      <c r="AB34" s="92">
        <v>1.2830282290576198</v>
      </c>
      <c r="AC34" s="208"/>
      <c r="AD34">
        <v>0</v>
      </c>
      <c r="AE34">
        <v>0</v>
      </c>
      <c r="AF34">
        <v>1.9</v>
      </c>
      <c r="AG34">
        <v>56</v>
      </c>
      <c r="AH34">
        <v>24</v>
      </c>
      <c r="AI34">
        <v>1.56</v>
      </c>
      <c r="AJ34">
        <v>115</v>
      </c>
      <c r="AK34">
        <v>5</v>
      </c>
      <c r="AL34">
        <v>87</v>
      </c>
      <c r="AM34">
        <v>46</v>
      </c>
      <c r="AN34">
        <v>1</v>
      </c>
      <c r="AO34">
        <v>4</v>
      </c>
      <c r="AP34">
        <v>45</v>
      </c>
      <c r="AQ34">
        <v>37</v>
      </c>
      <c r="AR34">
        <v>2.4691358024691357E-2</v>
      </c>
      <c r="AS34">
        <v>162</v>
      </c>
      <c r="AT34">
        <v>166</v>
      </c>
      <c r="AU34">
        <v>7.3</v>
      </c>
      <c r="AV34" s="117">
        <v>1</v>
      </c>
      <c r="AW34" s="113">
        <v>0</v>
      </c>
      <c r="AX34" s="118">
        <v>1</v>
      </c>
      <c r="AY34">
        <v>1</v>
      </c>
      <c r="AZ34">
        <v>0.81187117042576917</v>
      </c>
      <c r="BA34" s="117">
        <v>0.81187117042576917</v>
      </c>
      <c r="BB34" s="118">
        <v>0.18812882957423083</v>
      </c>
      <c r="BC34" s="117">
        <v>-0.20841360851895166</v>
      </c>
      <c r="BD34" s="118">
        <v>100</v>
      </c>
      <c r="BE34">
        <v>0.23172251513201356</v>
      </c>
      <c r="CM34">
        <v>0.43455290300690852</v>
      </c>
      <c r="CN34">
        <v>0</v>
      </c>
      <c r="CO34">
        <v>1</v>
      </c>
      <c r="CP34">
        <v>20</v>
      </c>
      <c r="CQ34">
        <v>10</v>
      </c>
      <c r="CR34">
        <v>0.62962962962962965</v>
      </c>
      <c r="CS34">
        <v>0.89583333333333337</v>
      </c>
      <c r="CT34">
        <v>0</v>
      </c>
    </row>
    <row r="35" spans="1:98" x14ac:dyDescent="0.3">
      <c r="A35" s="129">
        <v>1</v>
      </c>
      <c r="B35" s="131">
        <v>0</v>
      </c>
      <c r="C35" s="170">
        <v>3.9</v>
      </c>
      <c r="D35" s="171">
        <v>98</v>
      </c>
      <c r="E35" s="130">
        <v>3</v>
      </c>
      <c r="F35" s="203">
        <v>0.97399999999999998</v>
      </c>
      <c r="G35" s="130">
        <v>201</v>
      </c>
      <c r="H35" s="130">
        <v>1</v>
      </c>
      <c r="I35" s="130">
        <v>91</v>
      </c>
      <c r="J35" s="130">
        <v>37</v>
      </c>
      <c r="K35" s="130">
        <v>6</v>
      </c>
      <c r="L35" s="130">
        <v>3</v>
      </c>
      <c r="M35" s="204">
        <v>32</v>
      </c>
      <c r="N35" s="171">
        <v>106</v>
      </c>
      <c r="O35" s="205">
        <v>4.3010752688172046E-2</v>
      </c>
      <c r="P35" s="172">
        <v>186</v>
      </c>
      <c r="Q35" s="172">
        <v>194</v>
      </c>
      <c r="R35" s="170">
        <v>16.100000000000001</v>
      </c>
      <c r="S35" s="130">
        <v>1</v>
      </c>
      <c r="T35" s="208"/>
      <c r="U35" t="s">
        <v>52</v>
      </c>
      <c r="V35" s="92">
        <v>-2.1082964270594085E-2</v>
      </c>
      <c r="W35" s="92">
        <v>5.0205544439195719E-2</v>
      </c>
      <c r="X35" s="92">
        <v>0.17634371407730584</v>
      </c>
      <c r="Y35" s="92">
        <v>0.67453440863972847</v>
      </c>
      <c r="Z35" s="92">
        <v>0.9791377277522354</v>
      </c>
      <c r="AA35" s="92">
        <v>0.88737818517345113</v>
      </c>
      <c r="AB35" s="92">
        <v>1.0803856866510828</v>
      </c>
      <c r="AC35" s="208"/>
      <c r="AD35">
        <v>0</v>
      </c>
      <c r="AE35">
        <v>0</v>
      </c>
      <c r="AF35">
        <v>2</v>
      </c>
      <c r="AG35">
        <v>51</v>
      </c>
      <c r="AH35">
        <v>3</v>
      </c>
      <c r="AI35">
        <v>1.464</v>
      </c>
      <c r="AJ35">
        <v>118</v>
      </c>
      <c r="AK35">
        <v>4</v>
      </c>
      <c r="AL35">
        <v>115</v>
      </c>
      <c r="AM35">
        <v>46</v>
      </c>
      <c r="AN35">
        <v>6</v>
      </c>
      <c r="AO35">
        <v>4</v>
      </c>
      <c r="AP35">
        <v>33</v>
      </c>
      <c r="AQ35">
        <v>31</v>
      </c>
      <c r="AR35">
        <v>3.0864197530864196E-2</v>
      </c>
      <c r="AS35">
        <v>162</v>
      </c>
      <c r="AT35">
        <v>167</v>
      </c>
      <c r="AU35">
        <v>7.9</v>
      </c>
      <c r="AV35" s="117">
        <v>1</v>
      </c>
      <c r="AW35" s="113">
        <v>0</v>
      </c>
      <c r="AX35" s="118">
        <v>1</v>
      </c>
      <c r="AY35">
        <v>1</v>
      </c>
      <c r="AZ35">
        <v>0.65838024061531497</v>
      </c>
      <c r="BA35" s="117">
        <v>0.65838024061531497</v>
      </c>
      <c r="BB35" s="118">
        <v>0.34161975938468503</v>
      </c>
      <c r="BC35" s="117">
        <v>-0.41797264128572981</v>
      </c>
      <c r="BD35" s="118">
        <v>100</v>
      </c>
      <c r="BE35">
        <v>0.51887911925396024</v>
      </c>
      <c r="CM35">
        <v>0.44129170057090183</v>
      </c>
      <c r="CN35">
        <v>0</v>
      </c>
      <c r="CO35">
        <v>1</v>
      </c>
      <c r="CP35">
        <v>20</v>
      </c>
      <c r="CQ35">
        <v>11</v>
      </c>
      <c r="CR35">
        <v>0.62962962962962965</v>
      </c>
      <c r="CS35">
        <v>0.88541666666666663</v>
      </c>
      <c r="CT35">
        <v>0</v>
      </c>
    </row>
    <row r="36" spans="1:98" x14ac:dyDescent="0.3">
      <c r="A36" s="129">
        <v>1</v>
      </c>
      <c r="B36" s="131">
        <v>0</v>
      </c>
      <c r="C36" s="170">
        <v>2</v>
      </c>
      <c r="D36" s="171">
        <v>53</v>
      </c>
      <c r="E36" s="130">
        <v>4</v>
      </c>
      <c r="F36" s="203">
        <v>1.3149999999999999</v>
      </c>
      <c r="G36" s="130">
        <v>69</v>
      </c>
      <c r="H36" s="130">
        <v>1</v>
      </c>
      <c r="I36" s="130">
        <v>78</v>
      </c>
      <c r="J36" s="130">
        <v>35</v>
      </c>
      <c r="K36" s="130">
        <v>9</v>
      </c>
      <c r="L36" s="130">
        <v>2</v>
      </c>
      <c r="M36" s="204">
        <v>47</v>
      </c>
      <c r="N36" s="171">
        <v>25</v>
      </c>
      <c r="O36" s="205">
        <v>4.4198895027624308E-2</v>
      </c>
      <c r="P36" s="172">
        <v>181</v>
      </c>
      <c r="Q36" s="172">
        <v>189</v>
      </c>
      <c r="R36" s="170">
        <v>10.4</v>
      </c>
      <c r="S36" s="130">
        <v>1</v>
      </c>
      <c r="T36" s="208"/>
      <c r="U36" t="s">
        <v>53</v>
      </c>
      <c r="V36" s="92">
        <v>8.7509991829593028E-3</v>
      </c>
      <c r="W36" s="92">
        <v>1.4467433498712186E-2</v>
      </c>
      <c r="X36" s="92">
        <v>0.36587463069800852</v>
      </c>
      <c r="Y36" s="92">
        <v>0.54526158023844018</v>
      </c>
      <c r="Z36" s="92">
        <v>1.0087894011129919</v>
      </c>
      <c r="AA36" s="92">
        <v>0.98058627203122284</v>
      </c>
      <c r="AB36" s="92">
        <v>1.0378036944061007</v>
      </c>
      <c r="AC36" s="208"/>
      <c r="AD36">
        <v>0</v>
      </c>
      <c r="AE36">
        <v>0</v>
      </c>
      <c r="AF36">
        <v>2</v>
      </c>
      <c r="AG36">
        <v>51</v>
      </c>
      <c r="AH36">
        <v>15</v>
      </c>
      <c r="AI36">
        <v>0.93500000000000005</v>
      </c>
      <c r="AJ36">
        <v>112</v>
      </c>
      <c r="AK36">
        <v>4</v>
      </c>
      <c r="AL36">
        <v>72</v>
      </c>
      <c r="AM36">
        <v>36</v>
      </c>
      <c r="AN36">
        <v>4</v>
      </c>
      <c r="AO36">
        <v>3</v>
      </c>
      <c r="AP36">
        <v>40</v>
      </c>
      <c r="AQ36">
        <v>29</v>
      </c>
      <c r="AR36">
        <v>3.0120481927710843E-2</v>
      </c>
      <c r="AS36">
        <v>166</v>
      </c>
      <c r="AT36">
        <v>171</v>
      </c>
      <c r="AU36">
        <v>7.6</v>
      </c>
      <c r="AV36" s="117">
        <v>1</v>
      </c>
      <c r="AW36" s="113">
        <v>0</v>
      </c>
      <c r="AX36" s="118">
        <v>1</v>
      </c>
      <c r="AY36">
        <v>1</v>
      </c>
      <c r="AZ36">
        <v>0.82825133799885375</v>
      </c>
      <c r="BA36" s="117">
        <v>0.82825133799885375</v>
      </c>
      <c r="BB36" s="118">
        <v>0.17174866200114625</v>
      </c>
      <c r="BC36" s="117">
        <v>-0.18843862235054953</v>
      </c>
      <c r="BD36" s="118">
        <v>100</v>
      </c>
      <c r="BE36">
        <v>0.20736297561089354</v>
      </c>
      <c r="CM36">
        <v>0.44906153590258113</v>
      </c>
      <c r="CN36">
        <v>0</v>
      </c>
      <c r="CO36">
        <v>1</v>
      </c>
      <c r="CP36">
        <v>20</v>
      </c>
      <c r="CQ36">
        <v>12</v>
      </c>
      <c r="CR36">
        <v>0.62962962962962965</v>
      </c>
      <c r="CS36">
        <v>0.875</v>
      </c>
      <c r="CT36">
        <v>1.6203703703703679E-2</v>
      </c>
    </row>
    <row r="37" spans="1:98" x14ac:dyDescent="0.3">
      <c r="A37" s="129">
        <v>0</v>
      </c>
      <c r="B37" s="131">
        <v>1</v>
      </c>
      <c r="C37" s="170">
        <v>1.8</v>
      </c>
      <c r="D37" s="171">
        <v>44</v>
      </c>
      <c r="E37" s="130">
        <v>12</v>
      </c>
      <c r="F37" s="203">
        <v>0.97399999999999998</v>
      </c>
      <c r="G37" s="130">
        <v>117</v>
      </c>
      <c r="H37" s="130">
        <v>3</v>
      </c>
      <c r="I37" s="130">
        <v>96</v>
      </c>
      <c r="J37" s="130">
        <v>33</v>
      </c>
      <c r="K37" s="130">
        <v>6</v>
      </c>
      <c r="L37" s="130">
        <v>2</v>
      </c>
      <c r="M37" s="204">
        <v>40</v>
      </c>
      <c r="N37" s="171">
        <v>22</v>
      </c>
      <c r="O37" s="205">
        <v>3.0303030303030304E-2</v>
      </c>
      <c r="P37" s="172">
        <v>165</v>
      </c>
      <c r="Q37" s="172">
        <v>170</v>
      </c>
      <c r="R37" s="170">
        <v>7.4</v>
      </c>
      <c r="S37" s="130">
        <v>0</v>
      </c>
      <c r="T37" s="208"/>
      <c r="U37" t="s">
        <v>55</v>
      </c>
      <c r="V37" s="92">
        <v>-136.32115191099689</v>
      </c>
      <c r="W37" s="92">
        <v>364.26067877078452</v>
      </c>
      <c r="X37" s="92">
        <v>0.14005606147894958</v>
      </c>
      <c r="Y37" s="92">
        <v>0.70822528596249168</v>
      </c>
      <c r="Z37" s="47">
        <v>6.2585821675091338E-60</v>
      </c>
      <c r="AA37" s="47">
        <v>0</v>
      </c>
      <c r="AB37" s="47">
        <v>7.1734464484918997E+250</v>
      </c>
      <c r="AC37" s="208"/>
      <c r="AD37">
        <v>0</v>
      </c>
      <c r="AE37">
        <v>0</v>
      </c>
      <c r="AF37">
        <v>2</v>
      </c>
      <c r="AG37">
        <v>54</v>
      </c>
      <c r="AH37">
        <v>2</v>
      </c>
      <c r="AI37">
        <v>0.626</v>
      </c>
      <c r="AJ37">
        <v>51</v>
      </c>
      <c r="AK37">
        <v>2</v>
      </c>
      <c r="AL37">
        <v>107</v>
      </c>
      <c r="AM37">
        <v>38</v>
      </c>
      <c r="AN37">
        <v>8</v>
      </c>
      <c r="AO37">
        <v>3</v>
      </c>
      <c r="AP37">
        <v>28</v>
      </c>
      <c r="AQ37">
        <v>26</v>
      </c>
      <c r="AR37">
        <v>4.3243243243243246E-2</v>
      </c>
      <c r="AS37">
        <v>185</v>
      </c>
      <c r="AT37">
        <v>193</v>
      </c>
      <c r="AU37">
        <v>9.6999999999999993</v>
      </c>
      <c r="AV37" s="117">
        <v>1</v>
      </c>
      <c r="AW37" s="113">
        <v>0</v>
      </c>
      <c r="AX37" s="118">
        <v>1</v>
      </c>
      <c r="AY37">
        <v>1</v>
      </c>
      <c r="AZ37">
        <v>0.7372212935090664</v>
      </c>
      <c r="BA37" s="117">
        <v>0.7372212935090664</v>
      </c>
      <c r="BB37" s="118">
        <v>0.2627787064909336</v>
      </c>
      <c r="BC37" s="117">
        <v>-0.30486716929939855</v>
      </c>
      <c r="BD37" s="118">
        <v>100</v>
      </c>
      <c r="BE37">
        <v>0.35644481352423379</v>
      </c>
      <c r="CM37">
        <v>0.45152629593993993</v>
      </c>
      <c r="CN37">
        <v>1</v>
      </c>
      <c r="CO37">
        <v>0</v>
      </c>
      <c r="CP37">
        <v>21</v>
      </c>
      <c r="CQ37">
        <v>12</v>
      </c>
      <c r="CR37">
        <v>0.61111111111111116</v>
      </c>
      <c r="CS37">
        <v>0.875</v>
      </c>
      <c r="CT37">
        <v>1.6203703703703776E-2</v>
      </c>
    </row>
    <row r="38" spans="1:98" x14ac:dyDescent="0.3">
      <c r="A38" s="129">
        <v>0</v>
      </c>
      <c r="B38" s="131">
        <v>0</v>
      </c>
      <c r="C38" s="170">
        <v>2.2999999999999998</v>
      </c>
      <c r="D38" s="171">
        <v>58</v>
      </c>
      <c r="E38" s="130">
        <v>15</v>
      </c>
      <c r="F38" s="203">
        <v>0.16700000000000001</v>
      </c>
      <c r="G38" s="130">
        <v>81</v>
      </c>
      <c r="H38" s="130">
        <v>1</v>
      </c>
      <c r="I38" s="130">
        <v>120</v>
      </c>
      <c r="J38" s="130">
        <v>39</v>
      </c>
      <c r="K38" s="130">
        <v>10</v>
      </c>
      <c r="L38" s="130">
        <v>2</v>
      </c>
      <c r="M38" s="204">
        <v>47</v>
      </c>
      <c r="N38" s="171">
        <v>35</v>
      </c>
      <c r="O38" s="205">
        <v>3.8674033149171269E-2</v>
      </c>
      <c r="P38" s="172">
        <v>181</v>
      </c>
      <c r="Q38" s="172">
        <v>188</v>
      </c>
      <c r="R38" s="170">
        <v>10.5</v>
      </c>
      <c r="S38" s="130">
        <v>0</v>
      </c>
      <c r="T38" s="208"/>
      <c r="U38" t="s">
        <v>34</v>
      </c>
      <c r="V38" s="92">
        <v>-0.85634906073236083</v>
      </c>
      <c r="W38" s="92">
        <v>2.1660599523672048</v>
      </c>
      <c r="X38" s="92">
        <v>0.15630062176593265</v>
      </c>
      <c r="Y38" s="92">
        <v>0.69258553778360799</v>
      </c>
      <c r="Z38" s="32">
        <v>0.42470984505531323</v>
      </c>
      <c r="AA38" s="32">
        <v>6.0860953792049059E-3</v>
      </c>
      <c r="AB38" s="32">
        <v>29.637795868797735</v>
      </c>
      <c r="AC38" s="208"/>
      <c r="AD38">
        <v>0</v>
      </c>
      <c r="AE38">
        <v>0</v>
      </c>
      <c r="AF38">
        <v>2</v>
      </c>
      <c r="AG38">
        <v>55</v>
      </c>
      <c r="AH38">
        <v>8</v>
      </c>
      <c r="AI38">
        <v>1.1679999999999999</v>
      </c>
      <c r="AJ38">
        <v>120</v>
      </c>
      <c r="AK38">
        <v>3</v>
      </c>
      <c r="AL38">
        <v>114</v>
      </c>
      <c r="AM38">
        <v>52</v>
      </c>
      <c r="AN38">
        <v>10</v>
      </c>
      <c r="AO38">
        <v>3</v>
      </c>
      <c r="AP38">
        <v>40</v>
      </c>
      <c r="AQ38">
        <v>34</v>
      </c>
      <c r="AR38">
        <v>4.5977011494252873E-2</v>
      </c>
      <c r="AS38">
        <v>174</v>
      </c>
      <c r="AT38">
        <v>182</v>
      </c>
      <c r="AU38">
        <v>10</v>
      </c>
      <c r="AV38" s="117">
        <v>1</v>
      </c>
      <c r="AW38" s="113">
        <v>0</v>
      </c>
      <c r="AX38" s="118">
        <v>1</v>
      </c>
      <c r="AY38">
        <v>1</v>
      </c>
      <c r="AZ38">
        <v>0.72068836667044178</v>
      </c>
      <c r="BA38" s="117">
        <v>0.72068836667044178</v>
      </c>
      <c r="BB38" s="118">
        <v>0.27931163332955822</v>
      </c>
      <c r="BC38" s="117">
        <v>-0.32754845889085665</v>
      </c>
      <c r="BD38" s="118">
        <v>100</v>
      </c>
      <c r="BE38">
        <v>0.38756228939835596</v>
      </c>
      <c r="CM38">
        <v>0.49071717529163944</v>
      </c>
      <c r="CN38">
        <v>1</v>
      </c>
      <c r="CO38">
        <v>0</v>
      </c>
      <c r="CP38">
        <v>22</v>
      </c>
      <c r="CQ38">
        <v>12</v>
      </c>
      <c r="CR38">
        <v>0.59259259259259256</v>
      </c>
      <c r="CS38">
        <v>0.875</v>
      </c>
      <c r="CT38">
        <v>1.6203703703703679E-2</v>
      </c>
    </row>
    <row r="39" spans="1:98" x14ac:dyDescent="0.3">
      <c r="A39" s="129">
        <v>0</v>
      </c>
      <c r="B39" s="131">
        <v>0</v>
      </c>
      <c r="C39" s="170">
        <v>2.2999999999999998</v>
      </c>
      <c r="D39" s="171">
        <v>60</v>
      </c>
      <c r="E39" s="130">
        <v>5</v>
      </c>
      <c r="F39" s="203">
        <v>0.93700000000000006</v>
      </c>
      <c r="G39" s="130">
        <v>211</v>
      </c>
      <c r="H39" s="130">
        <v>3</v>
      </c>
      <c r="I39" s="130">
        <v>112</v>
      </c>
      <c r="J39" s="130">
        <v>59</v>
      </c>
      <c r="K39" s="130">
        <v>15</v>
      </c>
      <c r="L39" s="130">
        <v>4</v>
      </c>
      <c r="M39" s="204">
        <v>37</v>
      </c>
      <c r="N39" s="171">
        <v>39</v>
      </c>
      <c r="O39" s="205">
        <v>3.0120481927710843E-2</v>
      </c>
      <c r="P39" s="172">
        <v>166</v>
      </c>
      <c r="Q39" s="172">
        <v>171</v>
      </c>
      <c r="R39" s="170">
        <v>12</v>
      </c>
      <c r="S39" s="130">
        <v>1</v>
      </c>
      <c r="T39" s="208"/>
      <c r="U39" t="s">
        <v>56</v>
      </c>
      <c r="V39" s="92">
        <v>0.91244182128601248</v>
      </c>
      <c r="W39" s="92">
        <v>2.0942397663576258</v>
      </c>
      <c r="X39" s="92">
        <v>0.18982681526398731</v>
      </c>
      <c r="Y39" s="92">
        <v>0.66306079674713714</v>
      </c>
      <c r="Z39" s="32">
        <v>2.4903962174357992</v>
      </c>
      <c r="AA39" s="32">
        <v>4.1081692455081205E-2</v>
      </c>
      <c r="AB39" s="32">
        <v>150.96927485643138</v>
      </c>
      <c r="AC39" s="208"/>
      <c r="AD39">
        <v>0</v>
      </c>
      <c r="AE39">
        <v>0</v>
      </c>
      <c r="AF39">
        <v>2</v>
      </c>
      <c r="AG39">
        <v>55</v>
      </c>
      <c r="AH39">
        <v>14</v>
      </c>
      <c r="AI39">
        <v>0.65500000000000003</v>
      </c>
      <c r="AJ39">
        <v>150</v>
      </c>
      <c r="AK39">
        <v>3</v>
      </c>
      <c r="AL39">
        <v>108</v>
      </c>
      <c r="AM39">
        <v>37</v>
      </c>
      <c r="AN39">
        <v>9</v>
      </c>
      <c r="AO39">
        <v>2</v>
      </c>
      <c r="AP39">
        <v>40</v>
      </c>
      <c r="AQ39">
        <v>35</v>
      </c>
      <c r="AR39">
        <v>3.0674846625766871E-2</v>
      </c>
      <c r="AS39">
        <v>163</v>
      </c>
      <c r="AT39">
        <v>168</v>
      </c>
      <c r="AU39">
        <v>9.4</v>
      </c>
      <c r="AV39" s="117">
        <v>1</v>
      </c>
      <c r="AW39" s="113">
        <v>0</v>
      </c>
      <c r="AX39" s="118">
        <v>1</v>
      </c>
      <c r="AY39">
        <v>1</v>
      </c>
      <c r="AZ39">
        <v>0.85786811385963857</v>
      </c>
      <c r="BA39" s="117">
        <v>0.85786811385963857</v>
      </c>
      <c r="BB39" s="118">
        <v>0.14213188614036143</v>
      </c>
      <c r="BC39" s="117">
        <v>-0.15330490475960265</v>
      </c>
      <c r="BD39" s="118">
        <v>100</v>
      </c>
      <c r="BE39">
        <v>0.16568034624913983</v>
      </c>
      <c r="CM39">
        <v>0.49850978608876212</v>
      </c>
      <c r="CN39">
        <v>1</v>
      </c>
      <c r="CO39">
        <v>0</v>
      </c>
      <c r="CP39">
        <v>23</v>
      </c>
      <c r="CQ39">
        <v>12</v>
      </c>
      <c r="CR39">
        <v>0.57407407407407407</v>
      </c>
      <c r="CS39">
        <v>0.875</v>
      </c>
      <c r="CT39">
        <v>0</v>
      </c>
    </row>
    <row r="40" spans="1:98" x14ac:dyDescent="0.3">
      <c r="A40" s="129">
        <v>1</v>
      </c>
      <c r="B40" s="131">
        <v>0</v>
      </c>
      <c r="C40" s="170">
        <v>2.4</v>
      </c>
      <c r="D40" s="171">
        <v>54</v>
      </c>
      <c r="E40" s="130">
        <v>9</v>
      </c>
      <c r="F40" s="203">
        <v>4.5999999999999999E-2</v>
      </c>
      <c r="G40" s="130">
        <v>151</v>
      </c>
      <c r="H40" s="130">
        <v>0</v>
      </c>
      <c r="I40" s="130">
        <v>72</v>
      </c>
      <c r="J40" s="130">
        <v>30</v>
      </c>
      <c r="K40" s="130">
        <v>13</v>
      </c>
      <c r="L40" s="130">
        <v>5</v>
      </c>
      <c r="M40" s="204">
        <v>39</v>
      </c>
      <c r="N40" s="171">
        <v>26</v>
      </c>
      <c r="O40" s="205">
        <v>1.4925373134328358E-2</v>
      </c>
      <c r="P40" s="172">
        <v>201</v>
      </c>
      <c r="Q40" s="172">
        <v>204</v>
      </c>
      <c r="R40" s="170">
        <v>14.5</v>
      </c>
      <c r="S40" s="130">
        <v>1</v>
      </c>
      <c r="T40" s="208"/>
      <c r="U40" s="111" t="s">
        <v>39</v>
      </c>
      <c r="V40" s="202">
        <v>-0.3721823054161566</v>
      </c>
      <c r="W40" s="202">
        <v>0.25822517980770815</v>
      </c>
      <c r="X40" s="202">
        <v>2.0773719653928095</v>
      </c>
      <c r="Y40" s="202">
        <v>0.14949737329148297</v>
      </c>
      <c r="Z40" s="209">
        <v>0.68922858096689898</v>
      </c>
      <c r="AA40" s="209">
        <v>0.415490986633823</v>
      </c>
      <c r="AB40" s="209">
        <v>1.1433124955856142</v>
      </c>
      <c r="AC40" s="208"/>
      <c r="AD40">
        <v>0</v>
      </c>
      <c r="AE40">
        <v>0</v>
      </c>
      <c r="AF40">
        <v>2</v>
      </c>
      <c r="AG40">
        <v>56</v>
      </c>
      <c r="AH40">
        <v>3</v>
      </c>
      <c r="AI40">
        <v>0.496</v>
      </c>
      <c r="AJ40">
        <v>86</v>
      </c>
      <c r="AK40">
        <v>3</v>
      </c>
      <c r="AL40">
        <v>100</v>
      </c>
      <c r="AM40">
        <v>54</v>
      </c>
      <c r="AN40">
        <v>8</v>
      </c>
      <c r="AO40">
        <v>4</v>
      </c>
      <c r="AP40">
        <v>31</v>
      </c>
      <c r="AQ40">
        <v>37</v>
      </c>
      <c r="AR40">
        <v>4.0697674418604654E-2</v>
      </c>
      <c r="AS40">
        <v>172</v>
      </c>
      <c r="AT40">
        <v>179</v>
      </c>
      <c r="AU40">
        <v>8.8000000000000007</v>
      </c>
      <c r="AV40" s="117">
        <v>0</v>
      </c>
      <c r="AW40" s="113">
        <v>1</v>
      </c>
      <c r="AX40" s="118">
        <v>1</v>
      </c>
      <c r="AY40">
        <v>0</v>
      </c>
      <c r="AZ40">
        <v>0.32309791141807959</v>
      </c>
      <c r="BA40" s="117">
        <v>0.32309791141807959</v>
      </c>
      <c r="BB40" s="118">
        <v>0.67690208858192036</v>
      </c>
      <c r="BC40" s="117">
        <v>-0.39022864196203783</v>
      </c>
      <c r="BD40" s="118">
        <v>100</v>
      </c>
      <c r="BE40">
        <v>0.47731853227836141</v>
      </c>
      <c r="CM40">
        <v>0.50028397226044297</v>
      </c>
      <c r="CN40">
        <v>0</v>
      </c>
      <c r="CO40">
        <v>1</v>
      </c>
      <c r="CP40">
        <v>23</v>
      </c>
      <c r="CQ40">
        <v>13</v>
      </c>
      <c r="CR40">
        <v>0.57407407407407407</v>
      </c>
      <c r="CS40">
        <v>0.86458333333333337</v>
      </c>
      <c r="CT40">
        <v>1.601080246913578E-2</v>
      </c>
    </row>
    <row r="41" spans="1:98" x14ac:dyDescent="0.3">
      <c r="A41" s="129">
        <v>0</v>
      </c>
      <c r="B41" s="131">
        <v>0</v>
      </c>
      <c r="C41" s="173">
        <v>1.9</v>
      </c>
      <c r="D41" s="171">
        <v>48</v>
      </c>
      <c r="E41" s="174">
        <v>2</v>
      </c>
      <c r="F41" s="207">
        <v>1.7999999999999999E-2</v>
      </c>
      <c r="G41" s="174">
        <v>77</v>
      </c>
      <c r="H41" s="174">
        <v>2</v>
      </c>
      <c r="I41" s="174">
        <v>150</v>
      </c>
      <c r="J41" s="130">
        <v>28</v>
      </c>
      <c r="K41" s="130">
        <v>1</v>
      </c>
      <c r="L41" s="130">
        <v>6</v>
      </c>
      <c r="M41" s="204">
        <v>30</v>
      </c>
      <c r="N41" s="171">
        <v>24</v>
      </c>
      <c r="O41" s="205">
        <v>1.9108280254777069E-2</v>
      </c>
      <c r="P41" s="172">
        <v>157</v>
      </c>
      <c r="Q41" s="172">
        <v>160</v>
      </c>
      <c r="R41" s="173">
        <v>5.9</v>
      </c>
      <c r="S41" s="130">
        <v>0</v>
      </c>
      <c r="T41" s="208"/>
      <c r="U41" s="208"/>
      <c r="V41" s="208"/>
      <c r="W41" s="208"/>
      <c r="X41" s="208"/>
      <c r="Y41" s="208"/>
      <c r="Z41" s="208"/>
      <c r="AA41" s="208"/>
      <c r="AB41" s="208"/>
      <c r="AC41" s="208"/>
      <c r="AD41">
        <v>0</v>
      </c>
      <c r="AE41">
        <v>0</v>
      </c>
      <c r="AF41">
        <v>2.1</v>
      </c>
      <c r="AG41">
        <v>46</v>
      </c>
      <c r="AH41">
        <v>17</v>
      </c>
      <c r="AI41">
        <v>1.4810000000000001</v>
      </c>
      <c r="AJ41">
        <v>126</v>
      </c>
      <c r="AK41">
        <v>3</v>
      </c>
      <c r="AL41">
        <v>97</v>
      </c>
      <c r="AM41">
        <v>40</v>
      </c>
      <c r="AN41">
        <v>1</v>
      </c>
      <c r="AO41">
        <v>6</v>
      </c>
      <c r="AP41">
        <v>47</v>
      </c>
      <c r="AQ41">
        <v>24</v>
      </c>
      <c r="AR41">
        <v>3.125E-2</v>
      </c>
      <c r="AS41">
        <v>160</v>
      </c>
      <c r="AT41">
        <v>165</v>
      </c>
      <c r="AU41">
        <v>7.8</v>
      </c>
      <c r="AV41" s="117">
        <v>0</v>
      </c>
      <c r="AW41" s="113">
        <v>1</v>
      </c>
      <c r="AX41" s="118">
        <v>1</v>
      </c>
      <c r="AY41">
        <v>0</v>
      </c>
      <c r="AZ41">
        <v>0.49071717529163944</v>
      </c>
      <c r="BA41" s="117">
        <v>0.49071717529163944</v>
      </c>
      <c r="BB41" s="118">
        <v>0.5092828247083605</v>
      </c>
      <c r="BC41" s="117">
        <v>-0.67475176898957545</v>
      </c>
      <c r="BD41" s="118">
        <v>100</v>
      </c>
      <c r="BE41">
        <v>0.96354550258522342</v>
      </c>
      <c r="CM41">
        <v>0.50685132203777816</v>
      </c>
      <c r="CN41">
        <v>1</v>
      </c>
      <c r="CO41">
        <v>0</v>
      </c>
      <c r="CP41">
        <v>24</v>
      </c>
      <c r="CQ41">
        <v>13</v>
      </c>
      <c r="CR41">
        <v>0.55555555555555558</v>
      </c>
      <c r="CS41">
        <v>0.86458333333333337</v>
      </c>
      <c r="CT41">
        <v>1.6010802469135874E-2</v>
      </c>
    </row>
    <row r="42" spans="1:98" x14ac:dyDescent="0.3">
      <c r="A42" s="129">
        <v>0</v>
      </c>
      <c r="B42" s="131">
        <v>1</v>
      </c>
      <c r="C42" s="170">
        <v>1.9</v>
      </c>
      <c r="D42" s="171">
        <v>53</v>
      </c>
      <c r="E42" s="130">
        <v>13</v>
      </c>
      <c r="F42" s="203">
        <v>0.84</v>
      </c>
      <c r="G42" s="130">
        <v>99</v>
      </c>
      <c r="H42" s="130">
        <v>3</v>
      </c>
      <c r="I42" s="130">
        <v>110</v>
      </c>
      <c r="J42" s="130">
        <v>36</v>
      </c>
      <c r="K42" s="130">
        <v>9</v>
      </c>
      <c r="L42" s="130">
        <v>2</v>
      </c>
      <c r="M42" s="204">
        <v>41</v>
      </c>
      <c r="N42" s="171">
        <v>30</v>
      </c>
      <c r="O42" s="205">
        <v>2.9239766081871343E-2</v>
      </c>
      <c r="P42" s="172">
        <v>171</v>
      </c>
      <c r="Q42" s="172">
        <v>176</v>
      </c>
      <c r="R42" s="170">
        <v>9</v>
      </c>
      <c r="S42" s="130">
        <v>1</v>
      </c>
      <c r="T42" s="208"/>
      <c r="U42" s="208"/>
      <c r="V42" s="208"/>
      <c r="W42" s="208"/>
      <c r="X42" s="208"/>
      <c r="Y42" s="208"/>
      <c r="Z42" s="208"/>
      <c r="AA42" s="208"/>
      <c r="AB42" s="208"/>
      <c r="AC42" s="208"/>
      <c r="AD42">
        <v>0</v>
      </c>
      <c r="AE42">
        <v>0</v>
      </c>
      <c r="AF42">
        <v>2.1</v>
      </c>
      <c r="AG42">
        <v>58</v>
      </c>
      <c r="AH42">
        <v>13</v>
      </c>
      <c r="AI42">
        <v>0.86399999999999999</v>
      </c>
      <c r="AJ42">
        <v>129</v>
      </c>
      <c r="AK42">
        <v>4</v>
      </c>
      <c r="AL42">
        <v>133</v>
      </c>
      <c r="AM42">
        <v>61</v>
      </c>
      <c r="AN42">
        <v>8</v>
      </c>
      <c r="AO42">
        <v>5</v>
      </c>
      <c r="AP42">
        <v>44</v>
      </c>
      <c r="AQ42">
        <v>39</v>
      </c>
      <c r="AR42">
        <v>3.7037037037037035E-2</v>
      </c>
      <c r="AS42">
        <v>162</v>
      </c>
      <c r="AT42">
        <v>168</v>
      </c>
      <c r="AU42">
        <v>8.8000000000000007</v>
      </c>
      <c r="AV42" s="117">
        <v>1</v>
      </c>
      <c r="AW42" s="113">
        <v>0</v>
      </c>
      <c r="AX42" s="118">
        <v>1</v>
      </c>
      <c r="AY42">
        <v>1</v>
      </c>
      <c r="AZ42">
        <v>0.34490379263707327</v>
      </c>
      <c r="BA42" s="117">
        <v>0.34490379263707327</v>
      </c>
      <c r="BB42" s="118">
        <v>0.65509620736292673</v>
      </c>
      <c r="BC42" s="117">
        <v>-1.0644897627615197</v>
      </c>
      <c r="BD42" s="118">
        <v>0</v>
      </c>
      <c r="BE42">
        <v>1.8993592455280854</v>
      </c>
      <c r="CM42">
        <v>0.51430313634591229</v>
      </c>
      <c r="CN42">
        <v>1</v>
      </c>
      <c r="CO42">
        <v>0</v>
      </c>
      <c r="CP42">
        <v>25</v>
      </c>
      <c r="CQ42">
        <v>13</v>
      </c>
      <c r="CR42">
        <v>0.53703703703703698</v>
      </c>
      <c r="CS42">
        <v>0.86458333333333337</v>
      </c>
      <c r="CT42">
        <v>1.6010802469135683E-2</v>
      </c>
    </row>
    <row r="43" spans="1:98" x14ac:dyDescent="0.3">
      <c r="A43" s="129">
        <v>0</v>
      </c>
      <c r="B43" s="131">
        <v>0</v>
      </c>
      <c r="C43" s="170">
        <v>3.5</v>
      </c>
      <c r="D43" s="171">
        <v>88</v>
      </c>
      <c r="E43" s="130">
        <v>18</v>
      </c>
      <c r="F43" s="203">
        <v>1</v>
      </c>
      <c r="G43" s="130">
        <v>283</v>
      </c>
      <c r="H43" s="130">
        <v>2</v>
      </c>
      <c r="I43" s="130">
        <v>104</v>
      </c>
      <c r="J43" s="130">
        <v>40</v>
      </c>
      <c r="K43" s="130">
        <v>8</v>
      </c>
      <c r="L43" s="130">
        <v>3</v>
      </c>
      <c r="M43" s="204">
        <v>43</v>
      </c>
      <c r="N43" s="171">
        <v>64</v>
      </c>
      <c r="O43" s="205">
        <v>5.9880239520958084E-2</v>
      </c>
      <c r="P43" s="172">
        <v>167</v>
      </c>
      <c r="Q43" s="172">
        <v>177</v>
      </c>
      <c r="R43" s="170">
        <v>15.8</v>
      </c>
      <c r="S43" s="130">
        <v>1</v>
      </c>
      <c r="T43" s="208"/>
      <c r="U43" s="208"/>
      <c r="V43" s="208"/>
      <c r="W43" s="208"/>
      <c r="X43" s="208"/>
      <c r="Y43" s="208"/>
      <c r="Z43" s="208"/>
      <c r="AA43" s="208"/>
      <c r="AB43" s="208"/>
      <c r="AC43" s="208"/>
      <c r="AD43">
        <v>0</v>
      </c>
      <c r="AE43">
        <v>0</v>
      </c>
      <c r="AF43">
        <v>2.2000000000000002</v>
      </c>
      <c r="AG43">
        <v>56</v>
      </c>
      <c r="AH43">
        <v>11</v>
      </c>
      <c r="AI43">
        <v>0.29199999999999998</v>
      </c>
      <c r="AJ43">
        <v>47</v>
      </c>
      <c r="AK43">
        <v>3</v>
      </c>
      <c r="AL43">
        <v>111</v>
      </c>
      <c r="AM43">
        <v>34</v>
      </c>
      <c r="AN43">
        <v>9</v>
      </c>
      <c r="AO43">
        <v>2</v>
      </c>
      <c r="AP43">
        <v>38</v>
      </c>
      <c r="AQ43">
        <v>30</v>
      </c>
      <c r="AR43">
        <v>3.9106145251396648E-2</v>
      </c>
      <c r="AS43">
        <v>179</v>
      </c>
      <c r="AT43">
        <v>186</v>
      </c>
      <c r="AU43">
        <v>10.3</v>
      </c>
      <c r="AV43" s="117">
        <v>1</v>
      </c>
      <c r="AW43" s="113">
        <v>0</v>
      </c>
      <c r="AX43" s="118">
        <v>1</v>
      </c>
      <c r="AY43">
        <v>1</v>
      </c>
      <c r="AZ43">
        <v>0.75427541182734514</v>
      </c>
      <c r="BA43" s="117">
        <v>0.75427541182734514</v>
      </c>
      <c r="BB43" s="118">
        <v>0.24572458817265486</v>
      </c>
      <c r="BC43" s="117">
        <v>-0.28199770999265406</v>
      </c>
      <c r="BD43" s="118">
        <v>100</v>
      </c>
      <c r="BE43">
        <v>0.32577568394726036</v>
      </c>
      <c r="CM43">
        <v>0.51763668804055041</v>
      </c>
      <c r="CN43">
        <v>1</v>
      </c>
      <c r="CO43">
        <v>0</v>
      </c>
      <c r="CP43">
        <v>26</v>
      </c>
      <c r="CQ43">
        <v>13</v>
      </c>
      <c r="CR43">
        <v>0.5185185185185186</v>
      </c>
      <c r="CS43">
        <v>0.86458333333333337</v>
      </c>
      <c r="CT43">
        <v>1.6010802469135874E-2</v>
      </c>
    </row>
    <row r="44" spans="1:98" x14ac:dyDescent="0.3">
      <c r="A44" s="129">
        <v>0</v>
      </c>
      <c r="B44" s="131">
        <v>0</v>
      </c>
      <c r="C44" s="170">
        <v>2.5</v>
      </c>
      <c r="D44" s="171">
        <v>59</v>
      </c>
      <c r="E44" s="130">
        <v>5</v>
      </c>
      <c r="F44" s="203">
        <v>1.159</v>
      </c>
      <c r="G44" s="130">
        <v>196</v>
      </c>
      <c r="H44" s="130">
        <v>1</v>
      </c>
      <c r="I44" s="130">
        <v>99</v>
      </c>
      <c r="J44" s="130">
        <v>43</v>
      </c>
      <c r="K44" s="130">
        <v>15</v>
      </c>
      <c r="L44" s="130">
        <v>5</v>
      </c>
      <c r="M44" s="204">
        <v>35</v>
      </c>
      <c r="N44" s="171">
        <v>45</v>
      </c>
      <c r="O44" s="205">
        <v>4.5454545454545456E-2</v>
      </c>
      <c r="P44" s="172">
        <v>176</v>
      </c>
      <c r="Q44" s="172">
        <v>184</v>
      </c>
      <c r="R44" s="170">
        <v>14</v>
      </c>
      <c r="S44" s="130">
        <v>1</v>
      </c>
      <c r="T44" s="208"/>
      <c r="U44" s="208"/>
      <c r="V44" s="208"/>
      <c r="W44" s="208"/>
      <c r="X44" s="208"/>
      <c r="Y44" s="208"/>
      <c r="Z44" s="208"/>
      <c r="AA44" s="208"/>
      <c r="AB44" s="208"/>
      <c r="AC44" s="208"/>
      <c r="AD44">
        <v>0</v>
      </c>
      <c r="AE44">
        <v>0</v>
      </c>
      <c r="AF44">
        <v>2.2999999999999998</v>
      </c>
      <c r="AG44">
        <v>58</v>
      </c>
      <c r="AH44">
        <v>15</v>
      </c>
      <c r="AI44">
        <v>0.16700000000000001</v>
      </c>
      <c r="AJ44">
        <v>81</v>
      </c>
      <c r="AK44">
        <v>1</v>
      </c>
      <c r="AL44">
        <v>120</v>
      </c>
      <c r="AM44">
        <v>39</v>
      </c>
      <c r="AN44">
        <v>10</v>
      </c>
      <c r="AO44">
        <v>2</v>
      </c>
      <c r="AP44">
        <v>47</v>
      </c>
      <c r="AQ44">
        <v>35</v>
      </c>
      <c r="AR44">
        <v>3.8674033149171269E-2</v>
      </c>
      <c r="AS44">
        <v>181</v>
      </c>
      <c r="AT44">
        <v>188</v>
      </c>
      <c r="AU44">
        <v>10.5</v>
      </c>
      <c r="AV44" s="117">
        <v>0</v>
      </c>
      <c r="AW44" s="113">
        <v>1</v>
      </c>
      <c r="AX44" s="118">
        <v>1</v>
      </c>
      <c r="AY44">
        <v>0</v>
      </c>
      <c r="AZ44">
        <v>0.67314774165475744</v>
      </c>
      <c r="BA44" s="117">
        <v>0.67314774165475744</v>
      </c>
      <c r="BB44" s="118">
        <v>0.32685225834524256</v>
      </c>
      <c r="BC44" s="117">
        <v>-1.1182470195232435</v>
      </c>
      <c r="BD44" s="118">
        <v>0</v>
      </c>
      <c r="BE44">
        <v>2.0594862800174845</v>
      </c>
      <c r="CM44">
        <v>0.5204482414784799</v>
      </c>
      <c r="CN44">
        <v>1</v>
      </c>
      <c r="CO44">
        <v>0</v>
      </c>
      <c r="CP44">
        <v>27</v>
      </c>
      <c r="CQ44">
        <v>13</v>
      </c>
      <c r="CR44">
        <v>0.5</v>
      </c>
      <c r="CS44">
        <v>0.86458333333333337</v>
      </c>
      <c r="CT44">
        <v>1.601080246913578E-2</v>
      </c>
    </row>
    <row r="45" spans="1:98" x14ac:dyDescent="0.3">
      <c r="A45" s="129">
        <v>1</v>
      </c>
      <c r="B45" s="131">
        <v>0</v>
      </c>
      <c r="C45" s="170">
        <v>3.4</v>
      </c>
      <c r="D45" s="171">
        <v>117</v>
      </c>
      <c r="E45" s="130">
        <v>2</v>
      </c>
      <c r="F45" s="203">
        <v>0.104</v>
      </c>
      <c r="G45" s="130">
        <v>253</v>
      </c>
      <c r="H45" s="130">
        <v>2</v>
      </c>
      <c r="I45" s="130">
        <v>145</v>
      </c>
      <c r="J45" s="130">
        <v>52</v>
      </c>
      <c r="K45" s="130">
        <v>15</v>
      </c>
      <c r="L45" s="130">
        <v>3</v>
      </c>
      <c r="M45" s="204">
        <v>30</v>
      </c>
      <c r="N45" s="171">
        <v>59</v>
      </c>
      <c r="O45" s="205">
        <v>3.6809815950920248E-2</v>
      </c>
      <c r="P45" s="172">
        <v>163</v>
      </c>
      <c r="Q45" s="172">
        <v>169</v>
      </c>
      <c r="R45" s="170">
        <v>15.3</v>
      </c>
      <c r="S45" s="130">
        <v>1</v>
      </c>
      <c r="T45" s="208"/>
      <c r="U45" s="208"/>
      <c r="V45" s="208"/>
      <c r="W45" s="208"/>
      <c r="X45" s="208"/>
      <c r="Y45" s="208"/>
      <c r="Z45" s="208"/>
      <c r="AA45" s="208"/>
      <c r="AB45" s="208"/>
      <c r="AC45" s="208"/>
      <c r="AD45">
        <v>0</v>
      </c>
      <c r="AE45">
        <v>0</v>
      </c>
      <c r="AF45">
        <v>2.2999999999999998</v>
      </c>
      <c r="AG45">
        <v>60</v>
      </c>
      <c r="AH45">
        <v>3</v>
      </c>
      <c r="AI45">
        <v>0.81299999999999994</v>
      </c>
      <c r="AJ45">
        <v>101</v>
      </c>
      <c r="AK45">
        <v>3</v>
      </c>
      <c r="AL45">
        <v>106</v>
      </c>
      <c r="AM45">
        <v>44</v>
      </c>
      <c r="AN45">
        <v>8</v>
      </c>
      <c r="AO45">
        <v>3</v>
      </c>
      <c r="AP45">
        <v>33</v>
      </c>
      <c r="AQ45">
        <v>45</v>
      </c>
      <c r="AR45">
        <v>4.1176470588235294E-2</v>
      </c>
      <c r="AS45">
        <v>170</v>
      </c>
      <c r="AT45">
        <v>177</v>
      </c>
      <c r="AU45">
        <v>10.5</v>
      </c>
      <c r="AV45" s="117">
        <v>1</v>
      </c>
      <c r="AW45" s="113">
        <v>0</v>
      </c>
      <c r="AX45" s="118">
        <v>1</v>
      </c>
      <c r="AY45">
        <v>1</v>
      </c>
      <c r="AZ45">
        <v>0.5699417818272402</v>
      </c>
      <c r="BA45" s="117">
        <v>0.5699417818272402</v>
      </c>
      <c r="BB45" s="118">
        <v>0.4300582181727598</v>
      </c>
      <c r="BC45" s="117">
        <v>-0.56222106051508725</v>
      </c>
      <c r="BD45" s="118">
        <v>100</v>
      </c>
      <c r="BE45">
        <v>0.75456517118992039</v>
      </c>
      <c r="CM45">
        <v>0.52989921287605724</v>
      </c>
      <c r="CN45">
        <v>1</v>
      </c>
      <c r="CO45">
        <v>0</v>
      </c>
      <c r="CP45">
        <v>28</v>
      </c>
      <c r="CQ45">
        <v>13</v>
      </c>
      <c r="CR45">
        <v>0.48148148148148151</v>
      </c>
      <c r="CS45">
        <v>0.86458333333333337</v>
      </c>
      <c r="CT45">
        <v>0</v>
      </c>
    </row>
    <row r="46" spans="1:98" x14ac:dyDescent="0.3">
      <c r="A46" s="129">
        <v>0</v>
      </c>
      <c r="B46" s="131">
        <v>0</v>
      </c>
      <c r="C46" s="170">
        <v>3.1</v>
      </c>
      <c r="D46" s="171">
        <v>83</v>
      </c>
      <c r="E46" s="130">
        <v>22</v>
      </c>
      <c r="F46" s="203">
        <v>0.93600000000000005</v>
      </c>
      <c r="G46" s="130">
        <v>203</v>
      </c>
      <c r="H46" s="130">
        <v>2</v>
      </c>
      <c r="I46" s="130">
        <v>111</v>
      </c>
      <c r="J46" s="130">
        <v>45</v>
      </c>
      <c r="K46" s="130">
        <v>9</v>
      </c>
      <c r="L46" s="130">
        <v>3</v>
      </c>
      <c r="M46" s="204">
        <v>50</v>
      </c>
      <c r="N46" s="171">
        <v>87</v>
      </c>
      <c r="O46" s="205">
        <v>2.8901734104046242E-2</v>
      </c>
      <c r="P46" s="172">
        <v>173</v>
      </c>
      <c r="Q46" s="172">
        <v>178</v>
      </c>
      <c r="R46" s="170">
        <v>14.4</v>
      </c>
      <c r="S46" s="130">
        <v>1</v>
      </c>
      <c r="T46" s="208"/>
      <c r="U46" s="208"/>
      <c r="V46" s="208"/>
      <c r="W46" s="208"/>
      <c r="X46" s="208"/>
      <c r="Y46" s="208"/>
      <c r="Z46" s="208"/>
      <c r="AA46" s="208"/>
      <c r="AB46" s="208"/>
      <c r="AC46" s="208"/>
      <c r="AD46">
        <v>0</v>
      </c>
      <c r="AE46">
        <v>0</v>
      </c>
      <c r="AF46">
        <v>2.2999999999999998</v>
      </c>
      <c r="AG46">
        <v>60</v>
      </c>
      <c r="AH46">
        <v>5</v>
      </c>
      <c r="AI46">
        <v>0.93700000000000006</v>
      </c>
      <c r="AJ46">
        <v>211</v>
      </c>
      <c r="AK46">
        <v>3</v>
      </c>
      <c r="AL46">
        <v>112</v>
      </c>
      <c r="AM46">
        <v>59</v>
      </c>
      <c r="AN46">
        <v>15</v>
      </c>
      <c r="AO46">
        <v>4</v>
      </c>
      <c r="AP46">
        <v>37</v>
      </c>
      <c r="AQ46">
        <v>39</v>
      </c>
      <c r="AR46">
        <v>3.0120481927710843E-2</v>
      </c>
      <c r="AS46">
        <v>166</v>
      </c>
      <c r="AT46">
        <v>171</v>
      </c>
      <c r="AU46">
        <v>12</v>
      </c>
      <c r="AV46" s="117">
        <v>1</v>
      </c>
      <c r="AW46" s="113">
        <v>0</v>
      </c>
      <c r="AX46" s="118">
        <v>1</v>
      </c>
      <c r="AY46">
        <v>1</v>
      </c>
      <c r="AZ46">
        <v>0.58929349273987353</v>
      </c>
      <c r="BA46" s="117">
        <v>0.58929349273987353</v>
      </c>
      <c r="BB46" s="118">
        <v>0.41070650726012647</v>
      </c>
      <c r="BC46" s="117">
        <v>-0.52883092955478805</v>
      </c>
      <c r="BD46" s="118">
        <v>100</v>
      </c>
      <c r="BE46">
        <v>0.6969472976030654</v>
      </c>
      <c r="CM46">
        <v>0.5339055085609512</v>
      </c>
      <c r="CN46">
        <v>0</v>
      </c>
      <c r="CO46">
        <v>1</v>
      </c>
      <c r="CP46">
        <v>28</v>
      </c>
      <c r="CQ46">
        <v>14</v>
      </c>
      <c r="CR46">
        <v>0.48148148148148151</v>
      </c>
      <c r="CS46">
        <v>0.85416666666666663</v>
      </c>
      <c r="CT46">
        <v>0</v>
      </c>
    </row>
    <row r="47" spans="1:98" x14ac:dyDescent="0.3">
      <c r="A47" s="129">
        <v>0</v>
      </c>
      <c r="B47" s="131">
        <v>0</v>
      </c>
      <c r="C47" s="170">
        <v>3.6</v>
      </c>
      <c r="D47" s="171">
        <v>91</v>
      </c>
      <c r="E47" s="130">
        <v>2</v>
      </c>
      <c r="F47" s="203">
        <v>1.968</v>
      </c>
      <c r="G47" s="130">
        <v>164</v>
      </c>
      <c r="H47" s="130">
        <v>1</v>
      </c>
      <c r="I47" s="130">
        <v>86</v>
      </c>
      <c r="J47" s="130">
        <v>33</v>
      </c>
      <c r="K47" s="130">
        <v>5</v>
      </c>
      <c r="L47" s="130">
        <v>2</v>
      </c>
      <c r="M47" s="204">
        <v>37</v>
      </c>
      <c r="N47" s="171">
        <v>98</v>
      </c>
      <c r="O47" s="205">
        <v>6.0109289617486336E-2</v>
      </c>
      <c r="P47" s="172">
        <v>183</v>
      </c>
      <c r="Q47" s="172">
        <v>194</v>
      </c>
      <c r="R47" s="170">
        <v>14.8</v>
      </c>
      <c r="S47" s="130">
        <v>1</v>
      </c>
      <c r="T47" s="208"/>
      <c r="U47" s="208"/>
      <c r="V47" s="208"/>
      <c r="W47" s="208"/>
      <c r="X47" s="208"/>
      <c r="Y47" s="208"/>
      <c r="Z47" s="208"/>
      <c r="AA47" s="208"/>
      <c r="AB47" s="208"/>
      <c r="AC47" s="208"/>
      <c r="AD47">
        <v>0</v>
      </c>
      <c r="AE47">
        <v>0</v>
      </c>
      <c r="AF47">
        <v>2.4</v>
      </c>
      <c r="AG47">
        <v>67</v>
      </c>
      <c r="AH47">
        <v>10</v>
      </c>
      <c r="AI47">
        <v>0.85599999999999998</v>
      </c>
      <c r="AJ47">
        <v>91</v>
      </c>
      <c r="AK47">
        <v>3</v>
      </c>
      <c r="AL47">
        <v>112</v>
      </c>
      <c r="AM47">
        <v>33</v>
      </c>
      <c r="AN47">
        <v>1</v>
      </c>
      <c r="AO47">
        <v>3</v>
      </c>
      <c r="AP47">
        <v>38</v>
      </c>
      <c r="AQ47">
        <v>43</v>
      </c>
      <c r="AR47">
        <v>5.6179775280898875E-2</v>
      </c>
      <c r="AS47">
        <v>178</v>
      </c>
      <c r="AT47">
        <v>188</v>
      </c>
      <c r="AU47">
        <v>12.5</v>
      </c>
      <c r="AV47" s="117">
        <v>1</v>
      </c>
      <c r="AW47" s="113">
        <v>0</v>
      </c>
      <c r="AX47" s="118">
        <v>1</v>
      </c>
      <c r="AY47">
        <v>1</v>
      </c>
      <c r="AZ47">
        <v>0.7913380370241202</v>
      </c>
      <c r="BA47" s="117">
        <v>0.7913380370241202</v>
      </c>
      <c r="BB47" s="118">
        <v>0.2086619629758798</v>
      </c>
      <c r="BC47" s="117">
        <v>-0.23403004849140735</v>
      </c>
      <c r="BD47" s="118">
        <v>100</v>
      </c>
      <c r="BE47">
        <v>0.26368246338892937</v>
      </c>
      <c r="CM47">
        <v>0.54294826472118507</v>
      </c>
      <c r="CN47">
        <v>0</v>
      </c>
      <c r="CO47">
        <v>1</v>
      </c>
      <c r="CP47">
        <v>28</v>
      </c>
      <c r="CQ47">
        <v>15</v>
      </c>
      <c r="CR47">
        <v>0.48148148148148151</v>
      </c>
      <c r="CS47">
        <v>0.84375</v>
      </c>
      <c r="CT47">
        <v>1.5625000000000069E-2</v>
      </c>
    </row>
    <row r="48" spans="1:98" x14ac:dyDescent="0.3">
      <c r="A48" s="129">
        <v>1</v>
      </c>
      <c r="B48" s="131">
        <v>0</v>
      </c>
      <c r="C48" s="170">
        <v>2.5</v>
      </c>
      <c r="D48" s="171">
        <v>56</v>
      </c>
      <c r="E48" s="130">
        <v>4</v>
      </c>
      <c r="F48" s="203">
        <v>2.536</v>
      </c>
      <c r="G48" s="130">
        <v>146</v>
      </c>
      <c r="H48" s="130">
        <v>1</v>
      </c>
      <c r="I48" s="130">
        <v>84</v>
      </c>
      <c r="J48" s="130">
        <v>36</v>
      </c>
      <c r="K48" s="130">
        <v>8</v>
      </c>
      <c r="L48" s="130">
        <v>2</v>
      </c>
      <c r="M48" s="204">
        <v>50</v>
      </c>
      <c r="N48" s="171">
        <v>40</v>
      </c>
      <c r="O48" s="205">
        <v>3.4682080924855488E-2</v>
      </c>
      <c r="P48" s="172">
        <v>173</v>
      </c>
      <c r="Q48" s="172">
        <v>179</v>
      </c>
      <c r="R48" s="170">
        <v>12.1</v>
      </c>
      <c r="S48" s="130">
        <v>1</v>
      </c>
      <c r="T48" s="208"/>
      <c r="U48" s="208"/>
      <c r="V48" s="208"/>
      <c r="W48" s="208"/>
      <c r="X48" s="208"/>
      <c r="Y48" s="208"/>
      <c r="Z48" s="208"/>
      <c r="AA48" s="208"/>
      <c r="AB48" s="208"/>
      <c r="AC48" s="208"/>
      <c r="AD48">
        <v>0</v>
      </c>
      <c r="AE48">
        <v>0</v>
      </c>
      <c r="AF48">
        <v>2.5</v>
      </c>
      <c r="AG48">
        <v>59</v>
      </c>
      <c r="AH48">
        <v>5</v>
      </c>
      <c r="AI48">
        <v>1.159</v>
      </c>
      <c r="AJ48">
        <v>196</v>
      </c>
      <c r="AK48">
        <v>1</v>
      </c>
      <c r="AL48">
        <v>99</v>
      </c>
      <c r="AM48">
        <v>43</v>
      </c>
      <c r="AN48">
        <v>15</v>
      </c>
      <c r="AO48">
        <v>5</v>
      </c>
      <c r="AP48">
        <v>35</v>
      </c>
      <c r="AQ48">
        <v>45</v>
      </c>
      <c r="AR48">
        <v>4.5454545454545456E-2</v>
      </c>
      <c r="AS48">
        <v>176</v>
      </c>
      <c r="AT48">
        <v>184</v>
      </c>
      <c r="AU48">
        <v>14</v>
      </c>
      <c r="AV48" s="117">
        <v>1</v>
      </c>
      <c r="AW48" s="113">
        <v>0</v>
      </c>
      <c r="AX48" s="118">
        <v>1</v>
      </c>
      <c r="AY48">
        <v>1</v>
      </c>
      <c r="AZ48">
        <v>0.80451301883705673</v>
      </c>
      <c r="BA48" s="117">
        <v>0.80451301883705673</v>
      </c>
      <c r="BB48" s="118">
        <v>0.19548698116294327</v>
      </c>
      <c r="BC48" s="117">
        <v>-0.21751813016098681</v>
      </c>
      <c r="BD48" s="118">
        <v>100</v>
      </c>
      <c r="BE48">
        <v>0.2429879648753534</v>
      </c>
      <c r="CM48">
        <v>0.54774803330895194</v>
      </c>
      <c r="CN48">
        <v>1</v>
      </c>
      <c r="CO48">
        <v>0</v>
      </c>
      <c r="CP48">
        <v>29</v>
      </c>
      <c r="CQ48">
        <v>15</v>
      </c>
      <c r="CR48">
        <v>0.46296296296296291</v>
      </c>
      <c r="CS48">
        <v>0.84375</v>
      </c>
      <c r="CT48">
        <v>1.5624999999999976E-2</v>
      </c>
    </row>
    <row r="49" spans="1:98" x14ac:dyDescent="0.3">
      <c r="A49" s="129">
        <v>0</v>
      </c>
      <c r="B49" s="131">
        <v>1</v>
      </c>
      <c r="C49" s="170">
        <v>1.9</v>
      </c>
      <c r="D49" s="171">
        <v>51</v>
      </c>
      <c r="E49" s="130">
        <v>2</v>
      </c>
      <c r="F49" s="203">
        <v>0.41699999999999998</v>
      </c>
      <c r="G49" s="130">
        <v>121</v>
      </c>
      <c r="H49" s="130">
        <v>3</v>
      </c>
      <c r="I49" s="130">
        <v>123</v>
      </c>
      <c r="J49" s="130">
        <v>36</v>
      </c>
      <c r="K49" s="130">
        <v>8</v>
      </c>
      <c r="L49" s="130">
        <v>2</v>
      </c>
      <c r="M49" s="204">
        <v>33</v>
      </c>
      <c r="N49" s="171">
        <v>32</v>
      </c>
      <c r="O49" s="205">
        <v>3.7267080745341616E-2</v>
      </c>
      <c r="P49" s="172">
        <v>161</v>
      </c>
      <c r="Q49" s="172">
        <v>167</v>
      </c>
      <c r="R49" s="170">
        <v>8</v>
      </c>
      <c r="S49" s="130">
        <v>0</v>
      </c>
      <c r="T49" s="208"/>
      <c r="U49" s="208"/>
      <c r="V49" s="208"/>
      <c r="W49" s="208"/>
      <c r="X49" s="208"/>
      <c r="Y49" s="208"/>
      <c r="Z49" s="208"/>
      <c r="AA49" s="208"/>
      <c r="AB49" s="208"/>
      <c r="AC49" s="208"/>
      <c r="AD49">
        <v>0</v>
      </c>
      <c r="AE49">
        <v>0</v>
      </c>
      <c r="AF49">
        <v>2.5</v>
      </c>
      <c r="AG49">
        <v>59</v>
      </c>
      <c r="AH49">
        <v>6</v>
      </c>
      <c r="AI49">
        <v>0.7</v>
      </c>
      <c r="AJ49">
        <v>214</v>
      </c>
      <c r="AK49">
        <v>2</v>
      </c>
      <c r="AL49">
        <v>95</v>
      </c>
      <c r="AM49">
        <v>41</v>
      </c>
      <c r="AN49">
        <v>4</v>
      </c>
      <c r="AO49">
        <v>3</v>
      </c>
      <c r="AP49">
        <v>36</v>
      </c>
      <c r="AQ49">
        <v>45</v>
      </c>
      <c r="AR49">
        <v>5.2023121387283239E-2</v>
      </c>
      <c r="AS49">
        <v>173</v>
      </c>
      <c r="AT49">
        <v>182</v>
      </c>
      <c r="AU49">
        <v>14.9</v>
      </c>
      <c r="AV49" s="117">
        <v>1</v>
      </c>
      <c r="AW49" s="113">
        <v>0</v>
      </c>
      <c r="AX49" s="118">
        <v>1</v>
      </c>
      <c r="AY49">
        <v>1</v>
      </c>
      <c r="AZ49">
        <v>0.57755673185539269</v>
      </c>
      <c r="BA49" s="117">
        <v>0.57755673185539269</v>
      </c>
      <c r="BB49" s="118">
        <v>0.42244326814460731</v>
      </c>
      <c r="BC49" s="117">
        <v>-0.54894860443208948</v>
      </c>
      <c r="BD49" s="118">
        <v>100</v>
      </c>
      <c r="BE49">
        <v>0.73143164098791535</v>
      </c>
      <c r="CM49">
        <v>0.55004989035027552</v>
      </c>
      <c r="CN49">
        <v>1</v>
      </c>
      <c r="CO49">
        <v>0</v>
      </c>
      <c r="CP49">
        <v>30</v>
      </c>
      <c r="CQ49">
        <v>15</v>
      </c>
      <c r="CR49">
        <v>0.44444444444444442</v>
      </c>
      <c r="CS49">
        <v>0.84375</v>
      </c>
      <c r="CT49">
        <v>1.5624999999999976E-2</v>
      </c>
    </row>
    <row r="50" spans="1:98" x14ac:dyDescent="0.3">
      <c r="A50" s="129">
        <v>1</v>
      </c>
      <c r="B50" s="131">
        <v>0</v>
      </c>
      <c r="C50" s="170">
        <v>2</v>
      </c>
      <c r="D50" s="171">
        <v>56</v>
      </c>
      <c r="E50" s="130">
        <v>14</v>
      </c>
      <c r="F50" s="203">
        <v>3.9E-2</v>
      </c>
      <c r="G50" s="130">
        <v>128</v>
      </c>
      <c r="H50" s="130">
        <v>1</v>
      </c>
      <c r="I50" s="130">
        <v>97</v>
      </c>
      <c r="J50" s="130">
        <v>43</v>
      </c>
      <c r="K50" s="130">
        <v>6</v>
      </c>
      <c r="L50" s="130">
        <v>3</v>
      </c>
      <c r="M50" s="204">
        <v>41</v>
      </c>
      <c r="N50" s="171">
        <v>37</v>
      </c>
      <c r="O50" s="205">
        <v>4.2424242424242427E-2</v>
      </c>
      <c r="P50" s="172">
        <v>165</v>
      </c>
      <c r="Q50" s="172">
        <v>172</v>
      </c>
      <c r="R50" s="170">
        <v>8.4</v>
      </c>
      <c r="S50" s="130">
        <v>0</v>
      </c>
      <c r="T50" s="208"/>
      <c r="U50" s="208"/>
      <c r="V50" s="208"/>
      <c r="W50" s="208"/>
      <c r="X50" s="208"/>
      <c r="Y50" s="208"/>
      <c r="Z50" s="208"/>
      <c r="AA50" s="208"/>
      <c r="AB50" s="208"/>
      <c r="AC50" s="208"/>
      <c r="AD50">
        <v>0</v>
      </c>
      <c r="AE50">
        <v>0</v>
      </c>
      <c r="AF50">
        <v>2.5</v>
      </c>
      <c r="AG50">
        <v>62</v>
      </c>
      <c r="AH50">
        <v>21</v>
      </c>
      <c r="AI50">
        <v>0.73399999999999999</v>
      </c>
      <c r="AJ50">
        <v>152</v>
      </c>
      <c r="AK50">
        <v>3</v>
      </c>
      <c r="AL50">
        <v>111</v>
      </c>
      <c r="AM50">
        <v>44</v>
      </c>
      <c r="AN50">
        <v>5</v>
      </c>
      <c r="AO50">
        <v>3</v>
      </c>
      <c r="AP50">
        <v>47</v>
      </c>
      <c r="AQ50">
        <v>43</v>
      </c>
      <c r="AR50">
        <v>3.048780487804878E-2</v>
      </c>
      <c r="AS50">
        <v>164</v>
      </c>
      <c r="AT50">
        <v>169</v>
      </c>
      <c r="AU50">
        <v>9.5</v>
      </c>
      <c r="AV50" s="117">
        <v>1</v>
      </c>
      <c r="AW50" s="113">
        <v>0</v>
      </c>
      <c r="AX50" s="118">
        <v>1</v>
      </c>
      <c r="AY50">
        <v>1</v>
      </c>
      <c r="AZ50">
        <v>0.72846151935105097</v>
      </c>
      <c r="BA50" s="117">
        <v>0.72846151935105097</v>
      </c>
      <c r="BB50" s="118">
        <v>0.27153848064894903</v>
      </c>
      <c r="BC50" s="117">
        <v>-0.31682047649758793</v>
      </c>
      <c r="BD50" s="118">
        <v>100</v>
      </c>
      <c r="BE50">
        <v>0.37275610781863777</v>
      </c>
      <c r="CM50">
        <v>0.5504177278426039</v>
      </c>
      <c r="CN50">
        <v>1</v>
      </c>
      <c r="CO50">
        <v>0</v>
      </c>
      <c r="CP50">
        <v>31</v>
      </c>
      <c r="CQ50">
        <v>15</v>
      </c>
      <c r="CR50">
        <v>0.42592592592592593</v>
      </c>
      <c r="CS50">
        <v>0.84375</v>
      </c>
      <c r="CT50">
        <v>0</v>
      </c>
    </row>
    <row r="51" spans="1:98" x14ac:dyDescent="0.3">
      <c r="A51" s="129">
        <v>1</v>
      </c>
      <c r="B51" s="131">
        <v>0</v>
      </c>
      <c r="C51" s="170">
        <v>2</v>
      </c>
      <c r="D51" s="171">
        <v>51</v>
      </c>
      <c r="E51" s="130">
        <v>3</v>
      </c>
      <c r="F51" s="203">
        <v>1.155</v>
      </c>
      <c r="G51" s="130">
        <v>132</v>
      </c>
      <c r="H51" s="130">
        <v>2</v>
      </c>
      <c r="I51" s="130">
        <v>98</v>
      </c>
      <c r="J51" s="130">
        <v>35</v>
      </c>
      <c r="K51" s="130">
        <v>1</v>
      </c>
      <c r="L51" s="130">
        <v>3</v>
      </c>
      <c r="M51" s="204">
        <v>35</v>
      </c>
      <c r="N51" s="171">
        <v>26</v>
      </c>
      <c r="O51" s="205">
        <v>4.6242774566473986E-2</v>
      </c>
      <c r="P51" s="172">
        <v>173</v>
      </c>
      <c r="Q51" s="172">
        <v>181</v>
      </c>
      <c r="R51" s="170">
        <v>10.6</v>
      </c>
      <c r="S51" s="130">
        <v>0</v>
      </c>
      <c r="T51" s="208"/>
      <c r="U51" s="208"/>
      <c r="V51" s="208"/>
      <c r="W51" s="208"/>
      <c r="X51" s="208"/>
      <c r="Y51" s="208"/>
      <c r="Z51" s="208"/>
      <c r="AA51" s="208"/>
      <c r="AB51" s="208"/>
      <c r="AC51" s="208"/>
      <c r="AD51">
        <v>0</v>
      </c>
      <c r="AE51">
        <v>0</v>
      </c>
      <c r="AF51">
        <v>2.5</v>
      </c>
      <c r="AG51">
        <v>63</v>
      </c>
      <c r="AH51">
        <v>12</v>
      </c>
      <c r="AI51">
        <v>0.61199999999999999</v>
      </c>
      <c r="AJ51">
        <v>148</v>
      </c>
      <c r="AK51">
        <v>3</v>
      </c>
      <c r="AL51">
        <v>116</v>
      </c>
      <c r="AM51">
        <v>35</v>
      </c>
      <c r="AN51">
        <v>10</v>
      </c>
      <c r="AO51">
        <v>2</v>
      </c>
      <c r="AP51">
        <v>39</v>
      </c>
      <c r="AQ51">
        <v>42</v>
      </c>
      <c r="AR51">
        <v>3.9325842696629212E-2</v>
      </c>
      <c r="AS51">
        <v>178</v>
      </c>
      <c r="AT51">
        <v>185</v>
      </c>
      <c r="AU51">
        <v>13.8</v>
      </c>
      <c r="AV51" s="117">
        <v>1</v>
      </c>
      <c r="AW51" s="113">
        <v>0</v>
      </c>
      <c r="AX51" s="118">
        <v>1</v>
      </c>
      <c r="AY51">
        <v>1</v>
      </c>
      <c r="AZ51">
        <v>0.89262966678397959</v>
      </c>
      <c r="BA51" s="117">
        <v>0.89262966678397959</v>
      </c>
      <c r="BB51" s="118">
        <v>0.10737033321602041</v>
      </c>
      <c r="BC51" s="117">
        <v>-0.11358349096915168</v>
      </c>
      <c r="BD51" s="118">
        <v>100</v>
      </c>
      <c r="BE51">
        <v>0.12028541870321291</v>
      </c>
      <c r="CM51">
        <v>0.56224234289814179</v>
      </c>
      <c r="CN51">
        <v>0</v>
      </c>
      <c r="CO51">
        <v>1</v>
      </c>
      <c r="CP51">
        <v>31</v>
      </c>
      <c r="CQ51">
        <v>16</v>
      </c>
      <c r="CR51">
        <v>0.42592592592592593</v>
      </c>
      <c r="CS51">
        <v>0.83333333333333337</v>
      </c>
      <c r="CT51">
        <v>0</v>
      </c>
    </row>
    <row r="52" spans="1:98" x14ac:dyDescent="0.3">
      <c r="A52" s="129">
        <v>1</v>
      </c>
      <c r="B52" s="131">
        <v>0</v>
      </c>
      <c r="C52" s="170">
        <v>2.2999999999999998</v>
      </c>
      <c r="D52" s="171">
        <v>56</v>
      </c>
      <c r="E52" s="130">
        <v>9</v>
      </c>
      <c r="F52" s="203">
        <v>1.9990000000000001</v>
      </c>
      <c r="G52" s="130">
        <v>75</v>
      </c>
      <c r="H52" s="130">
        <v>0</v>
      </c>
      <c r="I52" s="130">
        <v>72</v>
      </c>
      <c r="J52" s="130">
        <v>49</v>
      </c>
      <c r="K52" s="130">
        <v>7</v>
      </c>
      <c r="L52" s="130">
        <v>4</v>
      </c>
      <c r="M52" s="204">
        <v>41</v>
      </c>
      <c r="N52" s="171">
        <v>33</v>
      </c>
      <c r="O52" s="205">
        <v>3.8461538461538464E-2</v>
      </c>
      <c r="P52" s="172">
        <v>182</v>
      </c>
      <c r="Q52" s="172">
        <v>189</v>
      </c>
      <c r="R52" s="170">
        <v>10.9</v>
      </c>
      <c r="S52" s="130">
        <v>0</v>
      </c>
      <c r="T52" s="208"/>
      <c r="U52" s="208"/>
      <c r="V52" s="208"/>
      <c r="W52" s="208"/>
      <c r="X52" s="208"/>
      <c r="Y52" s="208"/>
      <c r="Z52" s="208"/>
      <c r="AA52" s="208"/>
      <c r="AB52" s="208"/>
      <c r="AC52" s="208"/>
      <c r="AD52">
        <v>0</v>
      </c>
      <c r="AE52">
        <v>0</v>
      </c>
      <c r="AF52">
        <v>2.5</v>
      </c>
      <c r="AG52">
        <v>66</v>
      </c>
      <c r="AH52">
        <v>9</v>
      </c>
      <c r="AI52">
        <v>9.1999999999999998E-2</v>
      </c>
      <c r="AJ52">
        <v>230</v>
      </c>
      <c r="AK52">
        <v>4</v>
      </c>
      <c r="AL52">
        <v>137</v>
      </c>
      <c r="AM52">
        <v>43</v>
      </c>
      <c r="AN52">
        <v>12</v>
      </c>
      <c r="AO52">
        <v>3</v>
      </c>
      <c r="AP52">
        <v>36</v>
      </c>
      <c r="AQ52">
        <v>65</v>
      </c>
      <c r="AR52">
        <v>5.4545454545454543E-2</v>
      </c>
      <c r="AS52">
        <v>165</v>
      </c>
      <c r="AT52">
        <v>174</v>
      </c>
      <c r="AU52">
        <v>15.9</v>
      </c>
      <c r="AV52" s="117">
        <v>0</v>
      </c>
      <c r="AW52" s="113">
        <v>1</v>
      </c>
      <c r="AX52" s="118">
        <v>1</v>
      </c>
      <c r="AY52">
        <v>0</v>
      </c>
      <c r="AZ52">
        <v>0.79810187658350251</v>
      </c>
      <c r="BA52" s="117">
        <v>0.79810187658350251</v>
      </c>
      <c r="BB52" s="118">
        <v>0.20189812341649749</v>
      </c>
      <c r="BC52" s="117">
        <v>-1.5999920483251759</v>
      </c>
      <c r="BD52" s="118">
        <v>0</v>
      </c>
      <c r="BE52">
        <v>3.9529930396484709</v>
      </c>
      <c r="CM52">
        <v>0.56660619582517846</v>
      </c>
      <c r="CN52">
        <v>0</v>
      </c>
      <c r="CO52">
        <v>1</v>
      </c>
      <c r="CP52">
        <v>31</v>
      </c>
      <c r="CQ52">
        <v>17</v>
      </c>
      <c r="CR52">
        <v>0.42592592592592593</v>
      </c>
      <c r="CS52">
        <v>0.82291666666666663</v>
      </c>
      <c r="CT52">
        <v>0</v>
      </c>
    </row>
    <row r="53" spans="1:98" x14ac:dyDescent="0.3">
      <c r="A53" s="129">
        <v>1</v>
      </c>
      <c r="B53" s="131">
        <v>0</v>
      </c>
      <c r="C53" s="170">
        <v>2.1</v>
      </c>
      <c r="D53" s="171">
        <v>53</v>
      </c>
      <c r="E53" s="130">
        <v>2</v>
      </c>
      <c r="F53" s="203">
        <v>2.8719999999999999</v>
      </c>
      <c r="G53" s="130">
        <v>144</v>
      </c>
      <c r="H53" s="130">
        <v>6</v>
      </c>
      <c r="I53" s="130">
        <v>73</v>
      </c>
      <c r="J53" s="130">
        <v>35</v>
      </c>
      <c r="K53" s="130">
        <v>4</v>
      </c>
      <c r="L53" s="130">
        <v>3</v>
      </c>
      <c r="M53" s="204">
        <v>50</v>
      </c>
      <c r="N53" s="171">
        <v>34</v>
      </c>
      <c r="O53" s="205">
        <v>3.6363636363636362E-2</v>
      </c>
      <c r="P53" s="172">
        <v>165</v>
      </c>
      <c r="Q53" s="172">
        <v>171</v>
      </c>
      <c r="R53" s="170">
        <v>8.6999999999999993</v>
      </c>
      <c r="S53" s="130">
        <v>1</v>
      </c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>
        <v>0</v>
      </c>
      <c r="AE53">
        <v>0</v>
      </c>
      <c r="AF53">
        <v>2.5</v>
      </c>
      <c r="AG53">
        <v>70</v>
      </c>
      <c r="AH53">
        <v>20</v>
      </c>
      <c r="AI53">
        <v>0.40799999999999997</v>
      </c>
      <c r="AJ53">
        <v>175</v>
      </c>
      <c r="AK53">
        <v>2</v>
      </c>
      <c r="AL53">
        <v>96</v>
      </c>
      <c r="AM53">
        <v>42</v>
      </c>
      <c r="AN53">
        <v>7</v>
      </c>
      <c r="AO53">
        <v>6</v>
      </c>
      <c r="AP53">
        <v>47</v>
      </c>
      <c r="AQ53">
        <v>49</v>
      </c>
      <c r="AR53">
        <v>4.3478260869565216E-2</v>
      </c>
      <c r="AS53">
        <v>161</v>
      </c>
      <c r="AT53">
        <v>168</v>
      </c>
      <c r="AU53">
        <v>11.1</v>
      </c>
      <c r="AV53" s="117">
        <v>0</v>
      </c>
      <c r="AW53" s="113">
        <v>1</v>
      </c>
      <c r="AX53" s="118">
        <v>1</v>
      </c>
      <c r="AY53">
        <v>0</v>
      </c>
      <c r="AZ53">
        <v>0.57963099345276448</v>
      </c>
      <c r="BA53" s="117">
        <v>0.57963099345276448</v>
      </c>
      <c r="BB53" s="118">
        <v>0.42036900654723552</v>
      </c>
      <c r="BC53" s="117">
        <v>-0.86662236641915302</v>
      </c>
      <c r="BD53" s="118">
        <v>0</v>
      </c>
      <c r="BE53">
        <v>1.3788623433817144</v>
      </c>
      <c r="CM53">
        <v>0.5699417818272402</v>
      </c>
      <c r="CN53">
        <v>0</v>
      </c>
      <c r="CO53">
        <v>1</v>
      </c>
      <c r="CP53">
        <v>31</v>
      </c>
      <c r="CQ53">
        <v>18</v>
      </c>
      <c r="CR53">
        <v>0.42592592592592593</v>
      </c>
      <c r="CS53">
        <v>0.8125</v>
      </c>
      <c r="CT53">
        <v>1.5046296296296273E-2</v>
      </c>
    </row>
    <row r="54" spans="1:98" x14ac:dyDescent="0.3">
      <c r="A54" s="129">
        <v>0</v>
      </c>
      <c r="B54" s="131">
        <v>0</v>
      </c>
      <c r="C54" s="170">
        <v>2.5</v>
      </c>
      <c r="D54" s="171">
        <v>62</v>
      </c>
      <c r="E54" s="130">
        <v>21</v>
      </c>
      <c r="F54" s="203">
        <v>0.73399999999999999</v>
      </c>
      <c r="G54" s="130">
        <v>152</v>
      </c>
      <c r="H54" s="130">
        <v>3</v>
      </c>
      <c r="I54" s="130">
        <v>111</v>
      </c>
      <c r="J54" s="130">
        <v>44</v>
      </c>
      <c r="K54" s="130">
        <v>5</v>
      </c>
      <c r="L54" s="130">
        <v>3</v>
      </c>
      <c r="M54" s="204">
        <v>47</v>
      </c>
      <c r="N54" s="171">
        <v>43</v>
      </c>
      <c r="O54" s="205">
        <v>3.048780487804878E-2</v>
      </c>
      <c r="P54" s="172">
        <v>164</v>
      </c>
      <c r="Q54" s="172">
        <v>169</v>
      </c>
      <c r="R54" s="170">
        <v>9.5</v>
      </c>
      <c r="S54" s="130">
        <v>1</v>
      </c>
      <c r="T54" s="208"/>
      <c r="U54" s="208"/>
      <c r="V54" s="208"/>
      <c r="W54" s="208"/>
      <c r="X54" s="208"/>
      <c r="Y54" s="208"/>
      <c r="Z54" s="208"/>
      <c r="AA54" s="208"/>
      <c r="AB54" s="208"/>
      <c r="AC54" s="208"/>
      <c r="AD54">
        <v>0</v>
      </c>
      <c r="AE54">
        <v>0</v>
      </c>
      <c r="AF54">
        <v>3</v>
      </c>
      <c r="AG54">
        <v>67</v>
      </c>
      <c r="AH54">
        <v>13</v>
      </c>
      <c r="AI54">
        <v>1.4610000000000001</v>
      </c>
      <c r="AJ54">
        <v>180</v>
      </c>
      <c r="AK54">
        <v>4</v>
      </c>
      <c r="AL54">
        <v>91</v>
      </c>
      <c r="AM54">
        <v>44</v>
      </c>
      <c r="AN54">
        <v>10</v>
      </c>
      <c r="AO54">
        <v>3</v>
      </c>
      <c r="AP54">
        <v>40</v>
      </c>
      <c r="AQ54">
        <v>44</v>
      </c>
      <c r="AR54">
        <v>3.3149171270718231E-2</v>
      </c>
      <c r="AS54">
        <v>181</v>
      </c>
      <c r="AT54">
        <v>187</v>
      </c>
      <c r="AU54">
        <v>15.6</v>
      </c>
      <c r="AV54" s="117">
        <v>0</v>
      </c>
      <c r="AW54" s="113">
        <v>1</v>
      </c>
      <c r="AX54" s="118">
        <v>1</v>
      </c>
      <c r="AY54">
        <v>0</v>
      </c>
      <c r="AZ54">
        <v>0.87830088194342026</v>
      </c>
      <c r="BA54" s="117">
        <v>0.87830088194342026</v>
      </c>
      <c r="BB54" s="118">
        <v>0.12169911805657974</v>
      </c>
      <c r="BC54" s="117">
        <v>-2.1062035258795015</v>
      </c>
      <c r="BD54" s="118">
        <v>0</v>
      </c>
      <c r="BE54">
        <v>7.216986416738739</v>
      </c>
      <c r="CM54">
        <v>0.57374820420145767</v>
      </c>
      <c r="CN54">
        <v>1</v>
      </c>
      <c r="CO54">
        <v>0</v>
      </c>
      <c r="CP54">
        <v>32</v>
      </c>
      <c r="CQ54">
        <v>18</v>
      </c>
      <c r="CR54">
        <v>0.40740740740740744</v>
      </c>
      <c r="CS54">
        <v>0.8125</v>
      </c>
      <c r="CT54">
        <v>0</v>
      </c>
    </row>
    <row r="55" spans="1:98" x14ac:dyDescent="0.3">
      <c r="A55" s="129">
        <v>0</v>
      </c>
      <c r="B55" s="131">
        <v>0</v>
      </c>
      <c r="C55" s="170">
        <v>1.7</v>
      </c>
      <c r="D55" s="171">
        <v>44</v>
      </c>
      <c r="E55" s="130">
        <v>4</v>
      </c>
      <c r="F55" s="203">
        <v>4.5900000000000003E-2</v>
      </c>
      <c r="G55" s="130">
        <v>104</v>
      </c>
      <c r="H55" s="130">
        <v>6</v>
      </c>
      <c r="I55" s="130">
        <v>86</v>
      </c>
      <c r="J55" s="130">
        <v>29</v>
      </c>
      <c r="K55" s="130">
        <v>2</v>
      </c>
      <c r="L55" s="130">
        <v>2</v>
      </c>
      <c r="M55" s="204">
        <v>36</v>
      </c>
      <c r="N55" s="171">
        <v>21</v>
      </c>
      <c r="O55" s="205">
        <v>2.4390243902439025E-2</v>
      </c>
      <c r="P55" s="172">
        <v>164</v>
      </c>
      <c r="Q55" s="172">
        <v>168</v>
      </c>
      <c r="R55" s="170">
        <v>6.8</v>
      </c>
      <c r="S55" s="130">
        <v>1</v>
      </c>
      <c r="T55" s="208"/>
      <c r="U55" s="208"/>
      <c r="V55" s="208"/>
      <c r="W55" s="208"/>
      <c r="X55" s="208"/>
      <c r="Y55" s="208"/>
      <c r="Z55" s="208"/>
      <c r="AA55" s="208"/>
      <c r="AB55" s="208"/>
      <c r="AC55" s="208"/>
      <c r="AD55">
        <v>0</v>
      </c>
      <c r="AE55">
        <v>0</v>
      </c>
      <c r="AF55">
        <v>3.1</v>
      </c>
      <c r="AG55">
        <v>83</v>
      </c>
      <c r="AH55">
        <v>22</v>
      </c>
      <c r="AI55">
        <v>0.93600000000000005</v>
      </c>
      <c r="AJ55">
        <v>203</v>
      </c>
      <c r="AK55">
        <v>2</v>
      </c>
      <c r="AL55">
        <v>111</v>
      </c>
      <c r="AM55">
        <v>45</v>
      </c>
      <c r="AN55">
        <v>9</v>
      </c>
      <c r="AO55">
        <v>3</v>
      </c>
      <c r="AP55">
        <v>50</v>
      </c>
      <c r="AQ55">
        <v>87</v>
      </c>
      <c r="AR55">
        <v>2.8901734104046242E-2</v>
      </c>
      <c r="AS55">
        <v>173</v>
      </c>
      <c r="AT55">
        <v>178</v>
      </c>
      <c r="AU55">
        <v>14.4</v>
      </c>
      <c r="AV55" s="117">
        <v>1</v>
      </c>
      <c r="AW55" s="113">
        <v>0</v>
      </c>
      <c r="AX55" s="118">
        <v>1</v>
      </c>
      <c r="AY55">
        <v>1</v>
      </c>
      <c r="AZ55">
        <v>0.8841413356497112</v>
      </c>
      <c r="BA55" s="117">
        <v>0.8841413356497112</v>
      </c>
      <c r="BB55" s="118">
        <v>0.1158586643502888</v>
      </c>
      <c r="BC55" s="117">
        <v>-0.12313834716756462</v>
      </c>
      <c r="BD55" s="118">
        <v>100</v>
      </c>
      <c r="BE55">
        <v>0.13104088642699876</v>
      </c>
      <c r="CM55">
        <v>0.57479944005005434</v>
      </c>
      <c r="CN55">
        <v>0</v>
      </c>
      <c r="CO55">
        <v>1</v>
      </c>
      <c r="CP55">
        <v>32</v>
      </c>
      <c r="CQ55">
        <v>19</v>
      </c>
      <c r="CR55">
        <v>0.40740740740740744</v>
      </c>
      <c r="CS55">
        <v>0.80208333333333337</v>
      </c>
      <c r="CT55">
        <v>0</v>
      </c>
    </row>
    <row r="56" spans="1:98" x14ac:dyDescent="0.3">
      <c r="A56" s="129">
        <v>0</v>
      </c>
      <c r="B56" s="131">
        <v>0</v>
      </c>
      <c r="C56" s="170">
        <v>1.6</v>
      </c>
      <c r="D56" s="171">
        <v>41</v>
      </c>
      <c r="E56" s="130">
        <v>12</v>
      </c>
      <c r="F56" s="203">
        <v>0.879</v>
      </c>
      <c r="G56" s="130">
        <v>112</v>
      </c>
      <c r="H56" s="130">
        <v>2</v>
      </c>
      <c r="I56" s="130">
        <v>120</v>
      </c>
      <c r="J56" s="130">
        <v>39</v>
      </c>
      <c r="K56" s="130">
        <v>5</v>
      </c>
      <c r="L56" s="130">
        <v>3</v>
      </c>
      <c r="M56" s="204">
        <v>40</v>
      </c>
      <c r="N56" s="171">
        <v>14</v>
      </c>
      <c r="O56" s="205">
        <v>3.0864197530864196E-2</v>
      </c>
      <c r="P56" s="172">
        <v>162</v>
      </c>
      <c r="Q56" s="172">
        <v>167</v>
      </c>
      <c r="R56" s="170">
        <v>7.2</v>
      </c>
      <c r="S56" s="130">
        <v>0</v>
      </c>
      <c r="T56" s="208"/>
      <c r="U56" s="208"/>
      <c r="V56" s="208"/>
      <c r="W56" s="208"/>
      <c r="X56" s="208"/>
      <c r="Y56" s="208"/>
      <c r="Z56" s="208"/>
      <c r="AA56" s="208"/>
      <c r="AB56" s="208"/>
      <c r="AC56" s="208"/>
      <c r="AD56">
        <v>0</v>
      </c>
      <c r="AE56">
        <v>0</v>
      </c>
      <c r="AF56">
        <v>3.3</v>
      </c>
      <c r="AG56">
        <v>78</v>
      </c>
      <c r="AH56">
        <v>3</v>
      </c>
      <c r="AI56">
        <v>1.6240000000000001</v>
      </c>
      <c r="AJ56">
        <v>148</v>
      </c>
      <c r="AK56">
        <v>5</v>
      </c>
      <c r="AL56">
        <v>73</v>
      </c>
      <c r="AM56">
        <v>39</v>
      </c>
      <c r="AN56">
        <v>11</v>
      </c>
      <c r="AO56">
        <v>4</v>
      </c>
      <c r="AP56">
        <v>36</v>
      </c>
      <c r="AQ56">
        <v>59</v>
      </c>
      <c r="AR56">
        <v>4.1666666666666664E-2</v>
      </c>
      <c r="AS56">
        <v>168</v>
      </c>
      <c r="AT56">
        <v>175</v>
      </c>
      <c r="AU56">
        <v>9.1</v>
      </c>
      <c r="AV56" s="117">
        <v>1</v>
      </c>
      <c r="AW56" s="113">
        <v>0</v>
      </c>
      <c r="AX56" s="118">
        <v>1</v>
      </c>
      <c r="AY56">
        <v>1</v>
      </c>
      <c r="AZ56">
        <v>0.97945421700419844</v>
      </c>
      <c r="BA56" s="117">
        <v>0.97945421700419844</v>
      </c>
      <c r="BB56" s="118">
        <v>2.0545782995801565E-2</v>
      </c>
      <c r="BC56" s="117">
        <v>-2.0759783880145759E-2</v>
      </c>
      <c r="BD56" s="118">
        <v>100</v>
      </c>
      <c r="BE56">
        <v>2.0976767100604046E-2</v>
      </c>
      <c r="CM56">
        <v>0.57755673185539269</v>
      </c>
      <c r="CN56">
        <v>0</v>
      </c>
      <c r="CO56">
        <v>1</v>
      </c>
      <c r="CP56">
        <v>32</v>
      </c>
      <c r="CQ56">
        <v>20</v>
      </c>
      <c r="CR56">
        <v>0.40740740740740744</v>
      </c>
      <c r="CS56">
        <v>0.79166666666666663</v>
      </c>
      <c r="CT56">
        <v>1.4660493827160559E-2</v>
      </c>
    </row>
    <row r="57" spans="1:98" x14ac:dyDescent="0.3">
      <c r="A57" s="129">
        <v>1</v>
      </c>
      <c r="B57" s="131">
        <v>0</v>
      </c>
      <c r="C57" s="170">
        <v>2.6</v>
      </c>
      <c r="D57" s="171">
        <v>72</v>
      </c>
      <c r="E57" s="130">
        <v>4</v>
      </c>
      <c r="F57" s="203">
        <v>1.496</v>
      </c>
      <c r="G57" s="130">
        <v>139</v>
      </c>
      <c r="H57" s="130">
        <v>2</v>
      </c>
      <c r="I57" s="130">
        <v>84</v>
      </c>
      <c r="J57" s="130">
        <v>36</v>
      </c>
      <c r="K57" s="130">
        <v>6</v>
      </c>
      <c r="L57" s="130">
        <v>3</v>
      </c>
      <c r="M57" s="204">
        <v>34</v>
      </c>
      <c r="N57" s="171">
        <v>77</v>
      </c>
      <c r="O57" s="205">
        <v>3.954802259887006E-2</v>
      </c>
      <c r="P57" s="172">
        <v>177</v>
      </c>
      <c r="Q57" s="172">
        <v>184</v>
      </c>
      <c r="R57" s="170">
        <v>11.3</v>
      </c>
      <c r="S57" s="130">
        <v>1</v>
      </c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>
        <v>0</v>
      </c>
      <c r="AE57">
        <v>0</v>
      </c>
      <c r="AF57">
        <v>3.3</v>
      </c>
      <c r="AG57">
        <v>79</v>
      </c>
      <c r="AH57">
        <v>2</v>
      </c>
      <c r="AI57">
        <v>0.54600000000000004</v>
      </c>
      <c r="AJ57">
        <v>122</v>
      </c>
      <c r="AK57">
        <v>4</v>
      </c>
      <c r="AL57">
        <v>129</v>
      </c>
      <c r="AM57">
        <v>56</v>
      </c>
      <c r="AN57">
        <v>3</v>
      </c>
      <c r="AO57">
        <v>5</v>
      </c>
      <c r="AP57">
        <v>33</v>
      </c>
      <c r="AQ57">
        <v>74</v>
      </c>
      <c r="AR57">
        <v>4.2944785276073622E-2</v>
      </c>
      <c r="AS57">
        <v>163</v>
      </c>
      <c r="AT57">
        <v>170</v>
      </c>
      <c r="AU57">
        <v>8.1</v>
      </c>
      <c r="AV57" s="117">
        <v>1</v>
      </c>
      <c r="AW57" s="113">
        <v>0</v>
      </c>
      <c r="AX57" s="118">
        <v>1</v>
      </c>
      <c r="AY57">
        <v>1</v>
      </c>
      <c r="AZ57">
        <v>0.43455290300690852</v>
      </c>
      <c r="BA57" s="117">
        <v>0.43455290300690852</v>
      </c>
      <c r="BB57" s="118">
        <v>0.56544709699309148</v>
      </c>
      <c r="BC57" s="117">
        <v>-0.83343758563103065</v>
      </c>
      <c r="BD57" s="118">
        <v>0</v>
      </c>
      <c r="BE57">
        <v>1.3012157854209572</v>
      </c>
      <c r="CM57">
        <v>0.57963099345276448</v>
      </c>
      <c r="CN57">
        <v>1</v>
      </c>
      <c r="CO57">
        <v>0</v>
      </c>
      <c r="CP57">
        <v>33</v>
      </c>
      <c r="CQ57">
        <v>20</v>
      </c>
      <c r="CR57">
        <v>0.38888888888888884</v>
      </c>
      <c r="CS57">
        <v>0.79166666666666663</v>
      </c>
      <c r="CT57">
        <v>0</v>
      </c>
    </row>
    <row r="58" spans="1:98" x14ac:dyDescent="0.3">
      <c r="A58" s="129">
        <v>0</v>
      </c>
      <c r="B58" s="131">
        <v>0</v>
      </c>
      <c r="C58" s="170">
        <v>2</v>
      </c>
      <c r="D58" s="171">
        <v>55</v>
      </c>
      <c r="E58" s="130">
        <v>14</v>
      </c>
      <c r="F58" s="203">
        <v>0.65500000000000003</v>
      </c>
      <c r="G58" s="130">
        <v>150</v>
      </c>
      <c r="H58" s="130">
        <v>3</v>
      </c>
      <c r="I58" s="130">
        <v>108</v>
      </c>
      <c r="J58" s="130">
        <v>37</v>
      </c>
      <c r="K58" s="130">
        <v>9</v>
      </c>
      <c r="L58" s="130">
        <v>2</v>
      </c>
      <c r="M58" s="204">
        <v>40</v>
      </c>
      <c r="N58" s="171">
        <v>35</v>
      </c>
      <c r="O58" s="205">
        <v>3.0674846625766871E-2</v>
      </c>
      <c r="P58" s="172">
        <v>163</v>
      </c>
      <c r="Q58" s="172">
        <v>168</v>
      </c>
      <c r="R58" s="170">
        <v>9.4</v>
      </c>
      <c r="S58" s="130">
        <v>1</v>
      </c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>
        <v>0</v>
      </c>
      <c r="AE58">
        <v>0</v>
      </c>
      <c r="AF58">
        <v>3.5</v>
      </c>
      <c r="AG58">
        <v>88</v>
      </c>
      <c r="AH58">
        <v>18</v>
      </c>
      <c r="AI58">
        <v>1</v>
      </c>
      <c r="AJ58">
        <v>283</v>
      </c>
      <c r="AK58">
        <v>2</v>
      </c>
      <c r="AL58">
        <v>104</v>
      </c>
      <c r="AM58">
        <v>40</v>
      </c>
      <c r="AN58">
        <v>8</v>
      </c>
      <c r="AO58">
        <v>3</v>
      </c>
      <c r="AP58">
        <v>43</v>
      </c>
      <c r="AQ58">
        <v>64</v>
      </c>
      <c r="AR58">
        <v>5.9880239520958084E-2</v>
      </c>
      <c r="AS58">
        <v>167</v>
      </c>
      <c r="AT58">
        <v>177</v>
      </c>
      <c r="AU58">
        <v>15.8</v>
      </c>
      <c r="AV58" s="117">
        <v>1</v>
      </c>
      <c r="AW58" s="113">
        <v>0</v>
      </c>
      <c r="AX58" s="118">
        <v>1</v>
      </c>
      <c r="AY58">
        <v>1</v>
      </c>
      <c r="AZ58">
        <v>0.95685866646630913</v>
      </c>
      <c r="BA58" s="117">
        <v>0.95685866646630913</v>
      </c>
      <c r="BB58" s="118">
        <v>4.3141333533690873E-2</v>
      </c>
      <c r="BC58" s="117">
        <v>-4.4099582378780797E-2</v>
      </c>
      <c r="BD58" s="118">
        <v>100</v>
      </c>
      <c r="BE58">
        <v>4.5086421898661744E-2</v>
      </c>
      <c r="CM58">
        <v>0.58929349273987353</v>
      </c>
      <c r="CN58">
        <v>0</v>
      </c>
      <c r="CO58">
        <v>1</v>
      </c>
      <c r="CP58">
        <v>33</v>
      </c>
      <c r="CQ58">
        <v>21</v>
      </c>
      <c r="CR58">
        <v>0.38888888888888884</v>
      </c>
      <c r="CS58">
        <v>0.78125</v>
      </c>
      <c r="CT58">
        <v>0</v>
      </c>
    </row>
    <row r="59" spans="1:98" x14ac:dyDescent="0.3">
      <c r="A59" s="129">
        <v>1</v>
      </c>
      <c r="B59" s="131">
        <v>1</v>
      </c>
      <c r="C59" s="170">
        <v>1.8</v>
      </c>
      <c r="D59" s="171">
        <v>48</v>
      </c>
      <c r="E59" s="130">
        <v>10</v>
      </c>
      <c r="F59" s="203">
        <v>1.6439999999999999</v>
      </c>
      <c r="G59" s="130">
        <v>60</v>
      </c>
      <c r="H59" s="130">
        <v>3</v>
      </c>
      <c r="I59" s="130">
        <v>118</v>
      </c>
      <c r="J59" s="130">
        <v>34</v>
      </c>
      <c r="K59" s="130">
        <v>19</v>
      </c>
      <c r="L59" s="130">
        <v>1</v>
      </c>
      <c r="M59" s="204">
        <v>39</v>
      </c>
      <c r="N59" s="171">
        <v>22</v>
      </c>
      <c r="O59" s="205">
        <v>4.6511627906976744E-2</v>
      </c>
      <c r="P59" s="172">
        <v>172</v>
      </c>
      <c r="Q59" s="172">
        <v>180</v>
      </c>
      <c r="R59" s="170">
        <v>8.6</v>
      </c>
      <c r="S59" s="130">
        <v>0</v>
      </c>
      <c r="T59" s="208"/>
      <c r="U59" s="208"/>
      <c r="V59" s="208"/>
      <c r="W59" s="208"/>
      <c r="X59" s="208"/>
      <c r="Y59" s="208"/>
      <c r="Z59" s="208"/>
      <c r="AA59" s="208"/>
      <c r="AB59" s="208"/>
      <c r="AC59" s="208"/>
      <c r="AD59">
        <v>0</v>
      </c>
      <c r="AE59">
        <v>0</v>
      </c>
      <c r="AF59">
        <v>3.6</v>
      </c>
      <c r="AG59">
        <v>91</v>
      </c>
      <c r="AH59">
        <v>2</v>
      </c>
      <c r="AI59">
        <v>1.968</v>
      </c>
      <c r="AJ59">
        <v>164</v>
      </c>
      <c r="AK59">
        <v>1</v>
      </c>
      <c r="AL59">
        <v>86</v>
      </c>
      <c r="AM59">
        <v>33</v>
      </c>
      <c r="AN59">
        <v>5</v>
      </c>
      <c r="AO59">
        <v>2</v>
      </c>
      <c r="AP59">
        <v>37</v>
      </c>
      <c r="AQ59">
        <v>98</v>
      </c>
      <c r="AR59">
        <v>6.0109289617486336E-2</v>
      </c>
      <c r="AS59">
        <v>183</v>
      </c>
      <c r="AT59">
        <v>194</v>
      </c>
      <c r="AU59">
        <v>14.8</v>
      </c>
      <c r="AV59" s="117">
        <v>1</v>
      </c>
      <c r="AW59" s="113">
        <v>0</v>
      </c>
      <c r="AX59" s="118">
        <v>1</v>
      </c>
      <c r="AY59">
        <v>1</v>
      </c>
      <c r="AZ59">
        <v>0.97742932286006645</v>
      </c>
      <c r="BA59" s="117">
        <v>0.97742932286006645</v>
      </c>
      <c r="BB59" s="118">
        <v>2.2570677139933548E-2</v>
      </c>
      <c r="BC59" s="117">
        <v>-2.2829293716146604E-2</v>
      </c>
      <c r="BD59" s="118">
        <v>100</v>
      </c>
      <c r="BE59">
        <v>2.3091876427330061E-2</v>
      </c>
      <c r="CM59">
        <v>0.58931099617802407</v>
      </c>
      <c r="CN59">
        <v>0</v>
      </c>
      <c r="CO59">
        <v>1</v>
      </c>
      <c r="CP59">
        <v>33</v>
      </c>
      <c r="CQ59">
        <v>22</v>
      </c>
      <c r="CR59">
        <v>0.38888888888888884</v>
      </c>
      <c r="CS59">
        <v>0.77083333333333337</v>
      </c>
      <c r="CT59">
        <v>0</v>
      </c>
    </row>
    <row r="60" spans="1:98" x14ac:dyDescent="0.3">
      <c r="A60" s="129">
        <v>1</v>
      </c>
      <c r="B60" s="131">
        <v>1</v>
      </c>
      <c r="C60" s="170">
        <v>2.9</v>
      </c>
      <c r="D60" s="171">
        <v>76</v>
      </c>
      <c r="E60" s="130">
        <v>5</v>
      </c>
      <c r="F60" s="203">
        <v>0.81899999999999995</v>
      </c>
      <c r="G60" s="130">
        <v>266</v>
      </c>
      <c r="H60" s="130">
        <v>4</v>
      </c>
      <c r="I60" s="130">
        <v>92</v>
      </c>
      <c r="J60" s="130">
        <v>52</v>
      </c>
      <c r="K60" s="130">
        <v>18</v>
      </c>
      <c r="L60" s="130">
        <v>5</v>
      </c>
      <c r="M60" s="204">
        <v>34</v>
      </c>
      <c r="N60" s="171">
        <v>87</v>
      </c>
      <c r="O60" s="205">
        <v>4.49438202247191E-2</v>
      </c>
      <c r="P60" s="172">
        <v>178</v>
      </c>
      <c r="Q60" s="172">
        <v>186</v>
      </c>
      <c r="R60" s="170">
        <v>17.100000000000001</v>
      </c>
      <c r="S60" s="130">
        <v>0</v>
      </c>
      <c r="T60" s="208"/>
      <c r="U60" s="208"/>
      <c r="V60" s="208"/>
      <c r="W60" s="208"/>
      <c r="X60" s="208"/>
      <c r="Y60" s="208"/>
      <c r="Z60" s="208"/>
      <c r="AA60" s="208"/>
      <c r="AB60" s="208"/>
      <c r="AC60" s="208"/>
      <c r="AD60">
        <v>0</v>
      </c>
      <c r="AE60">
        <v>0</v>
      </c>
      <c r="AF60">
        <v>3.6</v>
      </c>
      <c r="AG60">
        <v>96</v>
      </c>
      <c r="AH60">
        <v>1</v>
      </c>
      <c r="AI60">
        <v>0.83099999999999996</v>
      </c>
      <c r="AJ60">
        <v>199</v>
      </c>
      <c r="AK60">
        <v>3</v>
      </c>
      <c r="AL60">
        <v>109</v>
      </c>
      <c r="AM60">
        <v>44</v>
      </c>
      <c r="AN60">
        <v>10</v>
      </c>
      <c r="AO60">
        <v>4</v>
      </c>
      <c r="AP60">
        <v>24</v>
      </c>
      <c r="AQ60">
        <v>65</v>
      </c>
      <c r="AR60">
        <v>3.7037037037037035E-2</v>
      </c>
      <c r="AS60">
        <v>162</v>
      </c>
      <c r="AT60">
        <v>168</v>
      </c>
      <c r="AU60">
        <v>11.4</v>
      </c>
      <c r="AV60" s="117">
        <v>1</v>
      </c>
      <c r="AW60" s="113">
        <v>0</v>
      </c>
      <c r="AX60" s="118">
        <v>1</v>
      </c>
      <c r="AY60">
        <v>1</v>
      </c>
      <c r="AZ60">
        <v>0.91301388807073969</v>
      </c>
      <c r="BA60" s="117">
        <v>0.91301388807073969</v>
      </c>
      <c r="BB60" s="118">
        <v>8.6986111929260312E-2</v>
      </c>
      <c r="BC60" s="117">
        <v>-9.1004187034362694E-2</v>
      </c>
      <c r="BD60" s="118">
        <v>100</v>
      </c>
      <c r="BE60">
        <v>9.5273591197027538E-2</v>
      </c>
      <c r="CM60">
        <v>0.5935407799524608</v>
      </c>
      <c r="CN60">
        <v>0</v>
      </c>
      <c r="CO60">
        <v>1</v>
      </c>
      <c r="CP60">
        <v>33</v>
      </c>
      <c r="CQ60">
        <v>23</v>
      </c>
      <c r="CR60">
        <v>0.38888888888888884</v>
      </c>
      <c r="CS60">
        <v>0.76041666666666663</v>
      </c>
      <c r="CT60">
        <v>0</v>
      </c>
    </row>
    <row r="61" spans="1:98" x14ac:dyDescent="0.3">
      <c r="A61" s="129">
        <v>1</v>
      </c>
      <c r="B61" s="131">
        <v>1</v>
      </c>
      <c r="C61" s="170">
        <v>2.4</v>
      </c>
      <c r="D61" s="171">
        <v>58</v>
      </c>
      <c r="E61" s="130">
        <v>6</v>
      </c>
      <c r="F61" s="203">
        <v>1.623</v>
      </c>
      <c r="G61" s="130">
        <v>209</v>
      </c>
      <c r="H61" s="130">
        <v>1</v>
      </c>
      <c r="I61" s="130">
        <v>88</v>
      </c>
      <c r="J61" s="130">
        <v>45</v>
      </c>
      <c r="K61" s="130">
        <v>10</v>
      </c>
      <c r="L61" s="130">
        <v>3</v>
      </c>
      <c r="M61" s="204">
        <v>38</v>
      </c>
      <c r="N61" s="171">
        <v>45</v>
      </c>
      <c r="O61" s="205">
        <v>4.4692737430167599E-2</v>
      </c>
      <c r="P61" s="172">
        <v>179</v>
      </c>
      <c r="Q61" s="172">
        <v>187</v>
      </c>
      <c r="R61" s="170">
        <v>15.4</v>
      </c>
      <c r="S61" s="130">
        <v>0</v>
      </c>
      <c r="T61" s="208"/>
      <c r="U61" s="208"/>
      <c r="V61" s="208"/>
      <c r="W61" s="208"/>
      <c r="X61" s="208"/>
      <c r="Y61" s="208"/>
      <c r="Z61" s="208"/>
      <c r="AA61" s="208"/>
      <c r="AB61" s="208"/>
      <c r="AC61" s="208"/>
      <c r="AD61">
        <v>0</v>
      </c>
      <c r="AE61">
        <v>1</v>
      </c>
      <c r="AF61">
        <v>1.8</v>
      </c>
      <c r="AG61">
        <v>39</v>
      </c>
      <c r="AH61">
        <v>9</v>
      </c>
      <c r="AI61">
        <v>0.10299999999999999</v>
      </c>
      <c r="AJ61">
        <v>89</v>
      </c>
      <c r="AK61">
        <v>5</v>
      </c>
      <c r="AL61">
        <v>135</v>
      </c>
      <c r="AM61">
        <v>40</v>
      </c>
      <c r="AN61">
        <v>20</v>
      </c>
      <c r="AO61">
        <v>2</v>
      </c>
      <c r="AP61">
        <v>47</v>
      </c>
      <c r="AQ61">
        <v>16</v>
      </c>
      <c r="AR61">
        <v>3.5294117647058823E-2</v>
      </c>
      <c r="AS61">
        <v>170</v>
      </c>
      <c r="AT61">
        <v>176</v>
      </c>
      <c r="AU61">
        <v>9</v>
      </c>
      <c r="AV61" s="117">
        <v>1</v>
      </c>
      <c r="AW61" s="113">
        <v>0</v>
      </c>
      <c r="AX61" s="118">
        <v>1</v>
      </c>
      <c r="AY61">
        <v>1</v>
      </c>
      <c r="AZ61">
        <v>0.56660619582517846</v>
      </c>
      <c r="BA61" s="117">
        <v>0.56660619582517846</v>
      </c>
      <c r="BB61" s="118">
        <v>0.43339380417482154</v>
      </c>
      <c r="BC61" s="117">
        <v>-0.56809075654988828</v>
      </c>
      <c r="BD61" s="118">
        <v>100</v>
      </c>
      <c r="BE61">
        <v>0.76489421995050255</v>
      </c>
      <c r="CM61">
        <v>0.59761208667835819</v>
      </c>
      <c r="CN61">
        <v>0</v>
      </c>
      <c r="CO61">
        <v>1</v>
      </c>
      <c r="CP61">
        <v>33</v>
      </c>
      <c r="CQ61">
        <v>24</v>
      </c>
      <c r="CR61">
        <v>0.38888888888888884</v>
      </c>
      <c r="CS61">
        <v>0.75</v>
      </c>
      <c r="CT61">
        <v>0</v>
      </c>
    </row>
    <row r="62" spans="1:98" x14ac:dyDescent="0.3">
      <c r="A62" s="129">
        <v>1</v>
      </c>
      <c r="B62" s="131">
        <v>0</v>
      </c>
      <c r="C62" s="170">
        <v>2.2000000000000002</v>
      </c>
      <c r="D62" s="171">
        <v>51</v>
      </c>
      <c r="E62" s="130">
        <v>6</v>
      </c>
      <c r="F62" s="203">
        <v>1.0840000000000001</v>
      </c>
      <c r="G62" s="130">
        <v>181</v>
      </c>
      <c r="H62" s="130">
        <v>2</v>
      </c>
      <c r="I62" s="130">
        <v>101</v>
      </c>
      <c r="J62" s="130">
        <v>53</v>
      </c>
      <c r="K62" s="130">
        <v>9</v>
      </c>
      <c r="L62" s="130">
        <v>4</v>
      </c>
      <c r="M62" s="204">
        <v>37</v>
      </c>
      <c r="N62" s="171">
        <v>33</v>
      </c>
      <c r="O62" s="205">
        <v>3.6585365853658534E-2</v>
      </c>
      <c r="P62" s="172">
        <v>164</v>
      </c>
      <c r="Q62" s="172">
        <v>170</v>
      </c>
      <c r="R62" s="170">
        <v>11</v>
      </c>
      <c r="S62" s="130">
        <v>0</v>
      </c>
      <c r="T62" s="208"/>
      <c r="U62" s="208"/>
      <c r="V62" s="208"/>
      <c r="W62" s="208"/>
      <c r="X62" s="208"/>
      <c r="Y62" s="208"/>
      <c r="Z62" s="208"/>
      <c r="AA62" s="208"/>
      <c r="AB62" s="208"/>
      <c r="AC62" s="208"/>
      <c r="AD62">
        <v>0</v>
      </c>
      <c r="AE62">
        <v>1</v>
      </c>
      <c r="AF62">
        <v>1.8</v>
      </c>
      <c r="AG62">
        <v>44</v>
      </c>
      <c r="AH62">
        <v>12</v>
      </c>
      <c r="AI62">
        <v>0.97399999999999998</v>
      </c>
      <c r="AJ62">
        <v>117</v>
      </c>
      <c r="AK62">
        <v>3</v>
      </c>
      <c r="AL62">
        <v>96</v>
      </c>
      <c r="AM62">
        <v>33</v>
      </c>
      <c r="AN62">
        <v>6</v>
      </c>
      <c r="AO62">
        <v>2</v>
      </c>
      <c r="AP62">
        <v>40</v>
      </c>
      <c r="AQ62">
        <v>22</v>
      </c>
      <c r="AR62">
        <v>3.0303030303030304E-2</v>
      </c>
      <c r="AS62">
        <v>165</v>
      </c>
      <c r="AT62">
        <v>170</v>
      </c>
      <c r="AU62">
        <v>7.4</v>
      </c>
      <c r="AV62" s="117">
        <v>0</v>
      </c>
      <c r="AW62" s="113">
        <v>1</v>
      </c>
      <c r="AX62" s="118">
        <v>1</v>
      </c>
      <c r="AY62">
        <v>0</v>
      </c>
      <c r="AZ62">
        <v>0.5204482414784799</v>
      </c>
      <c r="BA62" s="117">
        <v>0.5204482414784799</v>
      </c>
      <c r="BB62" s="118">
        <v>0.4795517585215201</v>
      </c>
      <c r="BC62" s="117">
        <v>-0.73490344779056493</v>
      </c>
      <c r="BD62" s="118">
        <v>0</v>
      </c>
      <c r="BE62">
        <v>1.0852806443313763</v>
      </c>
      <c r="CM62">
        <v>0.60076321260406151</v>
      </c>
      <c r="CN62">
        <v>0</v>
      </c>
      <c r="CO62">
        <v>1</v>
      </c>
      <c r="CP62">
        <v>33</v>
      </c>
      <c r="CQ62">
        <v>25</v>
      </c>
      <c r="CR62">
        <v>0.38888888888888884</v>
      </c>
      <c r="CS62">
        <v>0.73958333333333326</v>
      </c>
      <c r="CT62">
        <v>0</v>
      </c>
    </row>
    <row r="63" spans="1:98" x14ac:dyDescent="0.3">
      <c r="A63" s="129">
        <v>0</v>
      </c>
      <c r="B63" s="131">
        <v>0</v>
      </c>
      <c r="C63" s="170">
        <v>3</v>
      </c>
      <c r="D63" s="171">
        <v>67</v>
      </c>
      <c r="E63" s="130">
        <v>13</v>
      </c>
      <c r="F63" s="203">
        <v>1.4610000000000001</v>
      </c>
      <c r="G63" s="130">
        <v>180</v>
      </c>
      <c r="H63" s="130">
        <v>4</v>
      </c>
      <c r="I63" s="130">
        <v>91</v>
      </c>
      <c r="J63" s="130">
        <v>44</v>
      </c>
      <c r="K63" s="130">
        <v>10</v>
      </c>
      <c r="L63" s="130">
        <v>3</v>
      </c>
      <c r="M63" s="204">
        <v>40</v>
      </c>
      <c r="N63" s="171">
        <v>44</v>
      </c>
      <c r="O63" s="205">
        <v>3.3149171270718231E-2</v>
      </c>
      <c r="P63" s="172">
        <v>181</v>
      </c>
      <c r="Q63" s="172">
        <v>187</v>
      </c>
      <c r="R63" s="170">
        <v>15.6</v>
      </c>
      <c r="S63" s="130">
        <v>0</v>
      </c>
      <c r="T63" s="208"/>
      <c r="U63" s="208"/>
      <c r="V63" s="208"/>
      <c r="W63" s="208"/>
      <c r="X63" s="208"/>
      <c r="Y63" s="208"/>
      <c r="Z63" s="208"/>
      <c r="AA63" s="208"/>
      <c r="AB63" s="208"/>
      <c r="AC63" s="208"/>
      <c r="AD63">
        <v>0</v>
      </c>
      <c r="AE63">
        <v>1</v>
      </c>
      <c r="AF63">
        <v>1.8</v>
      </c>
      <c r="AG63">
        <v>44</v>
      </c>
      <c r="AH63">
        <v>12</v>
      </c>
      <c r="AI63">
        <v>2.3239999999999998</v>
      </c>
      <c r="AJ63">
        <v>97</v>
      </c>
      <c r="AK63">
        <v>2</v>
      </c>
      <c r="AL63">
        <v>101</v>
      </c>
      <c r="AM63">
        <v>49</v>
      </c>
      <c r="AN63">
        <v>19</v>
      </c>
      <c r="AO63">
        <v>3</v>
      </c>
      <c r="AP63">
        <v>32</v>
      </c>
      <c r="AQ63">
        <v>21</v>
      </c>
      <c r="AR63">
        <v>4.0697674418604654E-2</v>
      </c>
      <c r="AS63">
        <v>172</v>
      </c>
      <c r="AT63">
        <v>179</v>
      </c>
      <c r="AU63">
        <v>9.4</v>
      </c>
      <c r="AV63" s="117">
        <v>1</v>
      </c>
      <c r="AW63" s="113">
        <v>0</v>
      </c>
      <c r="AX63" s="118">
        <v>1</v>
      </c>
      <c r="AY63">
        <v>1</v>
      </c>
      <c r="AZ63">
        <v>0.64881802540953026</v>
      </c>
      <c r="BA63" s="117">
        <v>0.64881802540953026</v>
      </c>
      <c r="BB63" s="118">
        <v>0.35118197459046974</v>
      </c>
      <c r="BC63" s="117">
        <v>-0.43260299387646761</v>
      </c>
      <c r="BD63" s="118">
        <v>100</v>
      </c>
      <c r="BE63">
        <v>0.54126420789373975</v>
      </c>
      <c r="CM63">
        <v>0.60374400610340306</v>
      </c>
      <c r="CN63">
        <v>0</v>
      </c>
      <c r="CO63">
        <v>1</v>
      </c>
      <c r="CP63">
        <v>33</v>
      </c>
      <c r="CQ63">
        <v>26</v>
      </c>
      <c r="CR63">
        <v>0.38888888888888884</v>
      </c>
      <c r="CS63">
        <v>0.72916666666666674</v>
      </c>
      <c r="CT63">
        <v>1.3503086419753067E-2</v>
      </c>
    </row>
    <row r="64" spans="1:98" x14ac:dyDescent="0.3">
      <c r="A64" s="129">
        <v>0</v>
      </c>
      <c r="B64" s="131">
        <v>0</v>
      </c>
      <c r="C64" s="170">
        <v>1.8</v>
      </c>
      <c r="D64" s="171">
        <v>50</v>
      </c>
      <c r="E64" s="130">
        <v>3</v>
      </c>
      <c r="F64" s="203">
        <v>0.53200000000000003</v>
      </c>
      <c r="G64" s="130">
        <v>111</v>
      </c>
      <c r="H64" s="130">
        <v>2</v>
      </c>
      <c r="I64" s="130">
        <v>120</v>
      </c>
      <c r="J64" s="130">
        <v>46</v>
      </c>
      <c r="K64" s="130">
        <v>3</v>
      </c>
      <c r="L64" s="130">
        <v>4</v>
      </c>
      <c r="M64" s="204">
        <v>32</v>
      </c>
      <c r="N64" s="171">
        <v>26</v>
      </c>
      <c r="O64" s="205">
        <v>4.878048780487805E-2</v>
      </c>
      <c r="P64" s="172">
        <v>164</v>
      </c>
      <c r="Q64" s="172">
        <v>172</v>
      </c>
      <c r="R64" s="170">
        <v>7.6</v>
      </c>
      <c r="S64" s="130">
        <v>0</v>
      </c>
      <c r="T64" s="208"/>
      <c r="U64" s="208"/>
      <c r="V64" s="208"/>
      <c r="W64" s="208"/>
      <c r="X64" s="208"/>
      <c r="Y64" s="208"/>
      <c r="Z64" s="208"/>
      <c r="AA64" s="208"/>
      <c r="AB64" s="208"/>
      <c r="AC64" s="208"/>
      <c r="AD64">
        <v>0</v>
      </c>
      <c r="AE64">
        <v>1</v>
      </c>
      <c r="AF64">
        <v>1.8</v>
      </c>
      <c r="AG64">
        <v>51</v>
      </c>
      <c r="AH64">
        <v>18</v>
      </c>
      <c r="AI64">
        <v>0.23100000000000001</v>
      </c>
      <c r="AJ64">
        <v>109</v>
      </c>
      <c r="AK64">
        <v>5</v>
      </c>
      <c r="AL64">
        <v>111</v>
      </c>
      <c r="AM64">
        <v>41</v>
      </c>
      <c r="AN64">
        <v>7</v>
      </c>
      <c r="AO64">
        <v>3</v>
      </c>
      <c r="AP64">
        <v>49</v>
      </c>
      <c r="AQ64">
        <v>29</v>
      </c>
      <c r="AR64">
        <v>1.8518518518518517E-2</v>
      </c>
      <c r="AS64">
        <v>162</v>
      </c>
      <c r="AT64">
        <v>165</v>
      </c>
      <c r="AU64">
        <v>7.5</v>
      </c>
      <c r="AV64" s="117">
        <v>1</v>
      </c>
      <c r="AW64" s="113">
        <v>0</v>
      </c>
      <c r="AX64" s="118">
        <v>1</v>
      </c>
      <c r="AY64">
        <v>1</v>
      </c>
      <c r="AZ64">
        <v>0.34830740742068617</v>
      </c>
      <c r="BA64" s="117">
        <v>0.34830740742068617</v>
      </c>
      <c r="BB64" s="118">
        <v>0.65169259257931378</v>
      </c>
      <c r="BC64" s="117">
        <v>-1.0546698344786307</v>
      </c>
      <c r="BD64" s="118">
        <v>0</v>
      </c>
      <c r="BE64">
        <v>1.8710270832460318</v>
      </c>
      <c r="CM64">
        <v>0.61104543313939474</v>
      </c>
      <c r="CN64">
        <v>1</v>
      </c>
      <c r="CO64">
        <v>0</v>
      </c>
      <c r="CP64">
        <v>34</v>
      </c>
      <c r="CQ64">
        <v>26</v>
      </c>
      <c r="CR64">
        <v>0.37037037037037035</v>
      </c>
      <c r="CS64">
        <v>0.72916666666666674</v>
      </c>
      <c r="CT64">
        <v>0</v>
      </c>
    </row>
    <row r="65" spans="1:98" x14ac:dyDescent="0.3">
      <c r="A65" s="129">
        <v>1</v>
      </c>
      <c r="B65" s="131">
        <v>1</v>
      </c>
      <c r="C65" s="170">
        <v>2.4</v>
      </c>
      <c r="D65" s="171">
        <v>58</v>
      </c>
      <c r="E65" s="130">
        <v>2</v>
      </c>
      <c r="F65" s="203">
        <v>1.3360000000000001</v>
      </c>
      <c r="G65" s="130">
        <v>150</v>
      </c>
      <c r="H65" s="130">
        <v>2</v>
      </c>
      <c r="I65" s="130">
        <v>98</v>
      </c>
      <c r="J65" s="130">
        <v>38</v>
      </c>
      <c r="K65" s="130">
        <v>9</v>
      </c>
      <c r="L65" s="130">
        <v>2</v>
      </c>
      <c r="M65" s="204">
        <v>47</v>
      </c>
      <c r="N65" s="171">
        <v>41</v>
      </c>
      <c r="O65" s="205">
        <v>3.3898305084745763E-2</v>
      </c>
      <c r="P65" s="172">
        <v>177</v>
      </c>
      <c r="Q65" s="172">
        <v>183</v>
      </c>
      <c r="R65" s="170">
        <v>11.4</v>
      </c>
      <c r="S65" s="130">
        <v>0</v>
      </c>
      <c r="T65" s="208"/>
      <c r="U65" s="208"/>
      <c r="V65" s="208"/>
      <c r="W65" s="208"/>
      <c r="X65" s="208"/>
      <c r="Y65" s="208"/>
      <c r="Z65" s="208"/>
      <c r="AA65" s="208"/>
      <c r="AB65" s="208"/>
      <c r="AC65" s="208"/>
      <c r="AD65">
        <v>0</v>
      </c>
      <c r="AE65">
        <v>1</v>
      </c>
      <c r="AF65">
        <v>1.9</v>
      </c>
      <c r="AG65">
        <v>49</v>
      </c>
      <c r="AH65">
        <v>4</v>
      </c>
      <c r="AI65">
        <v>0.124</v>
      </c>
      <c r="AJ65">
        <v>77</v>
      </c>
      <c r="AK65">
        <v>3</v>
      </c>
      <c r="AL65">
        <v>150</v>
      </c>
      <c r="AM65">
        <v>29</v>
      </c>
      <c r="AN65">
        <v>10</v>
      </c>
      <c r="AO65">
        <v>1</v>
      </c>
      <c r="AP65">
        <v>32</v>
      </c>
      <c r="AQ65">
        <v>24</v>
      </c>
      <c r="AR65">
        <v>4.1666666666666664E-2</v>
      </c>
      <c r="AS65">
        <v>168</v>
      </c>
      <c r="AT65">
        <v>175</v>
      </c>
      <c r="AU65">
        <v>8.3000000000000007</v>
      </c>
      <c r="AV65" s="117">
        <v>0</v>
      </c>
      <c r="AW65" s="113">
        <v>1</v>
      </c>
      <c r="AX65" s="118">
        <v>1</v>
      </c>
      <c r="AY65">
        <v>0</v>
      </c>
      <c r="AZ65">
        <v>0.5504177278426039</v>
      </c>
      <c r="BA65" s="117">
        <v>0.5504177278426039</v>
      </c>
      <c r="BB65" s="118">
        <v>0.4495822721573961</v>
      </c>
      <c r="BC65" s="117">
        <v>-0.79943641143495059</v>
      </c>
      <c r="BD65" s="118">
        <v>0</v>
      </c>
      <c r="BE65">
        <v>1.2242869924593154</v>
      </c>
      <c r="CM65">
        <v>0.62050267615036792</v>
      </c>
      <c r="CN65">
        <v>0</v>
      </c>
      <c r="CO65">
        <v>1</v>
      </c>
      <c r="CP65">
        <v>34</v>
      </c>
      <c r="CQ65">
        <v>27</v>
      </c>
      <c r="CR65">
        <v>0.37037037037037035</v>
      </c>
      <c r="CS65">
        <v>0.71875</v>
      </c>
      <c r="CT65">
        <v>0</v>
      </c>
    </row>
    <row r="66" spans="1:98" x14ac:dyDescent="0.3">
      <c r="A66" s="129">
        <v>1</v>
      </c>
      <c r="B66" s="131">
        <v>1</v>
      </c>
      <c r="C66" s="170">
        <v>3.6</v>
      </c>
      <c r="D66" s="171">
        <v>89</v>
      </c>
      <c r="E66" s="130">
        <v>8</v>
      </c>
      <c r="F66" s="203">
        <v>1.018</v>
      </c>
      <c r="G66" s="130">
        <v>348</v>
      </c>
      <c r="H66" s="130">
        <v>0</v>
      </c>
      <c r="I66" s="130">
        <v>98</v>
      </c>
      <c r="J66" s="130">
        <v>36</v>
      </c>
      <c r="K66" s="130">
        <v>12</v>
      </c>
      <c r="L66" s="130">
        <v>1</v>
      </c>
      <c r="M66" s="204">
        <v>40</v>
      </c>
      <c r="N66" s="171">
        <v>57</v>
      </c>
      <c r="O66" s="205">
        <v>5.9782608695652176E-2</v>
      </c>
      <c r="P66" s="172">
        <v>184</v>
      </c>
      <c r="Q66" s="172">
        <v>195</v>
      </c>
      <c r="R66" s="170">
        <v>23.5</v>
      </c>
      <c r="S66" s="130">
        <v>1</v>
      </c>
      <c r="T66" s="208"/>
      <c r="U66" s="208"/>
      <c r="V66" s="208"/>
      <c r="W66" s="208"/>
      <c r="X66" s="208"/>
      <c r="Y66" s="208"/>
      <c r="Z66" s="208"/>
      <c r="AA66" s="208"/>
      <c r="AB66" s="208"/>
      <c r="AC66" s="208"/>
      <c r="AD66">
        <v>0</v>
      </c>
      <c r="AE66">
        <v>1</v>
      </c>
      <c r="AF66">
        <v>1.9</v>
      </c>
      <c r="AG66">
        <v>51</v>
      </c>
      <c r="AH66">
        <v>2</v>
      </c>
      <c r="AI66">
        <v>0.41699999999999998</v>
      </c>
      <c r="AJ66">
        <v>121</v>
      </c>
      <c r="AK66">
        <v>3</v>
      </c>
      <c r="AL66">
        <v>123</v>
      </c>
      <c r="AM66">
        <v>36</v>
      </c>
      <c r="AN66">
        <v>8</v>
      </c>
      <c r="AO66">
        <v>2</v>
      </c>
      <c r="AP66">
        <v>33</v>
      </c>
      <c r="AQ66">
        <v>32</v>
      </c>
      <c r="AR66">
        <v>3.7267080745341616E-2</v>
      </c>
      <c r="AS66">
        <v>161</v>
      </c>
      <c r="AT66">
        <v>167</v>
      </c>
      <c r="AU66">
        <v>8</v>
      </c>
      <c r="AV66" s="117">
        <v>0</v>
      </c>
      <c r="AW66" s="113">
        <v>1</v>
      </c>
      <c r="AX66" s="118">
        <v>1</v>
      </c>
      <c r="AY66">
        <v>0</v>
      </c>
      <c r="AZ66">
        <v>0.34221855844625448</v>
      </c>
      <c r="BA66" s="117">
        <v>0.34221855844625448</v>
      </c>
      <c r="BB66" s="118">
        <v>0.65778144155374552</v>
      </c>
      <c r="BC66" s="117">
        <v>-0.41888255852613637</v>
      </c>
      <c r="BD66" s="118">
        <v>100</v>
      </c>
      <c r="BE66">
        <v>0.52026180251893406</v>
      </c>
      <c r="CM66">
        <v>0.62284451869767232</v>
      </c>
      <c r="CN66">
        <v>0</v>
      </c>
      <c r="CO66">
        <v>1</v>
      </c>
      <c r="CP66">
        <v>34</v>
      </c>
      <c r="CQ66">
        <v>28</v>
      </c>
      <c r="CR66">
        <v>0.37037037037037035</v>
      </c>
      <c r="CS66">
        <v>0.70833333333333326</v>
      </c>
      <c r="CT66">
        <v>0</v>
      </c>
    </row>
    <row r="67" spans="1:98" x14ac:dyDescent="0.3">
      <c r="A67" s="129">
        <v>1</v>
      </c>
      <c r="B67" s="131">
        <v>0</v>
      </c>
      <c r="C67" s="170">
        <v>3.2</v>
      </c>
      <c r="D67" s="171">
        <v>76</v>
      </c>
      <c r="E67" s="130">
        <v>19</v>
      </c>
      <c r="F67" s="203">
        <v>4.2999999999999997E-2</v>
      </c>
      <c r="G67" s="130">
        <v>214</v>
      </c>
      <c r="H67" s="130">
        <v>2</v>
      </c>
      <c r="I67" s="130">
        <v>98</v>
      </c>
      <c r="J67" s="130">
        <v>42</v>
      </c>
      <c r="K67" s="130">
        <v>3</v>
      </c>
      <c r="L67" s="130">
        <v>3</v>
      </c>
      <c r="M67" s="204">
        <v>43</v>
      </c>
      <c r="N67" s="171">
        <v>59</v>
      </c>
      <c r="O67" s="205">
        <v>3.7499999999999999E-2</v>
      </c>
      <c r="P67" s="172">
        <v>160</v>
      </c>
      <c r="Q67" s="172">
        <v>166</v>
      </c>
      <c r="R67" s="170">
        <v>12.4</v>
      </c>
      <c r="S67" s="130">
        <v>1</v>
      </c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>
        <v>0</v>
      </c>
      <c r="AE67">
        <v>1</v>
      </c>
      <c r="AF67">
        <v>1.9</v>
      </c>
      <c r="AG67">
        <v>53</v>
      </c>
      <c r="AH67">
        <v>13</v>
      </c>
      <c r="AI67">
        <v>0.84</v>
      </c>
      <c r="AJ67">
        <v>99</v>
      </c>
      <c r="AK67">
        <v>3</v>
      </c>
      <c r="AL67">
        <v>110</v>
      </c>
      <c r="AM67">
        <v>36</v>
      </c>
      <c r="AN67">
        <v>9</v>
      </c>
      <c r="AO67">
        <v>2</v>
      </c>
      <c r="AP67">
        <v>41</v>
      </c>
      <c r="AQ67">
        <v>30</v>
      </c>
      <c r="AR67">
        <v>2.9239766081871343E-2</v>
      </c>
      <c r="AS67">
        <v>171</v>
      </c>
      <c r="AT67">
        <v>176</v>
      </c>
      <c r="AU67">
        <v>9</v>
      </c>
      <c r="AV67" s="117">
        <v>1</v>
      </c>
      <c r="AW67" s="113">
        <v>0</v>
      </c>
      <c r="AX67" s="118">
        <v>1</v>
      </c>
      <c r="AY67">
        <v>1</v>
      </c>
      <c r="AZ67">
        <v>0.54294826472118507</v>
      </c>
      <c r="BA67" s="117">
        <v>0.54294826472118507</v>
      </c>
      <c r="BB67" s="118">
        <v>0.45705173527881493</v>
      </c>
      <c r="BC67" s="117">
        <v>-0.61074124034388533</v>
      </c>
      <c r="BD67" s="118">
        <v>100</v>
      </c>
      <c r="BE67">
        <v>0.84179610651029568</v>
      </c>
      <c r="CM67">
        <v>0.62354461508858994</v>
      </c>
      <c r="CN67">
        <v>0</v>
      </c>
      <c r="CO67">
        <v>1</v>
      </c>
      <c r="CP67">
        <v>34</v>
      </c>
      <c r="CQ67">
        <v>29</v>
      </c>
      <c r="CR67">
        <v>0.37037037037037035</v>
      </c>
      <c r="CS67">
        <v>0.69791666666666674</v>
      </c>
      <c r="CT67">
        <v>1.2924382716049364E-2</v>
      </c>
    </row>
    <row r="68" spans="1:98" x14ac:dyDescent="0.3">
      <c r="A68" s="129">
        <v>1</v>
      </c>
      <c r="B68" s="131">
        <v>1</v>
      </c>
      <c r="C68" s="170">
        <v>2.7</v>
      </c>
      <c r="D68" s="171">
        <v>71</v>
      </c>
      <c r="E68" s="130">
        <v>5</v>
      </c>
      <c r="F68" s="203">
        <v>1.28</v>
      </c>
      <c r="G68" s="130">
        <v>141</v>
      </c>
      <c r="H68" s="130">
        <v>2</v>
      </c>
      <c r="I68" s="130">
        <v>96</v>
      </c>
      <c r="J68" s="130">
        <v>28</v>
      </c>
      <c r="K68" s="130">
        <v>9</v>
      </c>
      <c r="L68" s="130">
        <v>1</v>
      </c>
      <c r="M68" s="204">
        <v>37</v>
      </c>
      <c r="N68" s="171">
        <v>54</v>
      </c>
      <c r="O68" s="205">
        <v>3.3333333333333333E-2</v>
      </c>
      <c r="P68" s="172">
        <v>180</v>
      </c>
      <c r="Q68" s="172">
        <v>186</v>
      </c>
      <c r="R68" s="170">
        <v>13.4</v>
      </c>
      <c r="S68" s="130">
        <v>0</v>
      </c>
      <c r="T68" s="208"/>
      <c r="U68" s="208"/>
      <c r="V68" s="208"/>
      <c r="W68" s="208"/>
      <c r="X68" s="208"/>
      <c r="Y68" s="208"/>
      <c r="Z68" s="208"/>
      <c r="AA68" s="208"/>
      <c r="AB68" s="208"/>
      <c r="AC68" s="208"/>
      <c r="AD68">
        <v>0</v>
      </c>
      <c r="AE68">
        <v>1</v>
      </c>
      <c r="AF68">
        <v>1.9</v>
      </c>
      <c r="AG68">
        <v>55</v>
      </c>
      <c r="AH68">
        <v>4</v>
      </c>
      <c r="AI68">
        <v>1.3839999999999999</v>
      </c>
      <c r="AJ68">
        <v>33</v>
      </c>
      <c r="AK68">
        <v>2</v>
      </c>
      <c r="AL68">
        <v>100</v>
      </c>
      <c r="AM68">
        <v>27</v>
      </c>
      <c r="AN68">
        <v>10</v>
      </c>
      <c r="AO68">
        <v>1</v>
      </c>
      <c r="AP68">
        <v>34</v>
      </c>
      <c r="AQ68">
        <v>94</v>
      </c>
      <c r="AR68">
        <v>5.4945054945054944E-2</v>
      </c>
      <c r="AS68">
        <v>182</v>
      </c>
      <c r="AT68">
        <v>192</v>
      </c>
      <c r="AU68">
        <v>9.6999999999999993</v>
      </c>
      <c r="AV68" s="117">
        <v>1</v>
      </c>
      <c r="AW68" s="113">
        <v>0</v>
      </c>
      <c r="AX68" s="118">
        <v>1</v>
      </c>
      <c r="AY68">
        <v>1</v>
      </c>
      <c r="AZ68">
        <v>0.88416575970063171</v>
      </c>
      <c r="BA68" s="117">
        <v>0.88416575970063171</v>
      </c>
      <c r="BB68" s="118">
        <v>0.11583424029936829</v>
      </c>
      <c r="BC68" s="117">
        <v>-0.12311072294891359</v>
      </c>
      <c r="BD68" s="118">
        <v>100</v>
      </c>
      <c r="BE68">
        <v>0.13100964273779209</v>
      </c>
      <c r="CM68">
        <v>0.62815360616586324</v>
      </c>
      <c r="CN68">
        <v>1</v>
      </c>
      <c r="CO68">
        <v>0</v>
      </c>
      <c r="CP68">
        <v>35</v>
      </c>
      <c r="CQ68">
        <v>29</v>
      </c>
      <c r="CR68">
        <v>0.35185185185185186</v>
      </c>
      <c r="CS68">
        <v>0.69791666666666674</v>
      </c>
      <c r="CT68">
        <v>0</v>
      </c>
    </row>
    <row r="69" spans="1:98" x14ac:dyDescent="0.3">
      <c r="A69" s="129">
        <v>0</v>
      </c>
      <c r="B69" s="131">
        <v>0</v>
      </c>
      <c r="C69" s="170">
        <v>2.5</v>
      </c>
      <c r="D69" s="171">
        <v>63</v>
      </c>
      <c r="E69" s="130">
        <v>12</v>
      </c>
      <c r="F69" s="203">
        <v>0.61199999999999999</v>
      </c>
      <c r="G69" s="130">
        <v>148</v>
      </c>
      <c r="H69" s="130">
        <v>3</v>
      </c>
      <c r="I69" s="130">
        <v>116</v>
      </c>
      <c r="J69" s="130">
        <v>35</v>
      </c>
      <c r="K69" s="130">
        <v>10</v>
      </c>
      <c r="L69" s="130">
        <v>2</v>
      </c>
      <c r="M69" s="204">
        <v>39</v>
      </c>
      <c r="N69" s="171">
        <v>42</v>
      </c>
      <c r="O69" s="205">
        <v>3.9325842696629212E-2</v>
      </c>
      <c r="P69" s="172">
        <v>178</v>
      </c>
      <c r="Q69" s="172">
        <v>185</v>
      </c>
      <c r="R69" s="170">
        <v>13.8</v>
      </c>
      <c r="S69" s="130">
        <v>1</v>
      </c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>
        <v>0</v>
      </c>
      <c r="AE69">
        <v>1</v>
      </c>
      <c r="AF69">
        <v>2</v>
      </c>
      <c r="AG69">
        <v>50</v>
      </c>
      <c r="AH69">
        <v>11</v>
      </c>
      <c r="AI69">
        <v>1.5449999999999999</v>
      </c>
      <c r="AJ69">
        <v>102</v>
      </c>
      <c r="AK69">
        <v>3</v>
      </c>
      <c r="AL69">
        <v>110</v>
      </c>
      <c r="AM69">
        <v>41</v>
      </c>
      <c r="AN69">
        <v>10</v>
      </c>
      <c r="AO69">
        <v>3</v>
      </c>
      <c r="AP69">
        <v>41</v>
      </c>
      <c r="AQ69">
        <v>28</v>
      </c>
      <c r="AR69">
        <v>4.3209876543209874E-2</v>
      </c>
      <c r="AS69">
        <v>162</v>
      </c>
      <c r="AT69">
        <v>169</v>
      </c>
      <c r="AU69">
        <v>9.4</v>
      </c>
      <c r="AV69" s="117">
        <v>1</v>
      </c>
      <c r="AW69" s="113">
        <v>0</v>
      </c>
      <c r="AX69" s="118">
        <v>1</v>
      </c>
      <c r="AY69">
        <v>1</v>
      </c>
      <c r="AZ69">
        <v>0.32669564183967231</v>
      </c>
      <c r="BA69" s="117">
        <v>0.32669564183967231</v>
      </c>
      <c r="BB69" s="118">
        <v>0.67330435816032774</v>
      </c>
      <c r="BC69" s="117">
        <v>-1.118726300409997</v>
      </c>
      <c r="BD69" s="118">
        <v>0</v>
      </c>
      <c r="BE69">
        <v>2.0609529847684822</v>
      </c>
      <c r="CM69">
        <v>0.63204611113605047</v>
      </c>
      <c r="CN69">
        <v>0</v>
      </c>
      <c r="CO69">
        <v>1</v>
      </c>
      <c r="CP69">
        <v>35</v>
      </c>
      <c r="CQ69">
        <v>30</v>
      </c>
      <c r="CR69">
        <v>0.35185185185185186</v>
      </c>
      <c r="CS69">
        <v>0.6875</v>
      </c>
      <c r="CT69">
        <v>0</v>
      </c>
    </row>
    <row r="70" spans="1:98" x14ac:dyDescent="0.3">
      <c r="A70" s="129">
        <v>1</v>
      </c>
      <c r="B70" s="131">
        <v>0</v>
      </c>
      <c r="C70" s="170">
        <v>2.2999999999999998</v>
      </c>
      <c r="D70" s="171">
        <v>55</v>
      </c>
      <c r="E70" s="130">
        <v>3</v>
      </c>
      <c r="F70" s="203">
        <v>0.73899999999999999</v>
      </c>
      <c r="G70" s="130">
        <v>146</v>
      </c>
      <c r="H70" s="130">
        <v>3</v>
      </c>
      <c r="I70" s="130">
        <v>114</v>
      </c>
      <c r="J70" s="130">
        <v>43</v>
      </c>
      <c r="K70" s="130">
        <v>11</v>
      </c>
      <c r="L70" s="130">
        <v>3</v>
      </c>
      <c r="M70" s="204">
        <v>28</v>
      </c>
      <c r="N70" s="171">
        <v>35</v>
      </c>
      <c r="O70" s="205">
        <v>2.9411764705882353E-2</v>
      </c>
      <c r="P70" s="172">
        <v>170</v>
      </c>
      <c r="Q70" s="172">
        <v>175</v>
      </c>
      <c r="R70" s="170">
        <v>11.6</v>
      </c>
      <c r="S70" s="130">
        <v>1</v>
      </c>
      <c r="T70" s="208"/>
      <c r="U70" s="208"/>
      <c r="V70" s="208"/>
      <c r="W70" s="208"/>
      <c r="X70" s="208"/>
      <c r="Y70" s="208"/>
      <c r="Z70" s="208"/>
      <c r="AA70" s="208"/>
      <c r="AB70" s="208"/>
      <c r="AC70" s="208"/>
      <c r="AD70">
        <v>0</v>
      </c>
      <c r="AE70">
        <v>1</v>
      </c>
      <c r="AF70">
        <v>2</v>
      </c>
      <c r="AG70">
        <v>53</v>
      </c>
      <c r="AH70">
        <v>19</v>
      </c>
      <c r="AI70">
        <v>1.2949999999999999</v>
      </c>
      <c r="AJ70">
        <v>110</v>
      </c>
      <c r="AK70">
        <v>1</v>
      </c>
      <c r="AL70">
        <v>88</v>
      </c>
      <c r="AM70">
        <v>40</v>
      </c>
      <c r="AN70">
        <v>8</v>
      </c>
      <c r="AO70">
        <v>3</v>
      </c>
      <c r="AP70">
        <v>49</v>
      </c>
      <c r="AQ70">
        <v>31</v>
      </c>
      <c r="AR70">
        <v>0.04</v>
      </c>
      <c r="AS70">
        <v>175</v>
      </c>
      <c r="AT70">
        <v>182</v>
      </c>
      <c r="AU70">
        <v>9.5</v>
      </c>
      <c r="AV70" s="117">
        <v>1</v>
      </c>
      <c r="AW70" s="113">
        <v>0</v>
      </c>
      <c r="AX70" s="118">
        <v>1</v>
      </c>
      <c r="AY70">
        <v>1</v>
      </c>
      <c r="AZ70">
        <v>0.41663511759131777</v>
      </c>
      <c r="BA70" s="117">
        <v>0.41663511759131777</v>
      </c>
      <c r="BB70" s="118">
        <v>0.58336488240868223</v>
      </c>
      <c r="BC70" s="117">
        <v>-0.87554445800147318</v>
      </c>
      <c r="BD70" s="118">
        <v>0</v>
      </c>
      <c r="BE70">
        <v>1.4001817364346891</v>
      </c>
      <c r="CM70">
        <v>0.63253855142790494</v>
      </c>
      <c r="CN70">
        <v>0</v>
      </c>
      <c r="CO70">
        <v>1</v>
      </c>
      <c r="CP70">
        <v>35</v>
      </c>
      <c r="CQ70">
        <v>31</v>
      </c>
      <c r="CR70">
        <v>0.35185185185185186</v>
      </c>
      <c r="CS70">
        <v>0.67708333333333326</v>
      </c>
      <c r="CT70">
        <v>0</v>
      </c>
    </row>
    <row r="71" spans="1:98" x14ac:dyDescent="0.3">
      <c r="A71" s="129">
        <v>1</v>
      </c>
      <c r="B71" s="131">
        <v>0</v>
      </c>
      <c r="C71" s="170">
        <v>2.6</v>
      </c>
      <c r="D71" s="171">
        <v>56</v>
      </c>
      <c r="E71" s="130">
        <v>2</v>
      </c>
      <c r="F71" s="203">
        <v>1.1419999999999999</v>
      </c>
      <c r="G71" s="130">
        <v>199</v>
      </c>
      <c r="H71" s="130">
        <v>2</v>
      </c>
      <c r="I71" s="130">
        <v>98</v>
      </c>
      <c r="J71" s="130">
        <v>35</v>
      </c>
      <c r="K71" s="130">
        <v>8</v>
      </c>
      <c r="L71" s="130">
        <v>2</v>
      </c>
      <c r="M71" s="204">
        <v>30</v>
      </c>
      <c r="N71" s="171">
        <v>37</v>
      </c>
      <c r="O71" s="205">
        <v>3.6585365853658534E-2</v>
      </c>
      <c r="P71" s="172">
        <v>164</v>
      </c>
      <c r="Q71" s="172">
        <v>170</v>
      </c>
      <c r="R71" s="170">
        <v>11.8</v>
      </c>
      <c r="S71" s="130">
        <v>1</v>
      </c>
      <c r="T71" s="208"/>
      <c r="U71" s="208"/>
      <c r="V71" s="208"/>
      <c r="W71" s="208"/>
      <c r="X71" s="208"/>
      <c r="Y71" s="208"/>
      <c r="Z71" s="208"/>
      <c r="AA71" s="208"/>
      <c r="AB71" s="208"/>
      <c r="AC71" s="208"/>
      <c r="AD71">
        <v>0</v>
      </c>
      <c r="AE71">
        <v>1</v>
      </c>
      <c r="AF71">
        <v>2.1</v>
      </c>
      <c r="AG71">
        <v>51</v>
      </c>
      <c r="AH71">
        <v>5</v>
      </c>
      <c r="AI71">
        <v>0.63600000000000001</v>
      </c>
      <c r="AJ71">
        <v>118</v>
      </c>
      <c r="AK71">
        <v>3</v>
      </c>
      <c r="AL71">
        <v>112</v>
      </c>
      <c r="AM71">
        <v>32</v>
      </c>
      <c r="AN71">
        <v>10</v>
      </c>
      <c r="AO71">
        <v>2</v>
      </c>
      <c r="AP71">
        <v>35</v>
      </c>
      <c r="AQ71">
        <v>26</v>
      </c>
      <c r="AR71">
        <v>4.046242774566474E-2</v>
      </c>
      <c r="AS71">
        <v>173</v>
      </c>
      <c r="AT71">
        <v>180</v>
      </c>
      <c r="AU71">
        <v>10.4</v>
      </c>
      <c r="AV71" s="117">
        <v>1</v>
      </c>
      <c r="AW71" s="113">
        <v>0</v>
      </c>
      <c r="AX71" s="118">
        <v>1</v>
      </c>
      <c r="AY71">
        <v>1</v>
      </c>
      <c r="AZ71">
        <v>0.57479944005005434</v>
      </c>
      <c r="BA71" s="117">
        <v>0.57479944005005434</v>
      </c>
      <c r="BB71" s="118">
        <v>0.42520055994994566</v>
      </c>
      <c r="BC71" s="117">
        <v>-0.55373409894257408</v>
      </c>
      <c r="BD71" s="118">
        <v>100</v>
      </c>
      <c r="BE71">
        <v>0.73973725498570175</v>
      </c>
      <c r="CM71">
        <v>0.64319278070199692</v>
      </c>
      <c r="CN71">
        <v>0</v>
      </c>
      <c r="CO71">
        <v>1</v>
      </c>
      <c r="CP71">
        <v>35</v>
      </c>
      <c r="CQ71">
        <v>32</v>
      </c>
      <c r="CR71">
        <v>0.35185185185185186</v>
      </c>
      <c r="CS71">
        <v>0.66666666666666674</v>
      </c>
      <c r="CT71">
        <v>0</v>
      </c>
    </row>
    <row r="72" spans="1:98" x14ac:dyDescent="0.3">
      <c r="A72" s="129">
        <v>0</v>
      </c>
      <c r="B72" s="131">
        <v>1</v>
      </c>
      <c r="C72" s="170">
        <v>2.6</v>
      </c>
      <c r="D72" s="171">
        <v>57</v>
      </c>
      <c r="E72" s="130">
        <v>7</v>
      </c>
      <c r="F72" s="203">
        <v>1.476</v>
      </c>
      <c r="G72" s="130">
        <v>171</v>
      </c>
      <c r="H72" s="130">
        <v>1</v>
      </c>
      <c r="I72" s="130">
        <v>91</v>
      </c>
      <c r="J72" s="130">
        <v>28</v>
      </c>
      <c r="K72" s="130">
        <v>8</v>
      </c>
      <c r="L72" s="130">
        <v>2</v>
      </c>
      <c r="M72" s="204">
        <v>47</v>
      </c>
      <c r="N72" s="171">
        <v>41</v>
      </c>
      <c r="O72" s="205">
        <v>4.0229885057471264E-2</v>
      </c>
      <c r="P72" s="172">
        <v>174</v>
      </c>
      <c r="Q72" s="172">
        <v>181</v>
      </c>
      <c r="R72" s="170">
        <v>12.4</v>
      </c>
      <c r="S72" s="130">
        <v>1</v>
      </c>
      <c r="T72" s="208"/>
      <c r="U72" s="208"/>
      <c r="V72" s="208"/>
      <c r="W72" s="208"/>
      <c r="X72" s="208"/>
      <c r="Y72" s="208"/>
      <c r="Z72" s="208"/>
      <c r="AA72" s="208"/>
      <c r="AB72" s="208"/>
      <c r="AC72" s="208"/>
      <c r="AD72">
        <v>0</v>
      </c>
      <c r="AE72">
        <v>1</v>
      </c>
      <c r="AF72">
        <v>2.1</v>
      </c>
      <c r="AG72">
        <v>55</v>
      </c>
      <c r="AH72">
        <v>16</v>
      </c>
      <c r="AI72">
        <v>6.5000000000000002E-2</v>
      </c>
      <c r="AJ72">
        <v>154</v>
      </c>
      <c r="AK72">
        <v>3</v>
      </c>
      <c r="AL72">
        <v>75</v>
      </c>
      <c r="AM72">
        <v>42</v>
      </c>
      <c r="AN72">
        <v>13</v>
      </c>
      <c r="AO72">
        <v>2</v>
      </c>
      <c r="AP72">
        <v>34</v>
      </c>
      <c r="AQ72">
        <v>34</v>
      </c>
      <c r="AR72">
        <v>4.4303797468354431E-2</v>
      </c>
      <c r="AS72">
        <v>158</v>
      </c>
      <c r="AT72">
        <v>165</v>
      </c>
      <c r="AU72">
        <v>9.1999999999999993</v>
      </c>
      <c r="AV72" s="117">
        <v>0</v>
      </c>
      <c r="AW72" s="113">
        <v>1</v>
      </c>
      <c r="AX72" s="118">
        <v>1</v>
      </c>
      <c r="AY72">
        <v>0</v>
      </c>
      <c r="AZ72">
        <v>0.35361605058196005</v>
      </c>
      <c r="BA72" s="117">
        <v>0.35361605058196005</v>
      </c>
      <c r="BB72" s="118">
        <v>0.64638394941803989</v>
      </c>
      <c r="BC72" s="117">
        <v>-0.43636160281058128</v>
      </c>
      <c r="BD72" s="118">
        <v>100</v>
      </c>
      <c r="BE72">
        <v>0.54706811779644571</v>
      </c>
      <c r="CM72">
        <v>0.64881802540953026</v>
      </c>
      <c r="CN72">
        <v>0</v>
      </c>
      <c r="CO72">
        <v>1</v>
      </c>
      <c r="CP72">
        <v>35</v>
      </c>
      <c r="CQ72">
        <v>33</v>
      </c>
      <c r="CR72">
        <v>0.35185185185185186</v>
      </c>
      <c r="CS72">
        <v>0.65625</v>
      </c>
      <c r="CT72">
        <v>0</v>
      </c>
    </row>
    <row r="73" spans="1:98" x14ac:dyDescent="0.3">
      <c r="A73" s="129">
        <v>0</v>
      </c>
      <c r="B73" s="131">
        <v>0</v>
      </c>
      <c r="C73" s="170">
        <v>3.3</v>
      </c>
      <c r="D73" s="171">
        <v>79</v>
      </c>
      <c r="E73" s="130">
        <v>2</v>
      </c>
      <c r="F73" s="203">
        <v>0.54600000000000004</v>
      </c>
      <c r="G73" s="130">
        <v>122</v>
      </c>
      <c r="H73" s="130">
        <v>4</v>
      </c>
      <c r="I73" s="130">
        <v>129</v>
      </c>
      <c r="J73" s="130">
        <v>56</v>
      </c>
      <c r="K73" s="130">
        <v>3</v>
      </c>
      <c r="L73" s="130">
        <v>5</v>
      </c>
      <c r="M73" s="204">
        <v>33</v>
      </c>
      <c r="N73" s="171">
        <v>74</v>
      </c>
      <c r="O73" s="205">
        <v>4.2944785276073622E-2</v>
      </c>
      <c r="P73" s="172">
        <v>163</v>
      </c>
      <c r="Q73" s="172">
        <v>170</v>
      </c>
      <c r="R73" s="170">
        <v>8.1</v>
      </c>
      <c r="S73" s="130">
        <v>1</v>
      </c>
      <c r="T73" s="208"/>
      <c r="U73" s="208"/>
      <c r="V73" s="208"/>
      <c r="W73" s="208"/>
      <c r="X73" s="208"/>
      <c r="Y73" s="208"/>
      <c r="Z73" s="208"/>
      <c r="AA73" s="208"/>
      <c r="AB73" s="208"/>
      <c r="AC73" s="208"/>
      <c r="AD73">
        <v>0</v>
      </c>
      <c r="AE73">
        <v>1</v>
      </c>
      <c r="AF73">
        <v>2.2000000000000002</v>
      </c>
      <c r="AG73">
        <v>62</v>
      </c>
      <c r="AH73">
        <v>23</v>
      </c>
      <c r="AI73">
        <v>0.42399999999999999</v>
      </c>
      <c r="AJ73">
        <v>123</v>
      </c>
      <c r="AK73">
        <v>2</v>
      </c>
      <c r="AL73">
        <v>75</v>
      </c>
      <c r="AM73">
        <v>49</v>
      </c>
      <c r="AN73">
        <v>12</v>
      </c>
      <c r="AO73">
        <v>3</v>
      </c>
      <c r="AP73">
        <v>48</v>
      </c>
      <c r="AQ73">
        <v>43</v>
      </c>
      <c r="AR73">
        <v>3.1847133757961783E-2</v>
      </c>
      <c r="AS73">
        <v>157</v>
      </c>
      <c r="AT73">
        <v>162</v>
      </c>
      <c r="AU73">
        <v>9.1</v>
      </c>
      <c r="AV73" s="117">
        <v>0</v>
      </c>
      <c r="AW73" s="113">
        <v>1</v>
      </c>
      <c r="AX73" s="118">
        <v>1</v>
      </c>
      <c r="AY73">
        <v>0</v>
      </c>
      <c r="AZ73">
        <v>0.12640274387289302</v>
      </c>
      <c r="BA73" s="117">
        <v>0.12640274387289302</v>
      </c>
      <c r="BB73" s="118">
        <v>0.87359725612710704</v>
      </c>
      <c r="BC73" s="117">
        <v>-0.13513581487657209</v>
      </c>
      <c r="BD73" s="118">
        <v>100</v>
      </c>
      <c r="BE73">
        <v>0.14469224002977135</v>
      </c>
      <c r="CM73">
        <v>0.64972276700753218</v>
      </c>
      <c r="CN73">
        <v>0</v>
      </c>
      <c r="CO73">
        <v>1</v>
      </c>
      <c r="CP73">
        <v>35</v>
      </c>
      <c r="CQ73">
        <v>34</v>
      </c>
      <c r="CR73">
        <v>0.35185185185185186</v>
      </c>
      <c r="CS73">
        <v>0.64583333333333326</v>
      </c>
      <c r="CT73">
        <v>1.1959876543209857E-2</v>
      </c>
    </row>
    <row r="74" spans="1:98" x14ac:dyDescent="0.3">
      <c r="A74" s="129">
        <v>0</v>
      </c>
      <c r="B74" s="131">
        <v>1</v>
      </c>
      <c r="C74" s="170">
        <v>2</v>
      </c>
      <c r="D74" s="171">
        <v>53</v>
      </c>
      <c r="E74" s="130">
        <v>19</v>
      </c>
      <c r="F74" s="203">
        <v>1.2949999999999999</v>
      </c>
      <c r="G74" s="130">
        <v>110</v>
      </c>
      <c r="H74" s="130">
        <v>1</v>
      </c>
      <c r="I74" s="130">
        <v>88</v>
      </c>
      <c r="J74" s="130">
        <v>40</v>
      </c>
      <c r="K74" s="130">
        <v>8</v>
      </c>
      <c r="L74" s="130">
        <v>3</v>
      </c>
      <c r="M74" s="204">
        <v>49</v>
      </c>
      <c r="N74" s="171">
        <v>31</v>
      </c>
      <c r="O74" s="205">
        <v>0.04</v>
      </c>
      <c r="P74" s="172">
        <v>175</v>
      </c>
      <c r="Q74" s="172">
        <v>182</v>
      </c>
      <c r="R74" s="170">
        <v>9.5</v>
      </c>
      <c r="S74" s="130">
        <v>1</v>
      </c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>
        <v>0</v>
      </c>
      <c r="AE74">
        <v>1</v>
      </c>
      <c r="AF74">
        <v>2.2000000000000002</v>
      </c>
      <c r="AG74">
        <v>65</v>
      </c>
      <c r="AH74">
        <v>10</v>
      </c>
      <c r="AI74">
        <v>2.1440000000000001</v>
      </c>
      <c r="AJ74">
        <v>97</v>
      </c>
      <c r="AK74">
        <v>2</v>
      </c>
      <c r="AL74">
        <v>100</v>
      </c>
      <c r="AM74">
        <v>32</v>
      </c>
      <c r="AN74">
        <v>8</v>
      </c>
      <c r="AO74">
        <v>2</v>
      </c>
      <c r="AP74">
        <v>40</v>
      </c>
      <c r="AQ74">
        <v>51</v>
      </c>
      <c r="AR74">
        <v>3.4482758620689655E-2</v>
      </c>
      <c r="AS74">
        <v>174</v>
      </c>
      <c r="AT74">
        <v>180</v>
      </c>
      <c r="AU74">
        <v>10.3</v>
      </c>
      <c r="AV74" s="117">
        <v>1</v>
      </c>
      <c r="AW74" s="113">
        <v>0</v>
      </c>
      <c r="AX74" s="118">
        <v>1</v>
      </c>
      <c r="AY74">
        <v>1</v>
      </c>
      <c r="AZ74">
        <v>0.81062526490188824</v>
      </c>
      <c r="BA74" s="117">
        <v>0.81062526490188824</v>
      </c>
      <c r="BB74" s="118">
        <v>0.18937473509811176</v>
      </c>
      <c r="BC74" s="117">
        <v>-0.20994939712426455</v>
      </c>
      <c r="BD74" s="118">
        <v>100</v>
      </c>
      <c r="BE74">
        <v>0.23361563387866058</v>
      </c>
      <c r="CM74">
        <v>0.65480841776640475</v>
      </c>
      <c r="CN74">
        <v>1</v>
      </c>
      <c r="CO74">
        <v>0</v>
      </c>
      <c r="CP74">
        <v>36</v>
      </c>
      <c r="CQ74">
        <v>34</v>
      </c>
      <c r="CR74">
        <v>0.33333333333333337</v>
      </c>
      <c r="CS74">
        <v>0.64583333333333326</v>
      </c>
      <c r="CT74">
        <v>0</v>
      </c>
    </row>
    <row r="75" spans="1:98" x14ac:dyDescent="0.3">
      <c r="A75" s="129">
        <v>1</v>
      </c>
      <c r="B75" s="131">
        <v>1</v>
      </c>
      <c r="C75" s="170">
        <v>1.8</v>
      </c>
      <c r="D75" s="171">
        <v>47</v>
      </c>
      <c r="E75" s="130">
        <v>10</v>
      </c>
      <c r="F75" s="203">
        <v>1.512</v>
      </c>
      <c r="G75" s="130">
        <v>73</v>
      </c>
      <c r="H75" s="130">
        <v>0</v>
      </c>
      <c r="I75" s="130">
        <v>82</v>
      </c>
      <c r="J75" s="130">
        <v>31</v>
      </c>
      <c r="K75" s="130">
        <v>7</v>
      </c>
      <c r="L75" s="130">
        <v>2</v>
      </c>
      <c r="M75" s="204">
        <v>41</v>
      </c>
      <c r="N75" s="171">
        <v>22</v>
      </c>
      <c r="O75" s="205">
        <v>3.4482758620689655E-2</v>
      </c>
      <c r="P75" s="172">
        <v>174</v>
      </c>
      <c r="Q75" s="172">
        <v>180</v>
      </c>
      <c r="R75" s="170">
        <v>8.4</v>
      </c>
      <c r="S75" s="130">
        <v>0</v>
      </c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>
        <v>0</v>
      </c>
      <c r="AE75">
        <v>1</v>
      </c>
      <c r="AF75">
        <v>2.2999999999999998</v>
      </c>
      <c r="AG75">
        <v>56</v>
      </c>
      <c r="AH75">
        <v>7</v>
      </c>
      <c r="AI75">
        <v>0.91100000000000003</v>
      </c>
      <c r="AJ75">
        <v>134</v>
      </c>
      <c r="AK75">
        <v>2</v>
      </c>
      <c r="AL75">
        <v>112</v>
      </c>
      <c r="AM75">
        <v>30</v>
      </c>
      <c r="AN75">
        <v>13</v>
      </c>
      <c r="AO75">
        <v>1</v>
      </c>
      <c r="AP75">
        <v>38</v>
      </c>
      <c r="AQ75">
        <v>34</v>
      </c>
      <c r="AR75">
        <v>3.9325842696629212E-2</v>
      </c>
      <c r="AS75">
        <v>178</v>
      </c>
      <c r="AT75">
        <v>185</v>
      </c>
      <c r="AU75">
        <v>14</v>
      </c>
      <c r="AV75" s="117">
        <v>1</v>
      </c>
      <c r="AW75" s="113">
        <v>0</v>
      </c>
      <c r="AX75" s="118">
        <v>1</v>
      </c>
      <c r="AY75">
        <v>1</v>
      </c>
      <c r="AZ75">
        <v>0.62354461508858994</v>
      </c>
      <c r="BA75" s="117">
        <v>0.62354461508858994</v>
      </c>
      <c r="BB75" s="118">
        <v>0.37645538491141006</v>
      </c>
      <c r="BC75" s="117">
        <v>-0.47233496054619956</v>
      </c>
      <c r="BD75" s="118">
        <v>100</v>
      </c>
      <c r="BE75">
        <v>0.60373448154616061</v>
      </c>
      <c r="CM75">
        <v>0.65627158019412957</v>
      </c>
      <c r="CN75">
        <v>0</v>
      </c>
      <c r="CO75">
        <v>1</v>
      </c>
      <c r="CP75">
        <v>36</v>
      </c>
      <c r="CQ75">
        <v>35</v>
      </c>
      <c r="CR75">
        <v>0.33333333333333337</v>
      </c>
      <c r="CS75">
        <v>0.63541666666666674</v>
      </c>
      <c r="CT75">
        <v>0</v>
      </c>
    </row>
    <row r="76" spans="1:98" x14ac:dyDescent="0.3">
      <c r="A76" s="129">
        <v>0</v>
      </c>
      <c r="B76" s="131">
        <v>1</v>
      </c>
      <c r="C76" s="170">
        <v>1.8</v>
      </c>
      <c r="D76" s="171">
        <v>39</v>
      </c>
      <c r="E76" s="130">
        <v>9</v>
      </c>
      <c r="F76" s="203">
        <v>0.10299999999999999</v>
      </c>
      <c r="G76" s="130">
        <v>89</v>
      </c>
      <c r="H76" s="130">
        <v>5</v>
      </c>
      <c r="I76" s="130">
        <v>135</v>
      </c>
      <c r="J76" s="130">
        <v>40</v>
      </c>
      <c r="K76" s="130">
        <v>20</v>
      </c>
      <c r="L76" s="130">
        <v>2</v>
      </c>
      <c r="M76" s="204">
        <v>47</v>
      </c>
      <c r="N76" s="171">
        <v>16</v>
      </c>
      <c r="O76" s="205">
        <v>3.5294117647058823E-2</v>
      </c>
      <c r="P76" s="172">
        <v>170</v>
      </c>
      <c r="Q76" s="172">
        <v>176</v>
      </c>
      <c r="R76" s="170">
        <v>9</v>
      </c>
      <c r="S76" s="130">
        <v>1</v>
      </c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>
        <v>0</v>
      </c>
      <c r="AE76">
        <v>1</v>
      </c>
      <c r="AF76">
        <v>2.2999999999999998</v>
      </c>
      <c r="AG76">
        <v>60</v>
      </c>
      <c r="AH76">
        <v>10</v>
      </c>
      <c r="AI76">
        <v>0.71199999999999997</v>
      </c>
      <c r="AJ76">
        <v>171</v>
      </c>
      <c r="AK76">
        <v>3</v>
      </c>
      <c r="AL76">
        <v>110</v>
      </c>
      <c r="AM76">
        <v>33</v>
      </c>
      <c r="AN76">
        <v>12</v>
      </c>
      <c r="AO76">
        <v>2</v>
      </c>
      <c r="AP76">
        <v>38</v>
      </c>
      <c r="AQ76">
        <v>46</v>
      </c>
      <c r="AR76">
        <v>4.0935672514619881E-2</v>
      </c>
      <c r="AS76">
        <v>171</v>
      </c>
      <c r="AT76">
        <v>178</v>
      </c>
      <c r="AU76">
        <v>12.5</v>
      </c>
      <c r="AV76" s="117">
        <v>1</v>
      </c>
      <c r="AW76" s="113">
        <v>0</v>
      </c>
      <c r="AX76" s="118">
        <v>1</v>
      </c>
      <c r="AY76">
        <v>1</v>
      </c>
      <c r="AZ76">
        <v>0.755050085998345</v>
      </c>
      <c r="BA76" s="117">
        <v>0.755050085998345</v>
      </c>
      <c r="BB76" s="118">
        <v>0.244949914001655</v>
      </c>
      <c r="BC76" s="117">
        <v>-0.28097119286279554</v>
      </c>
      <c r="BD76" s="118">
        <v>100</v>
      </c>
      <c r="BE76">
        <v>0.32441545076811223</v>
      </c>
      <c r="CM76">
        <v>0.65712000461076847</v>
      </c>
      <c r="CN76">
        <v>0</v>
      </c>
      <c r="CO76">
        <v>1</v>
      </c>
      <c r="CP76">
        <v>36</v>
      </c>
      <c r="CQ76">
        <v>36</v>
      </c>
      <c r="CR76">
        <v>0.33333333333333337</v>
      </c>
      <c r="CS76">
        <v>0.625</v>
      </c>
      <c r="CT76">
        <v>0</v>
      </c>
    </row>
    <row r="77" spans="1:98" x14ac:dyDescent="0.3">
      <c r="A77" s="129">
        <v>0</v>
      </c>
      <c r="B77" s="131">
        <v>1</v>
      </c>
      <c r="C77" s="170">
        <v>3.1</v>
      </c>
      <c r="D77" s="171">
        <v>75</v>
      </c>
      <c r="E77" s="130">
        <v>4</v>
      </c>
      <c r="F77" s="203">
        <v>0.185</v>
      </c>
      <c r="G77" s="130">
        <v>166</v>
      </c>
      <c r="H77" s="130">
        <v>5</v>
      </c>
      <c r="I77" s="130">
        <v>133</v>
      </c>
      <c r="J77" s="130">
        <v>29</v>
      </c>
      <c r="K77" s="130">
        <v>15</v>
      </c>
      <c r="L77" s="130">
        <v>1</v>
      </c>
      <c r="M77" s="204">
        <v>32</v>
      </c>
      <c r="N77" s="171">
        <v>97</v>
      </c>
      <c r="O77" s="205">
        <v>5.0561797752808987E-2</v>
      </c>
      <c r="P77" s="172">
        <v>178</v>
      </c>
      <c r="Q77" s="172">
        <v>187</v>
      </c>
      <c r="R77" s="170">
        <v>15.5</v>
      </c>
      <c r="S77" s="130">
        <v>0</v>
      </c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>
        <v>0</v>
      </c>
      <c r="AE77">
        <v>1</v>
      </c>
      <c r="AF77">
        <v>2.6</v>
      </c>
      <c r="AG77">
        <v>57</v>
      </c>
      <c r="AH77">
        <v>7</v>
      </c>
      <c r="AI77">
        <v>1.476</v>
      </c>
      <c r="AJ77">
        <v>171</v>
      </c>
      <c r="AK77">
        <v>1</v>
      </c>
      <c r="AL77">
        <v>91</v>
      </c>
      <c r="AM77">
        <v>28</v>
      </c>
      <c r="AN77">
        <v>8</v>
      </c>
      <c r="AO77">
        <v>2</v>
      </c>
      <c r="AP77">
        <v>47</v>
      </c>
      <c r="AQ77">
        <v>41</v>
      </c>
      <c r="AR77">
        <v>4.0229885057471264E-2</v>
      </c>
      <c r="AS77">
        <v>174</v>
      </c>
      <c r="AT77">
        <v>181</v>
      </c>
      <c r="AU77">
        <v>12.4</v>
      </c>
      <c r="AV77" s="117">
        <v>1</v>
      </c>
      <c r="AW77" s="113">
        <v>0</v>
      </c>
      <c r="AX77" s="118">
        <v>1</v>
      </c>
      <c r="AY77">
        <v>1</v>
      </c>
      <c r="AZ77">
        <v>0.64319278070199692</v>
      </c>
      <c r="BA77" s="117">
        <v>0.64319278070199692</v>
      </c>
      <c r="BB77" s="118">
        <v>0.35680721929800308</v>
      </c>
      <c r="BC77" s="117">
        <v>-0.44131078521333533</v>
      </c>
      <c r="BD77" s="118">
        <v>100</v>
      </c>
      <c r="BE77">
        <v>0.55474381865507671</v>
      </c>
      <c r="CM77">
        <v>0.65838024061531497</v>
      </c>
      <c r="CN77">
        <v>0</v>
      </c>
      <c r="CO77">
        <v>1</v>
      </c>
      <c r="CP77">
        <v>36</v>
      </c>
      <c r="CQ77">
        <v>37</v>
      </c>
      <c r="CR77">
        <v>0.33333333333333337</v>
      </c>
      <c r="CS77">
        <v>0.61458333333333326</v>
      </c>
      <c r="CT77">
        <v>1.1381172839506222E-2</v>
      </c>
    </row>
    <row r="78" spans="1:98" x14ac:dyDescent="0.3">
      <c r="A78" s="129">
        <v>0</v>
      </c>
      <c r="B78" s="131">
        <v>1</v>
      </c>
      <c r="C78" s="170">
        <v>2.1</v>
      </c>
      <c r="D78" s="171">
        <v>51</v>
      </c>
      <c r="E78" s="130">
        <v>5</v>
      </c>
      <c r="F78" s="203">
        <v>0.63600000000000001</v>
      </c>
      <c r="G78" s="130">
        <v>118</v>
      </c>
      <c r="H78" s="130">
        <v>3</v>
      </c>
      <c r="I78" s="130">
        <v>112</v>
      </c>
      <c r="J78" s="130">
        <v>32</v>
      </c>
      <c r="K78" s="130">
        <v>10</v>
      </c>
      <c r="L78" s="130">
        <v>2</v>
      </c>
      <c r="M78" s="204">
        <v>35</v>
      </c>
      <c r="N78" s="171">
        <v>26</v>
      </c>
      <c r="O78" s="205">
        <v>4.046242774566474E-2</v>
      </c>
      <c r="P78" s="172">
        <v>173</v>
      </c>
      <c r="Q78" s="172">
        <v>180</v>
      </c>
      <c r="R78" s="170">
        <v>10.4</v>
      </c>
      <c r="S78" s="130">
        <v>1</v>
      </c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>
        <v>0</v>
      </c>
      <c r="AE78">
        <v>1</v>
      </c>
      <c r="AF78">
        <v>2.7</v>
      </c>
      <c r="AG78">
        <v>69</v>
      </c>
      <c r="AH78">
        <v>8</v>
      </c>
      <c r="AI78">
        <v>9.0999999999999998E-2</v>
      </c>
      <c r="AJ78">
        <v>213</v>
      </c>
      <c r="AK78">
        <v>3</v>
      </c>
      <c r="AL78">
        <v>134</v>
      </c>
      <c r="AM78">
        <v>33</v>
      </c>
      <c r="AN78">
        <v>16</v>
      </c>
      <c r="AO78">
        <v>1</v>
      </c>
      <c r="AP78">
        <v>36</v>
      </c>
      <c r="AQ78">
        <v>73</v>
      </c>
      <c r="AR78">
        <v>5.9523809523809521E-2</v>
      </c>
      <c r="AS78">
        <v>168</v>
      </c>
      <c r="AT78">
        <v>178</v>
      </c>
      <c r="AU78">
        <v>14.5</v>
      </c>
      <c r="AV78" s="117">
        <v>1</v>
      </c>
      <c r="AW78" s="113">
        <v>0</v>
      </c>
      <c r="AX78" s="118">
        <v>1</v>
      </c>
      <c r="AY78">
        <v>1</v>
      </c>
      <c r="AZ78">
        <v>0.86361482328984152</v>
      </c>
      <c r="BA78" s="117">
        <v>0.86361482328984152</v>
      </c>
      <c r="BB78" s="118">
        <v>0.13638517671015848</v>
      </c>
      <c r="BC78" s="117">
        <v>-0.14662841595678636</v>
      </c>
      <c r="BD78" s="118">
        <v>100</v>
      </c>
      <c r="BE78">
        <v>0.1579236171405845</v>
      </c>
      <c r="CM78">
        <v>0.65846704366606568</v>
      </c>
      <c r="CN78">
        <v>1</v>
      </c>
      <c r="CO78">
        <v>0</v>
      </c>
      <c r="CP78">
        <v>37</v>
      </c>
      <c r="CQ78">
        <v>37</v>
      </c>
      <c r="CR78">
        <v>0.31481481481481477</v>
      </c>
      <c r="CS78">
        <v>0.61458333333333326</v>
      </c>
      <c r="CT78">
        <v>1.1381172839506154E-2</v>
      </c>
    </row>
    <row r="79" spans="1:98" x14ac:dyDescent="0.3">
      <c r="A79" s="129">
        <v>1</v>
      </c>
      <c r="B79" s="131">
        <v>0</v>
      </c>
      <c r="C79" s="170">
        <v>2.2000000000000002</v>
      </c>
      <c r="D79" s="171">
        <v>51</v>
      </c>
      <c r="E79" s="130">
        <v>7</v>
      </c>
      <c r="F79" s="203">
        <v>0.17199999999999999</v>
      </c>
      <c r="G79" s="130">
        <v>117</v>
      </c>
      <c r="H79" s="130">
        <v>5</v>
      </c>
      <c r="I79" s="130">
        <v>168</v>
      </c>
      <c r="J79" s="130">
        <v>33</v>
      </c>
      <c r="K79" s="130">
        <v>11</v>
      </c>
      <c r="L79" s="130">
        <v>5</v>
      </c>
      <c r="M79" s="204">
        <v>36</v>
      </c>
      <c r="N79" s="171">
        <v>23</v>
      </c>
      <c r="O79" s="205">
        <v>4.5454545454545456E-2</v>
      </c>
      <c r="P79" s="172">
        <v>176</v>
      </c>
      <c r="Q79" s="172">
        <v>184</v>
      </c>
      <c r="R79" s="170">
        <v>12.7</v>
      </c>
      <c r="S79" s="130">
        <v>1</v>
      </c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>
        <v>0</v>
      </c>
      <c r="AE79">
        <v>1</v>
      </c>
      <c r="AF79">
        <v>3.1</v>
      </c>
      <c r="AG79">
        <v>75</v>
      </c>
      <c r="AH79">
        <v>4</v>
      </c>
      <c r="AI79">
        <v>0.185</v>
      </c>
      <c r="AJ79">
        <v>166</v>
      </c>
      <c r="AK79">
        <v>5</v>
      </c>
      <c r="AL79">
        <v>133</v>
      </c>
      <c r="AM79">
        <v>29</v>
      </c>
      <c r="AN79">
        <v>15</v>
      </c>
      <c r="AO79">
        <v>1</v>
      </c>
      <c r="AP79">
        <v>32</v>
      </c>
      <c r="AQ79">
        <v>97</v>
      </c>
      <c r="AR79">
        <v>5.0561797752808987E-2</v>
      </c>
      <c r="AS79">
        <v>178</v>
      </c>
      <c r="AT79">
        <v>187</v>
      </c>
      <c r="AU79">
        <v>15.5</v>
      </c>
      <c r="AV79" s="117">
        <v>0</v>
      </c>
      <c r="AW79" s="113">
        <v>1</v>
      </c>
      <c r="AX79" s="118">
        <v>1</v>
      </c>
      <c r="AY79">
        <v>0</v>
      </c>
      <c r="AZ79">
        <v>0.94583655534956301</v>
      </c>
      <c r="BA79" s="117">
        <v>0.94583655534956301</v>
      </c>
      <c r="BB79" s="118">
        <v>5.4163444650436987E-2</v>
      </c>
      <c r="BC79" s="117">
        <v>-2.9157490510262085</v>
      </c>
      <c r="BD79" s="118">
        <v>0</v>
      </c>
      <c r="BE79">
        <v>17.462636681508254</v>
      </c>
      <c r="CM79">
        <v>0.66409790511529043</v>
      </c>
      <c r="CN79">
        <v>1</v>
      </c>
      <c r="CO79">
        <v>0</v>
      </c>
      <c r="CP79">
        <v>38</v>
      </c>
      <c r="CQ79">
        <v>37</v>
      </c>
      <c r="CR79">
        <v>0.29629629629629628</v>
      </c>
      <c r="CS79">
        <v>0.61458333333333326</v>
      </c>
      <c r="CT79">
        <v>0</v>
      </c>
    </row>
    <row r="80" spans="1:98" x14ac:dyDescent="0.3">
      <c r="A80" s="129">
        <v>1</v>
      </c>
      <c r="B80" s="131">
        <v>0</v>
      </c>
      <c r="C80" s="170">
        <v>3</v>
      </c>
      <c r="D80" s="171">
        <v>74</v>
      </c>
      <c r="E80" s="130">
        <v>18</v>
      </c>
      <c r="F80" s="203">
        <v>4.3999999999999997E-2</v>
      </c>
      <c r="G80" s="130">
        <v>175</v>
      </c>
      <c r="H80" s="130">
        <v>3</v>
      </c>
      <c r="I80" s="130">
        <v>78</v>
      </c>
      <c r="J80" s="130">
        <v>39</v>
      </c>
      <c r="K80" s="130">
        <v>7</v>
      </c>
      <c r="L80" s="130">
        <v>3</v>
      </c>
      <c r="M80" s="204">
        <v>45</v>
      </c>
      <c r="N80" s="171">
        <v>84</v>
      </c>
      <c r="O80" s="205">
        <v>4.4692737430167599E-2</v>
      </c>
      <c r="P80" s="172">
        <v>179</v>
      </c>
      <c r="Q80" s="172">
        <v>187</v>
      </c>
      <c r="R80" s="170">
        <v>14</v>
      </c>
      <c r="S80" s="130">
        <v>1</v>
      </c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>
        <v>1</v>
      </c>
      <c r="AE80">
        <v>0</v>
      </c>
      <c r="AF80">
        <v>2</v>
      </c>
      <c r="AG80">
        <v>51</v>
      </c>
      <c r="AH80">
        <v>3</v>
      </c>
      <c r="AI80">
        <v>1.155</v>
      </c>
      <c r="AJ80">
        <v>132</v>
      </c>
      <c r="AK80">
        <v>2</v>
      </c>
      <c r="AL80">
        <v>98</v>
      </c>
      <c r="AM80">
        <v>35</v>
      </c>
      <c r="AN80">
        <v>1</v>
      </c>
      <c r="AO80">
        <v>3</v>
      </c>
      <c r="AP80">
        <v>35</v>
      </c>
      <c r="AQ80">
        <v>26</v>
      </c>
      <c r="AR80">
        <v>4.6242774566473986E-2</v>
      </c>
      <c r="AS80">
        <v>173</v>
      </c>
      <c r="AT80">
        <v>181</v>
      </c>
      <c r="AU80">
        <v>10.6</v>
      </c>
      <c r="AV80" s="117">
        <v>0</v>
      </c>
      <c r="AW80" s="113">
        <v>1</v>
      </c>
      <c r="AX80" s="118">
        <v>1</v>
      </c>
      <c r="AY80">
        <v>0</v>
      </c>
      <c r="AZ80">
        <v>0.50685132203777816</v>
      </c>
      <c r="BA80" s="117">
        <v>0.50685132203777816</v>
      </c>
      <c r="BB80" s="118">
        <v>0.49314867796222184</v>
      </c>
      <c r="BC80" s="117">
        <v>-0.70694457238827912</v>
      </c>
      <c r="BD80" s="118">
        <v>0</v>
      </c>
      <c r="BE80">
        <v>1.0277860302336772</v>
      </c>
      <c r="CM80">
        <v>0.66573222978666236</v>
      </c>
      <c r="CN80">
        <v>0</v>
      </c>
      <c r="CO80">
        <v>1</v>
      </c>
      <c r="CP80">
        <v>38</v>
      </c>
      <c r="CQ80">
        <v>38</v>
      </c>
      <c r="CR80">
        <v>0.29629629629629628</v>
      </c>
      <c r="CS80">
        <v>0.60416666666666674</v>
      </c>
      <c r="CT80">
        <v>1.1188271604938255E-2</v>
      </c>
    </row>
    <row r="81" spans="1:98" x14ac:dyDescent="0.3">
      <c r="A81" s="129">
        <v>0</v>
      </c>
      <c r="B81" s="131">
        <v>1</v>
      </c>
      <c r="C81" s="170">
        <v>2</v>
      </c>
      <c r="D81" s="171">
        <v>50</v>
      </c>
      <c r="E81" s="130">
        <v>11</v>
      </c>
      <c r="F81" s="203">
        <v>1.5449999999999999</v>
      </c>
      <c r="G81" s="130">
        <v>102</v>
      </c>
      <c r="H81" s="130">
        <v>3</v>
      </c>
      <c r="I81" s="130">
        <v>110</v>
      </c>
      <c r="J81" s="130">
        <v>41</v>
      </c>
      <c r="K81" s="130">
        <v>10</v>
      </c>
      <c r="L81" s="130">
        <v>3</v>
      </c>
      <c r="M81" s="204">
        <v>41</v>
      </c>
      <c r="N81" s="171">
        <v>28</v>
      </c>
      <c r="O81" s="205">
        <v>4.3209876543209874E-2</v>
      </c>
      <c r="P81" s="172">
        <v>162</v>
      </c>
      <c r="Q81" s="172">
        <v>169</v>
      </c>
      <c r="R81" s="170">
        <v>9.4</v>
      </c>
      <c r="S81" s="130">
        <v>1</v>
      </c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>
        <v>1</v>
      </c>
      <c r="AE81">
        <v>0</v>
      </c>
      <c r="AF81">
        <v>2</v>
      </c>
      <c r="AG81">
        <v>51</v>
      </c>
      <c r="AH81">
        <v>8</v>
      </c>
      <c r="AI81">
        <v>0.79900000000000004</v>
      </c>
      <c r="AJ81">
        <v>96</v>
      </c>
      <c r="AK81">
        <v>6</v>
      </c>
      <c r="AL81">
        <v>145</v>
      </c>
      <c r="AM81">
        <v>34</v>
      </c>
      <c r="AN81">
        <v>12</v>
      </c>
      <c r="AO81">
        <v>2</v>
      </c>
      <c r="AP81">
        <v>40</v>
      </c>
      <c r="AQ81">
        <v>22</v>
      </c>
      <c r="AR81">
        <v>4.4198895027624308E-2</v>
      </c>
      <c r="AS81">
        <v>181</v>
      </c>
      <c r="AT81">
        <v>189</v>
      </c>
      <c r="AU81">
        <v>11.8</v>
      </c>
      <c r="AV81" s="117">
        <v>1</v>
      </c>
      <c r="AW81" s="113">
        <v>0</v>
      </c>
      <c r="AX81" s="118">
        <v>1</v>
      </c>
      <c r="AY81">
        <v>1</v>
      </c>
      <c r="AZ81">
        <v>0.94952123675145361</v>
      </c>
      <c r="BA81" s="117">
        <v>0.94952123675145361</v>
      </c>
      <c r="BB81" s="118">
        <v>5.0478763248546388E-2</v>
      </c>
      <c r="BC81" s="117">
        <v>-5.1797382732994016E-2</v>
      </c>
      <c r="BD81" s="118">
        <v>100</v>
      </c>
      <c r="BE81">
        <v>5.3162332020341832E-2</v>
      </c>
      <c r="CM81">
        <v>0.66644527452776547</v>
      </c>
      <c r="CN81">
        <v>1</v>
      </c>
      <c r="CO81">
        <v>0</v>
      </c>
      <c r="CP81">
        <v>39</v>
      </c>
      <c r="CQ81">
        <v>38</v>
      </c>
      <c r="CR81">
        <v>0.27777777777777779</v>
      </c>
      <c r="CS81">
        <v>0.60416666666666674</v>
      </c>
      <c r="CT81">
        <v>1.1188271604938255E-2</v>
      </c>
    </row>
    <row r="82" spans="1:98" x14ac:dyDescent="0.3">
      <c r="A82" s="129">
        <v>1</v>
      </c>
      <c r="B82" s="131">
        <v>1</v>
      </c>
      <c r="C82" s="170">
        <v>2.5</v>
      </c>
      <c r="D82" s="171">
        <v>70</v>
      </c>
      <c r="E82" s="130">
        <v>5</v>
      </c>
      <c r="F82" s="203">
        <v>0.29099999999999998</v>
      </c>
      <c r="G82" s="130">
        <v>182</v>
      </c>
      <c r="H82" s="130">
        <v>3</v>
      </c>
      <c r="I82" s="130">
        <v>132</v>
      </c>
      <c r="J82" s="130">
        <v>31</v>
      </c>
      <c r="K82" s="130">
        <v>6</v>
      </c>
      <c r="L82" s="130">
        <v>2</v>
      </c>
      <c r="M82" s="204">
        <v>35</v>
      </c>
      <c r="N82" s="171">
        <v>74</v>
      </c>
      <c r="O82" s="205">
        <v>2.976190476190476E-2</v>
      </c>
      <c r="P82" s="172">
        <v>168</v>
      </c>
      <c r="Q82" s="172">
        <v>173</v>
      </c>
      <c r="R82" s="170">
        <v>14</v>
      </c>
      <c r="S82" s="130">
        <v>1</v>
      </c>
      <c r="T82" s="208"/>
      <c r="U82" s="208"/>
      <c r="V82" s="208"/>
      <c r="W82" s="208"/>
      <c r="X82" s="208"/>
      <c r="Y82" s="208"/>
      <c r="Z82" s="208"/>
      <c r="AA82" s="208"/>
      <c r="AB82" s="208"/>
      <c r="AC82" s="208"/>
      <c r="AD82">
        <v>1</v>
      </c>
      <c r="AE82">
        <v>0</v>
      </c>
      <c r="AF82">
        <v>2</v>
      </c>
      <c r="AG82">
        <v>53</v>
      </c>
      <c r="AH82">
        <v>4</v>
      </c>
      <c r="AI82">
        <v>1.018</v>
      </c>
      <c r="AJ82">
        <v>134</v>
      </c>
      <c r="AK82">
        <v>1</v>
      </c>
      <c r="AL82">
        <v>86</v>
      </c>
      <c r="AM82">
        <v>36</v>
      </c>
      <c r="AN82">
        <v>10</v>
      </c>
      <c r="AO82">
        <v>4</v>
      </c>
      <c r="AP82">
        <v>35</v>
      </c>
      <c r="AQ82">
        <v>31</v>
      </c>
      <c r="AR82">
        <v>3.4090909090909088E-2</v>
      </c>
      <c r="AS82">
        <v>176</v>
      </c>
      <c r="AT82">
        <v>182</v>
      </c>
      <c r="AU82">
        <v>10.7</v>
      </c>
      <c r="AV82" s="117">
        <v>0</v>
      </c>
      <c r="AW82" s="113">
        <v>1</v>
      </c>
      <c r="AX82" s="118">
        <v>1</v>
      </c>
      <c r="AY82">
        <v>0</v>
      </c>
      <c r="AZ82">
        <v>0.62815360616586324</v>
      </c>
      <c r="BA82" s="117">
        <v>0.62815360616586324</v>
      </c>
      <c r="BB82" s="118">
        <v>0.37184639383413676</v>
      </c>
      <c r="BC82" s="117">
        <v>-0.98927442978455427</v>
      </c>
      <c r="BD82" s="118">
        <v>0</v>
      </c>
      <c r="BE82">
        <v>1.6892825010051142</v>
      </c>
      <c r="CM82">
        <v>0.66858469731609371</v>
      </c>
      <c r="CN82">
        <v>1</v>
      </c>
      <c r="CO82">
        <v>0</v>
      </c>
      <c r="CP82">
        <v>40</v>
      </c>
      <c r="CQ82">
        <v>38</v>
      </c>
      <c r="CR82">
        <v>0.2592592592592593</v>
      </c>
      <c r="CS82">
        <v>0.60416666666666674</v>
      </c>
      <c r="CT82">
        <v>0</v>
      </c>
    </row>
    <row r="83" spans="1:98" x14ac:dyDescent="0.3">
      <c r="A83" s="129">
        <v>0</v>
      </c>
      <c r="B83" s="131">
        <v>0</v>
      </c>
      <c r="C83" s="170">
        <v>2.5</v>
      </c>
      <c r="D83" s="171">
        <v>66</v>
      </c>
      <c r="E83" s="130">
        <v>9</v>
      </c>
      <c r="F83" s="203">
        <v>9.1999999999999998E-2</v>
      </c>
      <c r="G83" s="130">
        <v>230</v>
      </c>
      <c r="H83" s="130">
        <v>4</v>
      </c>
      <c r="I83" s="130">
        <v>137</v>
      </c>
      <c r="J83" s="130">
        <v>43</v>
      </c>
      <c r="K83" s="130">
        <v>12</v>
      </c>
      <c r="L83" s="130">
        <v>3</v>
      </c>
      <c r="M83" s="204">
        <v>36</v>
      </c>
      <c r="N83" s="171">
        <v>65</v>
      </c>
      <c r="O83" s="205">
        <v>5.4545454545454543E-2</v>
      </c>
      <c r="P83" s="172">
        <v>165</v>
      </c>
      <c r="Q83" s="172">
        <v>174</v>
      </c>
      <c r="R83" s="170">
        <v>15.9</v>
      </c>
      <c r="S83" s="130">
        <v>0</v>
      </c>
      <c r="T83" s="208"/>
      <c r="U83" s="208"/>
      <c r="V83" s="208"/>
      <c r="W83" s="208"/>
      <c r="X83" s="208"/>
      <c r="Y83" s="208"/>
      <c r="Z83" s="208"/>
      <c r="AA83" s="208"/>
      <c r="AB83" s="208"/>
      <c r="AC83" s="208"/>
      <c r="AD83">
        <v>1</v>
      </c>
      <c r="AE83">
        <v>0</v>
      </c>
      <c r="AF83">
        <v>2</v>
      </c>
      <c r="AG83">
        <v>53</v>
      </c>
      <c r="AH83">
        <v>4</v>
      </c>
      <c r="AI83">
        <v>1.3149999999999999</v>
      </c>
      <c r="AJ83">
        <v>69</v>
      </c>
      <c r="AK83">
        <v>1</v>
      </c>
      <c r="AL83">
        <v>78</v>
      </c>
      <c r="AM83">
        <v>35</v>
      </c>
      <c r="AN83">
        <v>9</v>
      </c>
      <c r="AO83">
        <v>2</v>
      </c>
      <c r="AP83">
        <v>47</v>
      </c>
      <c r="AQ83">
        <v>25</v>
      </c>
      <c r="AR83">
        <v>4.4198895027624308E-2</v>
      </c>
      <c r="AS83">
        <v>181</v>
      </c>
      <c r="AT83">
        <v>189</v>
      </c>
      <c r="AU83">
        <v>10.4</v>
      </c>
      <c r="AV83" s="117">
        <v>1</v>
      </c>
      <c r="AW83" s="113">
        <v>0</v>
      </c>
      <c r="AX83" s="118">
        <v>1</v>
      </c>
      <c r="AY83">
        <v>1</v>
      </c>
      <c r="AZ83">
        <v>0.59761208667835819</v>
      </c>
      <c r="BA83" s="117">
        <v>0.59761208667835819</v>
      </c>
      <c r="BB83" s="118">
        <v>0.40238791332164181</v>
      </c>
      <c r="BC83" s="117">
        <v>-0.51481342000266761</v>
      </c>
      <c r="BD83" s="118">
        <v>100</v>
      </c>
      <c r="BE83">
        <v>0.67332626345994862</v>
      </c>
      <c r="CM83">
        <v>0.66920844333527096</v>
      </c>
      <c r="CN83">
        <v>0</v>
      </c>
      <c r="CO83">
        <v>1</v>
      </c>
      <c r="CP83">
        <v>40</v>
      </c>
      <c r="CQ83">
        <v>39</v>
      </c>
      <c r="CR83">
        <v>0.2592592592592593</v>
      </c>
      <c r="CS83">
        <v>0.59375</v>
      </c>
      <c r="CT83">
        <v>1.0995370370370419E-2</v>
      </c>
    </row>
    <row r="84" spans="1:98" x14ac:dyDescent="0.3">
      <c r="A84" s="129">
        <v>0</v>
      </c>
      <c r="B84" s="131">
        <v>0</v>
      </c>
      <c r="C84" s="170">
        <v>1.6</v>
      </c>
      <c r="D84" s="171">
        <v>43</v>
      </c>
      <c r="E84" s="130">
        <v>5</v>
      </c>
      <c r="F84" s="203">
        <v>0.48</v>
      </c>
      <c r="G84" s="130">
        <v>59</v>
      </c>
      <c r="H84" s="130">
        <v>3</v>
      </c>
      <c r="I84" s="130">
        <v>127</v>
      </c>
      <c r="J84" s="130">
        <v>30</v>
      </c>
      <c r="K84" s="130">
        <v>4</v>
      </c>
      <c r="L84" s="130">
        <v>2</v>
      </c>
      <c r="M84" s="204">
        <v>35</v>
      </c>
      <c r="N84" s="171">
        <v>17</v>
      </c>
      <c r="O84" s="205">
        <v>2.9411764705882353E-2</v>
      </c>
      <c r="P84" s="172">
        <v>170</v>
      </c>
      <c r="Q84" s="172">
        <v>175</v>
      </c>
      <c r="R84" s="170">
        <v>7.5</v>
      </c>
      <c r="S84" s="130">
        <v>0</v>
      </c>
      <c r="T84" s="208"/>
      <c r="U84" s="208"/>
      <c r="V84" s="208"/>
      <c r="W84" s="208"/>
      <c r="X84" s="208"/>
      <c r="Y84" s="208"/>
      <c r="Z84" s="208"/>
      <c r="AA84" s="208"/>
      <c r="AB84" s="208"/>
      <c r="AC84" s="208"/>
      <c r="AD84">
        <v>1</v>
      </c>
      <c r="AE84">
        <v>0</v>
      </c>
      <c r="AF84">
        <v>2</v>
      </c>
      <c r="AG84">
        <v>56</v>
      </c>
      <c r="AH84">
        <v>14</v>
      </c>
      <c r="AI84">
        <v>3.9E-2</v>
      </c>
      <c r="AJ84">
        <v>128</v>
      </c>
      <c r="AK84">
        <v>1</v>
      </c>
      <c r="AL84">
        <v>97</v>
      </c>
      <c r="AM84">
        <v>43</v>
      </c>
      <c r="AN84">
        <v>6</v>
      </c>
      <c r="AO84">
        <v>3</v>
      </c>
      <c r="AP84">
        <v>41</v>
      </c>
      <c r="AQ84">
        <v>37</v>
      </c>
      <c r="AR84">
        <v>4.2424242424242427E-2</v>
      </c>
      <c r="AS84">
        <v>165</v>
      </c>
      <c r="AT84">
        <v>172</v>
      </c>
      <c r="AU84">
        <v>8.4</v>
      </c>
      <c r="AV84" s="117">
        <v>0</v>
      </c>
      <c r="AW84" s="113">
        <v>1</v>
      </c>
      <c r="AX84" s="118">
        <v>1</v>
      </c>
      <c r="AY84">
        <v>0</v>
      </c>
      <c r="AZ84">
        <v>0.29688460052765075</v>
      </c>
      <c r="BA84" s="117">
        <v>0.29688460052765075</v>
      </c>
      <c r="BB84" s="118">
        <v>0.70311539947234925</v>
      </c>
      <c r="BC84" s="117">
        <v>-0.35223424776633994</v>
      </c>
      <c r="BD84" s="118">
        <v>100</v>
      </c>
      <c r="BE84">
        <v>0.42224164162873812</v>
      </c>
      <c r="CM84">
        <v>0.67314774165475744</v>
      </c>
      <c r="CN84">
        <v>1</v>
      </c>
      <c r="CO84">
        <v>0</v>
      </c>
      <c r="CP84">
        <v>41</v>
      </c>
      <c r="CQ84">
        <v>39</v>
      </c>
      <c r="CR84">
        <v>0.2407407407407407</v>
      </c>
      <c r="CS84">
        <v>0.59375</v>
      </c>
      <c r="CT84">
        <v>0</v>
      </c>
    </row>
    <row r="85" spans="1:98" x14ac:dyDescent="0.3">
      <c r="A85" s="129">
        <v>0</v>
      </c>
      <c r="B85" s="131">
        <v>0</v>
      </c>
      <c r="C85" s="170">
        <v>1.9</v>
      </c>
      <c r="D85" s="171">
        <v>49</v>
      </c>
      <c r="E85" s="130">
        <v>16</v>
      </c>
      <c r="F85" s="203">
        <v>0.98299999999999998</v>
      </c>
      <c r="G85" s="130">
        <v>71</v>
      </c>
      <c r="H85" s="130">
        <v>4</v>
      </c>
      <c r="I85" s="130">
        <v>112</v>
      </c>
      <c r="J85" s="130">
        <v>39</v>
      </c>
      <c r="K85" s="130">
        <v>7</v>
      </c>
      <c r="L85" s="130">
        <v>3</v>
      </c>
      <c r="M85" s="204">
        <v>45</v>
      </c>
      <c r="N85" s="171">
        <v>23</v>
      </c>
      <c r="O85" s="205">
        <v>2.8571428571428571E-2</v>
      </c>
      <c r="P85" s="172">
        <v>175</v>
      </c>
      <c r="Q85" s="172">
        <v>180</v>
      </c>
      <c r="R85" s="170">
        <v>8.1</v>
      </c>
      <c r="S85" s="130">
        <v>1</v>
      </c>
      <c r="T85" s="208"/>
      <c r="U85" s="208"/>
      <c r="V85" s="208"/>
      <c r="W85" s="208"/>
      <c r="X85" s="208"/>
      <c r="Y85" s="208"/>
      <c r="Z85" s="208"/>
      <c r="AA85" s="208"/>
      <c r="AB85" s="208"/>
      <c r="AC85" s="208"/>
      <c r="AD85">
        <v>1</v>
      </c>
      <c r="AE85">
        <v>0</v>
      </c>
      <c r="AF85">
        <v>2.1</v>
      </c>
      <c r="AG85">
        <v>49</v>
      </c>
      <c r="AH85">
        <v>3</v>
      </c>
      <c r="AI85">
        <v>1.881</v>
      </c>
      <c r="AJ85">
        <v>46</v>
      </c>
      <c r="AK85">
        <v>1</v>
      </c>
      <c r="AL85">
        <v>85</v>
      </c>
      <c r="AM85">
        <v>46</v>
      </c>
      <c r="AN85">
        <v>9</v>
      </c>
      <c r="AO85">
        <v>3</v>
      </c>
      <c r="AP85">
        <v>36</v>
      </c>
      <c r="AQ85">
        <v>17</v>
      </c>
      <c r="AR85">
        <v>5.434782608695652E-2</v>
      </c>
      <c r="AS85">
        <v>184</v>
      </c>
      <c r="AT85">
        <v>194</v>
      </c>
      <c r="AU85">
        <v>10.3</v>
      </c>
      <c r="AV85" s="117">
        <v>0</v>
      </c>
      <c r="AW85" s="113">
        <v>1</v>
      </c>
      <c r="AX85" s="118">
        <v>1</v>
      </c>
      <c r="AY85">
        <v>0</v>
      </c>
      <c r="AZ85">
        <v>0.45152629593993993</v>
      </c>
      <c r="BA85" s="117">
        <v>0.45152629593993993</v>
      </c>
      <c r="BB85" s="118">
        <v>0.54847370406006002</v>
      </c>
      <c r="BC85" s="117">
        <v>-0.60061594196565649</v>
      </c>
      <c r="BD85" s="118">
        <v>100</v>
      </c>
      <c r="BE85">
        <v>0.82324146553887667</v>
      </c>
      <c r="CM85">
        <v>0.67341817490271805</v>
      </c>
      <c r="CN85">
        <v>0</v>
      </c>
      <c r="CO85">
        <v>1</v>
      </c>
      <c r="CP85">
        <v>41</v>
      </c>
      <c r="CQ85">
        <v>40</v>
      </c>
      <c r="CR85">
        <v>0.2407407407407407</v>
      </c>
      <c r="CS85">
        <v>0.58333333333333326</v>
      </c>
      <c r="CT85">
        <v>1.0802469135802451E-2</v>
      </c>
    </row>
    <row r="86" spans="1:98" x14ac:dyDescent="0.3">
      <c r="A86" s="129">
        <v>1</v>
      </c>
      <c r="B86" s="131">
        <v>0</v>
      </c>
      <c r="C86" s="170">
        <v>2.1</v>
      </c>
      <c r="D86" s="171">
        <v>49</v>
      </c>
      <c r="E86" s="130">
        <v>3</v>
      </c>
      <c r="F86" s="203">
        <v>1.881</v>
      </c>
      <c r="G86" s="130">
        <v>46</v>
      </c>
      <c r="H86" s="130">
        <v>1</v>
      </c>
      <c r="I86" s="130">
        <v>85</v>
      </c>
      <c r="J86" s="130">
        <v>46</v>
      </c>
      <c r="K86" s="130">
        <v>9</v>
      </c>
      <c r="L86" s="130">
        <v>3</v>
      </c>
      <c r="M86" s="204">
        <v>36</v>
      </c>
      <c r="N86" s="171">
        <v>17</v>
      </c>
      <c r="O86" s="205">
        <v>5.434782608695652E-2</v>
      </c>
      <c r="P86" s="172">
        <v>184</v>
      </c>
      <c r="Q86" s="172">
        <v>194</v>
      </c>
      <c r="R86" s="170">
        <v>10.3</v>
      </c>
      <c r="S86" s="130">
        <v>0</v>
      </c>
      <c r="T86" s="208"/>
      <c r="U86" s="208"/>
      <c r="V86" s="208"/>
      <c r="W86" s="208"/>
      <c r="X86" s="208"/>
      <c r="Y86" s="208"/>
      <c r="Z86" s="208"/>
      <c r="AA86" s="208"/>
      <c r="AB86" s="208"/>
      <c r="AC86" s="208"/>
      <c r="AD86">
        <v>1</v>
      </c>
      <c r="AE86">
        <v>0</v>
      </c>
      <c r="AF86">
        <v>2.1</v>
      </c>
      <c r="AG86">
        <v>53</v>
      </c>
      <c r="AH86">
        <v>2</v>
      </c>
      <c r="AI86">
        <v>2.8719999999999999</v>
      </c>
      <c r="AJ86">
        <v>144</v>
      </c>
      <c r="AK86">
        <v>6</v>
      </c>
      <c r="AL86">
        <v>73</v>
      </c>
      <c r="AM86">
        <v>35</v>
      </c>
      <c r="AN86">
        <v>4</v>
      </c>
      <c r="AO86">
        <v>3</v>
      </c>
      <c r="AP86">
        <v>50</v>
      </c>
      <c r="AQ86">
        <v>34</v>
      </c>
      <c r="AR86">
        <v>3.6363636363636362E-2</v>
      </c>
      <c r="AS86">
        <v>165</v>
      </c>
      <c r="AT86">
        <v>171</v>
      </c>
      <c r="AU86">
        <v>8.6999999999999993</v>
      </c>
      <c r="AV86" s="117">
        <v>1</v>
      </c>
      <c r="AW86" s="113">
        <v>0</v>
      </c>
      <c r="AX86" s="118">
        <v>1</v>
      </c>
      <c r="AY86">
        <v>1</v>
      </c>
      <c r="AZ86">
        <v>0.94856020822343756</v>
      </c>
      <c r="BA86" s="117">
        <v>0.94856020822343756</v>
      </c>
      <c r="BB86" s="118">
        <v>5.1439791776562438E-2</v>
      </c>
      <c r="BC86" s="117">
        <v>-5.2810014317041215E-2</v>
      </c>
      <c r="BD86" s="118">
        <v>100</v>
      </c>
      <c r="BE86">
        <v>5.4229337611477753E-2</v>
      </c>
      <c r="CM86">
        <v>0.6735840006571161</v>
      </c>
      <c r="CN86">
        <v>1</v>
      </c>
      <c r="CO86">
        <v>0</v>
      </c>
      <c r="CP86">
        <v>42</v>
      </c>
      <c r="CQ86">
        <v>40</v>
      </c>
      <c r="CR86">
        <v>0.22222222222222221</v>
      </c>
      <c r="CS86">
        <v>0.58333333333333326</v>
      </c>
      <c r="CT86">
        <v>1.0802469135802451E-2</v>
      </c>
    </row>
    <row r="87" spans="1:98" x14ac:dyDescent="0.3">
      <c r="A87" s="129">
        <v>0</v>
      </c>
      <c r="B87" s="131">
        <v>0</v>
      </c>
      <c r="C87" s="170">
        <v>1.9</v>
      </c>
      <c r="D87" s="171">
        <v>46</v>
      </c>
      <c r="E87" s="130">
        <v>3</v>
      </c>
      <c r="F87" s="203">
        <v>2.6259999999999999</v>
      </c>
      <c r="G87" s="130">
        <v>43</v>
      </c>
      <c r="H87" s="130">
        <v>2</v>
      </c>
      <c r="I87" s="130">
        <v>74</v>
      </c>
      <c r="J87" s="130">
        <v>50</v>
      </c>
      <c r="K87" s="130">
        <v>4</v>
      </c>
      <c r="L87" s="130">
        <v>4</v>
      </c>
      <c r="M87" s="204">
        <v>50</v>
      </c>
      <c r="N87" s="171">
        <v>21</v>
      </c>
      <c r="O87" s="205">
        <v>2.2727272727272728E-2</v>
      </c>
      <c r="P87" s="172">
        <v>176</v>
      </c>
      <c r="Q87" s="172">
        <v>180</v>
      </c>
      <c r="R87" s="170">
        <v>7.7</v>
      </c>
      <c r="S87" s="130">
        <v>0</v>
      </c>
      <c r="T87" s="208"/>
      <c r="U87" s="208"/>
      <c r="V87" s="208"/>
      <c r="W87" s="208"/>
      <c r="X87" s="208"/>
      <c r="Y87" s="208"/>
      <c r="Z87" s="208"/>
      <c r="AA87" s="208"/>
      <c r="AB87" s="208"/>
      <c r="AC87" s="208"/>
      <c r="AD87">
        <v>1</v>
      </c>
      <c r="AE87">
        <v>0</v>
      </c>
      <c r="AF87">
        <v>2.1</v>
      </c>
      <c r="AG87">
        <v>62</v>
      </c>
      <c r="AH87">
        <v>11</v>
      </c>
      <c r="AI87">
        <v>1.1519999999999999</v>
      </c>
      <c r="AJ87">
        <v>106</v>
      </c>
      <c r="AK87">
        <v>2</v>
      </c>
      <c r="AL87">
        <v>96</v>
      </c>
      <c r="AM87">
        <v>42</v>
      </c>
      <c r="AN87">
        <v>8</v>
      </c>
      <c r="AO87">
        <v>3</v>
      </c>
      <c r="AP87">
        <v>42</v>
      </c>
      <c r="AQ87">
        <v>49</v>
      </c>
      <c r="AR87">
        <v>4.0935672514619881E-2</v>
      </c>
      <c r="AS87">
        <v>171</v>
      </c>
      <c r="AT87">
        <v>178</v>
      </c>
      <c r="AU87">
        <v>9.6999999999999993</v>
      </c>
      <c r="AV87" s="117">
        <v>1</v>
      </c>
      <c r="AW87" s="113">
        <v>0</v>
      </c>
      <c r="AX87" s="118">
        <v>1</v>
      </c>
      <c r="AY87">
        <v>1</v>
      </c>
      <c r="AZ87">
        <v>0.65712000461076847</v>
      </c>
      <c r="BA87" s="117">
        <v>0.65712000461076847</v>
      </c>
      <c r="BB87" s="118">
        <v>0.34287999538923153</v>
      </c>
      <c r="BC87" s="117">
        <v>-0.41988862175725777</v>
      </c>
      <c r="BD87" s="118">
        <v>100</v>
      </c>
      <c r="BE87">
        <v>0.52179205165474984</v>
      </c>
      <c r="CM87">
        <v>0.67359282512240048</v>
      </c>
      <c r="CN87">
        <v>1</v>
      </c>
      <c r="CO87">
        <v>0</v>
      </c>
      <c r="CP87">
        <v>43</v>
      </c>
      <c r="CQ87">
        <v>40</v>
      </c>
      <c r="CR87">
        <v>0.20370370370370372</v>
      </c>
      <c r="CS87">
        <v>0.58333333333333326</v>
      </c>
      <c r="CT87">
        <v>0</v>
      </c>
    </row>
    <row r="88" spans="1:98" x14ac:dyDescent="0.3">
      <c r="A88" s="129">
        <v>0</v>
      </c>
      <c r="B88" s="131">
        <v>0</v>
      </c>
      <c r="C88" s="170">
        <v>1.9</v>
      </c>
      <c r="D88" s="171">
        <v>53</v>
      </c>
      <c r="E88" s="130">
        <v>21</v>
      </c>
      <c r="F88" s="203">
        <v>0.56799999999999995</v>
      </c>
      <c r="G88" s="130">
        <v>125</v>
      </c>
      <c r="H88" s="130">
        <v>3</v>
      </c>
      <c r="I88" s="130">
        <v>109</v>
      </c>
      <c r="J88" s="130">
        <v>44</v>
      </c>
      <c r="K88" s="130">
        <v>8</v>
      </c>
      <c r="L88" s="130">
        <v>3</v>
      </c>
      <c r="M88" s="204">
        <v>45</v>
      </c>
      <c r="N88" s="171">
        <v>34</v>
      </c>
      <c r="O88" s="205">
        <v>4.3749999999999997E-2</v>
      </c>
      <c r="P88" s="172">
        <v>160</v>
      </c>
      <c r="Q88" s="172">
        <v>167</v>
      </c>
      <c r="R88" s="170">
        <v>8.5</v>
      </c>
      <c r="S88" s="130">
        <v>0</v>
      </c>
      <c r="T88" s="208"/>
      <c r="U88" s="208"/>
      <c r="V88" s="208"/>
      <c r="W88" s="208"/>
      <c r="X88" s="208"/>
      <c r="Y88" s="208"/>
      <c r="Z88" s="208"/>
      <c r="AA88" s="208"/>
      <c r="AB88" s="208"/>
      <c r="AC88" s="208"/>
      <c r="AD88">
        <v>1</v>
      </c>
      <c r="AE88">
        <v>0</v>
      </c>
      <c r="AF88">
        <v>2.2000000000000002</v>
      </c>
      <c r="AG88">
        <v>51</v>
      </c>
      <c r="AH88">
        <v>6</v>
      </c>
      <c r="AI88">
        <v>1.0840000000000001</v>
      </c>
      <c r="AJ88">
        <v>181</v>
      </c>
      <c r="AK88">
        <v>2</v>
      </c>
      <c r="AL88">
        <v>101</v>
      </c>
      <c r="AM88">
        <v>53</v>
      </c>
      <c r="AN88">
        <v>9</v>
      </c>
      <c r="AO88">
        <v>4</v>
      </c>
      <c r="AP88">
        <v>37</v>
      </c>
      <c r="AQ88">
        <v>33</v>
      </c>
      <c r="AR88">
        <v>3.6585365853658534E-2</v>
      </c>
      <c r="AS88">
        <v>164</v>
      </c>
      <c r="AT88">
        <v>170</v>
      </c>
      <c r="AU88">
        <v>11</v>
      </c>
      <c r="AV88" s="117">
        <v>0</v>
      </c>
      <c r="AW88" s="113">
        <v>1</v>
      </c>
      <c r="AX88" s="118">
        <v>1</v>
      </c>
      <c r="AY88">
        <v>0</v>
      </c>
      <c r="AZ88">
        <v>0.22473567240198647</v>
      </c>
      <c r="BA88" s="117">
        <v>0.22473567240198647</v>
      </c>
      <c r="BB88" s="118">
        <v>0.77526432759801356</v>
      </c>
      <c r="BC88" s="117">
        <v>-0.25455123991080914</v>
      </c>
      <c r="BD88" s="118">
        <v>100</v>
      </c>
      <c r="BE88">
        <v>0.28988264312157974</v>
      </c>
      <c r="CM88">
        <v>0.69434746689768234</v>
      </c>
      <c r="CN88">
        <v>0</v>
      </c>
      <c r="CO88">
        <v>1</v>
      </c>
      <c r="CP88">
        <v>43</v>
      </c>
      <c r="CQ88">
        <v>41</v>
      </c>
      <c r="CR88">
        <v>0.20370370370370372</v>
      </c>
      <c r="CS88">
        <v>0.57291666666666674</v>
      </c>
      <c r="CT88">
        <v>1.0609567901234553E-2</v>
      </c>
    </row>
    <row r="89" spans="1:98" x14ac:dyDescent="0.3">
      <c r="A89" s="129">
        <v>1</v>
      </c>
      <c r="B89" s="131">
        <v>1</v>
      </c>
      <c r="C89" s="170">
        <v>2.2000000000000002</v>
      </c>
      <c r="D89" s="171">
        <v>62</v>
      </c>
      <c r="E89" s="130">
        <v>8</v>
      </c>
      <c r="F89" s="203">
        <v>0.879</v>
      </c>
      <c r="G89" s="130">
        <v>118</v>
      </c>
      <c r="H89" s="130">
        <v>3</v>
      </c>
      <c r="I89" s="130">
        <v>108</v>
      </c>
      <c r="J89" s="130">
        <v>31</v>
      </c>
      <c r="K89" s="130">
        <v>10</v>
      </c>
      <c r="L89" s="130">
        <v>2</v>
      </c>
      <c r="M89" s="204">
        <v>37</v>
      </c>
      <c r="N89" s="171">
        <v>50</v>
      </c>
      <c r="O89" s="205">
        <v>4.046242774566474E-2</v>
      </c>
      <c r="P89" s="172">
        <v>173</v>
      </c>
      <c r="Q89" s="172">
        <v>180</v>
      </c>
      <c r="R89" s="170">
        <v>10.7</v>
      </c>
      <c r="S89" s="130">
        <v>0</v>
      </c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>
        <v>1</v>
      </c>
      <c r="AE89">
        <v>0</v>
      </c>
      <c r="AF89">
        <v>2.2000000000000002</v>
      </c>
      <c r="AG89">
        <v>51</v>
      </c>
      <c r="AH89">
        <v>7</v>
      </c>
      <c r="AI89">
        <v>0.17199999999999999</v>
      </c>
      <c r="AJ89">
        <v>117</v>
      </c>
      <c r="AK89">
        <v>5</v>
      </c>
      <c r="AL89">
        <v>168</v>
      </c>
      <c r="AM89">
        <v>33</v>
      </c>
      <c r="AN89">
        <v>11</v>
      </c>
      <c r="AO89">
        <v>5</v>
      </c>
      <c r="AP89">
        <v>36</v>
      </c>
      <c r="AQ89">
        <v>23</v>
      </c>
      <c r="AR89">
        <v>4.5454545454545456E-2</v>
      </c>
      <c r="AS89">
        <v>176</v>
      </c>
      <c r="AT89">
        <v>184</v>
      </c>
      <c r="AU89">
        <v>12.7</v>
      </c>
      <c r="AV89" s="117">
        <v>1</v>
      </c>
      <c r="AW89" s="113">
        <v>0</v>
      </c>
      <c r="AX89" s="118">
        <v>1</v>
      </c>
      <c r="AY89">
        <v>1</v>
      </c>
      <c r="AZ89">
        <v>0.78598969406473174</v>
      </c>
      <c r="BA89" s="117">
        <v>0.78598969406473174</v>
      </c>
      <c r="BB89" s="118">
        <v>0.21401030593526826</v>
      </c>
      <c r="BC89" s="117">
        <v>-0.24081159851582354</v>
      </c>
      <c r="BD89" s="118">
        <v>100</v>
      </c>
      <c r="BE89">
        <v>0.27228131303925596</v>
      </c>
      <c r="CM89">
        <v>0.69604523823010167</v>
      </c>
      <c r="CN89">
        <v>1</v>
      </c>
      <c r="CO89">
        <v>0</v>
      </c>
      <c r="CP89">
        <v>44</v>
      </c>
      <c r="CQ89">
        <v>41</v>
      </c>
      <c r="CR89">
        <v>0.18518518518518523</v>
      </c>
      <c r="CS89">
        <v>0.57291666666666674</v>
      </c>
      <c r="CT89">
        <v>0</v>
      </c>
    </row>
    <row r="90" spans="1:98" x14ac:dyDescent="0.3">
      <c r="A90" s="129">
        <v>0</v>
      </c>
      <c r="B90" s="131">
        <v>0</v>
      </c>
      <c r="C90" s="170">
        <v>1.8</v>
      </c>
      <c r="D90" s="171">
        <v>51</v>
      </c>
      <c r="E90" s="130">
        <v>4</v>
      </c>
      <c r="F90" s="203">
        <v>1.083</v>
      </c>
      <c r="G90" s="130">
        <v>101</v>
      </c>
      <c r="H90" s="130">
        <v>2</v>
      </c>
      <c r="I90" s="130">
        <v>100</v>
      </c>
      <c r="J90" s="130">
        <v>53</v>
      </c>
      <c r="K90" s="130">
        <v>7</v>
      </c>
      <c r="L90" s="130">
        <v>4</v>
      </c>
      <c r="M90" s="204">
        <v>34</v>
      </c>
      <c r="N90" s="171">
        <v>28</v>
      </c>
      <c r="O90" s="205">
        <v>2.4539877300613498E-2</v>
      </c>
      <c r="P90" s="172">
        <v>163</v>
      </c>
      <c r="Q90" s="172">
        <v>167</v>
      </c>
      <c r="R90" s="170">
        <v>7.4</v>
      </c>
      <c r="S90" s="130">
        <v>0</v>
      </c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>
        <v>1</v>
      </c>
      <c r="AE90">
        <v>0</v>
      </c>
      <c r="AF90">
        <v>2.2000000000000002</v>
      </c>
      <c r="AG90">
        <v>60</v>
      </c>
      <c r="AH90">
        <v>9</v>
      </c>
      <c r="AI90">
        <v>3.2000000000000001E-2</v>
      </c>
      <c r="AJ90">
        <v>102</v>
      </c>
      <c r="AK90">
        <v>5</v>
      </c>
      <c r="AL90">
        <v>135</v>
      </c>
      <c r="AM90">
        <v>35</v>
      </c>
      <c r="AN90">
        <v>8</v>
      </c>
      <c r="AO90">
        <v>2</v>
      </c>
      <c r="AP90">
        <v>32</v>
      </c>
      <c r="AQ90">
        <v>37</v>
      </c>
      <c r="AR90">
        <v>3.9325842696629212E-2</v>
      </c>
      <c r="AS90">
        <v>178</v>
      </c>
      <c r="AT90">
        <v>185</v>
      </c>
      <c r="AU90">
        <v>11.6</v>
      </c>
      <c r="AV90" s="117">
        <v>1</v>
      </c>
      <c r="AW90" s="113">
        <v>0</v>
      </c>
      <c r="AX90" s="118">
        <v>1</v>
      </c>
      <c r="AY90">
        <v>1</v>
      </c>
      <c r="AZ90">
        <v>0.84113214893593402</v>
      </c>
      <c r="BA90" s="117">
        <v>0.84113214893593402</v>
      </c>
      <c r="BB90" s="118">
        <v>0.15886785106406598</v>
      </c>
      <c r="BC90" s="117">
        <v>-0.17300649825468767</v>
      </c>
      <c r="BD90" s="118">
        <v>100</v>
      </c>
      <c r="BE90">
        <v>0.18887383066387392</v>
      </c>
      <c r="CM90">
        <v>0.69826000048466264</v>
      </c>
      <c r="CN90">
        <v>0</v>
      </c>
      <c r="CO90">
        <v>1</v>
      </c>
      <c r="CP90">
        <v>44</v>
      </c>
      <c r="CQ90">
        <v>42</v>
      </c>
      <c r="CR90">
        <v>0.18518518518518523</v>
      </c>
      <c r="CS90">
        <v>0.5625</v>
      </c>
      <c r="CT90">
        <v>0</v>
      </c>
    </row>
    <row r="91" spans="1:98" x14ac:dyDescent="0.3">
      <c r="A91" s="129">
        <v>1</v>
      </c>
      <c r="B91" s="131">
        <v>1</v>
      </c>
      <c r="C91" s="170">
        <v>2.6</v>
      </c>
      <c r="D91" s="171">
        <v>70</v>
      </c>
      <c r="E91" s="130">
        <v>6</v>
      </c>
      <c r="F91" s="203">
        <v>0.82799999999999996</v>
      </c>
      <c r="G91" s="130">
        <v>213</v>
      </c>
      <c r="H91" s="130">
        <v>3</v>
      </c>
      <c r="I91" s="130">
        <v>105</v>
      </c>
      <c r="J91" s="130">
        <v>37</v>
      </c>
      <c r="K91" s="130">
        <v>15</v>
      </c>
      <c r="L91" s="130">
        <v>2</v>
      </c>
      <c r="M91" s="204">
        <v>37</v>
      </c>
      <c r="N91" s="171">
        <v>75</v>
      </c>
      <c r="O91" s="205">
        <v>4.7619047619047616E-2</v>
      </c>
      <c r="P91" s="172">
        <v>168</v>
      </c>
      <c r="Q91" s="172">
        <v>176</v>
      </c>
      <c r="R91" s="170">
        <v>14.8</v>
      </c>
      <c r="S91" s="130">
        <v>1</v>
      </c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>
        <v>1</v>
      </c>
      <c r="AE91">
        <v>0</v>
      </c>
      <c r="AF91">
        <v>2.2000000000000002</v>
      </c>
      <c r="AG91">
        <v>65</v>
      </c>
      <c r="AH91">
        <v>3</v>
      </c>
      <c r="AI91">
        <v>0.59</v>
      </c>
      <c r="AJ91">
        <v>121</v>
      </c>
      <c r="AK91">
        <v>3</v>
      </c>
      <c r="AL91">
        <v>108</v>
      </c>
      <c r="AM91">
        <v>32</v>
      </c>
      <c r="AN91">
        <v>10</v>
      </c>
      <c r="AO91">
        <v>2</v>
      </c>
      <c r="AP91">
        <v>29</v>
      </c>
      <c r="AQ91">
        <v>54</v>
      </c>
      <c r="AR91">
        <v>4.6242774566473986E-2</v>
      </c>
      <c r="AS91">
        <v>173</v>
      </c>
      <c r="AT91">
        <v>181</v>
      </c>
      <c r="AU91">
        <v>10.5</v>
      </c>
      <c r="AV91" s="117">
        <v>1</v>
      </c>
      <c r="AW91" s="113">
        <v>0</v>
      </c>
      <c r="AX91" s="118">
        <v>1</v>
      </c>
      <c r="AY91">
        <v>1</v>
      </c>
      <c r="AZ91">
        <v>0.91169597974145244</v>
      </c>
      <c r="BA91" s="117">
        <v>0.91169597974145244</v>
      </c>
      <c r="BB91" s="118">
        <v>8.8304020258547555E-2</v>
      </c>
      <c r="BC91" s="117">
        <v>-9.2448700029770167E-2</v>
      </c>
      <c r="BD91" s="118">
        <v>100</v>
      </c>
      <c r="BE91">
        <v>9.6856871392138486E-2</v>
      </c>
      <c r="CM91">
        <v>0.70423313715028912</v>
      </c>
      <c r="CN91">
        <v>0</v>
      </c>
      <c r="CO91">
        <v>1</v>
      </c>
      <c r="CP91">
        <v>44</v>
      </c>
      <c r="CQ91">
        <v>43</v>
      </c>
      <c r="CR91">
        <v>0.18518518518518523</v>
      </c>
      <c r="CS91">
        <v>0.55208333333333326</v>
      </c>
      <c r="CT91">
        <v>0</v>
      </c>
    </row>
    <row r="92" spans="1:98" x14ac:dyDescent="0.3">
      <c r="A92" s="129">
        <v>0</v>
      </c>
      <c r="B92" s="131">
        <v>0</v>
      </c>
      <c r="C92" s="170">
        <v>1.9</v>
      </c>
      <c r="D92" s="171">
        <v>56</v>
      </c>
      <c r="E92" s="130">
        <v>24</v>
      </c>
      <c r="F92" s="203">
        <v>1.56</v>
      </c>
      <c r="G92" s="130">
        <v>115</v>
      </c>
      <c r="H92" s="130">
        <v>5</v>
      </c>
      <c r="I92" s="130">
        <v>87</v>
      </c>
      <c r="J92" s="130">
        <v>46</v>
      </c>
      <c r="K92" s="130">
        <v>1</v>
      </c>
      <c r="L92" s="130">
        <v>4</v>
      </c>
      <c r="M92" s="204">
        <v>45</v>
      </c>
      <c r="N92" s="171">
        <v>37</v>
      </c>
      <c r="O92" s="205">
        <v>2.4691358024691357E-2</v>
      </c>
      <c r="P92" s="172">
        <v>162</v>
      </c>
      <c r="Q92" s="172">
        <v>166</v>
      </c>
      <c r="R92" s="170">
        <v>7.3</v>
      </c>
      <c r="S92" s="130">
        <v>1</v>
      </c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>
        <v>1</v>
      </c>
      <c r="AE92">
        <v>0</v>
      </c>
      <c r="AF92">
        <v>2.2000000000000002</v>
      </c>
      <c r="AG92">
        <v>65</v>
      </c>
      <c r="AH92">
        <v>6</v>
      </c>
      <c r="AI92">
        <v>0.89900000000000002</v>
      </c>
      <c r="AJ92">
        <v>165</v>
      </c>
      <c r="AK92">
        <v>1</v>
      </c>
      <c r="AL92">
        <v>140</v>
      </c>
      <c r="AM92">
        <v>60</v>
      </c>
      <c r="AN92">
        <v>9</v>
      </c>
      <c r="AO92">
        <v>5</v>
      </c>
      <c r="AP92">
        <v>35</v>
      </c>
      <c r="AQ92">
        <v>62</v>
      </c>
      <c r="AR92">
        <v>2.9585798816568046E-2</v>
      </c>
      <c r="AS92">
        <v>169</v>
      </c>
      <c r="AT92">
        <v>174</v>
      </c>
      <c r="AU92">
        <v>12.7</v>
      </c>
      <c r="AV92" s="117">
        <v>0</v>
      </c>
      <c r="AW92" s="113">
        <v>1</v>
      </c>
      <c r="AX92" s="118">
        <v>1</v>
      </c>
      <c r="AY92">
        <v>0</v>
      </c>
      <c r="AZ92">
        <v>0.11736958257447754</v>
      </c>
      <c r="BA92" s="117">
        <v>0.11736958257447754</v>
      </c>
      <c r="BB92" s="118">
        <v>0.88263041742552251</v>
      </c>
      <c r="BC92" s="117">
        <v>-0.12484871930804292</v>
      </c>
      <c r="BD92" s="118">
        <v>100</v>
      </c>
      <c r="BE92">
        <v>0.13297704255063397</v>
      </c>
      <c r="CM92">
        <v>0.71336101654724571</v>
      </c>
      <c r="CN92">
        <v>0</v>
      </c>
      <c r="CO92">
        <v>1</v>
      </c>
      <c r="CP92">
        <v>44</v>
      </c>
      <c r="CQ92">
        <v>44</v>
      </c>
      <c r="CR92">
        <v>0.18518518518518523</v>
      </c>
      <c r="CS92">
        <v>0.54166666666666674</v>
      </c>
      <c r="CT92">
        <v>0</v>
      </c>
    </row>
    <row r="93" spans="1:98" x14ac:dyDescent="0.3">
      <c r="A93" s="129">
        <v>0</v>
      </c>
      <c r="B93" s="131">
        <v>0</v>
      </c>
      <c r="C93" s="170">
        <v>1.8</v>
      </c>
      <c r="D93" s="171">
        <v>42</v>
      </c>
      <c r="E93" s="130">
        <v>1</v>
      </c>
      <c r="F93" s="203">
        <v>1.4279999999999999</v>
      </c>
      <c r="G93" s="130">
        <v>121</v>
      </c>
      <c r="H93" s="130">
        <v>4</v>
      </c>
      <c r="I93" s="130">
        <v>84</v>
      </c>
      <c r="J93" s="130">
        <v>45</v>
      </c>
      <c r="K93" s="130">
        <v>5</v>
      </c>
      <c r="L93" s="130">
        <v>4</v>
      </c>
      <c r="M93" s="204">
        <v>24</v>
      </c>
      <c r="N93" s="171">
        <v>14</v>
      </c>
      <c r="O93" s="205">
        <v>3.125E-2</v>
      </c>
      <c r="P93" s="172">
        <v>160</v>
      </c>
      <c r="Q93" s="172">
        <v>165</v>
      </c>
      <c r="R93" s="170">
        <v>7.6</v>
      </c>
      <c r="S93" s="130">
        <v>1</v>
      </c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>
        <v>1</v>
      </c>
      <c r="AE93">
        <v>0</v>
      </c>
      <c r="AF93">
        <v>2.2999999999999998</v>
      </c>
      <c r="AG93">
        <v>55</v>
      </c>
      <c r="AH93">
        <v>3</v>
      </c>
      <c r="AI93">
        <v>0.73899999999999999</v>
      </c>
      <c r="AJ93">
        <v>146</v>
      </c>
      <c r="AK93">
        <v>3</v>
      </c>
      <c r="AL93">
        <v>114</v>
      </c>
      <c r="AM93">
        <v>43</v>
      </c>
      <c r="AN93">
        <v>11</v>
      </c>
      <c r="AO93">
        <v>3</v>
      </c>
      <c r="AP93">
        <v>28</v>
      </c>
      <c r="AQ93">
        <v>35</v>
      </c>
      <c r="AR93">
        <v>2.9411764705882353E-2</v>
      </c>
      <c r="AS93">
        <v>170</v>
      </c>
      <c r="AT93">
        <v>175</v>
      </c>
      <c r="AU93">
        <v>11.6</v>
      </c>
      <c r="AV93" s="117">
        <v>1</v>
      </c>
      <c r="AW93" s="113">
        <v>0</v>
      </c>
      <c r="AX93" s="118">
        <v>1</v>
      </c>
      <c r="AY93">
        <v>1</v>
      </c>
      <c r="AZ93">
        <v>0.5339055085609512</v>
      </c>
      <c r="BA93" s="117">
        <v>0.5339055085609512</v>
      </c>
      <c r="BB93" s="118">
        <v>0.4660944914390488</v>
      </c>
      <c r="BC93" s="117">
        <v>-0.6275364059398777</v>
      </c>
      <c r="BD93" s="118">
        <v>100</v>
      </c>
      <c r="BE93">
        <v>0.87299060220473257</v>
      </c>
      <c r="CM93">
        <v>0.72068836667044178</v>
      </c>
      <c r="CN93">
        <v>0</v>
      </c>
      <c r="CO93">
        <v>1</v>
      </c>
      <c r="CP93">
        <v>44</v>
      </c>
      <c r="CQ93">
        <v>45</v>
      </c>
      <c r="CR93">
        <v>0.18518518518518523</v>
      </c>
      <c r="CS93">
        <v>0.53125</v>
      </c>
      <c r="CT93">
        <v>0</v>
      </c>
    </row>
    <row r="94" spans="1:98" x14ac:dyDescent="0.3">
      <c r="A94" s="129">
        <v>0</v>
      </c>
      <c r="B94" s="131">
        <v>0</v>
      </c>
      <c r="C94" s="170">
        <v>1.9</v>
      </c>
      <c r="D94" s="171">
        <v>56</v>
      </c>
      <c r="E94" s="130">
        <v>3</v>
      </c>
      <c r="F94" s="203">
        <v>1.4039999999999999</v>
      </c>
      <c r="G94" s="130">
        <v>69</v>
      </c>
      <c r="H94" s="130">
        <v>1</v>
      </c>
      <c r="I94" s="130">
        <v>87</v>
      </c>
      <c r="J94" s="130">
        <v>34</v>
      </c>
      <c r="K94" s="130">
        <v>8</v>
      </c>
      <c r="L94" s="130">
        <v>2</v>
      </c>
      <c r="M94" s="204">
        <v>32</v>
      </c>
      <c r="N94" s="171">
        <v>38</v>
      </c>
      <c r="O94" s="205">
        <v>4.0229885057471264E-2</v>
      </c>
      <c r="P94" s="172">
        <v>174</v>
      </c>
      <c r="Q94" s="172">
        <v>181</v>
      </c>
      <c r="R94" s="170">
        <v>9</v>
      </c>
      <c r="S94" s="130">
        <v>1</v>
      </c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>
        <v>1</v>
      </c>
      <c r="AE94">
        <v>0</v>
      </c>
      <c r="AF94">
        <v>2.2999999999999998</v>
      </c>
      <c r="AG94">
        <v>56</v>
      </c>
      <c r="AH94">
        <v>9</v>
      </c>
      <c r="AI94">
        <v>1.9990000000000001</v>
      </c>
      <c r="AJ94">
        <v>75</v>
      </c>
      <c r="AK94">
        <v>0</v>
      </c>
      <c r="AL94">
        <v>72</v>
      </c>
      <c r="AM94">
        <v>49</v>
      </c>
      <c r="AN94">
        <v>7</v>
      </c>
      <c r="AO94">
        <v>4</v>
      </c>
      <c r="AP94">
        <v>41</v>
      </c>
      <c r="AQ94">
        <v>33</v>
      </c>
      <c r="AR94">
        <v>3.8461538461538464E-2</v>
      </c>
      <c r="AS94">
        <v>182</v>
      </c>
      <c r="AT94">
        <v>189</v>
      </c>
      <c r="AU94">
        <v>10.9</v>
      </c>
      <c r="AV94" s="117">
        <v>0</v>
      </c>
      <c r="AW94" s="113">
        <v>1</v>
      </c>
      <c r="AX94" s="118">
        <v>1</v>
      </c>
      <c r="AY94">
        <v>0</v>
      </c>
      <c r="AZ94">
        <v>0.24857798707260989</v>
      </c>
      <c r="BA94" s="117">
        <v>0.24857798707260989</v>
      </c>
      <c r="BB94" s="118">
        <v>0.75142201292739008</v>
      </c>
      <c r="BC94" s="117">
        <v>-0.28578785038718163</v>
      </c>
      <c r="BD94" s="118">
        <v>100</v>
      </c>
      <c r="BE94">
        <v>0.3308100944557103</v>
      </c>
      <c r="CM94">
        <v>0.72189833878951626</v>
      </c>
      <c r="CN94">
        <v>0</v>
      </c>
      <c r="CO94">
        <v>1</v>
      </c>
      <c r="CP94">
        <v>44</v>
      </c>
      <c r="CQ94">
        <v>46</v>
      </c>
      <c r="CR94">
        <v>0.18518518518518523</v>
      </c>
      <c r="CS94">
        <v>0.52083333333333326</v>
      </c>
      <c r="CT94">
        <v>0</v>
      </c>
    </row>
    <row r="95" spans="1:98" x14ac:dyDescent="0.3">
      <c r="A95" s="129">
        <v>1</v>
      </c>
      <c r="B95" s="131">
        <v>1</v>
      </c>
      <c r="C95" s="170">
        <v>2.1</v>
      </c>
      <c r="D95" s="171">
        <v>60</v>
      </c>
      <c r="E95" s="130">
        <v>5</v>
      </c>
      <c r="F95" s="203">
        <v>1.0720000000000001</v>
      </c>
      <c r="G95" s="130">
        <v>178</v>
      </c>
      <c r="H95" s="130">
        <v>2</v>
      </c>
      <c r="I95" s="130">
        <v>101</v>
      </c>
      <c r="J95" s="130">
        <v>38</v>
      </c>
      <c r="K95" s="130">
        <v>13</v>
      </c>
      <c r="L95" s="130">
        <v>2</v>
      </c>
      <c r="M95" s="204">
        <v>36</v>
      </c>
      <c r="N95" s="171">
        <v>49</v>
      </c>
      <c r="O95" s="205">
        <v>4.5714285714285714E-2</v>
      </c>
      <c r="P95" s="172">
        <v>175</v>
      </c>
      <c r="Q95" s="172">
        <v>183</v>
      </c>
      <c r="R95" s="170">
        <v>12.9</v>
      </c>
      <c r="S95" s="130">
        <v>1</v>
      </c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>
        <v>1</v>
      </c>
      <c r="AE95">
        <v>0</v>
      </c>
      <c r="AF95">
        <v>2.4</v>
      </c>
      <c r="AG95">
        <v>54</v>
      </c>
      <c r="AH95">
        <v>9</v>
      </c>
      <c r="AI95">
        <v>4.5999999999999999E-2</v>
      </c>
      <c r="AJ95">
        <v>151</v>
      </c>
      <c r="AK95">
        <v>0</v>
      </c>
      <c r="AL95">
        <v>72</v>
      </c>
      <c r="AM95">
        <v>30</v>
      </c>
      <c r="AN95">
        <v>13</v>
      </c>
      <c r="AO95">
        <v>5</v>
      </c>
      <c r="AP95">
        <v>39</v>
      </c>
      <c r="AQ95">
        <v>26</v>
      </c>
      <c r="AR95">
        <v>1.4925373134328358E-2</v>
      </c>
      <c r="AS95">
        <v>201</v>
      </c>
      <c r="AT95">
        <v>204</v>
      </c>
      <c r="AU95">
        <v>14.5</v>
      </c>
      <c r="AV95" s="117">
        <v>1</v>
      </c>
      <c r="AW95" s="113">
        <v>0</v>
      </c>
      <c r="AX95" s="118">
        <v>1</v>
      </c>
      <c r="AY95">
        <v>1</v>
      </c>
      <c r="AZ95">
        <v>0.56224234289814179</v>
      </c>
      <c r="BA95" s="117">
        <v>0.56224234289814179</v>
      </c>
      <c r="BB95" s="118">
        <v>0.43775765710185821</v>
      </c>
      <c r="BC95" s="117">
        <v>-0.57582230691371861</v>
      </c>
      <c r="BD95" s="118">
        <v>100</v>
      </c>
      <c r="BE95">
        <v>0.77859247463538028</v>
      </c>
      <c r="CM95">
        <v>0.72449812182574191</v>
      </c>
      <c r="CN95">
        <v>0</v>
      </c>
      <c r="CO95">
        <v>1</v>
      </c>
      <c r="CP95">
        <v>44</v>
      </c>
      <c r="CQ95">
        <v>47</v>
      </c>
      <c r="CR95">
        <v>0.18518518518518523</v>
      </c>
      <c r="CS95">
        <v>0.51041666666666674</v>
      </c>
      <c r="CT95">
        <v>9.4521604938272042E-3</v>
      </c>
    </row>
    <row r="96" spans="1:98" x14ac:dyDescent="0.3">
      <c r="A96" s="129">
        <v>0</v>
      </c>
      <c r="B96" s="131">
        <v>0</v>
      </c>
      <c r="C96" s="170">
        <v>1.9</v>
      </c>
      <c r="D96" s="171">
        <v>48</v>
      </c>
      <c r="E96" s="130">
        <v>12</v>
      </c>
      <c r="F96" s="203">
        <v>0.183</v>
      </c>
      <c r="G96" s="130">
        <v>85</v>
      </c>
      <c r="H96" s="130">
        <v>4</v>
      </c>
      <c r="I96" s="130">
        <v>130</v>
      </c>
      <c r="J96" s="130">
        <v>37</v>
      </c>
      <c r="K96" s="130">
        <v>11</v>
      </c>
      <c r="L96" s="130">
        <v>2</v>
      </c>
      <c r="M96" s="204">
        <v>38</v>
      </c>
      <c r="N96" s="171">
        <v>22</v>
      </c>
      <c r="O96" s="205">
        <v>4.0935672514619881E-2</v>
      </c>
      <c r="P96" s="172">
        <v>171</v>
      </c>
      <c r="Q96" s="172">
        <v>178</v>
      </c>
      <c r="R96" s="170">
        <v>9</v>
      </c>
      <c r="S96" s="130">
        <v>1</v>
      </c>
      <c r="T96" s="208"/>
      <c r="U96" s="208"/>
      <c r="V96" s="208"/>
      <c r="W96" s="208"/>
      <c r="X96" s="208"/>
      <c r="Y96" s="208"/>
      <c r="Z96" s="208"/>
      <c r="AA96" s="208"/>
      <c r="AB96" s="208"/>
      <c r="AC96" s="208"/>
      <c r="AD96">
        <v>1</v>
      </c>
      <c r="AE96">
        <v>0</v>
      </c>
      <c r="AF96">
        <v>2.4</v>
      </c>
      <c r="AG96">
        <v>61</v>
      </c>
      <c r="AH96">
        <v>7</v>
      </c>
      <c r="AI96">
        <v>0.66200000000000003</v>
      </c>
      <c r="AJ96">
        <v>124</v>
      </c>
      <c r="AK96">
        <v>2</v>
      </c>
      <c r="AL96">
        <v>100</v>
      </c>
      <c r="AM96">
        <v>52</v>
      </c>
      <c r="AN96">
        <v>15</v>
      </c>
      <c r="AO96">
        <v>3</v>
      </c>
      <c r="AP96">
        <v>37</v>
      </c>
      <c r="AQ96">
        <v>69</v>
      </c>
      <c r="AR96">
        <v>4.9450549450549448E-2</v>
      </c>
      <c r="AS96">
        <v>182</v>
      </c>
      <c r="AT96">
        <v>191</v>
      </c>
      <c r="AU96">
        <v>13.1</v>
      </c>
      <c r="AV96" s="117">
        <v>1</v>
      </c>
      <c r="AW96" s="113">
        <v>0</v>
      </c>
      <c r="AX96" s="118">
        <v>1</v>
      </c>
      <c r="AY96">
        <v>1</v>
      </c>
      <c r="AZ96">
        <v>0.58931099617802407</v>
      </c>
      <c r="BA96" s="117">
        <v>0.58931099617802407</v>
      </c>
      <c r="BB96" s="118">
        <v>0.41068900382197593</v>
      </c>
      <c r="BC96" s="117">
        <v>-0.52880122758382764</v>
      </c>
      <c r="BD96" s="118">
        <v>100</v>
      </c>
      <c r="BE96">
        <v>0.69689689567223279</v>
      </c>
      <c r="CM96">
        <v>0.72758770192872546</v>
      </c>
      <c r="CN96">
        <v>1</v>
      </c>
      <c r="CO96">
        <v>0</v>
      </c>
      <c r="CP96">
        <v>45</v>
      </c>
      <c r="CQ96">
        <v>47</v>
      </c>
      <c r="CR96">
        <v>0.16666666666666663</v>
      </c>
      <c r="CS96">
        <v>0.51041666666666674</v>
      </c>
      <c r="CT96">
        <v>0</v>
      </c>
    </row>
    <row r="97" spans="1:98" x14ac:dyDescent="0.3">
      <c r="A97" s="129">
        <v>1</v>
      </c>
      <c r="B97" s="131">
        <v>1</v>
      </c>
      <c r="C97" s="170">
        <v>3.6</v>
      </c>
      <c r="D97" s="171">
        <v>88</v>
      </c>
      <c r="E97" s="130">
        <v>12</v>
      </c>
      <c r="F97" s="203">
        <v>1.6</v>
      </c>
      <c r="G97" s="130">
        <v>282</v>
      </c>
      <c r="H97" s="130">
        <v>0</v>
      </c>
      <c r="I97" s="130">
        <v>72</v>
      </c>
      <c r="J97" s="130">
        <v>39</v>
      </c>
      <c r="K97" s="130">
        <v>18</v>
      </c>
      <c r="L97" s="130">
        <v>1</v>
      </c>
      <c r="M97" s="204">
        <v>41</v>
      </c>
      <c r="N97" s="171">
        <v>29</v>
      </c>
      <c r="O97" s="205">
        <v>5.7142857142857141E-2</v>
      </c>
      <c r="P97" s="172">
        <v>175</v>
      </c>
      <c r="Q97" s="172">
        <v>185</v>
      </c>
      <c r="R97" s="170">
        <v>18.2</v>
      </c>
      <c r="S97" s="130">
        <v>1</v>
      </c>
      <c r="T97" s="208"/>
      <c r="U97" s="208"/>
      <c r="V97" s="208"/>
      <c r="W97" s="208"/>
      <c r="X97" s="208"/>
      <c r="Y97" s="208"/>
      <c r="Z97" s="208"/>
      <c r="AA97" s="208"/>
      <c r="AB97" s="208"/>
      <c r="AC97" s="208"/>
      <c r="AD97">
        <v>1</v>
      </c>
      <c r="AE97">
        <v>0</v>
      </c>
      <c r="AF97">
        <v>2.4</v>
      </c>
      <c r="AG97">
        <v>66</v>
      </c>
      <c r="AH97">
        <v>7</v>
      </c>
      <c r="AI97">
        <v>2.2850000000000001</v>
      </c>
      <c r="AJ97">
        <v>200</v>
      </c>
      <c r="AK97">
        <v>3</v>
      </c>
      <c r="AL97">
        <v>124</v>
      </c>
      <c r="AM97">
        <v>32</v>
      </c>
      <c r="AN97">
        <v>9</v>
      </c>
      <c r="AO97">
        <v>2</v>
      </c>
      <c r="AP97">
        <v>32</v>
      </c>
      <c r="AQ97">
        <v>62</v>
      </c>
      <c r="AR97">
        <v>3.5087719298245612E-2</v>
      </c>
      <c r="AS97">
        <v>171</v>
      </c>
      <c r="AT97">
        <v>177</v>
      </c>
      <c r="AU97">
        <v>13.9</v>
      </c>
      <c r="AV97" s="117">
        <v>1</v>
      </c>
      <c r="AW97" s="113">
        <v>0</v>
      </c>
      <c r="AX97" s="118">
        <v>1</v>
      </c>
      <c r="AY97">
        <v>1</v>
      </c>
      <c r="AZ97">
        <v>0.97344386724175047</v>
      </c>
      <c r="BA97" s="117">
        <v>0.97344386724175047</v>
      </c>
      <c r="BB97" s="118">
        <v>2.6556132758249529E-2</v>
      </c>
      <c r="BC97" s="117">
        <v>-2.6915116600946604E-2</v>
      </c>
      <c r="BD97" s="118">
        <v>100</v>
      </c>
      <c r="BE97">
        <v>2.7280599993398932E-2</v>
      </c>
      <c r="CM97">
        <v>0.72846151935105097</v>
      </c>
      <c r="CN97">
        <v>0</v>
      </c>
      <c r="CO97">
        <v>1</v>
      </c>
      <c r="CP97">
        <v>45</v>
      </c>
      <c r="CQ97">
        <v>48</v>
      </c>
      <c r="CR97">
        <v>0.16666666666666663</v>
      </c>
      <c r="CS97">
        <v>0.5</v>
      </c>
      <c r="CT97">
        <v>0</v>
      </c>
    </row>
    <row r="98" spans="1:98" x14ac:dyDescent="0.3">
      <c r="A98" s="129">
        <v>1</v>
      </c>
      <c r="B98" s="131">
        <v>1</v>
      </c>
      <c r="C98" s="170">
        <v>3</v>
      </c>
      <c r="D98" s="171">
        <v>75</v>
      </c>
      <c r="E98" s="130">
        <v>5</v>
      </c>
      <c r="F98" s="203">
        <v>0.61199999999999999</v>
      </c>
      <c r="G98" s="130">
        <v>156</v>
      </c>
      <c r="H98" s="130">
        <v>5</v>
      </c>
      <c r="I98" s="130">
        <v>129</v>
      </c>
      <c r="J98" s="130">
        <v>42</v>
      </c>
      <c r="K98" s="130">
        <v>15</v>
      </c>
      <c r="L98" s="130">
        <v>4</v>
      </c>
      <c r="M98" s="204">
        <v>36</v>
      </c>
      <c r="N98" s="171">
        <v>55</v>
      </c>
      <c r="O98" s="205">
        <v>3.7634408602150539E-2</v>
      </c>
      <c r="P98" s="172">
        <v>186</v>
      </c>
      <c r="Q98" s="172">
        <v>193</v>
      </c>
      <c r="R98" s="170">
        <v>14.4</v>
      </c>
      <c r="S98" s="130">
        <v>0</v>
      </c>
      <c r="T98" s="208"/>
      <c r="U98" s="208"/>
      <c r="V98" s="208"/>
      <c r="W98" s="208"/>
      <c r="X98" s="208"/>
      <c r="Y98" s="208"/>
      <c r="Z98" s="208"/>
      <c r="AA98" s="208"/>
      <c r="AB98" s="208"/>
      <c r="AC98" s="208"/>
      <c r="AD98">
        <v>1</v>
      </c>
      <c r="AE98">
        <v>0</v>
      </c>
      <c r="AF98">
        <v>2.5</v>
      </c>
      <c r="AG98">
        <v>56</v>
      </c>
      <c r="AH98">
        <v>4</v>
      </c>
      <c r="AI98">
        <v>2.536</v>
      </c>
      <c r="AJ98">
        <v>146</v>
      </c>
      <c r="AK98">
        <v>1</v>
      </c>
      <c r="AL98">
        <v>84</v>
      </c>
      <c r="AM98">
        <v>36</v>
      </c>
      <c r="AN98">
        <v>8</v>
      </c>
      <c r="AO98">
        <v>2</v>
      </c>
      <c r="AP98">
        <v>50</v>
      </c>
      <c r="AQ98">
        <v>40</v>
      </c>
      <c r="AR98">
        <v>3.4682080924855488E-2</v>
      </c>
      <c r="AS98">
        <v>173</v>
      </c>
      <c r="AT98">
        <v>179</v>
      </c>
      <c r="AU98">
        <v>12.1</v>
      </c>
      <c r="AV98" s="117">
        <v>1</v>
      </c>
      <c r="AW98" s="113">
        <v>0</v>
      </c>
      <c r="AX98" s="118">
        <v>1</v>
      </c>
      <c r="AY98">
        <v>1</v>
      </c>
      <c r="AZ98">
        <v>0.72449812182574191</v>
      </c>
      <c r="BA98" s="117">
        <v>0.72449812182574191</v>
      </c>
      <c r="BB98" s="118">
        <v>0.27550187817425809</v>
      </c>
      <c r="BC98" s="117">
        <v>-0.32227610959778724</v>
      </c>
      <c r="BD98" s="118">
        <v>100</v>
      </c>
      <c r="BE98">
        <v>0.38026582799136988</v>
      </c>
      <c r="CM98">
        <v>0.73042355510086865</v>
      </c>
      <c r="CN98">
        <v>0</v>
      </c>
      <c r="CO98">
        <v>1</v>
      </c>
      <c r="CP98">
        <v>45</v>
      </c>
      <c r="CQ98">
        <v>49</v>
      </c>
      <c r="CR98">
        <v>0.16666666666666663</v>
      </c>
      <c r="CS98">
        <v>0.48958333333333337</v>
      </c>
      <c r="CT98">
        <v>0</v>
      </c>
    </row>
    <row r="99" spans="1:98" x14ac:dyDescent="0.3">
      <c r="A99" s="129">
        <v>0</v>
      </c>
      <c r="B99" s="131">
        <v>0</v>
      </c>
      <c r="C99" s="170">
        <v>2</v>
      </c>
      <c r="D99" s="171">
        <v>56</v>
      </c>
      <c r="E99" s="130">
        <v>3</v>
      </c>
      <c r="F99" s="203">
        <v>0.496</v>
      </c>
      <c r="G99" s="130">
        <v>86</v>
      </c>
      <c r="H99" s="130">
        <v>3</v>
      </c>
      <c r="I99" s="130">
        <v>100</v>
      </c>
      <c r="J99" s="130">
        <v>54</v>
      </c>
      <c r="K99" s="130">
        <v>8</v>
      </c>
      <c r="L99" s="130">
        <v>4</v>
      </c>
      <c r="M99" s="204">
        <v>31</v>
      </c>
      <c r="N99" s="171">
        <v>37</v>
      </c>
      <c r="O99" s="205">
        <v>4.0697674418604654E-2</v>
      </c>
      <c r="P99" s="172">
        <v>172</v>
      </c>
      <c r="Q99" s="172">
        <v>179</v>
      </c>
      <c r="R99" s="170">
        <v>8.8000000000000007</v>
      </c>
      <c r="S99" s="130">
        <v>0</v>
      </c>
      <c r="T99" s="208"/>
      <c r="U99" s="208"/>
      <c r="V99" s="208"/>
      <c r="W99" s="208"/>
      <c r="X99" s="208"/>
      <c r="Y99" s="208"/>
      <c r="Z99" s="208"/>
      <c r="AA99" s="208"/>
      <c r="AB99" s="208"/>
      <c r="AC99" s="208"/>
      <c r="AD99">
        <v>1</v>
      </c>
      <c r="AE99">
        <v>0</v>
      </c>
      <c r="AF99">
        <v>2.5</v>
      </c>
      <c r="AG99">
        <v>60</v>
      </c>
      <c r="AH99">
        <v>17</v>
      </c>
      <c r="AI99">
        <v>1.8</v>
      </c>
      <c r="AJ99">
        <v>212</v>
      </c>
      <c r="AK99">
        <v>2</v>
      </c>
      <c r="AL99">
        <v>86</v>
      </c>
      <c r="AM99">
        <v>39</v>
      </c>
      <c r="AN99">
        <v>9</v>
      </c>
      <c r="AO99">
        <v>3</v>
      </c>
      <c r="AP99">
        <v>44</v>
      </c>
      <c r="AQ99">
        <v>40</v>
      </c>
      <c r="AR99">
        <v>3.6363636363636362E-2</v>
      </c>
      <c r="AS99">
        <v>165</v>
      </c>
      <c r="AT99">
        <v>171</v>
      </c>
      <c r="AU99">
        <v>12.5</v>
      </c>
      <c r="AV99" s="117">
        <v>1</v>
      </c>
      <c r="AW99" s="113">
        <v>0</v>
      </c>
      <c r="AX99" s="118">
        <v>1</v>
      </c>
      <c r="AY99">
        <v>1</v>
      </c>
      <c r="AZ99">
        <v>0.8376101729544424</v>
      </c>
      <c r="BA99" s="117">
        <v>0.8376101729544424</v>
      </c>
      <c r="BB99" s="118">
        <v>0.1623898270455576</v>
      </c>
      <c r="BC99" s="117">
        <v>-0.17720247413848211</v>
      </c>
      <c r="BD99" s="118">
        <v>100</v>
      </c>
      <c r="BE99">
        <v>0.19387279702295351</v>
      </c>
      <c r="CM99">
        <v>0.7372212935090664</v>
      </c>
      <c r="CN99">
        <v>0</v>
      </c>
      <c r="CO99">
        <v>1</v>
      </c>
      <c r="CP99">
        <v>45</v>
      </c>
      <c r="CQ99">
        <v>50</v>
      </c>
      <c r="CR99">
        <v>0.16666666666666663</v>
      </c>
      <c r="CS99">
        <v>0.47916666666666663</v>
      </c>
      <c r="CT99">
        <v>8.8734567901234424E-3</v>
      </c>
    </row>
    <row r="100" spans="1:98" x14ac:dyDescent="0.3">
      <c r="A100" s="129">
        <v>1</v>
      </c>
      <c r="B100" s="131">
        <v>0</v>
      </c>
      <c r="C100" s="170">
        <v>2.5</v>
      </c>
      <c r="D100" s="171">
        <v>60</v>
      </c>
      <c r="E100" s="130">
        <v>17</v>
      </c>
      <c r="F100" s="203">
        <v>1.8</v>
      </c>
      <c r="G100" s="130">
        <v>212</v>
      </c>
      <c r="H100" s="130">
        <v>2</v>
      </c>
      <c r="I100" s="130">
        <v>86</v>
      </c>
      <c r="J100" s="130">
        <v>39</v>
      </c>
      <c r="K100" s="130">
        <v>9</v>
      </c>
      <c r="L100" s="130">
        <v>3</v>
      </c>
      <c r="M100" s="204">
        <v>44</v>
      </c>
      <c r="N100" s="171">
        <v>40</v>
      </c>
      <c r="O100" s="205">
        <v>3.6363636363636362E-2</v>
      </c>
      <c r="P100" s="172">
        <v>165</v>
      </c>
      <c r="Q100" s="172">
        <v>171</v>
      </c>
      <c r="R100" s="170">
        <v>12.5</v>
      </c>
      <c r="S100" s="130">
        <v>1</v>
      </c>
      <c r="T100" s="208"/>
      <c r="U100" s="208"/>
      <c r="V100" s="208"/>
      <c r="W100" s="208"/>
      <c r="X100" s="208"/>
      <c r="Y100" s="208"/>
      <c r="Z100" s="208"/>
      <c r="AA100" s="208"/>
      <c r="AB100" s="208"/>
      <c r="AC100" s="208"/>
      <c r="AD100">
        <v>1</v>
      </c>
      <c r="AE100">
        <v>0</v>
      </c>
      <c r="AF100">
        <v>2.6</v>
      </c>
      <c r="AG100">
        <v>56</v>
      </c>
      <c r="AH100">
        <v>2</v>
      </c>
      <c r="AI100">
        <v>1.1419999999999999</v>
      </c>
      <c r="AJ100">
        <v>199</v>
      </c>
      <c r="AK100">
        <v>2</v>
      </c>
      <c r="AL100">
        <v>98</v>
      </c>
      <c r="AM100">
        <v>35</v>
      </c>
      <c r="AN100">
        <v>8</v>
      </c>
      <c r="AO100">
        <v>2</v>
      </c>
      <c r="AP100">
        <v>30</v>
      </c>
      <c r="AQ100">
        <v>37</v>
      </c>
      <c r="AR100">
        <v>3.6585365853658534E-2</v>
      </c>
      <c r="AS100">
        <v>164</v>
      </c>
      <c r="AT100">
        <v>170</v>
      </c>
      <c r="AU100">
        <v>11.8</v>
      </c>
      <c r="AV100" s="117">
        <v>1</v>
      </c>
      <c r="AW100" s="113">
        <v>0</v>
      </c>
      <c r="AX100" s="118">
        <v>1</v>
      </c>
      <c r="AY100">
        <v>1</v>
      </c>
      <c r="AZ100">
        <v>0.70423313715028912</v>
      </c>
      <c r="BA100" s="117">
        <v>0.70423313715028912</v>
      </c>
      <c r="BB100" s="118">
        <v>0.29576686284971088</v>
      </c>
      <c r="BC100" s="117">
        <v>-0.35064581692086216</v>
      </c>
      <c r="BD100" s="118">
        <v>100</v>
      </c>
      <c r="BE100">
        <v>0.41998430242368984</v>
      </c>
      <c r="CM100">
        <v>0.74015487758226739</v>
      </c>
      <c r="CN100">
        <v>1</v>
      </c>
      <c r="CO100">
        <v>0</v>
      </c>
      <c r="CP100">
        <v>46</v>
      </c>
      <c r="CQ100">
        <v>50</v>
      </c>
      <c r="CR100">
        <v>0.14814814814814814</v>
      </c>
      <c r="CS100">
        <v>0.47916666666666663</v>
      </c>
      <c r="CT100">
        <v>0</v>
      </c>
    </row>
    <row r="101" spans="1:98" x14ac:dyDescent="0.3">
      <c r="A101" s="129">
        <v>1</v>
      </c>
      <c r="B101" s="131">
        <v>1</v>
      </c>
      <c r="C101" s="170">
        <v>2.2000000000000002</v>
      </c>
      <c r="D101" s="171">
        <v>58</v>
      </c>
      <c r="E101" s="130">
        <v>6</v>
      </c>
      <c r="F101" s="203">
        <v>0.40300000000000002</v>
      </c>
      <c r="G101" s="130">
        <v>157</v>
      </c>
      <c r="H101" s="130">
        <v>2</v>
      </c>
      <c r="I101" s="130">
        <v>98</v>
      </c>
      <c r="J101" s="130">
        <v>35</v>
      </c>
      <c r="K101" s="130">
        <v>16</v>
      </c>
      <c r="L101" s="130">
        <v>1</v>
      </c>
      <c r="M101" s="204">
        <v>36</v>
      </c>
      <c r="N101" s="171">
        <v>45</v>
      </c>
      <c r="O101" s="205">
        <v>3.4482758620689655E-2</v>
      </c>
      <c r="P101" s="172">
        <v>174</v>
      </c>
      <c r="Q101" s="172">
        <v>180</v>
      </c>
      <c r="R101" s="170">
        <v>13.3</v>
      </c>
      <c r="S101" s="130">
        <v>0</v>
      </c>
      <c r="T101" s="208"/>
      <c r="U101" s="208"/>
      <c r="V101" s="208"/>
      <c r="W101" s="208"/>
      <c r="X101" s="208"/>
      <c r="Y101" s="208"/>
      <c r="Z101" s="208"/>
      <c r="AA101" s="208"/>
      <c r="AB101" s="208"/>
      <c r="AC101" s="208"/>
      <c r="AD101">
        <v>1</v>
      </c>
      <c r="AE101">
        <v>0</v>
      </c>
      <c r="AF101">
        <v>2.6</v>
      </c>
      <c r="AG101">
        <v>66</v>
      </c>
      <c r="AH101">
        <v>7</v>
      </c>
      <c r="AI101">
        <v>1.3720000000000001</v>
      </c>
      <c r="AJ101">
        <v>287</v>
      </c>
      <c r="AK101">
        <v>1</v>
      </c>
      <c r="AL101">
        <v>85</v>
      </c>
      <c r="AM101">
        <v>29</v>
      </c>
      <c r="AN101">
        <v>10</v>
      </c>
      <c r="AO101">
        <v>2</v>
      </c>
      <c r="AP101">
        <v>38</v>
      </c>
      <c r="AQ101">
        <v>66</v>
      </c>
      <c r="AR101">
        <v>4.046242774566474E-2</v>
      </c>
      <c r="AS101">
        <v>173</v>
      </c>
      <c r="AT101">
        <v>180</v>
      </c>
      <c r="AU101">
        <v>18.2</v>
      </c>
      <c r="AV101" s="117">
        <v>1</v>
      </c>
      <c r="AW101" s="113">
        <v>0</v>
      </c>
      <c r="AX101" s="118">
        <v>1</v>
      </c>
      <c r="AY101">
        <v>1</v>
      </c>
      <c r="AZ101">
        <v>0.90486776298181504</v>
      </c>
      <c r="BA101" s="117">
        <v>0.90486776298181504</v>
      </c>
      <c r="BB101" s="118">
        <v>9.5132237018184962E-2</v>
      </c>
      <c r="BC101" s="117">
        <v>-9.9966464210660827E-2</v>
      </c>
      <c r="BD101" s="118">
        <v>100</v>
      </c>
      <c r="BE101">
        <v>0.10513385591801308</v>
      </c>
      <c r="CM101">
        <v>0.75427541182734514</v>
      </c>
      <c r="CN101">
        <v>0</v>
      </c>
      <c r="CO101">
        <v>1</v>
      </c>
      <c r="CP101">
        <v>46</v>
      </c>
      <c r="CQ101">
        <v>51</v>
      </c>
      <c r="CR101">
        <v>0.14814814814814814</v>
      </c>
      <c r="CS101">
        <v>0.46875</v>
      </c>
      <c r="CT101">
        <v>0</v>
      </c>
    </row>
    <row r="102" spans="1:98" x14ac:dyDescent="0.3">
      <c r="A102" s="129">
        <v>0</v>
      </c>
      <c r="B102" s="131">
        <v>0</v>
      </c>
      <c r="C102" s="170">
        <v>2.4</v>
      </c>
      <c r="D102" s="171">
        <v>67</v>
      </c>
      <c r="E102" s="130">
        <v>10</v>
      </c>
      <c r="F102" s="203">
        <v>0.85599999999999998</v>
      </c>
      <c r="G102" s="130">
        <v>91</v>
      </c>
      <c r="H102" s="130">
        <v>3</v>
      </c>
      <c r="I102" s="130">
        <v>112</v>
      </c>
      <c r="J102" s="130">
        <v>33</v>
      </c>
      <c r="K102" s="130">
        <v>1</v>
      </c>
      <c r="L102" s="130">
        <v>3</v>
      </c>
      <c r="M102" s="204">
        <v>38</v>
      </c>
      <c r="N102" s="171">
        <v>43</v>
      </c>
      <c r="O102" s="205">
        <v>5.6179775280898875E-2</v>
      </c>
      <c r="P102" s="172">
        <v>178</v>
      </c>
      <c r="Q102" s="172">
        <v>188</v>
      </c>
      <c r="R102" s="170">
        <v>12.5</v>
      </c>
      <c r="S102" s="130">
        <v>1</v>
      </c>
      <c r="T102" s="208"/>
      <c r="U102" s="208"/>
      <c r="V102" s="208"/>
      <c r="W102" s="208"/>
      <c r="X102" s="208"/>
      <c r="Y102" s="208"/>
      <c r="Z102" s="208"/>
      <c r="AA102" s="208"/>
      <c r="AB102" s="208"/>
      <c r="AC102" s="208"/>
      <c r="AD102">
        <v>1</v>
      </c>
      <c r="AE102">
        <v>0</v>
      </c>
      <c r="AF102">
        <v>2.6</v>
      </c>
      <c r="AG102">
        <v>70</v>
      </c>
      <c r="AH102">
        <v>14</v>
      </c>
      <c r="AI102">
        <v>4.8000000000000001E-2</v>
      </c>
      <c r="AJ102">
        <v>197</v>
      </c>
      <c r="AK102">
        <v>4</v>
      </c>
      <c r="AL102">
        <v>72</v>
      </c>
      <c r="AM102">
        <v>35</v>
      </c>
      <c r="AN102">
        <v>11</v>
      </c>
      <c r="AO102">
        <v>3</v>
      </c>
      <c r="AP102">
        <v>42</v>
      </c>
      <c r="AQ102">
        <v>56</v>
      </c>
      <c r="AR102">
        <v>3.614457831325301E-2</v>
      </c>
      <c r="AS102">
        <v>166</v>
      </c>
      <c r="AT102">
        <v>172</v>
      </c>
      <c r="AU102">
        <v>11.2</v>
      </c>
      <c r="AV102" s="117">
        <v>1</v>
      </c>
      <c r="AW102" s="113">
        <v>0</v>
      </c>
      <c r="AX102" s="118">
        <v>1</v>
      </c>
      <c r="AY102">
        <v>1</v>
      </c>
      <c r="AZ102">
        <v>0.90152136658111115</v>
      </c>
      <c r="BA102" s="117">
        <v>0.90152136658111115</v>
      </c>
      <c r="BB102" s="118">
        <v>9.847863341888885E-2</v>
      </c>
      <c r="BC102" s="117">
        <v>-0.10367153547586</v>
      </c>
      <c r="BD102" s="118">
        <v>100</v>
      </c>
      <c r="BE102">
        <v>0.10923605038043056</v>
      </c>
      <c r="CM102">
        <v>0.755050085998345</v>
      </c>
      <c r="CN102">
        <v>0</v>
      </c>
      <c r="CO102">
        <v>1</v>
      </c>
      <c r="CP102">
        <v>46</v>
      </c>
      <c r="CQ102">
        <v>52</v>
      </c>
      <c r="CR102">
        <v>0.14814814814814814</v>
      </c>
      <c r="CS102">
        <v>0.45833333333333337</v>
      </c>
      <c r="CT102">
        <v>8.4876543209876417E-3</v>
      </c>
    </row>
    <row r="103" spans="1:98" x14ac:dyDescent="0.3">
      <c r="A103" s="129">
        <v>1</v>
      </c>
      <c r="B103" s="131">
        <v>1</v>
      </c>
      <c r="C103" s="170">
        <v>2.8</v>
      </c>
      <c r="D103" s="171">
        <v>73</v>
      </c>
      <c r="E103" s="130">
        <v>15</v>
      </c>
      <c r="F103" s="203">
        <v>1.8360000000000001</v>
      </c>
      <c r="G103" s="130">
        <v>169</v>
      </c>
      <c r="H103" s="130">
        <v>0</v>
      </c>
      <c r="I103" s="130">
        <v>85</v>
      </c>
      <c r="J103" s="130">
        <v>36</v>
      </c>
      <c r="K103" s="130">
        <v>7</v>
      </c>
      <c r="L103" s="130">
        <v>2</v>
      </c>
      <c r="M103" s="204">
        <v>42</v>
      </c>
      <c r="N103" s="171">
        <v>83</v>
      </c>
      <c r="O103" s="205">
        <v>4.4692737430167599E-2</v>
      </c>
      <c r="P103" s="172">
        <v>179</v>
      </c>
      <c r="Q103" s="172">
        <v>187</v>
      </c>
      <c r="R103" s="170">
        <v>13.2</v>
      </c>
      <c r="S103" s="130">
        <v>0</v>
      </c>
      <c r="T103" s="208"/>
      <c r="U103" s="208"/>
      <c r="V103" s="208"/>
      <c r="W103" s="208"/>
      <c r="X103" s="208"/>
      <c r="Y103" s="208"/>
      <c r="Z103" s="208"/>
      <c r="AA103" s="208"/>
      <c r="AB103" s="208"/>
      <c r="AC103" s="208"/>
      <c r="AD103">
        <v>1</v>
      </c>
      <c r="AE103">
        <v>0</v>
      </c>
      <c r="AF103">
        <v>2.6</v>
      </c>
      <c r="AG103">
        <v>72</v>
      </c>
      <c r="AH103">
        <v>4</v>
      </c>
      <c r="AI103">
        <v>1.496</v>
      </c>
      <c r="AJ103">
        <v>139</v>
      </c>
      <c r="AK103">
        <v>2</v>
      </c>
      <c r="AL103">
        <v>84</v>
      </c>
      <c r="AM103">
        <v>36</v>
      </c>
      <c r="AN103">
        <v>6</v>
      </c>
      <c r="AO103">
        <v>3</v>
      </c>
      <c r="AP103">
        <v>34</v>
      </c>
      <c r="AQ103">
        <v>77</v>
      </c>
      <c r="AR103">
        <v>3.954802259887006E-2</v>
      </c>
      <c r="AS103">
        <v>177</v>
      </c>
      <c r="AT103">
        <v>184</v>
      </c>
      <c r="AU103">
        <v>11.3</v>
      </c>
      <c r="AV103" s="117">
        <v>1</v>
      </c>
      <c r="AW103" s="113">
        <v>0</v>
      </c>
      <c r="AX103" s="118">
        <v>1</v>
      </c>
      <c r="AY103">
        <v>1</v>
      </c>
      <c r="AZ103">
        <v>0.88593484780275222</v>
      </c>
      <c r="BA103" s="117">
        <v>0.88593484780275222</v>
      </c>
      <c r="BB103" s="118">
        <v>0.11406515219724778</v>
      </c>
      <c r="BC103" s="117">
        <v>-0.12111186629224292</v>
      </c>
      <c r="BD103" s="118">
        <v>100</v>
      </c>
      <c r="BE103">
        <v>0.12875117451373091</v>
      </c>
      <c r="CM103">
        <v>0.75874552620958535</v>
      </c>
      <c r="CN103">
        <v>1</v>
      </c>
      <c r="CO103">
        <v>0</v>
      </c>
      <c r="CP103">
        <v>47</v>
      </c>
      <c r="CQ103">
        <v>52</v>
      </c>
      <c r="CR103">
        <v>0.12962962962962965</v>
      </c>
      <c r="CS103">
        <v>0.45833333333333337</v>
      </c>
      <c r="CT103">
        <v>8.4876543209876417E-3</v>
      </c>
    </row>
    <row r="104" spans="1:98" x14ac:dyDescent="0.3">
      <c r="A104" s="129">
        <v>0</v>
      </c>
      <c r="B104" s="131">
        <v>0</v>
      </c>
      <c r="C104" s="170">
        <v>2.5</v>
      </c>
      <c r="D104" s="171">
        <v>70</v>
      </c>
      <c r="E104" s="130">
        <v>20</v>
      </c>
      <c r="F104" s="203">
        <v>0.40799999999999997</v>
      </c>
      <c r="G104" s="130">
        <v>175</v>
      </c>
      <c r="H104" s="130">
        <v>2</v>
      </c>
      <c r="I104" s="130">
        <v>96</v>
      </c>
      <c r="J104" s="130">
        <v>42</v>
      </c>
      <c r="K104" s="130">
        <v>7</v>
      </c>
      <c r="L104" s="130">
        <v>6</v>
      </c>
      <c r="M104" s="204">
        <v>47</v>
      </c>
      <c r="N104" s="171">
        <v>49</v>
      </c>
      <c r="O104" s="205">
        <v>4.3478260869565216E-2</v>
      </c>
      <c r="P104" s="172">
        <v>161</v>
      </c>
      <c r="Q104" s="172">
        <v>168</v>
      </c>
      <c r="R104" s="170">
        <v>11.1</v>
      </c>
      <c r="S104" s="130">
        <v>0</v>
      </c>
      <c r="T104" s="208"/>
      <c r="U104" s="208"/>
      <c r="V104" s="208"/>
      <c r="W104" s="208"/>
      <c r="X104" s="208"/>
      <c r="Y104" s="208"/>
      <c r="Z104" s="208"/>
      <c r="AA104" s="208"/>
      <c r="AB104" s="208"/>
      <c r="AC104" s="208"/>
      <c r="AD104">
        <v>1</v>
      </c>
      <c r="AE104">
        <v>0</v>
      </c>
      <c r="AF104">
        <v>2.9</v>
      </c>
      <c r="AG104">
        <v>66</v>
      </c>
      <c r="AH104">
        <v>17</v>
      </c>
      <c r="AI104">
        <v>2.62</v>
      </c>
      <c r="AJ104">
        <v>103</v>
      </c>
      <c r="AK104">
        <v>2</v>
      </c>
      <c r="AL104">
        <v>102</v>
      </c>
      <c r="AM104">
        <v>39</v>
      </c>
      <c r="AN104">
        <v>8</v>
      </c>
      <c r="AO104">
        <v>3</v>
      </c>
      <c r="AP104">
        <v>50</v>
      </c>
      <c r="AQ104">
        <v>48</v>
      </c>
      <c r="AR104">
        <v>3.614457831325301E-2</v>
      </c>
      <c r="AS104">
        <v>166</v>
      </c>
      <c r="AT104">
        <v>172</v>
      </c>
      <c r="AU104">
        <v>13.6</v>
      </c>
      <c r="AV104" s="117">
        <v>0</v>
      </c>
      <c r="AW104" s="113">
        <v>1</v>
      </c>
      <c r="AX104" s="118">
        <v>1</v>
      </c>
      <c r="AY104">
        <v>0</v>
      </c>
      <c r="AZ104">
        <v>0.55004989035027552</v>
      </c>
      <c r="BA104" s="117">
        <v>0.55004989035027552</v>
      </c>
      <c r="BB104" s="118">
        <v>0.44995010964972448</v>
      </c>
      <c r="BC104" s="117">
        <v>-0.79861856980907775</v>
      </c>
      <c r="BD104" s="118">
        <v>0</v>
      </c>
      <c r="BE104">
        <v>1.2224686216400222</v>
      </c>
      <c r="CM104">
        <v>0.77816253051135142</v>
      </c>
      <c r="CN104">
        <v>1</v>
      </c>
      <c r="CO104">
        <v>0</v>
      </c>
      <c r="CP104">
        <v>48</v>
      </c>
      <c r="CQ104">
        <v>52</v>
      </c>
      <c r="CR104">
        <v>0.11111111111111116</v>
      </c>
      <c r="CS104">
        <v>0.45833333333333337</v>
      </c>
      <c r="CT104">
        <v>8.487654320987692E-3</v>
      </c>
    </row>
    <row r="105" spans="1:98" x14ac:dyDescent="0.3">
      <c r="A105" s="129">
        <v>0</v>
      </c>
      <c r="B105" s="131">
        <v>1</v>
      </c>
      <c r="C105" s="170">
        <v>1.9</v>
      </c>
      <c r="D105" s="171">
        <v>49</v>
      </c>
      <c r="E105" s="130">
        <v>4</v>
      </c>
      <c r="F105" s="203">
        <v>0.124</v>
      </c>
      <c r="G105" s="130">
        <v>77</v>
      </c>
      <c r="H105" s="130">
        <v>3</v>
      </c>
      <c r="I105" s="130">
        <v>150</v>
      </c>
      <c r="J105" s="130">
        <v>29</v>
      </c>
      <c r="K105" s="130">
        <v>10</v>
      </c>
      <c r="L105" s="130">
        <v>1</v>
      </c>
      <c r="M105" s="204">
        <v>32</v>
      </c>
      <c r="N105" s="171">
        <v>24</v>
      </c>
      <c r="O105" s="205">
        <v>4.1666666666666664E-2</v>
      </c>
      <c r="P105" s="172">
        <v>168</v>
      </c>
      <c r="Q105" s="172">
        <v>175</v>
      </c>
      <c r="R105" s="170">
        <v>8.3000000000000007</v>
      </c>
      <c r="S105" s="130">
        <v>0</v>
      </c>
      <c r="T105" s="208"/>
      <c r="U105" s="208"/>
      <c r="V105" s="208"/>
      <c r="W105" s="208"/>
      <c r="X105" s="208"/>
      <c r="Y105" s="208"/>
      <c r="Z105" s="208"/>
      <c r="AA105" s="208"/>
      <c r="AB105" s="208"/>
      <c r="AC105" s="208"/>
      <c r="AD105">
        <v>1</v>
      </c>
      <c r="AE105">
        <v>0</v>
      </c>
      <c r="AF105">
        <v>2.9</v>
      </c>
      <c r="AG105">
        <v>70</v>
      </c>
      <c r="AH105">
        <v>13</v>
      </c>
      <c r="AI105">
        <v>1.4159999999999999</v>
      </c>
      <c r="AJ105">
        <v>209</v>
      </c>
      <c r="AK105">
        <v>2</v>
      </c>
      <c r="AL105">
        <v>85</v>
      </c>
      <c r="AM105">
        <v>45</v>
      </c>
      <c r="AN105">
        <v>6</v>
      </c>
      <c r="AO105">
        <v>3</v>
      </c>
      <c r="AP105">
        <v>40</v>
      </c>
      <c r="AQ105">
        <v>57</v>
      </c>
      <c r="AR105">
        <v>3.5502958579881658E-2</v>
      </c>
      <c r="AS105">
        <v>169</v>
      </c>
      <c r="AT105">
        <v>175</v>
      </c>
      <c r="AU105">
        <v>12.8</v>
      </c>
      <c r="AV105" s="117">
        <v>1</v>
      </c>
      <c r="AW105" s="113">
        <v>0</v>
      </c>
      <c r="AX105" s="118">
        <v>1</v>
      </c>
      <c r="AY105">
        <v>1</v>
      </c>
      <c r="AZ105">
        <v>0.69434746689768234</v>
      </c>
      <c r="BA105" s="117">
        <v>0.69434746689768234</v>
      </c>
      <c r="BB105" s="118">
        <v>0.30565253310231766</v>
      </c>
      <c r="BC105" s="117">
        <v>-0.36478277100689005</v>
      </c>
      <c r="BD105" s="118">
        <v>100</v>
      </c>
      <c r="BE105">
        <v>0.44020112072700623</v>
      </c>
      <c r="CM105">
        <v>0.78079875854874836</v>
      </c>
      <c r="CN105">
        <v>1</v>
      </c>
      <c r="CO105">
        <v>0</v>
      </c>
      <c r="CP105">
        <v>49</v>
      </c>
      <c r="CQ105">
        <v>52</v>
      </c>
      <c r="CR105">
        <v>9.259259259259256E-2</v>
      </c>
      <c r="CS105">
        <v>0.45833333333333337</v>
      </c>
      <c r="CT105">
        <v>0</v>
      </c>
    </row>
    <row r="106" spans="1:98" x14ac:dyDescent="0.3">
      <c r="A106" s="129">
        <v>0</v>
      </c>
      <c r="B106" s="131">
        <v>0</v>
      </c>
      <c r="C106" s="170">
        <v>1.9</v>
      </c>
      <c r="D106" s="171">
        <v>55</v>
      </c>
      <c r="E106" s="130">
        <v>11</v>
      </c>
      <c r="F106" s="203">
        <v>8.5000000000000006E-2</v>
      </c>
      <c r="G106" s="130">
        <v>125</v>
      </c>
      <c r="H106" s="130">
        <v>7</v>
      </c>
      <c r="I106" s="130">
        <v>107</v>
      </c>
      <c r="J106" s="130">
        <v>38</v>
      </c>
      <c r="K106" s="130">
        <v>4</v>
      </c>
      <c r="L106" s="130">
        <v>5</v>
      </c>
      <c r="M106" s="204">
        <v>32</v>
      </c>
      <c r="N106" s="171">
        <v>35</v>
      </c>
      <c r="O106" s="205">
        <v>4.3209876543209874E-2</v>
      </c>
      <c r="P106" s="172">
        <v>162</v>
      </c>
      <c r="Q106" s="172">
        <v>169</v>
      </c>
      <c r="R106" s="170">
        <v>9.3000000000000007</v>
      </c>
      <c r="S106" s="130">
        <v>1</v>
      </c>
      <c r="T106" s="208"/>
      <c r="U106" s="208"/>
      <c r="V106" s="208"/>
      <c r="W106" s="208"/>
      <c r="X106" s="208"/>
      <c r="Y106" s="208"/>
      <c r="Z106" s="208"/>
      <c r="AA106" s="208"/>
      <c r="AB106" s="208"/>
      <c r="AC106" s="208"/>
      <c r="AD106">
        <v>1</v>
      </c>
      <c r="AE106">
        <v>0</v>
      </c>
      <c r="AF106">
        <v>3</v>
      </c>
      <c r="AG106">
        <v>74</v>
      </c>
      <c r="AH106">
        <v>18</v>
      </c>
      <c r="AI106">
        <v>4.3999999999999997E-2</v>
      </c>
      <c r="AJ106">
        <v>175</v>
      </c>
      <c r="AK106">
        <v>3</v>
      </c>
      <c r="AL106">
        <v>78</v>
      </c>
      <c r="AM106">
        <v>39</v>
      </c>
      <c r="AN106">
        <v>7</v>
      </c>
      <c r="AO106">
        <v>3</v>
      </c>
      <c r="AP106">
        <v>45</v>
      </c>
      <c r="AQ106">
        <v>84</v>
      </c>
      <c r="AR106">
        <v>4.4692737430167599E-2</v>
      </c>
      <c r="AS106">
        <v>179</v>
      </c>
      <c r="AT106">
        <v>187</v>
      </c>
      <c r="AU106">
        <v>14</v>
      </c>
      <c r="AV106" s="117">
        <v>1</v>
      </c>
      <c r="AW106" s="113">
        <v>0</v>
      </c>
      <c r="AX106" s="118">
        <v>1</v>
      </c>
      <c r="AY106">
        <v>1</v>
      </c>
      <c r="AZ106">
        <v>0.79254775929474874</v>
      </c>
      <c r="BA106" s="117">
        <v>0.79254775929474874</v>
      </c>
      <c r="BB106" s="118">
        <v>0.20745224070525126</v>
      </c>
      <c r="BC106" s="117">
        <v>-0.23250251095218877</v>
      </c>
      <c r="BD106" s="118">
        <v>100</v>
      </c>
      <c r="BE106">
        <v>0.26175361455800888</v>
      </c>
      <c r="CM106">
        <v>0.78264413418775958</v>
      </c>
      <c r="CN106">
        <v>0</v>
      </c>
      <c r="CO106">
        <v>1</v>
      </c>
      <c r="CP106">
        <v>49</v>
      </c>
      <c r="CQ106">
        <v>53</v>
      </c>
      <c r="CR106">
        <v>9.259259259259256E-2</v>
      </c>
      <c r="CS106">
        <v>0.44791666666666663</v>
      </c>
      <c r="CT106">
        <v>0</v>
      </c>
    </row>
    <row r="107" spans="1:98" x14ac:dyDescent="0.3">
      <c r="A107" s="129">
        <v>0</v>
      </c>
      <c r="B107" s="131">
        <v>0</v>
      </c>
      <c r="C107" s="170">
        <v>1.7</v>
      </c>
      <c r="D107" s="171">
        <v>49</v>
      </c>
      <c r="E107" s="130">
        <v>13</v>
      </c>
      <c r="F107" s="203">
        <v>0.85199999999999998</v>
      </c>
      <c r="G107" s="130">
        <v>102</v>
      </c>
      <c r="H107" s="130">
        <v>3</v>
      </c>
      <c r="I107" s="130">
        <v>108</v>
      </c>
      <c r="J107" s="130">
        <v>37</v>
      </c>
      <c r="K107" s="130">
        <v>9</v>
      </c>
      <c r="L107" s="130">
        <v>4</v>
      </c>
      <c r="M107" s="204">
        <v>41</v>
      </c>
      <c r="N107" s="171">
        <v>25</v>
      </c>
      <c r="O107" s="205">
        <v>3.7037037037037035E-2</v>
      </c>
      <c r="P107" s="172">
        <v>162</v>
      </c>
      <c r="Q107" s="172">
        <v>168</v>
      </c>
      <c r="R107" s="170">
        <v>8.1999999999999993</v>
      </c>
      <c r="S107" s="130">
        <v>1</v>
      </c>
      <c r="T107" s="208"/>
      <c r="U107" s="208"/>
      <c r="V107" s="208"/>
      <c r="W107" s="208"/>
      <c r="X107" s="208"/>
      <c r="Y107" s="208"/>
      <c r="Z107" s="208"/>
      <c r="AA107" s="208"/>
      <c r="AB107" s="208"/>
      <c r="AC107" s="208"/>
      <c r="AD107">
        <v>1</v>
      </c>
      <c r="AE107">
        <v>0</v>
      </c>
      <c r="AF107">
        <v>3.2</v>
      </c>
      <c r="AG107">
        <v>76</v>
      </c>
      <c r="AH107">
        <v>19</v>
      </c>
      <c r="AI107">
        <v>4.2999999999999997E-2</v>
      </c>
      <c r="AJ107">
        <v>214</v>
      </c>
      <c r="AK107">
        <v>2</v>
      </c>
      <c r="AL107">
        <v>98</v>
      </c>
      <c r="AM107">
        <v>42</v>
      </c>
      <c r="AN107">
        <v>3</v>
      </c>
      <c r="AO107">
        <v>3</v>
      </c>
      <c r="AP107">
        <v>43</v>
      </c>
      <c r="AQ107">
        <v>59</v>
      </c>
      <c r="AR107">
        <v>3.7499999999999999E-2</v>
      </c>
      <c r="AS107">
        <v>160</v>
      </c>
      <c r="AT107">
        <v>166</v>
      </c>
      <c r="AU107">
        <v>12.4</v>
      </c>
      <c r="AV107" s="117">
        <v>1</v>
      </c>
      <c r="AW107" s="113">
        <v>0</v>
      </c>
      <c r="AX107" s="118">
        <v>1</v>
      </c>
      <c r="AY107">
        <v>1</v>
      </c>
      <c r="AZ107">
        <v>0.38552135110965263</v>
      </c>
      <c r="BA107" s="117">
        <v>0.38552135110965263</v>
      </c>
      <c r="BB107" s="118">
        <v>0.61447864889034731</v>
      </c>
      <c r="BC107" s="117">
        <v>-0.95315870201402253</v>
      </c>
      <c r="BD107" s="118">
        <v>0</v>
      </c>
      <c r="BE107">
        <v>1.5938900585445734</v>
      </c>
      <c r="CM107">
        <v>0.78598969406473174</v>
      </c>
      <c r="CN107">
        <v>0</v>
      </c>
      <c r="CO107">
        <v>1</v>
      </c>
      <c r="CP107">
        <v>49</v>
      </c>
      <c r="CQ107">
        <v>54</v>
      </c>
      <c r="CR107">
        <v>9.259259259259256E-2</v>
      </c>
      <c r="CS107">
        <v>0.4375</v>
      </c>
      <c r="CT107">
        <v>0</v>
      </c>
    </row>
    <row r="108" spans="1:98" x14ac:dyDescent="0.3">
      <c r="A108" s="129">
        <v>1</v>
      </c>
      <c r="B108" s="131">
        <v>0</v>
      </c>
      <c r="C108" s="170">
        <v>3.3</v>
      </c>
      <c r="D108" s="171">
        <v>74</v>
      </c>
      <c r="E108" s="130">
        <v>6</v>
      </c>
      <c r="F108" s="203">
        <v>1.927</v>
      </c>
      <c r="G108" s="130">
        <v>249</v>
      </c>
      <c r="H108" s="130">
        <v>2</v>
      </c>
      <c r="I108" s="130">
        <v>78</v>
      </c>
      <c r="J108" s="130">
        <v>29</v>
      </c>
      <c r="K108" s="130">
        <v>7</v>
      </c>
      <c r="L108" s="130">
        <v>2</v>
      </c>
      <c r="M108" s="204">
        <v>38</v>
      </c>
      <c r="N108" s="171">
        <v>58</v>
      </c>
      <c r="O108" s="205">
        <v>4.2682926829268296E-2</v>
      </c>
      <c r="P108" s="172">
        <v>164</v>
      </c>
      <c r="Q108" s="172">
        <v>171</v>
      </c>
      <c r="R108" s="170">
        <v>14.8</v>
      </c>
      <c r="S108" s="130">
        <v>1</v>
      </c>
      <c r="T108" s="208"/>
      <c r="U108" s="208"/>
      <c r="V108" s="208"/>
      <c r="W108" s="208"/>
      <c r="X108" s="208"/>
      <c r="Y108" s="208"/>
      <c r="Z108" s="208"/>
      <c r="AA108" s="208"/>
      <c r="AB108" s="208"/>
      <c r="AC108" s="208"/>
      <c r="AD108">
        <v>1</v>
      </c>
      <c r="AE108">
        <v>0</v>
      </c>
      <c r="AF108">
        <v>3.3</v>
      </c>
      <c r="AG108">
        <v>74</v>
      </c>
      <c r="AH108">
        <v>6</v>
      </c>
      <c r="AI108">
        <v>1.927</v>
      </c>
      <c r="AJ108">
        <v>249</v>
      </c>
      <c r="AK108">
        <v>2</v>
      </c>
      <c r="AL108">
        <v>78</v>
      </c>
      <c r="AM108">
        <v>29</v>
      </c>
      <c r="AN108">
        <v>7</v>
      </c>
      <c r="AO108">
        <v>2</v>
      </c>
      <c r="AP108">
        <v>38</v>
      </c>
      <c r="AQ108">
        <v>58</v>
      </c>
      <c r="AR108">
        <v>4.2682926829268296E-2</v>
      </c>
      <c r="AS108">
        <v>164</v>
      </c>
      <c r="AT108">
        <v>171</v>
      </c>
      <c r="AU108">
        <v>14.8</v>
      </c>
      <c r="AV108" s="117">
        <v>1</v>
      </c>
      <c r="AW108" s="113">
        <v>0</v>
      </c>
      <c r="AX108" s="118">
        <v>1</v>
      </c>
      <c r="AY108">
        <v>1</v>
      </c>
      <c r="AZ108">
        <v>0.92068712283111287</v>
      </c>
      <c r="BA108" s="117">
        <v>0.92068712283111287</v>
      </c>
      <c r="BB108" s="118">
        <v>7.931287716888713E-2</v>
      </c>
      <c r="BC108" s="117">
        <v>-8.2635015067113696E-2</v>
      </c>
      <c r="BD108" s="118">
        <v>100</v>
      </c>
      <c r="BE108">
        <v>8.6145309521653821E-2</v>
      </c>
      <c r="CM108">
        <v>0.78599043678157809</v>
      </c>
      <c r="CN108">
        <v>0</v>
      </c>
      <c r="CO108">
        <v>1</v>
      </c>
      <c r="CP108">
        <v>49</v>
      </c>
      <c r="CQ108">
        <v>55</v>
      </c>
      <c r="CR108">
        <v>9.259259259259256E-2</v>
      </c>
      <c r="CS108">
        <v>0.42708333333333337</v>
      </c>
      <c r="CT108">
        <v>0</v>
      </c>
    </row>
    <row r="109" spans="1:98" x14ac:dyDescent="0.3">
      <c r="A109" s="129">
        <v>1</v>
      </c>
      <c r="B109" s="131">
        <v>0</v>
      </c>
      <c r="C109" s="170">
        <v>2</v>
      </c>
      <c r="D109" s="171">
        <v>53</v>
      </c>
      <c r="E109" s="130">
        <v>4</v>
      </c>
      <c r="F109" s="203">
        <v>1.018</v>
      </c>
      <c r="G109" s="130">
        <v>134</v>
      </c>
      <c r="H109" s="130">
        <v>1</v>
      </c>
      <c r="I109" s="130">
        <v>86</v>
      </c>
      <c r="J109" s="130">
        <v>36</v>
      </c>
      <c r="K109" s="130">
        <v>10</v>
      </c>
      <c r="L109" s="130">
        <v>4</v>
      </c>
      <c r="M109" s="204">
        <v>35</v>
      </c>
      <c r="N109" s="171">
        <v>31</v>
      </c>
      <c r="O109" s="205">
        <v>3.4090909090909088E-2</v>
      </c>
      <c r="P109" s="172">
        <v>176</v>
      </c>
      <c r="Q109" s="172">
        <v>182</v>
      </c>
      <c r="R109" s="170">
        <v>10.7</v>
      </c>
      <c r="S109" s="130">
        <v>0</v>
      </c>
      <c r="T109" s="208"/>
      <c r="U109" s="208"/>
      <c r="V109" s="208"/>
      <c r="W109" s="208"/>
      <c r="X109" s="208"/>
      <c r="Y109" s="208"/>
      <c r="Z109" s="208"/>
      <c r="AA109" s="208"/>
      <c r="AB109" s="208"/>
      <c r="AC109" s="208"/>
      <c r="AD109">
        <v>1</v>
      </c>
      <c r="AE109">
        <v>0</v>
      </c>
      <c r="AF109">
        <v>3.4</v>
      </c>
      <c r="AG109">
        <v>117</v>
      </c>
      <c r="AH109">
        <v>2</v>
      </c>
      <c r="AI109">
        <v>0.104</v>
      </c>
      <c r="AJ109">
        <v>253</v>
      </c>
      <c r="AK109">
        <v>2</v>
      </c>
      <c r="AL109">
        <v>145</v>
      </c>
      <c r="AM109">
        <v>52</v>
      </c>
      <c r="AN109">
        <v>15</v>
      </c>
      <c r="AO109">
        <v>3</v>
      </c>
      <c r="AP109">
        <v>30</v>
      </c>
      <c r="AQ109">
        <v>59</v>
      </c>
      <c r="AR109">
        <v>3.6809815950920248E-2</v>
      </c>
      <c r="AS109">
        <v>163</v>
      </c>
      <c r="AT109">
        <v>169</v>
      </c>
      <c r="AU109">
        <v>15.3</v>
      </c>
      <c r="AV109" s="117">
        <v>1</v>
      </c>
      <c r="AW109" s="113">
        <v>0</v>
      </c>
      <c r="AX109" s="118">
        <v>1</v>
      </c>
      <c r="AY109">
        <v>1</v>
      </c>
      <c r="AZ109">
        <v>0.80769054599401624</v>
      </c>
      <c r="BA109" s="117">
        <v>0.80769054599401624</v>
      </c>
      <c r="BB109" s="118">
        <v>0.19230945400598376</v>
      </c>
      <c r="BC109" s="117">
        <v>-0.21357628145070337</v>
      </c>
      <c r="BD109" s="118">
        <v>100</v>
      </c>
      <c r="BE109">
        <v>0.23809793857288566</v>
      </c>
      <c r="CM109">
        <v>0.7913380370241202</v>
      </c>
      <c r="CN109">
        <v>0</v>
      </c>
      <c r="CO109">
        <v>1</v>
      </c>
      <c r="CP109">
        <v>49</v>
      </c>
      <c r="CQ109">
        <v>56</v>
      </c>
      <c r="CR109">
        <v>9.259259259259256E-2</v>
      </c>
      <c r="CS109">
        <v>0.41666666666666663</v>
      </c>
      <c r="CT109">
        <v>0</v>
      </c>
    </row>
    <row r="110" spans="1:98" x14ac:dyDescent="0.3">
      <c r="A110" s="129">
        <v>0</v>
      </c>
      <c r="B110" s="131">
        <v>0</v>
      </c>
      <c r="C110" s="170">
        <v>2.1</v>
      </c>
      <c r="D110" s="171">
        <v>58</v>
      </c>
      <c r="E110" s="130">
        <v>13</v>
      </c>
      <c r="F110" s="203">
        <v>0.86399999999999999</v>
      </c>
      <c r="G110" s="130">
        <v>129</v>
      </c>
      <c r="H110" s="130">
        <v>4</v>
      </c>
      <c r="I110" s="130">
        <v>133</v>
      </c>
      <c r="J110" s="130">
        <v>61</v>
      </c>
      <c r="K110" s="130">
        <v>8</v>
      </c>
      <c r="L110" s="130">
        <v>5</v>
      </c>
      <c r="M110" s="204">
        <v>44</v>
      </c>
      <c r="N110" s="171">
        <v>39</v>
      </c>
      <c r="O110" s="205">
        <v>3.7037037037037035E-2</v>
      </c>
      <c r="P110" s="172">
        <v>162</v>
      </c>
      <c r="Q110" s="172">
        <v>168</v>
      </c>
      <c r="R110" s="170">
        <v>8.8000000000000007</v>
      </c>
      <c r="S110" s="130">
        <v>1</v>
      </c>
      <c r="T110" s="208"/>
      <c r="U110" s="208"/>
      <c r="V110" s="208"/>
      <c r="W110" s="208"/>
      <c r="X110" s="208"/>
      <c r="Y110" s="208"/>
      <c r="Z110" s="208"/>
      <c r="AA110" s="208"/>
      <c r="AB110" s="208"/>
      <c r="AC110" s="208"/>
      <c r="AD110">
        <v>1</v>
      </c>
      <c r="AE110">
        <v>0</v>
      </c>
      <c r="AF110">
        <v>3.9</v>
      </c>
      <c r="AG110">
        <v>98</v>
      </c>
      <c r="AH110">
        <v>3</v>
      </c>
      <c r="AI110">
        <v>0.97399999999999998</v>
      </c>
      <c r="AJ110">
        <v>201</v>
      </c>
      <c r="AK110">
        <v>1</v>
      </c>
      <c r="AL110">
        <v>91</v>
      </c>
      <c r="AM110">
        <v>37</v>
      </c>
      <c r="AN110">
        <v>6</v>
      </c>
      <c r="AO110">
        <v>3</v>
      </c>
      <c r="AP110">
        <v>32</v>
      </c>
      <c r="AQ110">
        <v>106</v>
      </c>
      <c r="AR110">
        <v>4.3010752688172046E-2</v>
      </c>
      <c r="AS110">
        <v>186</v>
      </c>
      <c r="AT110">
        <v>194</v>
      </c>
      <c r="AU110">
        <v>16.100000000000001</v>
      </c>
      <c r="AV110" s="117">
        <v>1</v>
      </c>
      <c r="AW110" s="113">
        <v>0</v>
      </c>
      <c r="AX110" s="118">
        <v>1</v>
      </c>
      <c r="AY110">
        <v>1</v>
      </c>
      <c r="AZ110">
        <v>0.90980061373171661</v>
      </c>
      <c r="BA110" s="117">
        <v>0.90980061373171661</v>
      </c>
      <c r="BB110" s="118">
        <v>9.0199386268283388E-2</v>
      </c>
      <c r="BC110" s="117">
        <v>-9.4529809267744E-2</v>
      </c>
      <c r="BD110" s="118">
        <v>100</v>
      </c>
      <c r="BE110">
        <v>9.9141927260648716E-2</v>
      </c>
      <c r="CM110">
        <v>0.79254775929474874</v>
      </c>
      <c r="CN110">
        <v>0</v>
      </c>
      <c r="CO110">
        <v>1</v>
      </c>
      <c r="CP110">
        <v>49</v>
      </c>
      <c r="CQ110">
        <v>57</v>
      </c>
      <c r="CR110">
        <v>9.259259259259256E-2</v>
      </c>
      <c r="CS110">
        <v>0.40625</v>
      </c>
      <c r="CT110">
        <v>0</v>
      </c>
    </row>
    <row r="111" spans="1:98" x14ac:dyDescent="0.3">
      <c r="A111" s="129">
        <v>0</v>
      </c>
      <c r="B111" s="131">
        <v>0</v>
      </c>
      <c r="C111" s="170">
        <v>2</v>
      </c>
      <c r="D111" s="171">
        <v>54</v>
      </c>
      <c r="E111" s="130">
        <v>2</v>
      </c>
      <c r="F111" s="203">
        <v>0.626</v>
      </c>
      <c r="G111" s="130">
        <v>51</v>
      </c>
      <c r="H111" s="130">
        <v>2</v>
      </c>
      <c r="I111" s="130">
        <v>107</v>
      </c>
      <c r="J111" s="130">
        <v>38</v>
      </c>
      <c r="K111" s="130">
        <v>8</v>
      </c>
      <c r="L111" s="130">
        <v>3</v>
      </c>
      <c r="M111" s="204">
        <v>28</v>
      </c>
      <c r="N111" s="171">
        <v>26</v>
      </c>
      <c r="O111" s="205">
        <v>4.3243243243243246E-2</v>
      </c>
      <c r="P111" s="172">
        <v>185</v>
      </c>
      <c r="Q111" s="172">
        <v>193</v>
      </c>
      <c r="R111" s="170">
        <v>9.6999999999999993</v>
      </c>
      <c r="S111" s="130">
        <v>1</v>
      </c>
      <c r="T111" s="208"/>
      <c r="U111" s="208"/>
      <c r="V111" s="208"/>
      <c r="W111" s="208"/>
      <c r="X111" s="208"/>
      <c r="Y111" s="208"/>
      <c r="Z111" s="208"/>
      <c r="AA111" s="208"/>
      <c r="AB111" s="208"/>
      <c r="AC111" s="208"/>
      <c r="AD111">
        <v>1</v>
      </c>
      <c r="AE111">
        <v>1</v>
      </c>
      <c r="AF111">
        <v>1.7</v>
      </c>
      <c r="AG111">
        <v>39</v>
      </c>
      <c r="AH111">
        <v>7</v>
      </c>
      <c r="AI111">
        <v>7.1999999999999995E-2</v>
      </c>
      <c r="AJ111">
        <v>116</v>
      </c>
      <c r="AK111">
        <v>7</v>
      </c>
      <c r="AL111">
        <v>155</v>
      </c>
      <c r="AM111">
        <v>44</v>
      </c>
      <c r="AN111">
        <v>16</v>
      </c>
      <c r="AO111">
        <v>2</v>
      </c>
      <c r="AP111">
        <v>35</v>
      </c>
      <c r="AQ111">
        <v>8</v>
      </c>
      <c r="AR111">
        <v>3.6585365853658534E-2</v>
      </c>
      <c r="AS111">
        <v>164</v>
      </c>
      <c r="AT111">
        <v>170</v>
      </c>
      <c r="AU111">
        <v>8.9</v>
      </c>
      <c r="AV111" s="117">
        <v>1</v>
      </c>
      <c r="AW111" s="113">
        <v>0</v>
      </c>
      <c r="AX111" s="118">
        <v>1</v>
      </c>
      <c r="AY111">
        <v>1</v>
      </c>
      <c r="AZ111">
        <v>0.44129170057090183</v>
      </c>
      <c r="BA111" s="117">
        <v>0.44129170057090183</v>
      </c>
      <c r="BB111" s="118">
        <v>0.55870829942909817</v>
      </c>
      <c r="BC111" s="117">
        <v>-0.81804916965687768</v>
      </c>
      <c r="BD111" s="118">
        <v>0</v>
      </c>
      <c r="BE111">
        <v>1.266074795212087</v>
      </c>
      <c r="CM111">
        <v>0.79598533824245277</v>
      </c>
      <c r="CN111">
        <v>0</v>
      </c>
      <c r="CO111">
        <v>1</v>
      </c>
      <c r="CP111">
        <v>49</v>
      </c>
      <c r="CQ111">
        <v>58</v>
      </c>
      <c r="CR111">
        <v>9.259259259259256E-2</v>
      </c>
      <c r="CS111">
        <v>0.39583333333333337</v>
      </c>
      <c r="CT111">
        <v>7.3302469135802361E-3</v>
      </c>
    </row>
    <row r="112" spans="1:98" x14ac:dyDescent="0.3">
      <c r="A112" s="129">
        <v>0</v>
      </c>
      <c r="B112" s="131">
        <v>1</v>
      </c>
      <c r="C112" s="170">
        <v>1.9</v>
      </c>
      <c r="D112" s="171">
        <v>55</v>
      </c>
      <c r="E112" s="130">
        <v>4</v>
      </c>
      <c r="F112" s="203">
        <v>1.3839999999999999</v>
      </c>
      <c r="G112" s="130">
        <v>33</v>
      </c>
      <c r="H112" s="130">
        <v>2</v>
      </c>
      <c r="I112" s="130">
        <v>100</v>
      </c>
      <c r="J112" s="130">
        <v>27</v>
      </c>
      <c r="K112" s="130">
        <v>10</v>
      </c>
      <c r="L112" s="130">
        <v>1</v>
      </c>
      <c r="M112" s="204">
        <v>34</v>
      </c>
      <c r="N112" s="171">
        <v>94</v>
      </c>
      <c r="O112" s="205">
        <v>5.4945054945054944E-2</v>
      </c>
      <c r="P112" s="172">
        <v>182</v>
      </c>
      <c r="Q112" s="172">
        <v>192</v>
      </c>
      <c r="R112" s="170">
        <v>9.6999999999999993</v>
      </c>
      <c r="S112" s="130">
        <v>1</v>
      </c>
      <c r="T112" s="208"/>
      <c r="U112" s="208"/>
      <c r="V112" s="208"/>
      <c r="W112" s="208"/>
      <c r="X112" s="208"/>
      <c r="Y112" s="208"/>
      <c r="Z112" s="208"/>
      <c r="AA112" s="208"/>
      <c r="AB112" s="208"/>
      <c r="AC112" s="208"/>
      <c r="AD112">
        <v>1</v>
      </c>
      <c r="AE112">
        <v>1</v>
      </c>
      <c r="AF112">
        <v>1.8</v>
      </c>
      <c r="AG112">
        <v>47</v>
      </c>
      <c r="AH112">
        <v>10</v>
      </c>
      <c r="AI112">
        <v>1.512</v>
      </c>
      <c r="AJ112">
        <v>73</v>
      </c>
      <c r="AK112">
        <v>0</v>
      </c>
      <c r="AL112">
        <v>82</v>
      </c>
      <c r="AM112">
        <v>31</v>
      </c>
      <c r="AN112">
        <v>7</v>
      </c>
      <c r="AO112">
        <v>2</v>
      </c>
      <c r="AP112">
        <v>41</v>
      </c>
      <c r="AQ112">
        <v>22</v>
      </c>
      <c r="AR112">
        <v>3.4482758620689655E-2</v>
      </c>
      <c r="AS112">
        <v>174</v>
      </c>
      <c r="AT112">
        <v>180</v>
      </c>
      <c r="AU112">
        <v>8.4</v>
      </c>
      <c r="AV112" s="117">
        <v>0</v>
      </c>
      <c r="AW112" s="113">
        <v>1</v>
      </c>
      <c r="AX112" s="118">
        <v>1</v>
      </c>
      <c r="AY112">
        <v>0</v>
      </c>
      <c r="AZ112">
        <v>0.23943453203988621</v>
      </c>
      <c r="BA112" s="117">
        <v>0.23943453203988621</v>
      </c>
      <c r="BB112" s="118">
        <v>0.76056546796011382</v>
      </c>
      <c r="BC112" s="117">
        <v>-0.27369308557028826</v>
      </c>
      <c r="BD112" s="118">
        <v>100</v>
      </c>
      <c r="BE112">
        <v>0.31481120577570426</v>
      </c>
      <c r="CM112">
        <v>0.79810187658350251</v>
      </c>
      <c r="CN112">
        <v>1</v>
      </c>
      <c r="CO112">
        <v>0</v>
      </c>
      <c r="CP112">
        <v>50</v>
      </c>
      <c r="CQ112">
        <v>58</v>
      </c>
      <c r="CR112">
        <v>7.407407407407407E-2</v>
      </c>
      <c r="CS112">
        <v>0.39583333333333337</v>
      </c>
      <c r="CT112">
        <v>0</v>
      </c>
    </row>
    <row r="113" spans="1:98" x14ac:dyDescent="0.3">
      <c r="A113" s="129">
        <v>1</v>
      </c>
      <c r="B113" s="131">
        <v>0</v>
      </c>
      <c r="C113" s="170">
        <v>2.2000000000000002</v>
      </c>
      <c r="D113" s="171">
        <v>65</v>
      </c>
      <c r="E113" s="130">
        <v>3</v>
      </c>
      <c r="F113" s="203">
        <v>0.59</v>
      </c>
      <c r="G113" s="130">
        <v>121</v>
      </c>
      <c r="H113" s="130">
        <v>3</v>
      </c>
      <c r="I113" s="130">
        <v>108</v>
      </c>
      <c r="J113" s="130">
        <v>32</v>
      </c>
      <c r="K113" s="130">
        <v>10</v>
      </c>
      <c r="L113" s="130">
        <v>2</v>
      </c>
      <c r="M113" s="204">
        <v>29</v>
      </c>
      <c r="N113" s="171">
        <v>54</v>
      </c>
      <c r="O113" s="205">
        <v>4.6242774566473986E-2</v>
      </c>
      <c r="P113" s="172">
        <v>173</v>
      </c>
      <c r="Q113" s="172">
        <v>181</v>
      </c>
      <c r="R113" s="170">
        <v>10.5</v>
      </c>
      <c r="S113" s="130">
        <v>1</v>
      </c>
      <c r="T113" s="208"/>
      <c r="U113" s="208"/>
      <c r="V113" s="208"/>
      <c r="W113" s="208"/>
      <c r="X113" s="208"/>
      <c r="Y113" s="208"/>
      <c r="Z113" s="208"/>
      <c r="AA113" s="208"/>
      <c r="AB113" s="208"/>
      <c r="AC113" s="208"/>
      <c r="AD113">
        <v>1</v>
      </c>
      <c r="AE113">
        <v>1</v>
      </c>
      <c r="AF113">
        <v>1.8</v>
      </c>
      <c r="AG113">
        <v>48</v>
      </c>
      <c r="AH113">
        <v>10</v>
      </c>
      <c r="AI113">
        <v>1.6439999999999999</v>
      </c>
      <c r="AJ113">
        <v>60</v>
      </c>
      <c r="AK113">
        <v>3</v>
      </c>
      <c r="AL113">
        <v>118</v>
      </c>
      <c r="AM113">
        <v>34</v>
      </c>
      <c r="AN113">
        <v>19</v>
      </c>
      <c r="AO113">
        <v>1</v>
      </c>
      <c r="AP113">
        <v>39</v>
      </c>
      <c r="AQ113">
        <v>22</v>
      </c>
      <c r="AR113">
        <v>4.6511627906976744E-2</v>
      </c>
      <c r="AS113">
        <v>172</v>
      </c>
      <c r="AT113">
        <v>180</v>
      </c>
      <c r="AU113">
        <v>8.6</v>
      </c>
      <c r="AV113" s="117">
        <v>0</v>
      </c>
      <c r="AW113" s="113">
        <v>1</v>
      </c>
      <c r="AX113" s="118">
        <v>1</v>
      </c>
      <c r="AY113">
        <v>0</v>
      </c>
      <c r="AZ113">
        <v>0.82114487725026075</v>
      </c>
      <c r="BA113" s="117">
        <v>0.82114487725026075</v>
      </c>
      <c r="BB113" s="118">
        <v>0.17885512274973925</v>
      </c>
      <c r="BC113" s="117">
        <v>-1.7211791709714022</v>
      </c>
      <c r="BD113" s="118">
        <v>0</v>
      </c>
      <c r="BE113">
        <v>4.5911174621441351</v>
      </c>
      <c r="CM113">
        <v>0.79828889290794136</v>
      </c>
      <c r="CN113">
        <v>0</v>
      </c>
      <c r="CO113">
        <v>1</v>
      </c>
      <c r="CP113">
        <v>50</v>
      </c>
      <c r="CQ113">
        <v>59</v>
      </c>
      <c r="CR113">
        <v>7.407407407407407E-2</v>
      </c>
      <c r="CS113">
        <v>0.38541666666666663</v>
      </c>
      <c r="CT113">
        <v>0</v>
      </c>
    </row>
    <row r="114" spans="1:98" x14ac:dyDescent="0.3">
      <c r="A114" s="129">
        <v>1</v>
      </c>
      <c r="B114" s="131">
        <v>1</v>
      </c>
      <c r="C114" s="170">
        <v>1.7</v>
      </c>
      <c r="D114" s="171">
        <v>39</v>
      </c>
      <c r="E114" s="130">
        <v>7</v>
      </c>
      <c r="F114" s="203">
        <v>7.1999999999999995E-2</v>
      </c>
      <c r="G114" s="130">
        <v>116</v>
      </c>
      <c r="H114" s="130">
        <v>7</v>
      </c>
      <c r="I114" s="130">
        <v>155</v>
      </c>
      <c r="J114" s="130">
        <v>44</v>
      </c>
      <c r="K114" s="130">
        <v>16</v>
      </c>
      <c r="L114" s="130">
        <v>2</v>
      </c>
      <c r="M114" s="204">
        <v>35</v>
      </c>
      <c r="N114" s="171">
        <v>8</v>
      </c>
      <c r="O114" s="205">
        <v>3.6585365853658534E-2</v>
      </c>
      <c r="P114" s="172">
        <v>164</v>
      </c>
      <c r="Q114" s="172">
        <v>170</v>
      </c>
      <c r="R114" s="170">
        <v>8.9</v>
      </c>
      <c r="S114" s="130">
        <v>1</v>
      </c>
      <c r="T114" s="208"/>
      <c r="U114" s="208"/>
      <c r="V114" s="208"/>
      <c r="W114" s="208"/>
      <c r="X114" s="208"/>
      <c r="Y114" s="208"/>
      <c r="Z114" s="208"/>
      <c r="AA114" s="208"/>
      <c r="AB114" s="208"/>
      <c r="AC114" s="208"/>
      <c r="AD114">
        <v>1</v>
      </c>
      <c r="AE114">
        <v>1</v>
      </c>
      <c r="AF114">
        <v>1.8</v>
      </c>
      <c r="AG114">
        <v>53</v>
      </c>
      <c r="AH114">
        <v>10</v>
      </c>
      <c r="AI114">
        <v>1.2</v>
      </c>
      <c r="AJ114">
        <v>83</v>
      </c>
      <c r="AK114">
        <v>2</v>
      </c>
      <c r="AL114">
        <v>90</v>
      </c>
      <c r="AM114">
        <v>33</v>
      </c>
      <c r="AN114">
        <v>8</v>
      </c>
      <c r="AO114">
        <v>2</v>
      </c>
      <c r="AP114">
        <v>39</v>
      </c>
      <c r="AQ114">
        <v>109</v>
      </c>
      <c r="AR114">
        <v>4.0697674418604654E-2</v>
      </c>
      <c r="AS114">
        <v>172</v>
      </c>
      <c r="AT114">
        <v>179</v>
      </c>
      <c r="AU114">
        <v>8.6999999999999993</v>
      </c>
      <c r="AV114" s="117">
        <v>1</v>
      </c>
      <c r="AW114" s="113">
        <v>0</v>
      </c>
      <c r="AX114" s="118">
        <v>1</v>
      </c>
      <c r="AY114">
        <v>1</v>
      </c>
      <c r="AZ114">
        <v>0.5935407799524608</v>
      </c>
      <c r="BA114" s="117">
        <v>0.5935407799524608</v>
      </c>
      <c r="BB114" s="118">
        <v>0.4064592200475392</v>
      </c>
      <c r="BC114" s="117">
        <v>-0.52164935633677789</v>
      </c>
      <c r="BD114" s="118">
        <v>100</v>
      </c>
      <c r="BE114">
        <v>0.68480420179401025</v>
      </c>
      <c r="CM114">
        <v>0.79868794948230037</v>
      </c>
      <c r="CN114">
        <v>0</v>
      </c>
      <c r="CO114">
        <v>1</v>
      </c>
      <c r="CP114">
        <v>50</v>
      </c>
      <c r="CQ114">
        <v>60</v>
      </c>
      <c r="CR114">
        <v>7.407407407407407E-2</v>
      </c>
      <c r="CS114">
        <v>0.375</v>
      </c>
      <c r="CT114">
        <v>0</v>
      </c>
    </row>
    <row r="115" spans="1:98" x14ac:dyDescent="0.3">
      <c r="A115" s="129">
        <v>0</v>
      </c>
      <c r="B115" s="131">
        <v>0</v>
      </c>
      <c r="C115" s="170">
        <v>1.8</v>
      </c>
      <c r="D115" s="171">
        <v>42</v>
      </c>
      <c r="E115" s="130">
        <v>4</v>
      </c>
      <c r="F115" s="203">
        <v>1.2829999999999999</v>
      </c>
      <c r="G115" s="130">
        <v>68</v>
      </c>
      <c r="H115" s="130">
        <v>4</v>
      </c>
      <c r="I115" s="130">
        <v>90</v>
      </c>
      <c r="J115" s="130">
        <v>37</v>
      </c>
      <c r="K115" s="130">
        <v>6</v>
      </c>
      <c r="L115" s="130">
        <v>3</v>
      </c>
      <c r="M115" s="204">
        <v>36</v>
      </c>
      <c r="N115" s="171">
        <v>17</v>
      </c>
      <c r="O115" s="205">
        <v>2.9411764705882353E-2</v>
      </c>
      <c r="P115" s="172">
        <v>170</v>
      </c>
      <c r="Q115" s="172">
        <v>175</v>
      </c>
      <c r="R115" s="170">
        <v>7.9</v>
      </c>
      <c r="S115" s="130">
        <v>1</v>
      </c>
      <c r="T115" s="208"/>
      <c r="U115" s="208"/>
      <c r="V115" s="208"/>
      <c r="W115" s="208"/>
      <c r="X115" s="208"/>
      <c r="Y115" s="208"/>
      <c r="Z115" s="208"/>
      <c r="AA115" s="208"/>
      <c r="AB115" s="208"/>
      <c r="AC115" s="208"/>
      <c r="AD115">
        <v>1</v>
      </c>
      <c r="AE115">
        <v>1</v>
      </c>
      <c r="AF115">
        <v>1.9</v>
      </c>
      <c r="AG115">
        <v>64</v>
      </c>
      <c r="AH115">
        <v>5</v>
      </c>
      <c r="AI115">
        <v>1.5389999999999999</v>
      </c>
      <c r="AJ115">
        <v>115</v>
      </c>
      <c r="AK115">
        <v>4</v>
      </c>
      <c r="AL115">
        <v>72</v>
      </c>
      <c r="AM115">
        <v>36</v>
      </c>
      <c r="AN115">
        <v>8</v>
      </c>
      <c r="AO115">
        <v>2</v>
      </c>
      <c r="AP115">
        <v>35</v>
      </c>
      <c r="AQ115">
        <v>50</v>
      </c>
      <c r="AR115">
        <v>4.5714285714285714E-2</v>
      </c>
      <c r="AS115">
        <v>175</v>
      </c>
      <c r="AT115">
        <v>183</v>
      </c>
      <c r="AU115">
        <v>9.8000000000000007</v>
      </c>
      <c r="AV115" s="117">
        <v>1</v>
      </c>
      <c r="AW115" s="113">
        <v>0</v>
      </c>
      <c r="AX115" s="118">
        <v>1</v>
      </c>
      <c r="AY115">
        <v>1</v>
      </c>
      <c r="AZ115">
        <v>0.78264413418775958</v>
      </c>
      <c r="BA115" s="117">
        <v>0.78264413418775958</v>
      </c>
      <c r="BB115" s="118">
        <v>0.21735586581224042</v>
      </c>
      <c r="BC115" s="117">
        <v>-0.24507717648496141</v>
      </c>
      <c r="BD115" s="118">
        <v>100</v>
      </c>
      <c r="BE115">
        <v>0.27771991933193974</v>
      </c>
      <c r="CM115">
        <v>0.79925928510710453</v>
      </c>
      <c r="CN115">
        <v>0</v>
      </c>
      <c r="CO115">
        <v>1</v>
      </c>
      <c r="CP115">
        <v>50</v>
      </c>
      <c r="CQ115">
        <v>61</v>
      </c>
      <c r="CR115">
        <v>7.407407407407407E-2</v>
      </c>
      <c r="CS115">
        <v>0.36458333333333337</v>
      </c>
      <c r="CT115">
        <v>0</v>
      </c>
    </row>
    <row r="116" spans="1:98" x14ac:dyDescent="0.3">
      <c r="A116" s="129">
        <v>1</v>
      </c>
      <c r="B116" s="131">
        <v>1</v>
      </c>
      <c r="C116" s="170">
        <v>3.3</v>
      </c>
      <c r="D116" s="171">
        <v>89</v>
      </c>
      <c r="E116" s="130">
        <v>6</v>
      </c>
      <c r="F116" s="203">
        <v>7.4999999999999997E-2</v>
      </c>
      <c r="G116" s="130">
        <v>296</v>
      </c>
      <c r="H116" s="130">
        <v>0</v>
      </c>
      <c r="I116" s="130">
        <v>137</v>
      </c>
      <c r="J116" s="130">
        <v>37</v>
      </c>
      <c r="K116" s="130">
        <v>13</v>
      </c>
      <c r="L116" s="130">
        <v>1</v>
      </c>
      <c r="M116" s="204">
        <v>36</v>
      </c>
      <c r="N116" s="171">
        <v>27</v>
      </c>
      <c r="O116" s="205">
        <v>6.5217391304347824E-2</v>
      </c>
      <c r="P116" s="172">
        <v>184</v>
      </c>
      <c r="Q116" s="172">
        <v>196</v>
      </c>
      <c r="R116" s="170">
        <v>21</v>
      </c>
      <c r="S116" s="130">
        <v>1</v>
      </c>
      <c r="T116" s="208"/>
      <c r="U116" s="208"/>
      <c r="V116" s="208"/>
      <c r="W116" s="208"/>
      <c r="X116" s="208"/>
      <c r="Y116" s="208"/>
      <c r="Z116" s="208"/>
      <c r="AA116" s="208"/>
      <c r="AB116" s="208"/>
      <c r="AC116" s="208"/>
      <c r="AD116">
        <v>1</v>
      </c>
      <c r="AE116">
        <v>1</v>
      </c>
      <c r="AF116">
        <v>2.1</v>
      </c>
      <c r="AG116">
        <v>51</v>
      </c>
      <c r="AH116">
        <v>15</v>
      </c>
      <c r="AI116">
        <v>0.18</v>
      </c>
      <c r="AJ116">
        <v>84</v>
      </c>
      <c r="AK116">
        <v>4</v>
      </c>
      <c r="AL116">
        <v>122</v>
      </c>
      <c r="AM116">
        <v>40</v>
      </c>
      <c r="AN116">
        <v>8</v>
      </c>
      <c r="AO116">
        <v>3</v>
      </c>
      <c r="AP116">
        <v>43</v>
      </c>
      <c r="AQ116">
        <v>26</v>
      </c>
      <c r="AR116">
        <v>5.2631578947368418E-2</v>
      </c>
      <c r="AS116">
        <v>171</v>
      </c>
      <c r="AT116">
        <v>180</v>
      </c>
      <c r="AU116">
        <v>8.6999999999999993</v>
      </c>
      <c r="AV116" s="117">
        <v>1</v>
      </c>
      <c r="AW116" s="113">
        <v>0</v>
      </c>
      <c r="AX116" s="118">
        <v>1</v>
      </c>
      <c r="AY116">
        <v>1</v>
      </c>
      <c r="AZ116">
        <v>0.27082383397004917</v>
      </c>
      <c r="BA116" s="117">
        <v>0.27082383397004917</v>
      </c>
      <c r="BB116" s="118">
        <v>0.72917616602995083</v>
      </c>
      <c r="BC116" s="117">
        <v>-1.3062867286336075</v>
      </c>
      <c r="BD116" s="118">
        <v>0</v>
      </c>
      <c r="BE116">
        <v>2.6924372029626893</v>
      </c>
      <c r="CM116">
        <v>0.80451301883705673</v>
      </c>
      <c r="CN116">
        <v>0</v>
      </c>
      <c r="CO116">
        <v>1</v>
      </c>
      <c r="CP116">
        <v>50</v>
      </c>
      <c r="CQ116">
        <v>62</v>
      </c>
      <c r="CR116">
        <v>7.407407407407407E-2</v>
      </c>
      <c r="CS116">
        <v>0.35416666666666663</v>
      </c>
      <c r="CT116">
        <v>0</v>
      </c>
    </row>
    <row r="117" spans="1:98" x14ac:dyDescent="0.3">
      <c r="A117" s="129">
        <v>1</v>
      </c>
      <c r="B117" s="131">
        <v>0</v>
      </c>
      <c r="C117" s="170">
        <v>2.2000000000000002</v>
      </c>
      <c r="D117" s="171">
        <v>65</v>
      </c>
      <c r="E117" s="130">
        <v>6</v>
      </c>
      <c r="F117" s="203">
        <v>0.89900000000000002</v>
      </c>
      <c r="G117" s="130">
        <v>165</v>
      </c>
      <c r="H117" s="130">
        <v>1</v>
      </c>
      <c r="I117" s="130">
        <v>140</v>
      </c>
      <c r="J117" s="130">
        <v>60</v>
      </c>
      <c r="K117" s="130">
        <v>9</v>
      </c>
      <c r="L117" s="130">
        <v>5</v>
      </c>
      <c r="M117" s="204">
        <v>35</v>
      </c>
      <c r="N117" s="171">
        <v>62</v>
      </c>
      <c r="O117" s="205">
        <v>2.9585798816568046E-2</v>
      </c>
      <c r="P117" s="172">
        <v>169</v>
      </c>
      <c r="Q117" s="172">
        <v>174</v>
      </c>
      <c r="R117" s="170">
        <v>12.7</v>
      </c>
      <c r="S117" s="130">
        <v>0</v>
      </c>
      <c r="T117" s="208"/>
      <c r="U117" s="208"/>
      <c r="V117" s="208"/>
      <c r="W117" s="208"/>
      <c r="X117" s="208"/>
      <c r="Y117" s="208"/>
      <c r="Z117" s="208"/>
      <c r="AA117" s="208"/>
      <c r="AB117" s="208"/>
      <c r="AC117" s="208"/>
      <c r="AD117">
        <v>1</v>
      </c>
      <c r="AE117">
        <v>1</v>
      </c>
      <c r="AF117">
        <v>2.1</v>
      </c>
      <c r="AG117">
        <v>60</v>
      </c>
      <c r="AH117">
        <v>5</v>
      </c>
      <c r="AI117">
        <v>1.0720000000000001</v>
      </c>
      <c r="AJ117">
        <v>178</v>
      </c>
      <c r="AK117">
        <v>2</v>
      </c>
      <c r="AL117">
        <v>101</v>
      </c>
      <c r="AM117">
        <v>38</v>
      </c>
      <c r="AN117">
        <v>13</v>
      </c>
      <c r="AO117">
        <v>2</v>
      </c>
      <c r="AP117">
        <v>36</v>
      </c>
      <c r="AQ117">
        <v>49</v>
      </c>
      <c r="AR117">
        <v>4.5714285714285714E-2</v>
      </c>
      <c r="AS117">
        <v>175</v>
      </c>
      <c r="AT117">
        <v>183</v>
      </c>
      <c r="AU117">
        <v>12.9</v>
      </c>
      <c r="AV117" s="117">
        <v>1</v>
      </c>
      <c r="AW117" s="113">
        <v>0</v>
      </c>
      <c r="AX117" s="118">
        <v>1</v>
      </c>
      <c r="AY117">
        <v>1</v>
      </c>
      <c r="AZ117">
        <v>0.60076321260406151</v>
      </c>
      <c r="BA117" s="117">
        <v>0.60076321260406151</v>
      </c>
      <c r="BB117" s="118">
        <v>0.39923678739593849</v>
      </c>
      <c r="BC117" s="117">
        <v>-0.50955441109253696</v>
      </c>
      <c r="BD117" s="118">
        <v>100</v>
      </c>
      <c r="BE117">
        <v>0.66454932495851593</v>
      </c>
      <c r="CM117">
        <v>0.80769054599401624</v>
      </c>
      <c r="CN117">
        <v>0</v>
      </c>
      <c r="CO117">
        <v>1</v>
      </c>
      <c r="CP117">
        <v>50</v>
      </c>
      <c r="CQ117">
        <v>63</v>
      </c>
      <c r="CR117">
        <v>7.407407407407407E-2</v>
      </c>
      <c r="CS117">
        <v>0.34375</v>
      </c>
      <c r="CT117">
        <v>0</v>
      </c>
    </row>
    <row r="118" spans="1:98" x14ac:dyDescent="0.3">
      <c r="A118" s="129">
        <v>0</v>
      </c>
      <c r="B118" s="131">
        <v>0</v>
      </c>
      <c r="C118" s="170">
        <v>1.9</v>
      </c>
      <c r="D118" s="171">
        <v>49</v>
      </c>
      <c r="E118" s="130">
        <v>10</v>
      </c>
      <c r="F118" s="203">
        <v>1.248</v>
      </c>
      <c r="G118" s="130">
        <v>92</v>
      </c>
      <c r="H118" s="130">
        <v>2</v>
      </c>
      <c r="I118" s="130">
        <v>98</v>
      </c>
      <c r="J118" s="130">
        <v>53</v>
      </c>
      <c r="K118" s="130">
        <v>12</v>
      </c>
      <c r="L118" s="130">
        <v>4</v>
      </c>
      <c r="M118" s="204">
        <v>42</v>
      </c>
      <c r="N118" s="171">
        <v>25</v>
      </c>
      <c r="O118" s="205">
        <v>0.04</v>
      </c>
      <c r="P118" s="172">
        <v>175</v>
      </c>
      <c r="Q118" s="172">
        <v>182</v>
      </c>
      <c r="R118" s="170">
        <v>9.4</v>
      </c>
      <c r="S118" s="130">
        <v>0</v>
      </c>
      <c r="T118" s="208"/>
      <c r="U118" s="208"/>
      <c r="V118" s="208"/>
      <c r="W118" s="208"/>
      <c r="X118" s="208"/>
      <c r="Y118" s="208"/>
      <c r="Z118" s="208"/>
      <c r="AA118" s="208"/>
      <c r="AB118" s="208"/>
      <c r="AC118" s="208"/>
      <c r="AD118">
        <v>1</v>
      </c>
      <c r="AE118">
        <v>1</v>
      </c>
      <c r="AF118">
        <v>2.1</v>
      </c>
      <c r="AG118">
        <v>62</v>
      </c>
      <c r="AH118">
        <v>16</v>
      </c>
      <c r="AI118">
        <v>0.58799999999999997</v>
      </c>
      <c r="AJ118">
        <v>136</v>
      </c>
      <c r="AK118">
        <v>4</v>
      </c>
      <c r="AL118">
        <v>121</v>
      </c>
      <c r="AM118">
        <v>41</v>
      </c>
      <c r="AN118">
        <v>10</v>
      </c>
      <c r="AO118">
        <v>3</v>
      </c>
      <c r="AP118">
        <v>41</v>
      </c>
      <c r="AQ118">
        <v>44</v>
      </c>
      <c r="AR118">
        <v>5.0314465408805034E-2</v>
      </c>
      <c r="AS118">
        <v>159</v>
      </c>
      <c r="AT118">
        <v>167</v>
      </c>
      <c r="AU118">
        <v>9.8000000000000007</v>
      </c>
      <c r="AV118" s="117">
        <v>1</v>
      </c>
      <c r="AW118" s="113">
        <v>0</v>
      </c>
      <c r="AX118" s="118">
        <v>1</v>
      </c>
      <c r="AY118">
        <v>1</v>
      </c>
      <c r="AZ118">
        <v>0.36418937009448099</v>
      </c>
      <c r="BA118" s="117">
        <v>0.36418937009448099</v>
      </c>
      <c r="BB118" s="118">
        <v>0.63581062990551906</v>
      </c>
      <c r="BC118" s="117">
        <v>-1.0100812991149051</v>
      </c>
      <c r="BD118" s="118">
        <v>0</v>
      </c>
      <c r="BE118">
        <v>1.745824239023154</v>
      </c>
      <c r="CM118">
        <v>0.81062526490188824</v>
      </c>
      <c r="CN118">
        <v>0</v>
      </c>
      <c r="CO118">
        <v>1</v>
      </c>
      <c r="CP118">
        <v>50</v>
      </c>
      <c r="CQ118">
        <v>64</v>
      </c>
      <c r="CR118">
        <v>7.407407407407407E-2</v>
      </c>
      <c r="CS118">
        <v>0.33333333333333337</v>
      </c>
      <c r="CT118">
        <v>0</v>
      </c>
    </row>
    <row r="119" spans="1:98" x14ac:dyDescent="0.3">
      <c r="A119" s="129">
        <v>0</v>
      </c>
      <c r="B119" s="131">
        <v>1</v>
      </c>
      <c r="C119" s="170">
        <v>1.8</v>
      </c>
      <c r="D119" s="171">
        <v>51</v>
      </c>
      <c r="E119" s="130">
        <v>18</v>
      </c>
      <c r="F119" s="203">
        <v>0.23100000000000001</v>
      </c>
      <c r="G119" s="130">
        <v>109</v>
      </c>
      <c r="H119" s="130">
        <v>5</v>
      </c>
      <c r="I119" s="130">
        <v>111</v>
      </c>
      <c r="J119" s="130">
        <v>41</v>
      </c>
      <c r="K119" s="130">
        <v>7</v>
      </c>
      <c r="L119" s="130">
        <v>3</v>
      </c>
      <c r="M119" s="204">
        <v>49</v>
      </c>
      <c r="N119" s="171">
        <v>29</v>
      </c>
      <c r="O119" s="205">
        <v>1.8518518518518517E-2</v>
      </c>
      <c r="P119" s="172">
        <v>162</v>
      </c>
      <c r="Q119" s="172">
        <v>165</v>
      </c>
      <c r="R119" s="170">
        <v>7.5</v>
      </c>
      <c r="S119" s="130">
        <v>1</v>
      </c>
      <c r="T119" s="208"/>
      <c r="U119" s="208"/>
      <c r="V119" s="208"/>
      <c r="W119" s="208"/>
      <c r="X119" s="208"/>
      <c r="Y119" s="208"/>
      <c r="Z119" s="208"/>
      <c r="AA119" s="208"/>
      <c r="AB119" s="208"/>
      <c r="AC119" s="208"/>
      <c r="AD119">
        <v>1</v>
      </c>
      <c r="AE119">
        <v>1</v>
      </c>
      <c r="AF119">
        <v>2.2000000000000002</v>
      </c>
      <c r="AG119">
        <v>58</v>
      </c>
      <c r="AH119">
        <v>6</v>
      </c>
      <c r="AI119">
        <v>0.40300000000000002</v>
      </c>
      <c r="AJ119">
        <v>157</v>
      </c>
      <c r="AK119">
        <v>2</v>
      </c>
      <c r="AL119">
        <v>98</v>
      </c>
      <c r="AM119">
        <v>35</v>
      </c>
      <c r="AN119">
        <v>16</v>
      </c>
      <c r="AO119">
        <v>1</v>
      </c>
      <c r="AP119">
        <v>36</v>
      </c>
      <c r="AQ119">
        <v>45</v>
      </c>
      <c r="AR119">
        <v>3.4482758620689655E-2</v>
      </c>
      <c r="AS119">
        <v>174</v>
      </c>
      <c r="AT119">
        <v>180</v>
      </c>
      <c r="AU119">
        <v>13.3</v>
      </c>
      <c r="AV119" s="117">
        <v>0</v>
      </c>
      <c r="AW119" s="113">
        <v>1</v>
      </c>
      <c r="AX119" s="118">
        <v>1</v>
      </c>
      <c r="AY119">
        <v>0</v>
      </c>
      <c r="AZ119">
        <v>0.41885829942654551</v>
      </c>
      <c r="BA119" s="117">
        <v>0.41885829942654551</v>
      </c>
      <c r="BB119" s="118">
        <v>0.58114170057345449</v>
      </c>
      <c r="BC119" s="117">
        <v>-0.54276066103465237</v>
      </c>
      <c r="BD119" s="118">
        <v>100</v>
      </c>
      <c r="BE119">
        <v>0.72075072054410794</v>
      </c>
      <c r="CM119">
        <v>0.81187117042576917</v>
      </c>
      <c r="CN119">
        <v>0</v>
      </c>
      <c r="CO119">
        <v>1</v>
      </c>
      <c r="CP119">
        <v>50</v>
      </c>
      <c r="CQ119">
        <v>65</v>
      </c>
      <c r="CR119">
        <v>7.407407407407407E-2</v>
      </c>
      <c r="CS119">
        <v>0.32291666666666663</v>
      </c>
      <c r="CT119">
        <v>0</v>
      </c>
    </row>
    <row r="120" spans="1:98" x14ac:dyDescent="0.3">
      <c r="A120" s="129">
        <v>0</v>
      </c>
      <c r="B120" s="131">
        <v>0</v>
      </c>
      <c r="C120" s="170">
        <v>1.8</v>
      </c>
      <c r="D120" s="171">
        <v>53</v>
      </c>
      <c r="E120" s="130">
        <v>7</v>
      </c>
      <c r="F120" s="203">
        <v>1.512</v>
      </c>
      <c r="G120" s="130">
        <v>125</v>
      </c>
      <c r="H120" s="130">
        <v>2</v>
      </c>
      <c r="I120" s="130">
        <v>101</v>
      </c>
      <c r="J120" s="130">
        <v>39</v>
      </c>
      <c r="K120" s="130">
        <v>13</v>
      </c>
      <c r="L120" s="130">
        <v>2</v>
      </c>
      <c r="M120" s="204">
        <v>36</v>
      </c>
      <c r="N120" s="171">
        <v>32</v>
      </c>
      <c r="O120" s="205">
        <v>4.0697674418604654E-2</v>
      </c>
      <c r="P120" s="172">
        <v>172</v>
      </c>
      <c r="Q120" s="172">
        <v>179</v>
      </c>
      <c r="R120" s="170">
        <v>11.8</v>
      </c>
      <c r="S120" s="130">
        <v>1</v>
      </c>
      <c r="T120" s="208"/>
      <c r="U120" s="208"/>
      <c r="V120" s="208"/>
      <c r="W120" s="208"/>
      <c r="X120" s="208"/>
      <c r="Y120" s="208"/>
      <c r="Z120" s="208"/>
      <c r="AA120" s="208"/>
      <c r="AB120" s="208"/>
      <c r="AC120" s="208"/>
      <c r="AD120">
        <v>1</v>
      </c>
      <c r="AE120">
        <v>1</v>
      </c>
      <c r="AF120">
        <v>2.2000000000000002</v>
      </c>
      <c r="AG120">
        <v>62</v>
      </c>
      <c r="AH120">
        <v>8</v>
      </c>
      <c r="AI120">
        <v>0.879</v>
      </c>
      <c r="AJ120">
        <v>118</v>
      </c>
      <c r="AK120">
        <v>3</v>
      </c>
      <c r="AL120">
        <v>108</v>
      </c>
      <c r="AM120">
        <v>31</v>
      </c>
      <c r="AN120">
        <v>10</v>
      </c>
      <c r="AO120">
        <v>2</v>
      </c>
      <c r="AP120">
        <v>37</v>
      </c>
      <c r="AQ120">
        <v>50</v>
      </c>
      <c r="AR120">
        <v>4.046242774566474E-2</v>
      </c>
      <c r="AS120">
        <v>173</v>
      </c>
      <c r="AT120">
        <v>180</v>
      </c>
      <c r="AU120">
        <v>10.7</v>
      </c>
      <c r="AV120" s="117">
        <v>0</v>
      </c>
      <c r="AW120" s="113">
        <v>1</v>
      </c>
      <c r="AX120" s="118">
        <v>1</v>
      </c>
      <c r="AY120">
        <v>0</v>
      </c>
      <c r="AZ120">
        <v>0.66409790511529043</v>
      </c>
      <c r="BA120" s="117">
        <v>0.66409790511529043</v>
      </c>
      <c r="BB120" s="118">
        <v>0.33590209488470957</v>
      </c>
      <c r="BC120" s="117">
        <v>-1.0909355457512759</v>
      </c>
      <c r="BD120" s="118">
        <v>0</v>
      </c>
      <c r="BE120">
        <v>1.9770579440513054</v>
      </c>
      <c r="CM120">
        <v>0.81253902500505126</v>
      </c>
      <c r="CN120">
        <v>0</v>
      </c>
      <c r="CO120">
        <v>1</v>
      </c>
      <c r="CP120">
        <v>50</v>
      </c>
      <c r="CQ120">
        <v>66</v>
      </c>
      <c r="CR120">
        <v>7.407407407407407E-2</v>
      </c>
      <c r="CS120">
        <v>0.3125</v>
      </c>
      <c r="CT120">
        <v>5.787037037037028E-3</v>
      </c>
    </row>
    <row r="121" spans="1:98" x14ac:dyDescent="0.3">
      <c r="A121" s="129">
        <v>0</v>
      </c>
      <c r="B121" s="131">
        <v>0</v>
      </c>
      <c r="C121" s="170">
        <v>3.6</v>
      </c>
      <c r="D121" s="171">
        <v>96</v>
      </c>
      <c r="E121" s="130">
        <v>1</v>
      </c>
      <c r="F121" s="203">
        <v>0.83099999999999996</v>
      </c>
      <c r="G121" s="130">
        <v>199</v>
      </c>
      <c r="H121" s="130">
        <v>3</v>
      </c>
      <c r="I121" s="130">
        <v>109</v>
      </c>
      <c r="J121" s="130">
        <v>44</v>
      </c>
      <c r="K121" s="130">
        <v>10</v>
      </c>
      <c r="L121" s="130">
        <v>4</v>
      </c>
      <c r="M121" s="204">
        <v>24</v>
      </c>
      <c r="N121" s="171">
        <v>65</v>
      </c>
      <c r="O121" s="205">
        <v>3.7037037037037035E-2</v>
      </c>
      <c r="P121" s="172">
        <v>162</v>
      </c>
      <c r="Q121" s="172">
        <v>168</v>
      </c>
      <c r="R121" s="170">
        <v>11.4</v>
      </c>
      <c r="S121" s="130">
        <v>1</v>
      </c>
      <c r="T121" s="208"/>
      <c r="U121" s="208"/>
      <c r="V121" s="208"/>
      <c r="W121" s="208"/>
      <c r="X121" s="208"/>
      <c r="Y121" s="208"/>
      <c r="Z121" s="208"/>
      <c r="AA121" s="208"/>
      <c r="AB121" s="208"/>
      <c r="AC121" s="208"/>
      <c r="AD121">
        <v>1</v>
      </c>
      <c r="AE121">
        <v>1</v>
      </c>
      <c r="AF121">
        <v>2.2999999999999998</v>
      </c>
      <c r="AG121">
        <v>65</v>
      </c>
      <c r="AH121">
        <v>9</v>
      </c>
      <c r="AI121">
        <v>0.27500000000000002</v>
      </c>
      <c r="AJ121">
        <v>139</v>
      </c>
      <c r="AK121">
        <v>1</v>
      </c>
      <c r="AL121">
        <v>124</v>
      </c>
      <c r="AM121">
        <v>34</v>
      </c>
      <c r="AN121">
        <v>11</v>
      </c>
      <c r="AO121">
        <v>2</v>
      </c>
      <c r="AP121">
        <v>40</v>
      </c>
      <c r="AQ121">
        <v>59</v>
      </c>
      <c r="AR121">
        <v>2.9585798816568046E-2</v>
      </c>
      <c r="AS121">
        <v>169</v>
      </c>
      <c r="AT121">
        <v>174</v>
      </c>
      <c r="AU121">
        <v>11.4</v>
      </c>
      <c r="AV121" s="117">
        <v>0</v>
      </c>
      <c r="AW121" s="113">
        <v>1</v>
      </c>
      <c r="AX121" s="118">
        <v>1</v>
      </c>
      <c r="AY121">
        <v>0</v>
      </c>
      <c r="AZ121">
        <v>0.2780133285173837</v>
      </c>
      <c r="BA121" s="117">
        <v>0.2780133285173837</v>
      </c>
      <c r="BB121" s="118">
        <v>0.7219866714826163</v>
      </c>
      <c r="BC121" s="117">
        <v>-0.32574860081010182</v>
      </c>
      <c r="BD121" s="118">
        <v>100</v>
      </c>
      <c r="BE121">
        <v>0.38506712034791019</v>
      </c>
      <c r="CM121">
        <v>0.82114487725026075</v>
      </c>
      <c r="CN121">
        <v>1</v>
      </c>
      <c r="CO121">
        <v>0</v>
      </c>
      <c r="CP121">
        <v>51</v>
      </c>
      <c r="CQ121">
        <v>66</v>
      </c>
      <c r="CR121">
        <v>5.555555555555558E-2</v>
      </c>
      <c r="CS121">
        <v>0.3125</v>
      </c>
      <c r="CT121">
        <v>0</v>
      </c>
    </row>
    <row r="122" spans="1:98" x14ac:dyDescent="0.3">
      <c r="A122" s="129">
        <v>0</v>
      </c>
      <c r="B122" s="131">
        <v>0</v>
      </c>
      <c r="C122" s="170">
        <v>1.9</v>
      </c>
      <c r="D122" s="171">
        <v>56</v>
      </c>
      <c r="E122" s="130">
        <v>4</v>
      </c>
      <c r="F122" s="203">
        <v>0.123</v>
      </c>
      <c r="G122" s="130">
        <v>113</v>
      </c>
      <c r="H122" s="130">
        <v>3</v>
      </c>
      <c r="I122" s="130">
        <v>132</v>
      </c>
      <c r="J122" s="130">
        <v>45</v>
      </c>
      <c r="K122" s="130">
        <v>6</v>
      </c>
      <c r="L122" s="130">
        <v>3</v>
      </c>
      <c r="M122" s="204">
        <v>31</v>
      </c>
      <c r="N122" s="171">
        <v>36</v>
      </c>
      <c r="O122" s="205">
        <v>3.7267080745341616E-2</v>
      </c>
      <c r="P122" s="172">
        <v>161</v>
      </c>
      <c r="Q122" s="172">
        <v>167</v>
      </c>
      <c r="R122" s="170">
        <v>7.2</v>
      </c>
      <c r="S122" s="130">
        <v>0</v>
      </c>
      <c r="T122" s="208"/>
      <c r="U122" s="208"/>
      <c r="V122" s="208"/>
      <c r="W122" s="208"/>
      <c r="X122" s="208"/>
      <c r="Y122" s="208"/>
      <c r="Z122" s="208"/>
      <c r="AA122" s="208"/>
      <c r="AB122" s="208"/>
      <c r="AC122" s="208"/>
      <c r="AD122">
        <v>1</v>
      </c>
      <c r="AE122">
        <v>1</v>
      </c>
      <c r="AF122">
        <v>2.4</v>
      </c>
      <c r="AG122">
        <v>58</v>
      </c>
      <c r="AH122">
        <v>2</v>
      </c>
      <c r="AI122">
        <v>1.3360000000000001</v>
      </c>
      <c r="AJ122">
        <v>150</v>
      </c>
      <c r="AK122">
        <v>2</v>
      </c>
      <c r="AL122">
        <v>98</v>
      </c>
      <c r="AM122">
        <v>38</v>
      </c>
      <c r="AN122">
        <v>9</v>
      </c>
      <c r="AO122">
        <v>2</v>
      </c>
      <c r="AP122">
        <v>47</v>
      </c>
      <c r="AQ122">
        <v>41</v>
      </c>
      <c r="AR122">
        <v>3.3898305084745763E-2</v>
      </c>
      <c r="AS122">
        <v>177</v>
      </c>
      <c r="AT122">
        <v>183</v>
      </c>
      <c r="AU122">
        <v>11.4</v>
      </c>
      <c r="AV122" s="117">
        <v>0</v>
      </c>
      <c r="AW122" s="113">
        <v>1</v>
      </c>
      <c r="AX122" s="118">
        <v>1</v>
      </c>
      <c r="AY122">
        <v>0</v>
      </c>
      <c r="AZ122">
        <v>0.36313836038421377</v>
      </c>
      <c r="BA122" s="117">
        <v>0.36313836038421377</v>
      </c>
      <c r="BB122" s="118">
        <v>0.63686163961578623</v>
      </c>
      <c r="BC122" s="117">
        <v>-0.45120285325732129</v>
      </c>
      <c r="BD122" s="118">
        <v>100</v>
      </c>
      <c r="BE122">
        <v>0.57019976992693788</v>
      </c>
      <c r="CM122">
        <v>0.82360698082805883</v>
      </c>
      <c r="CN122">
        <v>0</v>
      </c>
      <c r="CO122">
        <v>1</v>
      </c>
      <c r="CP122">
        <v>51</v>
      </c>
      <c r="CQ122">
        <v>67</v>
      </c>
      <c r="CR122">
        <v>5.555555555555558E-2</v>
      </c>
      <c r="CS122">
        <v>0.30208333333333337</v>
      </c>
      <c r="CT122">
        <v>0</v>
      </c>
    </row>
    <row r="123" spans="1:98" x14ac:dyDescent="0.3">
      <c r="A123" s="129">
        <v>1</v>
      </c>
      <c r="B123" s="131">
        <v>1</v>
      </c>
      <c r="C123" s="170">
        <v>3.3</v>
      </c>
      <c r="D123" s="171">
        <v>79</v>
      </c>
      <c r="E123" s="130">
        <v>7</v>
      </c>
      <c r="F123" s="203">
        <v>0.13100000000000001</v>
      </c>
      <c r="G123" s="130">
        <v>284</v>
      </c>
      <c r="H123" s="130">
        <v>4</v>
      </c>
      <c r="I123" s="130">
        <v>137</v>
      </c>
      <c r="J123" s="130">
        <v>38</v>
      </c>
      <c r="K123" s="130">
        <v>15</v>
      </c>
      <c r="L123" s="130">
        <v>5</v>
      </c>
      <c r="M123" s="204">
        <v>39</v>
      </c>
      <c r="N123" s="171">
        <v>39</v>
      </c>
      <c r="O123" s="205">
        <v>5.7142857142857141E-2</v>
      </c>
      <c r="P123" s="172">
        <v>175</v>
      </c>
      <c r="Q123" s="172">
        <v>185</v>
      </c>
      <c r="R123" s="170">
        <v>20.399999999999999</v>
      </c>
      <c r="S123" s="130">
        <v>0</v>
      </c>
      <c r="T123" s="208"/>
      <c r="U123" s="208"/>
      <c r="V123" s="208"/>
      <c r="W123" s="208"/>
      <c r="X123" s="208"/>
      <c r="Y123" s="208"/>
      <c r="Z123" s="208"/>
      <c r="AA123" s="208"/>
      <c r="AB123" s="208"/>
      <c r="AC123" s="208"/>
      <c r="AD123">
        <v>1</v>
      </c>
      <c r="AE123">
        <v>1</v>
      </c>
      <c r="AF123">
        <v>2.4</v>
      </c>
      <c r="AG123">
        <v>58</v>
      </c>
      <c r="AH123">
        <v>6</v>
      </c>
      <c r="AI123">
        <v>1.623</v>
      </c>
      <c r="AJ123">
        <v>209</v>
      </c>
      <c r="AK123">
        <v>1</v>
      </c>
      <c r="AL123">
        <v>88</v>
      </c>
      <c r="AM123">
        <v>45</v>
      </c>
      <c r="AN123">
        <v>10</v>
      </c>
      <c r="AO123">
        <v>3</v>
      </c>
      <c r="AP123">
        <v>38</v>
      </c>
      <c r="AQ123">
        <v>45</v>
      </c>
      <c r="AR123">
        <v>4.4692737430167599E-2</v>
      </c>
      <c r="AS123">
        <v>179</v>
      </c>
      <c r="AT123">
        <v>187</v>
      </c>
      <c r="AU123">
        <v>15.4</v>
      </c>
      <c r="AV123" s="117">
        <v>0</v>
      </c>
      <c r="AW123" s="113">
        <v>1</v>
      </c>
      <c r="AX123" s="118">
        <v>1</v>
      </c>
      <c r="AY123">
        <v>0</v>
      </c>
      <c r="AZ123">
        <v>0.2514651521854856</v>
      </c>
      <c r="BA123" s="117">
        <v>0.2514651521854856</v>
      </c>
      <c r="BB123" s="118">
        <v>0.7485348478145144</v>
      </c>
      <c r="BC123" s="117">
        <v>-0.28963751933977255</v>
      </c>
      <c r="BD123" s="118">
        <v>100</v>
      </c>
      <c r="BE123">
        <v>0.33594314669475245</v>
      </c>
      <c r="CM123">
        <v>0.82642637811743125</v>
      </c>
      <c r="CN123">
        <v>0</v>
      </c>
      <c r="CO123">
        <v>1</v>
      </c>
      <c r="CP123">
        <v>51</v>
      </c>
      <c r="CQ123">
        <v>68</v>
      </c>
      <c r="CR123">
        <v>5.555555555555558E-2</v>
      </c>
      <c r="CS123">
        <v>0.29166666666666663</v>
      </c>
      <c r="CT123">
        <v>0</v>
      </c>
    </row>
    <row r="124" spans="1:98" x14ac:dyDescent="0.3">
      <c r="A124" s="129">
        <v>1</v>
      </c>
      <c r="B124" s="131">
        <v>1</v>
      </c>
      <c r="C124" s="170">
        <v>1.9</v>
      </c>
      <c r="D124" s="171">
        <v>64</v>
      </c>
      <c r="E124" s="130">
        <v>5</v>
      </c>
      <c r="F124" s="203">
        <v>1.5389999999999999</v>
      </c>
      <c r="G124" s="130">
        <v>115</v>
      </c>
      <c r="H124" s="130">
        <v>4</v>
      </c>
      <c r="I124" s="130">
        <v>72</v>
      </c>
      <c r="J124" s="130">
        <v>36</v>
      </c>
      <c r="K124" s="130">
        <v>8</v>
      </c>
      <c r="L124" s="130">
        <v>2</v>
      </c>
      <c r="M124" s="204">
        <v>35</v>
      </c>
      <c r="N124" s="171">
        <v>50</v>
      </c>
      <c r="O124" s="205">
        <v>4.5714285714285714E-2</v>
      </c>
      <c r="P124" s="172">
        <v>175</v>
      </c>
      <c r="Q124" s="172">
        <v>183</v>
      </c>
      <c r="R124" s="170">
        <v>9.8000000000000007</v>
      </c>
      <c r="S124" s="130">
        <v>1</v>
      </c>
      <c r="T124" s="208"/>
      <c r="U124" s="208"/>
      <c r="V124" s="208"/>
      <c r="W124" s="208"/>
      <c r="X124" s="208"/>
      <c r="Y124" s="208"/>
      <c r="Z124" s="208"/>
      <c r="AA124" s="208"/>
      <c r="AB124" s="208"/>
      <c r="AC124" s="208"/>
      <c r="AD124">
        <v>1</v>
      </c>
      <c r="AE124">
        <v>1</v>
      </c>
      <c r="AF124">
        <v>2.4</v>
      </c>
      <c r="AG124">
        <v>65</v>
      </c>
      <c r="AH124">
        <v>3</v>
      </c>
      <c r="AI124">
        <v>0.159</v>
      </c>
      <c r="AJ124">
        <v>144</v>
      </c>
      <c r="AK124">
        <v>2</v>
      </c>
      <c r="AL124">
        <v>85</v>
      </c>
      <c r="AM124">
        <v>47</v>
      </c>
      <c r="AN124">
        <v>14</v>
      </c>
      <c r="AO124">
        <v>3</v>
      </c>
      <c r="AP124">
        <v>27</v>
      </c>
      <c r="AQ124">
        <v>59</v>
      </c>
      <c r="AR124">
        <v>3.5714285714285712E-2</v>
      </c>
      <c r="AS124">
        <v>168</v>
      </c>
      <c r="AT124">
        <v>174</v>
      </c>
      <c r="AU124">
        <v>11.1</v>
      </c>
      <c r="AV124" s="117">
        <v>0</v>
      </c>
      <c r="AW124" s="113">
        <v>1</v>
      </c>
      <c r="AX124" s="118">
        <v>1</v>
      </c>
      <c r="AY124">
        <v>0</v>
      </c>
      <c r="AZ124">
        <v>0.13031100807648521</v>
      </c>
      <c r="BA124" s="117">
        <v>0.13031100807648521</v>
      </c>
      <c r="BB124" s="118">
        <v>0.86968899192351479</v>
      </c>
      <c r="BC124" s="117">
        <v>-0.13961961179259463</v>
      </c>
      <c r="BD124" s="118">
        <v>100</v>
      </c>
      <c r="BE124">
        <v>0.14983633147784567</v>
      </c>
      <c r="CM124">
        <v>0.82825133799885375</v>
      </c>
      <c r="CN124">
        <v>0</v>
      </c>
      <c r="CO124">
        <v>1</v>
      </c>
      <c r="CP124">
        <v>51</v>
      </c>
      <c r="CQ124">
        <v>69</v>
      </c>
      <c r="CR124">
        <v>5.555555555555558E-2</v>
      </c>
      <c r="CS124">
        <v>0.28125</v>
      </c>
      <c r="CT124">
        <v>0</v>
      </c>
    </row>
    <row r="125" spans="1:98" x14ac:dyDescent="0.3">
      <c r="A125" s="129">
        <v>1</v>
      </c>
      <c r="B125" s="131">
        <v>1</v>
      </c>
      <c r="C125" s="170">
        <v>2.9</v>
      </c>
      <c r="D125" s="171">
        <v>67</v>
      </c>
      <c r="E125" s="130">
        <v>9</v>
      </c>
      <c r="F125" s="203">
        <v>0.63700000000000001</v>
      </c>
      <c r="G125" s="130">
        <v>188</v>
      </c>
      <c r="H125" s="130">
        <v>4</v>
      </c>
      <c r="I125" s="130">
        <v>76</v>
      </c>
      <c r="J125" s="130">
        <v>30</v>
      </c>
      <c r="K125" s="130">
        <v>12</v>
      </c>
      <c r="L125" s="130">
        <v>1</v>
      </c>
      <c r="M125" s="204">
        <v>37</v>
      </c>
      <c r="N125" s="171">
        <v>49</v>
      </c>
      <c r="O125" s="205">
        <v>4.9723756906077346E-2</v>
      </c>
      <c r="P125" s="172">
        <v>181</v>
      </c>
      <c r="Q125" s="172">
        <v>190</v>
      </c>
      <c r="R125" s="170">
        <v>16.2</v>
      </c>
      <c r="S125" s="130">
        <v>0</v>
      </c>
      <c r="T125" s="208"/>
      <c r="U125" s="208"/>
      <c r="V125" s="208"/>
      <c r="W125" s="208"/>
      <c r="X125" s="208"/>
      <c r="Y125" s="208"/>
      <c r="Z125" s="208"/>
      <c r="AA125" s="208"/>
      <c r="AB125" s="208"/>
      <c r="AC125" s="208"/>
      <c r="AD125">
        <v>1</v>
      </c>
      <c r="AE125">
        <v>1</v>
      </c>
      <c r="AF125">
        <v>2.5</v>
      </c>
      <c r="AG125">
        <v>61</v>
      </c>
      <c r="AH125">
        <v>7</v>
      </c>
      <c r="AI125">
        <v>0.96</v>
      </c>
      <c r="AJ125">
        <v>213</v>
      </c>
      <c r="AK125">
        <v>2</v>
      </c>
      <c r="AL125">
        <v>101</v>
      </c>
      <c r="AM125">
        <v>30</v>
      </c>
      <c r="AN125">
        <v>10</v>
      </c>
      <c r="AO125">
        <v>5</v>
      </c>
      <c r="AP125">
        <v>39</v>
      </c>
      <c r="AQ125">
        <v>43</v>
      </c>
      <c r="AR125">
        <v>2.976190476190476E-2</v>
      </c>
      <c r="AS125">
        <v>168</v>
      </c>
      <c r="AT125">
        <v>173</v>
      </c>
      <c r="AU125">
        <v>13.1</v>
      </c>
      <c r="AV125" s="117">
        <v>1</v>
      </c>
      <c r="AW125" s="113">
        <v>0</v>
      </c>
      <c r="AX125" s="118">
        <v>1</v>
      </c>
      <c r="AY125">
        <v>1</v>
      </c>
      <c r="AZ125">
        <v>0.44906153590258113</v>
      </c>
      <c r="BA125" s="117">
        <v>0.44906153590258113</v>
      </c>
      <c r="BB125" s="118">
        <v>0.55093846409741887</v>
      </c>
      <c r="BC125" s="117">
        <v>-0.80059534962253842</v>
      </c>
      <c r="BD125" s="118">
        <v>0</v>
      </c>
      <c r="BE125">
        <v>1.2268662979341405</v>
      </c>
      <c r="CM125">
        <v>0.83672728530493456</v>
      </c>
      <c r="CN125">
        <v>0</v>
      </c>
      <c r="CO125">
        <v>1</v>
      </c>
      <c r="CP125">
        <v>51</v>
      </c>
      <c r="CQ125">
        <v>70</v>
      </c>
      <c r="CR125">
        <v>5.555555555555558E-2</v>
      </c>
      <c r="CS125">
        <v>0.27083333333333337</v>
      </c>
      <c r="CT125">
        <v>0</v>
      </c>
    </row>
    <row r="126" spans="1:98" x14ac:dyDescent="0.3">
      <c r="A126" s="129">
        <v>1</v>
      </c>
      <c r="B126" s="131">
        <v>1</v>
      </c>
      <c r="C126" s="170">
        <v>2.2999999999999998</v>
      </c>
      <c r="D126" s="171">
        <v>65</v>
      </c>
      <c r="E126" s="130">
        <v>9</v>
      </c>
      <c r="F126" s="203">
        <v>0.27500000000000002</v>
      </c>
      <c r="G126" s="130">
        <v>139</v>
      </c>
      <c r="H126" s="130">
        <v>1</v>
      </c>
      <c r="I126" s="130">
        <v>124</v>
      </c>
      <c r="J126" s="130">
        <v>34</v>
      </c>
      <c r="K126" s="130">
        <v>11</v>
      </c>
      <c r="L126" s="130">
        <v>2</v>
      </c>
      <c r="M126" s="204">
        <v>40</v>
      </c>
      <c r="N126" s="171">
        <v>59</v>
      </c>
      <c r="O126" s="205">
        <v>2.9585798816568046E-2</v>
      </c>
      <c r="P126" s="172">
        <v>169</v>
      </c>
      <c r="Q126" s="172">
        <v>174</v>
      </c>
      <c r="R126" s="170">
        <v>11.4</v>
      </c>
      <c r="S126" s="130">
        <v>0</v>
      </c>
      <c r="T126" s="208"/>
      <c r="U126" s="208"/>
      <c r="V126" s="208"/>
      <c r="W126" s="208"/>
      <c r="X126" s="208"/>
      <c r="Y126" s="208"/>
      <c r="Z126" s="208"/>
      <c r="AA126" s="208"/>
      <c r="AB126" s="208"/>
      <c r="AC126" s="208"/>
      <c r="AD126">
        <v>1</v>
      </c>
      <c r="AE126">
        <v>1</v>
      </c>
      <c r="AF126">
        <v>2.5</v>
      </c>
      <c r="AG126">
        <v>70</v>
      </c>
      <c r="AH126">
        <v>5</v>
      </c>
      <c r="AI126">
        <v>0.29099999999999998</v>
      </c>
      <c r="AJ126">
        <v>182</v>
      </c>
      <c r="AK126">
        <v>3</v>
      </c>
      <c r="AL126">
        <v>132</v>
      </c>
      <c r="AM126">
        <v>31</v>
      </c>
      <c r="AN126">
        <v>6</v>
      </c>
      <c r="AO126">
        <v>2</v>
      </c>
      <c r="AP126">
        <v>35</v>
      </c>
      <c r="AQ126">
        <v>74</v>
      </c>
      <c r="AR126">
        <v>2.976190476190476E-2</v>
      </c>
      <c r="AS126">
        <v>168</v>
      </c>
      <c r="AT126">
        <v>173</v>
      </c>
      <c r="AU126">
        <v>14</v>
      </c>
      <c r="AV126" s="117">
        <v>1</v>
      </c>
      <c r="AW126" s="113">
        <v>0</v>
      </c>
      <c r="AX126" s="118">
        <v>1</v>
      </c>
      <c r="AY126">
        <v>1</v>
      </c>
      <c r="AZ126">
        <v>0.35775736316620832</v>
      </c>
      <c r="BA126" s="117">
        <v>0.35775736316620832</v>
      </c>
      <c r="BB126" s="118">
        <v>0.64224263683379168</v>
      </c>
      <c r="BC126" s="117">
        <v>-1.0279002788811868</v>
      </c>
      <c r="BD126" s="118">
        <v>0</v>
      </c>
      <c r="BE126">
        <v>1.7951905480011494</v>
      </c>
      <c r="CM126">
        <v>0.8376101729544424</v>
      </c>
      <c r="CN126">
        <v>0</v>
      </c>
      <c r="CO126">
        <v>1</v>
      </c>
      <c r="CP126">
        <v>51</v>
      </c>
      <c r="CQ126">
        <v>71</v>
      </c>
      <c r="CR126">
        <v>5.555555555555558E-2</v>
      </c>
      <c r="CS126">
        <v>0.26041666666666663</v>
      </c>
      <c r="CT126">
        <v>0</v>
      </c>
    </row>
    <row r="127" spans="1:98" x14ac:dyDescent="0.3">
      <c r="A127" s="129">
        <v>1</v>
      </c>
      <c r="B127" s="131">
        <v>1</v>
      </c>
      <c r="C127" s="170">
        <v>3.2</v>
      </c>
      <c r="D127" s="171">
        <v>89</v>
      </c>
      <c r="E127" s="130">
        <v>6</v>
      </c>
      <c r="F127" s="203">
        <v>0.71099999999999997</v>
      </c>
      <c r="G127" s="130">
        <v>232</v>
      </c>
      <c r="H127" s="130">
        <v>4</v>
      </c>
      <c r="I127" s="130">
        <v>99</v>
      </c>
      <c r="J127" s="130">
        <v>47</v>
      </c>
      <c r="K127" s="130">
        <v>13</v>
      </c>
      <c r="L127" s="130">
        <v>3</v>
      </c>
      <c r="M127" s="204">
        <v>37</v>
      </c>
      <c r="N127" s="171">
        <v>89</v>
      </c>
      <c r="O127" s="205">
        <v>5.4644808743169397E-2</v>
      </c>
      <c r="P127" s="172">
        <v>183</v>
      </c>
      <c r="Q127" s="172">
        <v>193</v>
      </c>
      <c r="R127" s="170">
        <v>18.3</v>
      </c>
      <c r="S127" s="130">
        <v>0</v>
      </c>
      <c r="T127" s="208"/>
      <c r="U127" s="208"/>
      <c r="V127" s="208"/>
      <c r="W127" s="208"/>
      <c r="X127" s="208"/>
      <c r="Y127" s="208"/>
      <c r="Z127" s="208"/>
      <c r="AA127" s="208"/>
      <c r="AB127" s="208"/>
      <c r="AC127" s="208"/>
      <c r="AD127">
        <v>1</v>
      </c>
      <c r="AE127">
        <v>1</v>
      </c>
      <c r="AF127">
        <v>2.6</v>
      </c>
      <c r="AG127">
        <v>67</v>
      </c>
      <c r="AH127">
        <v>8</v>
      </c>
      <c r="AI127">
        <v>4.4999999999999998E-2</v>
      </c>
      <c r="AJ127">
        <v>187</v>
      </c>
      <c r="AK127">
        <v>0</v>
      </c>
      <c r="AL127">
        <v>73</v>
      </c>
      <c r="AM127">
        <v>29</v>
      </c>
      <c r="AN127">
        <v>13</v>
      </c>
      <c r="AO127">
        <v>1</v>
      </c>
      <c r="AP127">
        <v>41</v>
      </c>
      <c r="AQ127">
        <v>45</v>
      </c>
      <c r="AR127">
        <v>5.4945054945054944E-2</v>
      </c>
      <c r="AS127">
        <v>182</v>
      </c>
      <c r="AT127">
        <v>192</v>
      </c>
      <c r="AU127">
        <v>16.2</v>
      </c>
      <c r="AV127" s="117">
        <v>1</v>
      </c>
      <c r="AW127" s="113">
        <v>0</v>
      </c>
      <c r="AX127" s="118">
        <v>1</v>
      </c>
      <c r="AY127">
        <v>1</v>
      </c>
      <c r="AZ127">
        <v>0.41926919281678815</v>
      </c>
      <c r="BA127" s="117">
        <v>0.41926919281678815</v>
      </c>
      <c r="BB127" s="118">
        <v>0.58073080718321179</v>
      </c>
      <c r="BC127" s="117">
        <v>-0.86924210039572225</v>
      </c>
      <c r="BD127" s="118">
        <v>0</v>
      </c>
      <c r="BE127">
        <v>1.3851025000946802</v>
      </c>
      <c r="CM127">
        <v>0.83845716928916603</v>
      </c>
      <c r="CN127">
        <v>0</v>
      </c>
      <c r="CO127">
        <v>1</v>
      </c>
      <c r="CP127">
        <v>51</v>
      </c>
      <c r="CQ127">
        <v>72</v>
      </c>
      <c r="CR127">
        <v>5.555555555555558E-2</v>
      </c>
      <c r="CS127">
        <v>0.25</v>
      </c>
      <c r="CT127">
        <v>0</v>
      </c>
    </row>
    <row r="128" spans="1:98" x14ac:dyDescent="0.3">
      <c r="A128" s="129">
        <v>1</v>
      </c>
      <c r="B128" s="131">
        <v>1</v>
      </c>
      <c r="C128" s="170">
        <v>1.8</v>
      </c>
      <c r="D128" s="171">
        <v>53</v>
      </c>
      <c r="E128" s="130">
        <v>10</v>
      </c>
      <c r="F128" s="203">
        <v>1.2</v>
      </c>
      <c r="G128" s="130">
        <v>83</v>
      </c>
      <c r="H128" s="130">
        <v>2</v>
      </c>
      <c r="I128" s="130">
        <v>90</v>
      </c>
      <c r="J128" s="130">
        <v>33</v>
      </c>
      <c r="K128" s="130">
        <v>8</v>
      </c>
      <c r="L128" s="130">
        <v>2</v>
      </c>
      <c r="M128" s="204">
        <v>39</v>
      </c>
      <c r="N128" s="171">
        <v>109</v>
      </c>
      <c r="O128" s="205">
        <v>4.0697674418604654E-2</v>
      </c>
      <c r="P128" s="172">
        <v>172</v>
      </c>
      <c r="Q128" s="172">
        <v>179</v>
      </c>
      <c r="R128" s="170">
        <v>8.6999999999999993</v>
      </c>
      <c r="S128" s="130">
        <v>1</v>
      </c>
      <c r="T128" s="208"/>
      <c r="U128" s="208"/>
      <c r="V128" s="208"/>
      <c r="W128" s="208"/>
      <c r="X128" s="208"/>
      <c r="Y128" s="208"/>
      <c r="Z128" s="208"/>
      <c r="AA128" s="208"/>
      <c r="AB128" s="208"/>
      <c r="AC128" s="208"/>
      <c r="AD128">
        <v>1</v>
      </c>
      <c r="AE128">
        <v>1</v>
      </c>
      <c r="AF128">
        <v>2.6</v>
      </c>
      <c r="AG128">
        <v>70</v>
      </c>
      <c r="AH128">
        <v>6</v>
      </c>
      <c r="AI128">
        <v>0.82799999999999996</v>
      </c>
      <c r="AJ128">
        <v>213</v>
      </c>
      <c r="AK128">
        <v>3</v>
      </c>
      <c r="AL128">
        <v>105</v>
      </c>
      <c r="AM128">
        <v>37</v>
      </c>
      <c r="AN128">
        <v>15</v>
      </c>
      <c r="AO128">
        <v>2</v>
      </c>
      <c r="AP128">
        <v>37</v>
      </c>
      <c r="AQ128">
        <v>75</v>
      </c>
      <c r="AR128">
        <v>4.7619047619047616E-2</v>
      </c>
      <c r="AS128">
        <v>168</v>
      </c>
      <c r="AT128">
        <v>176</v>
      </c>
      <c r="AU128">
        <v>14.8</v>
      </c>
      <c r="AV128" s="117">
        <v>1</v>
      </c>
      <c r="AW128" s="113">
        <v>0</v>
      </c>
      <c r="AX128" s="118">
        <v>1</v>
      </c>
      <c r="AY128">
        <v>1</v>
      </c>
      <c r="AZ128">
        <v>0.66920844333527096</v>
      </c>
      <c r="BA128" s="117">
        <v>0.66920844333527096</v>
      </c>
      <c r="BB128" s="118">
        <v>0.33079155666472904</v>
      </c>
      <c r="BC128" s="117">
        <v>-0.40165969289097686</v>
      </c>
      <c r="BD128" s="118">
        <v>100</v>
      </c>
      <c r="BE128">
        <v>0.49430272429931621</v>
      </c>
      <c r="CM128">
        <v>0.84113214893593402</v>
      </c>
      <c r="CN128">
        <v>0</v>
      </c>
      <c r="CO128">
        <v>1</v>
      </c>
      <c r="CP128">
        <v>51</v>
      </c>
      <c r="CQ128">
        <v>73</v>
      </c>
      <c r="CR128">
        <v>5.555555555555558E-2</v>
      </c>
      <c r="CS128">
        <v>0.23958333333333337</v>
      </c>
      <c r="CT128">
        <v>0</v>
      </c>
    </row>
    <row r="129" spans="1:98" x14ac:dyDescent="0.3">
      <c r="A129" s="129">
        <v>0</v>
      </c>
      <c r="B129" s="131">
        <v>0</v>
      </c>
      <c r="C129" s="170">
        <v>1.8</v>
      </c>
      <c r="D129" s="171">
        <v>44</v>
      </c>
      <c r="E129" s="130">
        <v>14</v>
      </c>
      <c r="F129" s="203">
        <v>1.2270000000000001</v>
      </c>
      <c r="G129" s="130">
        <v>100</v>
      </c>
      <c r="H129" s="130">
        <v>5</v>
      </c>
      <c r="I129" s="130">
        <v>98</v>
      </c>
      <c r="J129" s="130">
        <v>37</v>
      </c>
      <c r="K129" s="130">
        <v>10</v>
      </c>
      <c r="L129" s="130">
        <v>4</v>
      </c>
      <c r="M129" s="204">
        <v>41</v>
      </c>
      <c r="N129" s="171">
        <v>20</v>
      </c>
      <c r="O129" s="205">
        <v>4.046242774566474E-2</v>
      </c>
      <c r="P129" s="172">
        <v>173</v>
      </c>
      <c r="Q129" s="172">
        <v>180</v>
      </c>
      <c r="R129" s="170">
        <v>9.1</v>
      </c>
      <c r="S129" s="130">
        <v>1</v>
      </c>
      <c r="T129" s="208"/>
      <c r="U129" s="208"/>
      <c r="V129" s="208"/>
      <c r="W129" s="208"/>
      <c r="X129" s="208"/>
      <c r="Y129" s="208"/>
      <c r="Z129" s="208"/>
      <c r="AA129" s="208"/>
      <c r="AB129" s="208"/>
      <c r="AC129" s="208"/>
      <c r="AD129">
        <v>1</v>
      </c>
      <c r="AE129">
        <v>1</v>
      </c>
      <c r="AF129">
        <v>2.6</v>
      </c>
      <c r="AG129">
        <v>71</v>
      </c>
      <c r="AH129">
        <v>13</v>
      </c>
      <c r="AI129">
        <v>0.121</v>
      </c>
      <c r="AJ129">
        <v>116</v>
      </c>
      <c r="AK129">
        <v>0</v>
      </c>
      <c r="AL129">
        <v>82</v>
      </c>
      <c r="AM129">
        <v>34</v>
      </c>
      <c r="AN129">
        <v>8</v>
      </c>
      <c r="AO129">
        <v>2</v>
      </c>
      <c r="AP129">
        <v>47</v>
      </c>
      <c r="AQ129">
        <v>51</v>
      </c>
      <c r="AR129">
        <v>4.3243243243243246E-2</v>
      </c>
      <c r="AS129">
        <v>185</v>
      </c>
      <c r="AT129">
        <v>193</v>
      </c>
      <c r="AU129">
        <v>12.2</v>
      </c>
      <c r="AV129" s="117">
        <v>0</v>
      </c>
      <c r="AW129" s="113">
        <v>1</v>
      </c>
      <c r="AX129" s="118">
        <v>1</v>
      </c>
      <c r="AY129">
        <v>0</v>
      </c>
      <c r="AZ129">
        <v>0.2853027577628518</v>
      </c>
      <c r="BA129" s="117">
        <v>0.2853027577628518</v>
      </c>
      <c r="BB129" s="118">
        <v>0.71469724223714826</v>
      </c>
      <c r="BC129" s="117">
        <v>-0.33589626339363543</v>
      </c>
      <c r="BD129" s="118">
        <v>100</v>
      </c>
      <c r="BE129">
        <v>0.39919386965842474</v>
      </c>
      <c r="CM129">
        <v>0.85195299099534616</v>
      </c>
      <c r="CN129">
        <v>0</v>
      </c>
      <c r="CO129">
        <v>1</v>
      </c>
      <c r="CP129">
        <v>51</v>
      </c>
      <c r="CQ129">
        <v>74</v>
      </c>
      <c r="CR129">
        <v>5.555555555555558E-2</v>
      </c>
      <c r="CS129">
        <v>0.22916666666666663</v>
      </c>
      <c r="CT129">
        <v>0</v>
      </c>
    </row>
    <row r="130" spans="1:98" x14ac:dyDescent="0.3">
      <c r="A130" s="129">
        <v>0</v>
      </c>
      <c r="B130" s="131">
        <v>0</v>
      </c>
      <c r="C130" s="170">
        <v>1.8</v>
      </c>
      <c r="D130" s="171">
        <v>46</v>
      </c>
      <c r="E130" s="130">
        <v>7</v>
      </c>
      <c r="F130" s="203">
        <v>1.9630000000000001</v>
      </c>
      <c r="G130" s="130">
        <v>113</v>
      </c>
      <c r="H130" s="130">
        <v>4</v>
      </c>
      <c r="I130" s="130">
        <v>85</v>
      </c>
      <c r="J130" s="130">
        <v>28</v>
      </c>
      <c r="K130" s="130">
        <v>10</v>
      </c>
      <c r="L130" s="130">
        <v>1</v>
      </c>
      <c r="M130" s="204">
        <v>39</v>
      </c>
      <c r="N130" s="171">
        <v>22</v>
      </c>
      <c r="O130" s="205">
        <v>2.8409090909090908E-2</v>
      </c>
      <c r="P130" s="172">
        <v>176</v>
      </c>
      <c r="Q130" s="172">
        <v>181</v>
      </c>
      <c r="R130" s="170">
        <v>9.6999999999999993</v>
      </c>
      <c r="S130" s="130">
        <v>1</v>
      </c>
      <c r="T130" s="208"/>
      <c r="U130" s="208"/>
      <c r="V130" s="208"/>
      <c r="W130" s="208"/>
      <c r="X130" s="208"/>
      <c r="Y130" s="208"/>
      <c r="Z130" s="208"/>
      <c r="AA130" s="208"/>
      <c r="AB130" s="208"/>
      <c r="AC130" s="208"/>
      <c r="AD130">
        <v>1</v>
      </c>
      <c r="AE130">
        <v>1</v>
      </c>
      <c r="AF130">
        <v>2.7</v>
      </c>
      <c r="AG130">
        <v>62</v>
      </c>
      <c r="AH130">
        <v>6</v>
      </c>
      <c r="AI130">
        <v>2.0190000000000001</v>
      </c>
      <c r="AJ130">
        <v>238</v>
      </c>
      <c r="AK130">
        <v>0</v>
      </c>
      <c r="AL130">
        <v>77</v>
      </c>
      <c r="AM130">
        <v>32</v>
      </c>
      <c r="AN130">
        <v>15</v>
      </c>
      <c r="AO130">
        <v>4</v>
      </c>
      <c r="AP130">
        <v>37</v>
      </c>
      <c r="AQ130">
        <v>40</v>
      </c>
      <c r="AR130">
        <v>4.9180327868852458E-2</v>
      </c>
      <c r="AS130">
        <v>183</v>
      </c>
      <c r="AT130">
        <v>192</v>
      </c>
      <c r="AU130">
        <v>18.5</v>
      </c>
      <c r="AV130" s="117">
        <v>1</v>
      </c>
      <c r="AW130" s="113">
        <v>0</v>
      </c>
      <c r="AX130" s="118">
        <v>1</v>
      </c>
      <c r="AY130">
        <v>1</v>
      </c>
      <c r="AZ130">
        <v>0.63204611113605047</v>
      </c>
      <c r="BA130" s="117">
        <v>0.63204611113605047</v>
      </c>
      <c r="BB130" s="118">
        <v>0.36795388886394953</v>
      </c>
      <c r="BC130" s="117">
        <v>-0.45879292683847128</v>
      </c>
      <c r="BD130" s="118">
        <v>100</v>
      </c>
      <c r="BE130">
        <v>0.58216304535531904</v>
      </c>
      <c r="CM130">
        <v>0.85786811385963857</v>
      </c>
      <c r="CN130">
        <v>0</v>
      </c>
      <c r="CO130">
        <v>1</v>
      </c>
      <c r="CP130">
        <v>51</v>
      </c>
      <c r="CQ130">
        <v>75</v>
      </c>
      <c r="CR130">
        <v>5.555555555555558E-2</v>
      </c>
      <c r="CS130">
        <v>0.21875</v>
      </c>
      <c r="CT130">
        <v>0</v>
      </c>
    </row>
    <row r="131" spans="1:98" x14ac:dyDescent="0.3">
      <c r="A131" s="129">
        <v>0</v>
      </c>
      <c r="B131" s="131">
        <v>0</v>
      </c>
      <c r="C131" s="170">
        <v>1.6</v>
      </c>
      <c r="D131" s="171">
        <v>58</v>
      </c>
      <c r="E131" s="130">
        <v>17</v>
      </c>
      <c r="F131" s="203">
        <v>0.496</v>
      </c>
      <c r="G131" s="130">
        <v>100</v>
      </c>
      <c r="H131" s="130">
        <v>2</v>
      </c>
      <c r="I131" s="130">
        <v>136</v>
      </c>
      <c r="J131" s="130">
        <v>42</v>
      </c>
      <c r="K131" s="130">
        <v>5</v>
      </c>
      <c r="L131" s="130">
        <v>3</v>
      </c>
      <c r="M131" s="204">
        <v>43</v>
      </c>
      <c r="N131" s="171">
        <v>39</v>
      </c>
      <c r="O131" s="205">
        <v>2.4844720496894408E-2</v>
      </c>
      <c r="P131" s="172">
        <v>161</v>
      </c>
      <c r="Q131" s="172">
        <v>165</v>
      </c>
      <c r="R131" s="170">
        <v>6.6</v>
      </c>
      <c r="S131" s="130">
        <v>0</v>
      </c>
      <c r="T131" s="208"/>
      <c r="U131" s="208"/>
      <c r="V131" s="208"/>
      <c r="W131" s="208"/>
      <c r="X131" s="208"/>
      <c r="Y131" s="208"/>
      <c r="Z131" s="208"/>
      <c r="AA131" s="208"/>
      <c r="AB131" s="208"/>
      <c r="AC131" s="208"/>
      <c r="AD131">
        <v>1</v>
      </c>
      <c r="AE131">
        <v>1</v>
      </c>
      <c r="AF131">
        <v>2.7</v>
      </c>
      <c r="AG131">
        <v>65</v>
      </c>
      <c r="AH131">
        <v>8</v>
      </c>
      <c r="AI131">
        <v>0.93700000000000006</v>
      </c>
      <c r="AJ131">
        <v>215</v>
      </c>
      <c r="AK131">
        <v>4</v>
      </c>
      <c r="AL131">
        <v>112</v>
      </c>
      <c r="AM131">
        <v>31</v>
      </c>
      <c r="AN131">
        <v>12</v>
      </c>
      <c r="AO131">
        <v>5</v>
      </c>
      <c r="AP131">
        <v>40</v>
      </c>
      <c r="AQ131">
        <v>42</v>
      </c>
      <c r="AR131">
        <v>4.9180327868852458E-2</v>
      </c>
      <c r="AS131">
        <v>183</v>
      </c>
      <c r="AT131">
        <v>192</v>
      </c>
      <c r="AU131">
        <v>17.100000000000001</v>
      </c>
      <c r="AV131" s="117">
        <v>0</v>
      </c>
      <c r="AW131" s="113">
        <v>1</v>
      </c>
      <c r="AX131" s="118">
        <v>1</v>
      </c>
      <c r="AY131">
        <v>0</v>
      </c>
      <c r="AZ131">
        <v>0.77816253051135142</v>
      </c>
      <c r="BA131" s="117">
        <v>0.77816253051135142</v>
      </c>
      <c r="BB131" s="118">
        <v>0.22183746948864858</v>
      </c>
      <c r="BC131" s="117">
        <v>-1.5058102846606594</v>
      </c>
      <c r="BD131" s="118">
        <v>0</v>
      </c>
      <c r="BE131">
        <v>3.5078047559101369</v>
      </c>
      <c r="CM131">
        <v>0.86361482328984152</v>
      </c>
      <c r="CN131">
        <v>0</v>
      </c>
      <c r="CO131">
        <v>1</v>
      </c>
      <c r="CP131">
        <v>51</v>
      </c>
      <c r="CQ131">
        <v>76</v>
      </c>
      <c r="CR131">
        <v>5.555555555555558E-2</v>
      </c>
      <c r="CS131">
        <v>0.20833333333333337</v>
      </c>
      <c r="CT131">
        <v>3.8580246913580193E-3</v>
      </c>
    </row>
    <row r="132" spans="1:98" x14ac:dyDescent="0.3">
      <c r="A132" s="129">
        <v>0</v>
      </c>
      <c r="B132" s="131">
        <v>1</v>
      </c>
      <c r="C132" s="170">
        <v>2.2000000000000002</v>
      </c>
      <c r="D132" s="171">
        <v>62</v>
      </c>
      <c r="E132" s="130">
        <v>23</v>
      </c>
      <c r="F132" s="203">
        <v>0.42399999999999999</v>
      </c>
      <c r="G132" s="130">
        <v>123</v>
      </c>
      <c r="H132" s="130">
        <v>2</v>
      </c>
      <c r="I132" s="130">
        <v>75</v>
      </c>
      <c r="J132" s="130">
        <v>49</v>
      </c>
      <c r="K132" s="130">
        <v>12</v>
      </c>
      <c r="L132" s="130">
        <v>3</v>
      </c>
      <c r="M132" s="204">
        <v>48</v>
      </c>
      <c r="N132" s="171">
        <v>43</v>
      </c>
      <c r="O132" s="205">
        <v>3.1847133757961783E-2</v>
      </c>
      <c r="P132" s="172">
        <v>157</v>
      </c>
      <c r="Q132" s="172">
        <v>162</v>
      </c>
      <c r="R132" s="170">
        <v>9.1</v>
      </c>
      <c r="S132" s="130">
        <v>0</v>
      </c>
      <c r="T132" s="208"/>
      <c r="U132" s="208"/>
      <c r="V132" s="208"/>
      <c r="W132" s="208"/>
      <c r="X132" s="208"/>
      <c r="Y132" s="208"/>
      <c r="Z132" s="208"/>
      <c r="AA132" s="208"/>
      <c r="AB132" s="208"/>
      <c r="AC132" s="208"/>
      <c r="AD132">
        <v>1</v>
      </c>
      <c r="AE132">
        <v>1</v>
      </c>
      <c r="AF132">
        <v>2.7</v>
      </c>
      <c r="AG132">
        <v>71</v>
      </c>
      <c r="AH132">
        <v>5</v>
      </c>
      <c r="AI132">
        <v>1.28</v>
      </c>
      <c r="AJ132">
        <v>141</v>
      </c>
      <c r="AK132">
        <v>2</v>
      </c>
      <c r="AL132">
        <v>96</v>
      </c>
      <c r="AM132">
        <v>28</v>
      </c>
      <c r="AN132">
        <v>9</v>
      </c>
      <c r="AO132">
        <v>1</v>
      </c>
      <c r="AP132">
        <v>37</v>
      </c>
      <c r="AQ132">
        <v>54</v>
      </c>
      <c r="AR132">
        <v>3.3333333333333333E-2</v>
      </c>
      <c r="AS132">
        <v>180</v>
      </c>
      <c r="AT132">
        <v>186</v>
      </c>
      <c r="AU132">
        <v>13.4</v>
      </c>
      <c r="AV132" s="117">
        <v>0</v>
      </c>
      <c r="AW132" s="113">
        <v>1</v>
      </c>
      <c r="AX132" s="118">
        <v>1</v>
      </c>
      <c r="AY132">
        <v>0</v>
      </c>
      <c r="AZ132">
        <v>0.69604523823010167</v>
      </c>
      <c r="BA132" s="117">
        <v>0.69604523823010167</v>
      </c>
      <c r="BB132" s="118">
        <v>0.30395476176989833</v>
      </c>
      <c r="BC132" s="117">
        <v>-1.1908763986166568</v>
      </c>
      <c r="BD132" s="118">
        <v>0</v>
      </c>
      <c r="BE132">
        <v>2.2899632635366509</v>
      </c>
      <c r="CM132">
        <v>0.87830088194342026</v>
      </c>
      <c r="CN132">
        <v>1</v>
      </c>
      <c r="CO132">
        <v>0</v>
      </c>
      <c r="CP132">
        <v>52</v>
      </c>
      <c r="CQ132">
        <v>76</v>
      </c>
      <c r="CR132">
        <v>3.703703703703709E-2</v>
      </c>
      <c r="CS132">
        <v>0.20833333333333337</v>
      </c>
      <c r="CT132">
        <v>0</v>
      </c>
    </row>
    <row r="133" spans="1:98" x14ac:dyDescent="0.3">
      <c r="A133" s="129">
        <v>1</v>
      </c>
      <c r="B133" s="131">
        <v>0</v>
      </c>
      <c r="C133" s="170">
        <v>2.1</v>
      </c>
      <c r="D133" s="171">
        <v>62</v>
      </c>
      <c r="E133" s="130">
        <v>11</v>
      </c>
      <c r="F133" s="203">
        <v>1.1519999999999999</v>
      </c>
      <c r="G133" s="130">
        <v>106</v>
      </c>
      <c r="H133" s="130">
        <v>2</v>
      </c>
      <c r="I133" s="130">
        <v>96</v>
      </c>
      <c r="J133" s="130">
        <v>42</v>
      </c>
      <c r="K133" s="130">
        <v>8</v>
      </c>
      <c r="L133" s="130">
        <v>3</v>
      </c>
      <c r="M133" s="204">
        <v>42</v>
      </c>
      <c r="N133" s="171">
        <v>49</v>
      </c>
      <c r="O133" s="205">
        <v>4.0935672514619881E-2</v>
      </c>
      <c r="P133" s="172">
        <v>171</v>
      </c>
      <c r="Q133" s="172">
        <v>178</v>
      </c>
      <c r="R133" s="170">
        <v>9.6999999999999993</v>
      </c>
      <c r="S133" s="130">
        <v>1</v>
      </c>
      <c r="T133" s="208"/>
      <c r="U133" s="208"/>
      <c r="V133" s="208"/>
      <c r="W133" s="208"/>
      <c r="X133" s="208"/>
      <c r="Y133" s="208"/>
      <c r="Z133" s="208"/>
      <c r="AA133" s="208"/>
      <c r="AB133" s="208"/>
      <c r="AC133" s="208"/>
      <c r="AD133">
        <v>1</v>
      </c>
      <c r="AE133">
        <v>1</v>
      </c>
      <c r="AF133">
        <v>2.8</v>
      </c>
      <c r="AG133">
        <v>67</v>
      </c>
      <c r="AH133">
        <v>9</v>
      </c>
      <c r="AI133">
        <v>0.05</v>
      </c>
      <c r="AJ133">
        <v>228</v>
      </c>
      <c r="AK133">
        <v>4</v>
      </c>
      <c r="AL133">
        <v>86</v>
      </c>
      <c r="AM133">
        <v>31</v>
      </c>
      <c r="AN133">
        <v>13</v>
      </c>
      <c r="AO133">
        <v>1</v>
      </c>
      <c r="AP133">
        <v>38</v>
      </c>
      <c r="AQ133">
        <v>70</v>
      </c>
      <c r="AR133">
        <v>4.6242774566473986E-2</v>
      </c>
      <c r="AS133">
        <v>173</v>
      </c>
      <c r="AT133">
        <v>181</v>
      </c>
      <c r="AU133">
        <v>15.7</v>
      </c>
      <c r="AV133" s="117">
        <v>0</v>
      </c>
      <c r="AW133" s="113">
        <v>1</v>
      </c>
      <c r="AX133" s="118">
        <v>1</v>
      </c>
      <c r="AY133">
        <v>0</v>
      </c>
      <c r="AZ133">
        <v>0.74015487758226739</v>
      </c>
      <c r="BA133" s="117">
        <v>0.74015487758226739</v>
      </c>
      <c r="BB133" s="118">
        <v>0.25984512241773261</v>
      </c>
      <c r="BC133" s="117">
        <v>-1.3476695084649419</v>
      </c>
      <c r="BD133" s="118">
        <v>0</v>
      </c>
      <c r="BE133">
        <v>2.8484463002248641</v>
      </c>
      <c r="CM133">
        <v>0.88069702146021689</v>
      </c>
      <c r="CN133">
        <v>0</v>
      </c>
      <c r="CO133">
        <v>1</v>
      </c>
      <c r="CP133">
        <v>52</v>
      </c>
      <c r="CQ133">
        <v>77</v>
      </c>
      <c r="CR133">
        <v>3.703703703703709E-2</v>
      </c>
      <c r="CS133">
        <v>0.19791666666666663</v>
      </c>
      <c r="CT133">
        <v>0</v>
      </c>
    </row>
    <row r="134" spans="1:98" x14ac:dyDescent="0.3">
      <c r="A134" s="129">
        <v>0</v>
      </c>
      <c r="B134" s="131">
        <v>0</v>
      </c>
      <c r="C134" s="170">
        <v>2.1</v>
      </c>
      <c r="D134" s="171">
        <v>46</v>
      </c>
      <c r="E134" s="130">
        <v>17</v>
      </c>
      <c r="F134" s="203">
        <v>1.4810000000000001</v>
      </c>
      <c r="G134" s="130">
        <v>126</v>
      </c>
      <c r="H134" s="130">
        <v>3</v>
      </c>
      <c r="I134" s="130">
        <v>97</v>
      </c>
      <c r="J134" s="130">
        <v>40</v>
      </c>
      <c r="K134" s="130">
        <v>1</v>
      </c>
      <c r="L134" s="130">
        <v>6</v>
      </c>
      <c r="M134" s="204">
        <v>47</v>
      </c>
      <c r="N134" s="171">
        <v>24</v>
      </c>
      <c r="O134" s="205">
        <v>3.125E-2</v>
      </c>
      <c r="P134" s="172">
        <v>160</v>
      </c>
      <c r="Q134" s="172">
        <v>165</v>
      </c>
      <c r="R134" s="170">
        <v>7.8</v>
      </c>
      <c r="S134" s="130">
        <v>0</v>
      </c>
      <c r="T134" s="208"/>
      <c r="U134" s="208"/>
      <c r="V134" s="208"/>
      <c r="W134" s="208"/>
      <c r="X134" s="208"/>
      <c r="Y134" s="208"/>
      <c r="Z134" s="208"/>
      <c r="AA134" s="208"/>
      <c r="AB134" s="208"/>
      <c r="AC134" s="208"/>
      <c r="AD134">
        <v>1</v>
      </c>
      <c r="AE134">
        <v>1</v>
      </c>
      <c r="AF134">
        <v>2.8</v>
      </c>
      <c r="AG134">
        <v>73</v>
      </c>
      <c r="AH134">
        <v>15</v>
      </c>
      <c r="AI134">
        <v>1.8360000000000001</v>
      </c>
      <c r="AJ134">
        <v>169</v>
      </c>
      <c r="AK134">
        <v>0</v>
      </c>
      <c r="AL134">
        <v>85</v>
      </c>
      <c r="AM134">
        <v>36</v>
      </c>
      <c r="AN134">
        <v>7</v>
      </c>
      <c r="AO134">
        <v>2</v>
      </c>
      <c r="AP134">
        <v>42</v>
      </c>
      <c r="AQ134">
        <v>83</v>
      </c>
      <c r="AR134">
        <v>4.4692737430167599E-2</v>
      </c>
      <c r="AS134">
        <v>179</v>
      </c>
      <c r="AT134">
        <v>187</v>
      </c>
      <c r="AU134">
        <v>13.2</v>
      </c>
      <c r="AV134" s="117">
        <v>0</v>
      </c>
      <c r="AW134" s="113">
        <v>1</v>
      </c>
      <c r="AX134" s="118">
        <v>1</v>
      </c>
      <c r="AY134">
        <v>0</v>
      </c>
      <c r="AZ134">
        <v>0.6735840006571161</v>
      </c>
      <c r="BA134" s="117">
        <v>0.6735840006571161</v>
      </c>
      <c r="BB134" s="118">
        <v>0.3264159993428839</v>
      </c>
      <c r="BC134" s="117">
        <v>-1.1195826394988884</v>
      </c>
      <c r="BD134" s="118">
        <v>0</v>
      </c>
      <c r="BE134">
        <v>2.0635753211029013</v>
      </c>
      <c r="CM134">
        <v>0.8841413356497112</v>
      </c>
      <c r="CN134">
        <v>0</v>
      </c>
      <c r="CO134">
        <v>1</v>
      </c>
      <c r="CP134">
        <v>52</v>
      </c>
      <c r="CQ134">
        <v>78</v>
      </c>
      <c r="CR134">
        <v>3.703703703703709E-2</v>
      </c>
      <c r="CS134">
        <v>0.1875</v>
      </c>
      <c r="CT134">
        <v>0</v>
      </c>
    </row>
    <row r="135" spans="1:98" x14ac:dyDescent="0.3">
      <c r="A135" s="129">
        <v>1</v>
      </c>
      <c r="B135" s="131">
        <v>0</v>
      </c>
      <c r="C135" s="170">
        <v>2.4</v>
      </c>
      <c r="D135" s="171">
        <v>66</v>
      </c>
      <c r="E135" s="130">
        <v>7</v>
      </c>
      <c r="F135" s="203">
        <v>2.2850000000000001</v>
      </c>
      <c r="G135" s="130">
        <v>200</v>
      </c>
      <c r="H135" s="130">
        <v>3</v>
      </c>
      <c r="I135" s="130">
        <v>124</v>
      </c>
      <c r="J135" s="130">
        <v>32</v>
      </c>
      <c r="K135" s="130">
        <v>9</v>
      </c>
      <c r="L135" s="130">
        <v>2</v>
      </c>
      <c r="M135" s="204">
        <v>32</v>
      </c>
      <c r="N135" s="171">
        <v>62</v>
      </c>
      <c r="O135" s="205">
        <v>3.5087719298245612E-2</v>
      </c>
      <c r="P135" s="172">
        <v>171</v>
      </c>
      <c r="Q135" s="172">
        <v>177</v>
      </c>
      <c r="R135" s="170">
        <v>13.9</v>
      </c>
      <c r="S135" s="130">
        <v>1</v>
      </c>
      <c r="T135" s="208"/>
      <c r="U135" s="208"/>
      <c r="V135" s="208"/>
      <c r="W135" s="208"/>
      <c r="X135" s="208"/>
      <c r="Y135" s="208"/>
      <c r="Z135" s="208"/>
      <c r="AA135" s="208"/>
      <c r="AB135" s="208"/>
      <c r="AC135" s="208"/>
      <c r="AD135">
        <v>1</v>
      </c>
      <c r="AE135">
        <v>1</v>
      </c>
      <c r="AF135">
        <v>2.9</v>
      </c>
      <c r="AG135">
        <v>67</v>
      </c>
      <c r="AH135">
        <v>9</v>
      </c>
      <c r="AI135">
        <v>0.63700000000000001</v>
      </c>
      <c r="AJ135">
        <v>188</v>
      </c>
      <c r="AK135">
        <v>4</v>
      </c>
      <c r="AL135">
        <v>76</v>
      </c>
      <c r="AM135">
        <v>30</v>
      </c>
      <c r="AN135">
        <v>12</v>
      </c>
      <c r="AO135">
        <v>1</v>
      </c>
      <c r="AP135">
        <v>37</v>
      </c>
      <c r="AQ135">
        <v>49</v>
      </c>
      <c r="AR135">
        <v>4.9723756906077346E-2</v>
      </c>
      <c r="AS135">
        <v>181</v>
      </c>
      <c r="AT135">
        <v>190</v>
      </c>
      <c r="AU135">
        <v>16.2</v>
      </c>
      <c r="AV135" s="117">
        <v>0</v>
      </c>
      <c r="AW135" s="113">
        <v>1</v>
      </c>
      <c r="AX135" s="118">
        <v>1</v>
      </c>
      <c r="AY135">
        <v>0</v>
      </c>
      <c r="AZ135">
        <v>0.78079875854874836</v>
      </c>
      <c r="BA135" s="117">
        <v>0.78079875854874836</v>
      </c>
      <c r="BB135" s="118">
        <v>0.21920124145125164</v>
      </c>
      <c r="BC135" s="117">
        <v>-1.5177650603693345</v>
      </c>
      <c r="BD135" s="118">
        <v>0</v>
      </c>
      <c r="BE135">
        <v>3.5620179583809106</v>
      </c>
      <c r="CM135">
        <v>0.88416575970063171</v>
      </c>
      <c r="CN135">
        <v>0</v>
      </c>
      <c r="CO135">
        <v>1</v>
      </c>
      <c r="CP135">
        <v>52</v>
      </c>
      <c r="CQ135">
        <v>79</v>
      </c>
      <c r="CR135">
        <v>3.703703703703709E-2</v>
      </c>
      <c r="CS135">
        <v>0.17708333333333337</v>
      </c>
      <c r="CT135">
        <v>0</v>
      </c>
    </row>
    <row r="136" spans="1:98" x14ac:dyDescent="0.3">
      <c r="A136" s="129">
        <v>0</v>
      </c>
      <c r="B136" s="131">
        <v>0</v>
      </c>
      <c r="C136" s="170">
        <v>2.2000000000000002</v>
      </c>
      <c r="D136" s="171">
        <v>56</v>
      </c>
      <c r="E136" s="130">
        <v>11</v>
      </c>
      <c r="F136" s="203">
        <v>0.29199999999999998</v>
      </c>
      <c r="G136" s="130">
        <v>47</v>
      </c>
      <c r="H136" s="130">
        <v>3</v>
      </c>
      <c r="I136" s="130">
        <v>111</v>
      </c>
      <c r="J136" s="130">
        <v>34</v>
      </c>
      <c r="K136" s="130">
        <v>9</v>
      </c>
      <c r="L136" s="130">
        <v>2</v>
      </c>
      <c r="M136" s="204">
        <v>38</v>
      </c>
      <c r="N136" s="171">
        <v>30</v>
      </c>
      <c r="O136" s="205">
        <v>3.9106145251396648E-2</v>
      </c>
      <c r="P136" s="172">
        <v>179</v>
      </c>
      <c r="Q136" s="172">
        <v>186</v>
      </c>
      <c r="R136" s="170">
        <v>10.3</v>
      </c>
      <c r="S136" s="130">
        <v>1</v>
      </c>
      <c r="T136" s="208"/>
      <c r="U136" s="208"/>
      <c r="V136" s="208"/>
      <c r="W136" s="208"/>
      <c r="X136" s="208"/>
      <c r="Y136" s="208"/>
      <c r="Z136" s="208"/>
      <c r="AA136" s="208"/>
      <c r="AB136" s="208"/>
      <c r="AC136" s="208"/>
      <c r="AD136">
        <v>1</v>
      </c>
      <c r="AE136">
        <v>1</v>
      </c>
      <c r="AF136">
        <v>2.9</v>
      </c>
      <c r="AG136">
        <v>76</v>
      </c>
      <c r="AH136">
        <v>5</v>
      </c>
      <c r="AI136">
        <v>0.81899999999999995</v>
      </c>
      <c r="AJ136">
        <v>266</v>
      </c>
      <c r="AK136">
        <v>4</v>
      </c>
      <c r="AL136">
        <v>92</v>
      </c>
      <c r="AM136">
        <v>52</v>
      </c>
      <c r="AN136">
        <v>18</v>
      </c>
      <c r="AO136">
        <v>5</v>
      </c>
      <c r="AP136">
        <v>34</v>
      </c>
      <c r="AQ136">
        <v>87</v>
      </c>
      <c r="AR136">
        <v>4.49438202247191E-2</v>
      </c>
      <c r="AS136">
        <v>178</v>
      </c>
      <c r="AT136">
        <v>186</v>
      </c>
      <c r="AU136">
        <v>17.100000000000001</v>
      </c>
      <c r="AV136" s="117">
        <v>0</v>
      </c>
      <c r="AW136" s="113">
        <v>1</v>
      </c>
      <c r="AX136" s="118">
        <v>1</v>
      </c>
      <c r="AY136">
        <v>0</v>
      </c>
      <c r="AZ136">
        <v>0.65480841776640475</v>
      </c>
      <c r="BA136" s="117">
        <v>0.65480841776640475</v>
      </c>
      <c r="BB136" s="118">
        <v>0.34519158223359525</v>
      </c>
      <c r="BC136" s="117">
        <v>-1.0636557052567599</v>
      </c>
      <c r="BD136" s="118">
        <v>0</v>
      </c>
      <c r="BE136">
        <v>1.8969420213824568</v>
      </c>
      <c r="CM136">
        <v>0.88504300744247433</v>
      </c>
      <c r="CN136">
        <v>0</v>
      </c>
      <c r="CO136">
        <v>1</v>
      </c>
      <c r="CP136">
        <v>52</v>
      </c>
      <c r="CQ136">
        <v>80</v>
      </c>
      <c r="CR136">
        <v>3.703703703703709E-2</v>
      </c>
      <c r="CS136">
        <v>0.16666666666666663</v>
      </c>
      <c r="CT136">
        <v>0</v>
      </c>
    </row>
    <row r="137" spans="1:98" x14ac:dyDescent="0.3">
      <c r="A137" s="129">
        <v>1</v>
      </c>
      <c r="B137" s="131">
        <v>1</v>
      </c>
      <c r="C137" s="170">
        <v>3</v>
      </c>
      <c r="D137" s="171">
        <v>82</v>
      </c>
      <c r="E137" s="130">
        <v>15</v>
      </c>
      <c r="F137" s="203">
        <v>0.88800000000000001</v>
      </c>
      <c r="G137" s="130">
        <v>202</v>
      </c>
      <c r="H137" s="130">
        <v>5</v>
      </c>
      <c r="I137" s="130">
        <v>147</v>
      </c>
      <c r="J137" s="130">
        <v>40</v>
      </c>
      <c r="K137" s="130">
        <v>7</v>
      </c>
      <c r="L137" s="130">
        <v>3</v>
      </c>
      <c r="M137" s="204">
        <v>42</v>
      </c>
      <c r="N137" s="171">
        <v>61</v>
      </c>
      <c r="O137" s="205">
        <v>4.4871794871794872E-2</v>
      </c>
      <c r="P137" s="172">
        <v>156</v>
      </c>
      <c r="Q137" s="172">
        <v>163</v>
      </c>
      <c r="R137" s="170">
        <v>11.7</v>
      </c>
      <c r="S137" s="130">
        <v>1</v>
      </c>
      <c r="T137" s="208"/>
      <c r="U137" s="208"/>
      <c r="V137" s="208"/>
      <c r="W137" s="208"/>
      <c r="X137" s="208"/>
      <c r="Y137" s="208"/>
      <c r="Z137" s="208"/>
      <c r="AA137" s="208"/>
      <c r="AB137" s="208"/>
      <c r="AC137" s="208"/>
      <c r="AD137">
        <v>1</v>
      </c>
      <c r="AE137">
        <v>1</v>
      </c>
      <c r="AF137">
        <v>3</v>
      </c>
      <c r="AG137">
        <v>68</v>
      </c>
      <c r="AH137">
        <v>4</v>
      </c>
      <c r="AI137">
        <v>2.3519999999999999</v>
      </c>
      <c r="AJ137">
        <v>209</v>
      </c>
      <c r="AK137">
        <v>0</v>
      </c>
      <c r="AL137">
        <v>85</v>
      </c>
      <c r="AM137">
        <v>30</v>
      </c>
      <c r="AN137">
        <v>12</v>
      </c>
      <c r="AO137">
        <v>2</v>
      </c>
      <c r="AP137">
        <v>50</v>
      </c>
      <c r="AQ137">
        <v>51</v>
      </c>
      <c r="AR137">
        <v>3.8461538461538464E-2</v>
      </c>
      <c r="AS137">
        <v>182</v>
      </c>
      <c r="AT137">
        <v>189</v>
      </c>
      <c r="AU137">
        <v>16.7</v>
      </c>
      <c r="AV137" s="117">
        <v>1</v>
      </c>
      <c r="AW137" s="113">
        <v>0</v>
      </c>
      <c r="AX137" s="118">
        <v>1</v>
      </c>
      <c r="AY137">
        <v>1</v>
      </c>
      <c r="AZ137">
        <v>0.64972276700753218</v>
      </c>
      <c r="BA137" s="117">
        <v>0.64972276700753218</v>
      </c>
      <c r="BB137" s="118">
        <v>0.35027723299246782</v>
      </c>
      <c r="BC137" s="117">
        <v>-0.43120951937079893</v>
      </c>
      <c r="BD137" s="118">
        <v>100</v>
      </c>
      <c r="BE137">
        <v>0.53911799120994486</v>
      </c>
      <c r="CM137">
        <v>0.88593484780275222</v>
      </c>
      <c r="CN137">
        <v>0</v>
      </c>
      <c r="CO137">
        <v>1</v>
      </c>
      <c r="CP137">
        <v>52</v>
      </c>
      <c r="CQ137">
        <v>81</v>
      </c>
      <c r="CR137">
        <v>3.703703703703709E-2</v>
      </c>
      <c r="CS137">
        <v>0.15625</v>
      </c>
      <c r="CT137">
        <v>0</v>
      </c>
    </row>
    <row r="138" spans="1:98" x14ac:dyDescent="0.3">
      <c r="A138" s="129">
        <v>0</v>
      </c>
      <c r="B138" s="131">
        <v>1</v>
      </c>
      <c r="C138" s="170">
        <v>1.8</v>
      </c>
      <c r="D138" s="171">
        <v>44</v>
      </c>
      <c r="E138" s="130">
        <v>12</v>
      </c>
      <c r="F138" s="203">
        <v>2.3239999999999998</v>
      </c>
      <c r="G138" s="130">
        <v>97</v>
      </c>
      <c r="H138" s="130">
        <v>2</v>
      </c>
      <c r="I138" s="130">
        <v>101</v>
      </c>
      <c r="J138" s="130">
        <v>49</v>
      </c>
      <c r="K138" s="130">
        <v>19</v>
      </c>
      <c r="L138" s="130">
        <v>3</v>
      </c>
      <c r="M138" s="204">
        <v>32</v>
      </c>
      <c r="N138" s="171">
        <v>21</v>
      </c>
      <c r="O138" s="205">
        <v>4.0697674418604654E-2</v>
      </c>
      <c r="P138" s="172">
        <v>172</v>
      </c>
      <c r="Q138" s="172">
        <v>179</v>
      </c>
      <c r="R138" s="170">
        <v>9.4</v>
      </c>
      <c r="S138" s="130">
        <v>1</v>
      </c>
      <c r="T138" s="208"/>
      <c r="U138" s="208"/>
      <c r="V138" s="208"/>
      <c r="W138" s="208"/>
      <c r="X138" s="208"/>
      <c r="Y138" s="208"/>
      <c r="Z138" s="208"/>
      <c r="AA138" s="208"/>
      <c r="AB138" s="208"/>
      <c r="AC138" s="208"/>
      <c r="AD138">
        <v>1</v>
      </c>
      <c r="AE138">
        <v>1</v>
      </c>
      <c r="AF138">
        <v>3</v>
      </c>
      <c r="AG138">
        <v>75</v>
      </c>
      <c r="AH138">
        <v>5</v>
      </c>
      <c r="AI138">
        <v>0.61199999999999999</v>
      </c>
      <c r="AJ138">
        <v>156</v>
      </c>
      <c r="AK138">
        <v>5</v>
      </c>
      <c r="AL138">
        <v>129</v>
      </c>
      <c r="AM138">
        <v>42</v>
      </c>
      <c r="AN138">
        <v>15</v>
      </c>
      <c r="AO138">
        <v>4</v>
      </c>
      <c r="AP138">
        <v>36</v>
      </c>
      <c r="AQ138">
        <v>55</v>
      </c>
      <c r="AR138">
        <v>3.7634408602150539E-2</v>
      </c>
      <c r="AS138">
        <v>186</v>
      </c>
      <c r="AT138">
        <v>193</v>
      </c>
      <c r="AU138">
        <v>14.4</v>
      </c>
      <c r="AV138" s="117">
        <v>0</v>
      </c>
      <c r="AW138" s="113">
        <v>1</v>
      </c>
      <c r="AX138" s="118">
        <v>1</v>
      </c>
      <c r="AY138">
        <v>0</v>
      </c>
      <c r="AZ138">
        <v>0.75874552620958535</v>
      </c>
      <c r="BA138" s="117">
        <v>0.75874552620958535</v>
      </c>
      <c r="BB138" s="118">
        <v>0.24125447379041465</v>
      </c>
      <c r="BC138" s="117">
        <v>-1.4219029947260109</v>
      </c>
      <c r="BD138" s="118">
        <v>0</v>
      </c>
      <c r="BE138">
        <v>3.1450008544452173</v>
      </c>
      <c r="CM138">
        <v>0.89262966678397959</v>
      </c>
      <c r="CN138">
        <v>0</v>
      </c>
      <c r="CO138">
        <v>1</v>
      </c>
      <c r="CP138">
        <v>52</v>
      </c>
      <c r="CQ138">
        <v>82</v>
      </c>
      <c r="CR138">
        <v>3.703703703703709E-2</v>
      </c>
      <c r="CS138">
        <v>0.14583333333333337</v>
      </c>
      <c r="CT138">
        <v>0</v>
      </c>
    </row>
    <row r="139" spans="1:98" x14ac:dyDescent="0.3">
      <c r="A139" s="129">
        <v>0</v>
      </c>
      <c r="B139" s="131">
        <v>0</v>
      </c>
      <c r="C139" s="170">
        <v>1.9</v>
      </c>
      <c r="D139" s="171">
        <v>44</v>
      </c>
      <c r="E139" s="130">
        <v>10</v>
      </c>
      <c r="F139" s="203">
        <v>0.19600000000000001</v>
      </c>
      <c r="G139" s="130">
        <v>49</v>
      </c>
      <c r="H139" s="130">
        <v>3</v>
      </c>
      <c r="I139" s="130">
        <v>111</v>
      </c>
      <c r="J139" s="130">
        <v>33</v>
      </c>
      <c r="K139" s="130">
        <v>12</v>
      </c>
      <c r="L139" s="130">
        <v>2</v>
      </c>
      <c r="M139" s="204">
        <v>40</v>
      </c>
      <c r="N139" s="171">
        <v>15</v>
      </c>
      <c r="O139" s="205">
        <v>4.4198895027624308E-2</v>
      </c>
      <c r="P139" s="172">
        <v>181</v>
      </c>
      <c r="Q139" s="172">
        <v>189</v>
      </c>
      <c r="R139" s="170">
        <v>9.5</v>
      </c>
      <c r="S139" s="130">
        <v>1</v>
      </c>
      <c r="T139" s="208"/>
      <c r="U139" s="208"/>
      <c r="V139" s="208"/>
      <c r="W139" s="208"/>
      <c r="X139" s="208"/>
      <c r="Y139" s="208"/>
      <c r="Z139" s="208"/>
      <c r="AA139" s="208"/>
      <c r="AB139" s="208"/>
      <c r="AC139" s="208"/>
      <c r="AD139">
        <v>1</v>
      </c>
      <c r="AE139">
        <v>1</v>
      </c>
      <c r="AF139">
        <v>3</v>
      </c>
      <c r="AG139">
        <v>75</v>
      </c>
      <c r="AH139">
        <v>7</v>
      </c>
      <c r="AI139">
        <v>0.995</v>
      </c>
      <c r="AJ139">
        <v>185</v>
      </c>
      <c r="AK139">
        <v>2</v>
      </c>
      <c r="AL139">
        <v>99</v>
      </c>
      <c r="AM139">
        <v>30</v>
      </c>
      <c r="AN139">
        <v>10</v>
      </c>
      <c r="AO139">
        <v>2</v>
      </c>
      <c r="AP139">
        <v>39</v>
      </c>
      <c r="AQ139">
        <v>58</v>
      </c>
      <c r="AR139">
        <v>0.05</v>
      </c>
      <c r="AS139">
        <v>180</v>
      </c>
      <c r="AT139">
        <v>189</v>
      </c>
      <c r="AU139">
        <v>17</v>
      </c>
      <c r="AV139" s="117">
        <v>1</v>
      </c>
      <c r="AW139" s="113">
        <v>0</v>
      </c>
      <c r="AX139" s="118">
        <v>1</v>
      </c>
      <c r="AY139">
        <v>1</v>
      </c>
      <c r="AZ139">
        <v>0.60374400610340306</v>
      </c>
      <c r="BA139" s="117">
        <v>0.60374400610340306</v>
      </c>
      <c r="BB139" s="118">
        <v>0.39625599389659694</v>
      </c>
      <c r="BC139" s="117">
        <v>-0.50460500184367785</v>
      </c>
      <c r="BD139" s="118">
        <v>100</v>
      </c>
      <c r="BE139">
        <v>0.65633114348257449</v>
      </c>
      <c r="CM139">
        <v>0.90152136658111115</v>
      </c>
      <c r="CN139">
        <v>0</v>
      </c>
      <c r="CO139">
        <v>1</v>
      </c>
      <c r="CP139">
        <v>52</v>
      </c>
      <c r="CQ139">
        <v>83</v>
      </c>
      <c r="CR139">
        <v>3.703703703703709E-2</v>
      </c>
      <c r="CS139">
        <v>0.13541666666666663</v>
      </c>
      <c r="CT139">
        <v>0</v>
      </c>
    </row>
    <row r="140" spans="1:98" x14ac:dyDescent="0.3">
      <c r="A140" s="129">
        <v>1</v>
      </c>
      <c r="B140" s="131">
        <v>1</v>
      </c>
      <c r="C140" s="170">
        <v>2.1</v>
      </c>
      <c r="D140" s="171">
        <v>51</v>
      </c>
      <c r="E140" s="130">
        <v>15</v>
      </c>
      <c r="F140" s="203">
        <v>0.18</v>
      </c>
      <c r="G140" s="130">
        <v>84</v>
      </c>
      <c r="H140" s="130">
        <v>4</v>
      </c>
      <c r="I140" s="130">
        <v>122</v>
      </c>
      <c r="J140" s="130">
        <v>40</v>
      </c>
      <c r="K140" s="130">
        <v>8</v>
      </c>
      <c r="L140" s="130">
        <v>3</v>
      </c>
      <c r="M140" s="204">
        <v>43</v>
      </c>
      <c r="N140" s="171">
        <v>26</v>
      </c>
      <c r="O140" s="205">
        <v>5.2631578947368418E-2</v>
      </c>
      <c r="P140" s="172">
        <v>171</v>
      </c>
      <c r="Q140" s="172">
        <v>180</v>
      </c>
      <c r="R140" s="170">
        <v>8.6999999999999993</v>
      </c>
      <c r="S140" s="130">
        <v>1</v>
      </c>
      <c r="T140" s="208"/>
      <c r="U140" s="208"/>
      <c r="V140" s="208"/>
      <c r="W140" s="208"/>
      <c r="X140" s="208"/>
      <c r="Y140" s="208"/>
      <c r="Z140" s="208"/>
      <c r="AA140" s="208"/>
      <c r="AB140" s="208"/>
      <c r="AC140" s="208"/>
      <c r="AD140">
        <v>1</v>
      </c>
      <c r="AE140">
        <v>1</v>
      </c>
      <c r="AF140">
        <v>3</v>
      </c>
      <c r="AG140">
        <v>82</v>
      </c>
      <c r="AH140">
        <v>15</v>
      </c>
      <c r="AI140">
        <v>0.88800000000000001</v>
      </c>
      <c r="AJ140">
        <v>202</v>
      </c>
      <c r="AK140">
        <v>5</v>
      </c>
      <c r="AL140">
        <v>147</v>
      </c>
      <c r="AM140">
        <v>40</v>
      </c>
      <c r="AN140">
        <v>7</v>
      </c>
      <c r="AO140">
        <v>3</v>
      </c>
      <c r="AP140">
        <v>42</v>
      </c>
      <c r="AQ140">
        <v>61</v>
      </c>
      <c r="AR140">
        <v>4.4871794871794872E-2</v>
      </c>
      <c r="AS140">
        <v>156</v>
      </c>
      <c r="AT140">
        <v>163</v>
      </c>
      <c r="AU140">
        <v>11.7</v>
      </c>
      <c r="AV140" s="117">
        <v>1</v>
      </c>
      <c r="AW140" s="113">
        <v>0</v>
      </c>
      <c r="AX140" s="118">
        <v>1</v>
      </c>
      <c r="AY140">
        <v>1</v>
      </c>
      <c r="AZ140">
        <v>0.66573222978666236</v>
      </c>
      <c r="BA140" s="117">
        <v>0.66573222978666236</v>
      </c>
      <c r="BB140" s="118">
        <v>0.33426777021333764</v>
      </c>
      <c r="BC140" s="117">
        <v>-0.40686774666586989</v>
      </c>
      <c r="BD140" s="118">
        <v>100</v>
      </c>
      <c r="BE140">
        <v>0.50210543407287889</v>
      </c>
      <c r="CM140">
        <v>0.90486776298181504</v>
      </c>
      <c r="CN140">
        <v>0</v>
      </c>
      <c r="CO140">
        <v>1</v>
      </c>
      <c r="CP140">
        <v>52</v>
      </c>
      <c r="CQ140">
        <v>84</v>
      </c>
      <c r="CR140">
        <v>3.703703703703709E-2</v>
      </c>
      <c r="CS140">
        <v>0.125</v>
      </c>
      <c r="CT140">
        <v>0</v>
      </c>
    </row>
    <row r="141" spans="1:98" x14ac:dyDescent="0.3">
      <c r="A141" s="129">
        <v>1</v>
      </c>
      <c r="B141" s="131">
        <v>0</v>
      </c>
      <c r="C141" s="170">
        <v>2.9</v>
      </c>
      <c r="D141" s="171">
        <v>70</v>
      </c>
      <c r="E141" s="130">
        <v>13</v>
      </c>
      <c r="F141" s="203">
        <v>1.4159999999999999</v>
      </c>
      <c r="G141" s="130">
        <v>209</v>
      </c>
      <c r="H141" s="130">
        <v>2</v>
      </c>
      <c r="I141" s="130">
        <v>85</v>
      </c>
      <c r="J141" s="130">
        <v>45</v>
      </c>
      <c r="K141" s="130">
        <v>6</v>
      </c>
      <c r="L141" s="130">
        <v>3</v>
      </c>
      <c r="M141" s="204">
        <v>40</v>
      </c>
      <c r="N141" s="171">
        <v>57</v>
      </c>
      <c r="O141" s="205">
        <v>3.5502958579881658E-2</v>
      </c>
      <c r="P141" s="172">
        <v>169</v>
      </c>
      <c r="Q141" s="172">
        <v>175</v>
      </c>
      <c r="R141" s="170">
        <v>12.8</v>
      </c>
      <c r="S141" s="130">
        <v>1</v>
      </c>
      <c r="T141" s="208"/>
      <c r="U141" s="208"/>
      <c r="V141" s="208"/>
      <c r="W141" s="208"/>
      <c r="X141" s="208"/>
      <c r="Y141" s="208"/>
      <c r="Z141" s="208"/>
      <c r="AA141" s="208"/>
      <c r="AB141" s="208"/>
      <c r="AC141" s="208"/>
      <c r="AD141">
        <v>1</v>
      </c>
      <c r="AE141">
        <v>1</v>
      </c>
      <c r="AF141">
        <v>3</v>
      </c>
      <c r="AG141">
        <v>86</v>
      </c>
      <c r="AH141">
        <v>8</v>
      </c>
      <c r="AI141">
        <v>2.2839999999999998</v>
      </c>
      <c r="AJ141">
        <v>201</v>
      </c>
      <c r="AK141">
        <v>0</v>
      </c>
      <c r="AL141">
        <v>80</v>
      </c>
      <c r="AM141">
        <v>38</v>
      </c>
      <c r="AN141">
        <v>10</v>
      </c>
      <c r="AO141">
        <v>2</v>
      </c>
      <c r="AP141">
        <v>32</v>
      </c>
      <c r="AQ141">
        <v>78</v>
      </c>
      <c r="AR141">
        <v>4.9180327868852458E-2</v>
      </c>
      <c r="AS141">
        <v>183</v>
      </c>
      <c r="AT141">
        <v>192</v>
      </c>
      <c r="AU141">
        <v>16.8</v>
      </c>
      <c r="AV141" s="117">
        <v>1</v>
      </c>
      <c r="AW141" s="113">
        <v>0</v>
      </c>
      <c r="AX141" s="118">
        <v>1</v>
      </c>
      <c r="AY141">
        <v>1</v>
      </c>
      <c r="AZ141">
        <v>0.78599043678157809</v>
      </c>
      <c r="BA141" s="117">
        <v>0.78599043678157809</v>
      </c>
      <c r="BB141" s="118">
        <v>0.21400956321842191</v>
      </c>
      <c r="BC141" s="117">
        <v>-0.2408106535715055</v>
      </c>
      <c r="BD141" s="118">
        <v>100</v>
      </c>
      <c r="BE141">
        <v>0.27228011080482628</v>
      </c>
      <c r="CM141">
        <v>0.90980061373171661</v>
      </c>
      <c r="CN141">
        <v>0</v>
      </c>
      <c r="CO141">
        <v>1</v>
      </c>
      <c r="CP141">
        <v>52</v>
      </c>
      <c r="CQ141">
        <v>85</v>
      </c>
      <c r="CR141">
        <v>3.703703703703709E-2</v>
      </c>
      <c r="CS141">
        <v>0.11458333333333337</v>
      </c>
      <c r="CT141">
        <v>0</v>
      </c>
    </row>
    <row r="142" spans="1:98" x14ac:dyDescent="0.3">
      <c r="A142" s="129">
        <v>0</v>
      </c>
      <c r="B142" s="131">
        <v>0</v>
      </c>
      <c r="C142" s="170">
        <v>1.7</v>
      </c>
      <c r="D142" s="171">
        <v>44</v>
      </c>
      <c r="E142" s="130">
        <v>2</v>
      </c>
      <c r="F142" s="203">
        <v>0.115</v>
      </c>
      <c r="G142" s="130">
        <v>70</v>
      </c>
      <c r="H142" s="130">
        <v>3</v>
      </c>
      <c r="I142" s="130">
        <v>137</v>
      </c>
      <c r="J142" s="130">
        <v>46</v>
      </c>
      <c r="K142" s="130">
        <v>6</v>
      </c>
      <c r="L142" s="130">
        <v>3</v>
      </c>
      <c r="M142" s="204">
        <v>29</v>
      </c>
      <c r="N142" s="171">
        <v>19</v>
      </c>
      <c r="O142" s="205">
        <v>3.7267080745341616E-2</v>
      </c>
      <c r="P142" s="172">
        <v>161</v>
      </c>
      <c r="Q142" s="172">
        <v>167</v>
      </c>
      <c r="R142" s="170">
        <v>6.6</v>
      </c>
      <c r="S142" s="130">
        <v>0</v>
      </c>
      <c r="T142" s="208"/>
      <c r="U142" s="208"/>
      <c r="V142" s="208"/>
      <c r="W142" s="208"/>
      <c r="X142" s="208"/>
      <c r="Y142" s="208"/>
      <c r="Z142" s="208"/>
      <c r="AA142" s="208"/>
      <c r="AB142" s="208"/>
      <c r="AC142" s="208"/>
      <c r="AD142">
        <v>1</v>
      </c>
      <c r="AE142">
        <v>1</v>
      </c>
      <c r="AF142">
        <v>3.1</v>
      </c>
      <c r="AG142">
        <v>74</v>
      </c>
      <c r="AH142">
        <v>7</v>
      </c>
      <c r="AI142">
        <v>0.248</v>
      </c>
      <c r="AJ142">
        <v>301</v>
      </c>
      <c r="AK142">
        <v>1</v>
      </c>
      <c r="AL142">
        <v>96</v>
      </c>
      <c r="AM142">
        <v>39</v>
      </c>
      <c r="AN142">
        <v>21</v>
      </c>
      <c r="AO142">
        <v>5</v>
      </c>
      <c r="AP142">
        <v>40</v>
      </c>
      <c r="AQ142">
        <v>86</v>
      </c>
      <c r="AR142">
        <v>7.4712643678160925E-2</v>
      </c>
      <c r="AS142">
        <v>174</v>
      </c>
      <c r="AT142">
        <v>187</v>
      </c>
      <c r="AU142">
        <v>19.3</v>
      </c>
      <c r="AV142" s="117">
        <v>1</v>
      </c>
      <c r="AW142" s="113">
        <v>0</v>
      </c>
      <c r="AX142" s="118">
        <v>1</v>
      </c>
      <c r="AY142">
        <v>1</v>
      </c>
      <c r="AZ142">
        <v>0.65627158019412957</v>
      </c>
      <c r="BA142" s="117">
        <v>0.65627158019412957</v>
      </c>
      <c r="BB142" s="118">
        <v>0.34372841980587043</v>
      </c>
      <c r="BC142" s="117">
        <v>-0.42118058151163362</v>
      </c>
      <c r="BD142" s="118">
        <v>100</v>
      </c>
      <c r="BE142">
        <v>0.52375941634436352</v>
      </c>
      <c r="CM142">
        <v>0.91169597974145244</v>
      </c>
      <c r="CN142">
        <v>0</v>
      </c>
      <c r="CO142">
        <v>1</v>
      </c>
      <c r="CP142">
        <v>52</v>
      </c>
      <c r="CQ142">
        <v>86</v>
      </c>
      <c r="CR142">
        <v>3.703703703703709E-2</v>
      </c>
      <c r="CS142">
        <v>0.10416666666666663</v>
      </c>
      <c r="CT142">
        <v>0</v>
      </c>
    </row>
    <row r="143" spans="1:98" x14ac:dyDescent="0.3">
      <c r="A143" s="129">
        <v>1</v>
      </c>
      <c r="B143" s="131">
        <v>1</v>
      </c>
      <c r="C143" s="170">
        <v>3</v>
      </c>
      <c r="D143" s="171">
        <v>75</v>
      </c>
      <c r="E143" s="130">
        <v>7</v>
      </c>
      <c r="F143" s="203">
        <v>0.995</v>
      </c>
      <c r="G143" s="130">
        <v>185</v>
      </c>
      <c r="H143" s="130">
        <v>2</v>
      </c>
      <c r="I143" s="130">
        <v>99</v>
      </c>
      <c r="J143" s="130">
        <v>30</v>
      </c>
      <c r="K143" s="130">
        <v>10</v>
      </c>
      <c r="L143" s="130">
        <v>2</v>
      </c>
      <c r="M143" s="204">
        <v>39</v>
      </c>
      <c r="N143" s="171">
        <v>58</v>
      </c>
      <c r="O143" s="205">
        <v>0.05</v>
      </c>
      <c r="P143" s="172">
        <v>180</v>
      </c>
      <c r="Q143" s="172">
        <v>189</v>
      </c>
      <c r="R143" s="170">
        <v>17</v>
      </c>
      <c r="S143" s="130">
        <v>1</v>
      </c>
      <c r="T143" s="208"/>
      <c r="U143" s="208"/>
      <c r="V143" s="208"/>
      <c r="W143" s="208"/>
      <c r="X143" s="208"/>
      <c r="Y143" s="208"/>
      <c r="Z143" s="208"/>
      <c r="AA143" s="208"/>
      <c r="AB143" s="208"/>
      <c r="AC143" s="208"/>
      <c r="AD143">
        <v>1</v>
      </c>
      <c r="AE143">
        <v>1</v>
      </c>
      <c r="AF143">
        <v>3.1</v>
      </c>
      <c r="AG143">
        <v>79</v>
      </c>
      <c r="AH143">
        <v>7</v>
      </c>
      <c r="AI143">
        <v>1.72</v>
      </c>
      <c r="AJ143">
        <v>255</v>
      </c>
      <c r="AK143">
        <v>1</v>
      </c>
      <c r="AL143">
        <v>98</v>
      </c>
      <c r="AM143">
        <v>40</v>
      </c>
      <c r="AN143">
        <v>13</v>
      </c>
      <c r="AO143">
        <v>2</v>
      </c>
      <c r="AP143">
        <v>39</v>
      </c>
      <c r="AQ143">
        <v>64</v>
      </c>
      <c r="AR143">
        <v>4.4444444444444446E-2</v>
      </c>
      <c r="AS143">
        <v>180</v>
      </c>
      <c r="AT143">
        <v>188</v>
      </c>
      <c r="AU143">
        <v>19</v>
      </c>
      <c r="AV143" s="117">
        <v>1</v>
      </c>
      <c r="AW143" s="113">
        <v>0</v>
      </c>
      <c r="AX143" s="118">
        <v>1</v>
      </c>
      <c r="AY143">
        <v>1</v>
      </c>
      <c r="AZ143">
        <v>0.62050267615036792</v>
      </c>
      <c r="BA143" s="117">
        <v>0.62050267615036792</v>
      </c>
      <c r="BB143" s="118">
        <v>0.37949732384963208</v>
      </c>
      <c r="BC143" s="117">
        <v>-0.47722536145335437</v>
      </c>
      <c r="BD143" s="118">
        <v>100</v>
      </c>
      <c r="BE143">
        <v>0.61159659488344831</v>
      </c>
      <c r="CM143">
        <v>0.91301388807073969</v>
      </c>
      <c r="CN143">
        <v>0</v>
      </c>
      <c r="CO143">
        <v>1</v>
      </c>
      <c r="CP143">
        <v>52</v>
      </c>
      <c r="CQ143">
        <v>87</v>
      </c>
      <c r="CR143">
        <v>3.703703703703709E-2</v>
      </c>
      <c r="CS143">
        <v>9.375E-2</v>
      </c>
      <c r="CT143">
        <v>0</v>
      </c>
    </row>
    <row r="144" spans="1:98" x14ac:dyDescent="0.3">
      <c r="A144" s="129">
        <v>1</v>
      </c>
      <c r="B144" s="131">
        <v>1</v>
      </c>
      <c r="C144" s="170">
        <v>3</v>
      </c>
      <c r="D144" s="171">
        <v>68</v>
      </c>
      <c r="E144" s="130">
        <v>4</v>
      </c>
      <c r="F144" s="203">
        <v>2.3519999999999999</v>
      </c>
      <c r="G144" s="130">
        <v>209</v>
      </c>
      <c r="H144" s="130">
        <v>0</v>
      </c>
      <c r="I144" s="130">
        <v>85</v>
      </c>
      <c r="J144" s="130">
        <v>30</v>
      </c>
      <c r="K144" s="130">
        <v>12</v>
      </c>
      <c r="L144" s="130">
        <v>2</v>
      </c>
      <c r="M144" s="204">
        <v>50</v>
      </c>
      <c r="N144" s="171">
        <v>51</v>
      </c>
      <c r="O144" s="205">
        <v>3.8461538461538464E-2</v>
      </c>
      <c r="P144" s="172">
        <v>182</v>
      </c>
      <c r="Q144" s="172">
        <v>189</v>
      </c>
      <c r="R144" s="170">
        <v>16.7</v>
      </c>
      <c r="S144" s="130">
        <v>1</v>
      </c>
      <c r="T144" s="208"/>
      <c r="U144" s="208"/>
      <c r="V144" s="208"/>
      <c r="W144" s="208"/>
      <c r="X144" s="208"/>
      <c r="Y144" s="208"/>
      <c r="Z144" s="208"/>
      <c r="AA144" s="208"/>
      <c r="AB144" s="208"/>
      <c r="AC144" s="208"/>
      <c r="AD144">
        <v>1</v>
      </c>
      <c r="AE144">
        <v>1</v>
      </c>
      <c r="AF144">
        <v>3.2</v>
      </c>
      <c r="AG144">
        <v>89</v>
      </c>
      <c r="AH144">
        <v>6</v>
      </c>
      <c r="AI144">
        <v>0.71099999999999997</v>
      </c>
      <c r="AJ144">
        <v>232</v>
      </c>
      <c r="AK144">
        <v>4</v>
      </c>
      <c r="AL144">
        <v>99</v>
      </c>
      <c r="AM144">
        <v>47</v>
      </c>
      <c r="AN144">
        <v>13</v>
      </c>
      <c r="AO144">
        <v>3</v>
      </c>
      <c r="AP144">
        <v>37</v>
      </c>
      <c r="AQ144">
        <v>89</v>
      </c>
      <c r="AR144">
        <v>5.4644808743169397E-2</v>
      </c>
      <c r="AS144">
        <v>183</v>
      </c>
      <c r="AT144">
        <v>193</v>
      </c>
      <c r="AU144">
        <v>18.3</v>
      </c>
      <c r="AV144" s="117">
        <v>0</v>
      </c>
      <c r="AW144" s="113">
        <v>1</v>
      </c>
      <c r="AX144" s="118">
        <v>1</v>
      </c>
      <c r="AY144">
        <v>0</v>
      </c>
      <c r="AZ144">
        <v>0.72758770192872546</v>
      </c>
      <c r="BA144" s="117">
        <v>0.72758770192872546</v>
      </c>
      <c r="BB144" s="118">
        <v>0.27241229807127454</v>
      </c>
      <c r="BC144" s="117">
        <v>-1.3004385586213476</v>
      </c>
      <c r="BD144" s="118">
        <v>0</v>
      </c>
      <c r="BE144">
        <v>2.6709062222233366</v>
      </c>
      <c r="CM144">
        <v>0.92068712283111287</v>
      </c>
      <c r="CN144">
        <v>0</v>
      </c>
      <c r="CO144">
        <v>1</v>
      </c>
      <c r="CP144">
        <v>52</v>
      </c>
      <c r="CQ144">
        <v>88</v>
      </c>
      <c r="CR144">
        <v>3.703703703703709E-2</v>
      </c>
      <c r="CS144">
        <v>8.333333333333337E-2</v>
      </c>
      <c r="CT144">
        <v>1.5432098765432174E-3</v>
      </c>
    </row>
    <row r="145" spans="1:98" x14ac:dyDescent="0.3">
      <c r="A145" s="129">
        <v>1</v>
      </c>
      <c r="B145" s="131">
        <v>1</v>
      </c>
      <c r="C145" s="170">
        <v>3.4</v>
      </c>
      <c r="D145" s="171">
        <v>84</v>
      </c>
      <c r="E145" s="130">
        <v>9</v>
      </c>
      <c r="F145" s="203">
        <v>1.2589999999999999</v>
      </c>
      <c r="G145" s="130">
        <v>175</v>
      </c>
      <c r="H145" s="130">
        <v>1</v>
      </c>
      <c r="I145" s="130">
        <v>84</v>
      </c>
      <c r="J145" s="130">
        <v>31</v>
      </c>
      <c r="K145" s="130">
        <v>8</v>
      </c>
      <c r="L145" s="130">
        <v>2</v>
      </c>
      <c r="M145" s="204">
        <v>37</v>
      </c>
      <c r="N145" s="171">
        <v>76</v>
      </c>
      <c r="O145" s="205">
        <v>3.825136612021858E-2</v>
      </c>
      <c r="P145" s="172">
        <v>183</v>
      </c>
      <c r="Q145" s="172">
        <v>190</v>
      </c>
      <c r="R145" s="170">
        <v>15.9</v>
      </c>
      <c r="S145" s="130">
        <v>1</v>
      </c>
      <c r="T145" s="208"/>
      <c r="U145" s="208"/>
      <c r="V145" s="208"/>
      <c r="W145" s="208"/>
      <c r="X145" s="208"/>
      <c r="Y145" s="208"/>
      <c r="Z145" s="208"/>
      <c r="AA145" s="208"/>
      <c r="AB145" s="208"/>
      <c r="AC145" s="208"/>
      <c r="AD145">
        <v>1</v>
      </c>
      <c r="AE145">
        <v>1</v>
      </c>
      <c r="AF145">
        <v>3.3</v>
      </c>
      <c r="AG145">
        <v>79</v>
      </c>
      <c r="AH145">
        <v>7</v>
      </c>
      <c r="AI145">
        <v>0.13100000000000001</v>
      </c>
      <c r="AJ145">
        <v>284</v>
      </c>
      <c r="AK145">
        <v>4</v>
      </c>
      <c r="AL145">
        <v>137</v>
      </c>
      <c r="AM145">
        <v>38</v>
      </c>
      <c r="AN145">
        <v>15</v>
      </c>
      <c r="AO145">
        <v>5</v>
      </c>
      <c r="AP145">
        <v>39</v>
      </c>
      <c r="AQ145">
        <v>39</v>
      </c>
      <c r="AR145">
        <v>5.7142857142857141E-2</v>
      </c>
      <c r="AS145">
        <v>175</v>
      </c>
      <c r="AT145">
        <v>185</v>
      </c>
      <c r="AU145">
        <v>20.399999999999999</v>
      </c>
      <c r="AV145" s="117">
        <v>0</v>
      </c>
      <c r="AW145" s="113">
        <v>1</v>
      </c>
      <c r="AX145" s="118">
        <v>1</v>
      </c>
      <c r="AY145">
        <v>0</v>
      </c>
      <c r="AZ145">
        <v>0.51763668804055041</v>
      </c>
      <c r="BA145" s="117">
        <v>0.51763668804055041</v>
      </c>
      <c r="BB145" s="118">
        <v>0.48236331195944959</v>
      </c>
      <c r="BC145" s="117">
        <v>-0.729057689613402</v>
      </c>
      <c r="BD145" s="118">
        <v>0</v>
      </c>
      <c r="BE145">
        <v>1.0731261586579084</v>
      </c>
      <c r="CM145">
        <v>0.92446445107026831</v>
      </c>
      <c r="CN145">
        <v>1</v>
      </c>
      <c r="CO145">
        <v>0</v>
      </c>
      <c r="CP145">
        <v>53</v>
      </c>
      <c r="CQ145">
        <v>88</v>
      </c>
      <c r="CR145">
        <v>1.851851851851849E-2</v>
      </c>
      <c r="CS145">
        <v>8.333333333333337E-2</v>
      </c>
      <c r="CT145">
        <v>0</v>
      </c>
    </row>
    <row r="146" spans="1:98" x14ac:dyDescent="0.3">
      <c r="A146" s="129">
        <v>0</v>
      </c>
      <c r="B146" s="131">
        <v>0</v>
      </c>
      <c r="C146" s="170">
        <v>2</v>
      </c>
      <c r="D146" s="171">
        <v>51</v>
      </c>
      <c r="E146" s="130">
        <v>3</v>
      </c>
      <c r="F146" s="203">
        <v>1.464</v>
      </c>
      <c r="G146" s="130">
        <v>118</v>
      </c>
      <c r="H146" s="130">
        <v>4</v>
      </c>
      <c r="I146" s="130">
        <v>115</v>
      </c>
      <c r="J146" s="130">
        <v>46</v>
      </c>
      <c r="K146" s="130">
        <v>6</v>
      </c>
      <c r="L146" s="130">
        <v>4</v>
      </c>
      <c r="M146" s="204">
        <v>33</v>
      </c>
      <c r="N146" s="171">
        <v>31</v>
      </c>
      <c r="O146" s="205">
        <v>3.0864197530864196E-2</v>
      </c>
      <c r="P146" s="172">
        <v>162</v>
      </c>
      <c r="Q146" s="172">
        <v>167</v>
      </c>
      <c r="R146" s="170">
        <v>7.9</v>
      </c>
      <c r="S146" s="130">
        <v>1</v>
      </c>
      <c r="T146" s="208"/>
      <c r="U146" s="208"/>
      <c r="V146" s="208"/>
      <c r="W146" s="208"/>
      <c r="X146" s="208"/>
      <c r="Y146" s="208"/>
      <c r="Z146" s="208"/>
      <c r="AA146" s="208"/>
      <c r="AB146" s="208"/>
      <c r="AC146" s="208"/>
      <c r="AD146">
        <v>1</v>
      </c>
      <c r="AE146">
        <v>1</v>
      </c>
      <c r="AF146">
        <v>3.3</v>
      </c>
      <c r="AG146">
        <v>88</v>
      </c>
      <c r="AH146">
        <v>5</v>
      </c>
      <c r="AI146">
        <v>0.504</v>
      </c>
      <c r="AJ146">
        <v>253</v>
      </c>
      <c r="AK146">
        <v>3</v>
      </c>
      <c r="AL146">
        <v>124</v>
      </c>
      <c r="AM146">
        <v>42</v>
      </c>
      <c r="AN146">
        <v>9</v>
      </c>
      <c r="AO146">
        <v>3</v>
      </c>
      <c r="AP146">
        <v>35</v>
      </c>
      <c r="AQ146">
        <v>63</v>
      </c>
      <c r="AR146">
        <v>5.5214723926380369E-2</v>
      </c>
      <c r="AS146">
        <v>163</v>
      </c>
      <c r="AT146">
        <v>172</v>
      </c>
      <c r="AU146">
        <v>14.1</v>
      </c>
      <c r="AV146" s="117">
        <v>0</v>
      </c>
      <c r="AW146" s="113">
        <v>1</v>
      </c>
      <c r="AX146" s="118">
        <v>1</v>
      </c>
      <c r="AY146">
        <v>0</v>
      </c>
      <c r="AZ146">
        <v>0.52989921287605724</v>
      </c>
      <c r="BA146" s="117">
        <v>0.52989921287605724</v>
      </c>
      <c r="BB146" s="118">
        <v>0.47010078712394276</v>
      </c>
      <c r="BC146" s="117">
        <v>-0.75480816657791094</v>
      </c>
      <c r="BD146" s="118">
        <v>0</v>
      </c>
      <c r="BE146">
        <v>1.1272034155015116</v>
      </c>
      <c r="CM146">
        <v>0.92770594134224327</v>
      </c>
      <c r="CN146">
        <v>0</v>
      </c>
      <c r="CO146">
        <v>1</v>
      </c>
      <c r="CP146">
        <v>53</v>
      </c>
      <c r="CQ146">
        <v>89</v>
      </c>
      <c r="CR146">
        <v>1.851851851851849E-2</v>
      </c>
      <c r="CS146">
        <v>7.291666666666663E-2</v>
      </c>
      <c r="CT146">
        <v>1.350308641975306E-3</v>
      </c>
    </row>
    <row r="147" spans="1:98" x14ac:dyDescent="0.3">
      <c r="A147" s="129">
        <v>1</v>
      </c>
      <c r="B147" s="131">
        <v>1</v>
      </c>
      <c r="C147" s="170">
        <v>3.3</v>
      </c>
      <c r="D147" s="171">
        <v>88</v>
      </c>
      <c r="E147" s="130">
        <v>5</v>
      </c>
      <c r="F147" s="203">
        <v>0.504</v>
      </c>
      <c r="G147" s="130">
        <v>253</v>
      </c>
      <c r="H147" s="130">
        <v>3</v>
      </c>
      <c r="I147" s="130">
        <v>124</v>
      </c>
      <c r="J147" s="130">
        <v>42</v>
      </c>
      <c r="K147" s="130">
        <v>9</v>
      </c>
      <c r="L147" s="130">
        <v>3</v>
      </c>
      <c r="M147" s="204">
        <v>35</v>
      </c>
      <c r="N147" s="171">
        <v>63</v>
      </c>
      <c r="O147" s="205">
        <v>5.5214723926380369E-2</v>
      </c>
      <c r="P147" s="172">
        <v>163</v>
      </c>
      <c r="Q147" s="172">
        <v>172</v>
      </c>
      <c r="R147" s="170">
        <v>14.1</v>
      </c>
      <c r="S147" s="130">
        <v>0</v>
      </c>
      <c r="T147" s="208"/>
      <c r="U147" s="208"/>
      <c r="V147" s="208"/>
      <c r="W147" s="208"/>
      <c r="X147" s="208"/>
      <c r="Y147" s="208"/>
      <c r="Z147" s="208"/>
      <c r="AA147" s="208"/>
      <c r="AB147" s="208"/>
      <c r="AC147" s="208"/>
      <c r="AD147">
        <v>1</v>
      </c>
      <c r="AE147">
        <v>1</v>
      </c>
      <c r="AF147">
        <v>3.3</v>
      </c>
      <c r="AG147">
        <v>89</v>
      </c>
      <c r="AH147">
        <v>6</v>
      </c>
      <c r="AI147">
        <v>7.4999999999999997E-2</v>
      </c>
      <c r="AJ147">
        <v>296</v>
      </c>
      <c r="AK147">
        <v>0</v>
      </c>
      <c r="AL147">
        <v>137</v>
      </c>
      <c r="AM147">
        <v>37</v>
      </c>
      <c r="AN147">
        <v>13</v>
      </c>
      <c r="AO147">
        <v>1</v>
      </c>
      <c r="AP147">
        <v>36</v>
      </c>
      <c r="AQ147">
        <v>27</v>
      </c>
      <c r="AR147">
        <v>6.5217391304347824E-2</v>
      </c>
      <c r="AS147">
        <v>184</v>
      </c>
      <c r="AT147">
        <v>196</v>
      </c>
      <c r="AU147">
        <v>21</v>
      </c>
      <c r="AV147" s="117">
        <v>1</v>
      </c>
      <c r="AW147" s="113">
        <v>0</v>
      </c>
      <c r="AX147" s="118">
        <v>1</v>
      </c>
      <c r="AY147">
        <v>1</v>
      </c>
      <c r="AZ147">
        <v>0.62284451869767232</v>
      </c>
      <c r="BA147" s="117">
        <v>0.62284451869767232</v>
      </c>
      <c r="BB147" s="118">
        <v>0.37715548130232768</v>
      </c>
      <c r="BC147" s="117">
        <v>-0.47345836004571096</v>
      </c>
      <c r="BD147" s="118">
        <v>100</v>
      </c>
      <c r="BE147">
        <v>0.60553712841679241</v>
      </c>
      <c r="CM147">
        <v>0.94583655534956301</v>
      </c>
      <c r="CN147">
        <v>1</v>
      </c>
      <c r="CO147">
        <v>0</v>
      </c>
      <c r="CP147">
        <v>54</v>
      </c>
      <c r="CQ147">
        <v>89</v>
      </c>
      <c r="CR147">
        <v>0</v>
      </c>
      <c r="CS147">
        <v>7.291666666666663E-2</v>
      </c>
      <c r="CT147">
        <v>0</v>
      </c>
    </row>
    <row r="148" spans="1:98" x14ac:dyDescent="0.3">
      <c r="A148" s="129">
        <v>0</v>
      </c>
      <c r="B148" s="131">
        <v>0</v>
      </c>
      <c r="C148" s="170">
        <v>1.7</v>
      </c>
      <c r="D148" s="171">
        <v>58</v>
      </c>
      <c r="E148" s="130">
        <v>19</v>
      </c>
      <c r="F148" s="203">
        <v>0.44700000000000001</v>
      </c>
      <c r="G148" s="130">
        <v>20</v>
      </c>
      <c r="H148" s="130">
        <v>4</v>
      </c>
      <c r="I148" s="130">
        <v>129</v>
      </c>
      <c r="J148" s="130">
        <v>43</v>
      </c>
      <c r="K148" s="130">
        <v>10</v>
      </c>
      <c r="L148" s="130">
        <v>3</v>
      </c>
      <c r="M148" s="204">
        <v>42</v>
      </c>
      <c r="N148" s="171">
        <v>35</v>
      </c>
      <c r="O148" s="205">
        <v>3.3707865168539325E-2</v>
      </c>
      <c r="P148" s="172">
        <v>178</v>
      </c>
      <c r="Q148" s="172">
        <v>184</v>
      </c>
      <c r="R148" s="170">
        <v>8.1</v>
      </c>
      <c r="S148" s="130">
        <v>1</v>
      </c>
      <c r="T148" s="208"/>
      <c r="U148" s="208"/>
      <c r="V148" s="208"/>
      <c r="W148" s="208"/>
      <c r="X148" s="208"/>
      <c r="Y148" s="208"/>
      <c r="Z148" s="208"/>
      <c r="AA148" s="208"/>
      <c r="AB148" s="208"/>
      <c r="AC148" s="208"/>
      <c r="AD148">
        <v>1</v>
      </c>
      <c r="AE148">
        <v>1</v>
      </c>
      <c r="AF148">
        <v>3.4</v>
      </c>
      <c r="AG148">
        <v>84</v>
      </c>
      <c r="AH148">
        <v>9</v>
      </c>
      <c r="AI148">
        <v>1.2589999999999999</v>
      </c>
      <c r="AJ148">
        <v>175</v>
      </c>
      <c r="AK148">
        <v>1</v>
      </c>
      <c r="AL148">
        <v>84</v>
      </c>
      <c r="AM148">
        <v>31</v>
      </c>
      <c r="AN148">
        <v>8</v>
      </c>
      <c r="AO148">
        <v>2</v>
      </c>
      <c r="AP148">
        <v>37</v>
      </c>
      <c r="AQ148">
        <v>76</v>
      </c>
      <c r="AR148">
        <v>3.825136612021858E-2</v>
      </c>
      <c r="AS148">
        <v>183</v>
      </c>
      <c r="AT148">
        <v>190</v>
      </c>
      <c r="AU148">
        <v>15.9</v>
      </c>
      <c r="AV148" s="117">
        <v>1</v>
      </c>
      <c r="AW148" s="113">
        <v>0</v>
      </c>
      <c r="AX148" s="118">
        <v>1</v>
      </c>
      <c r="AY148">
        <v>1</v>
      </c>
      <c r="AZ148">
        <v>0.63253855142790494</v>
      </c>
      <c r="BA148" s="117">
        <v>0.63253855142790494</v>
      </c>
      <c r="BB148" s="118">
        <v>0.36746144857209506</v>
      </c>
      <c r="BC148" s="117">
        <v>-0.45801410936373282</v>
      </c>
      <c r="BD148" s="118">
        <v>100</v>
      </c>
      <c r="BE148">
        <v>0.58093130883893218</v>
      </c>
      <c r="CM148">
        <v>0.94856020822343756</v>
      </c>
      <c r="CN148">
        <v>0</v>
      </c>
      <c r="CO148">
        <v>1</v>
      </c>
      <c r="CP148">
        <v>54</v>
      </c>
      <c r="CQ148">
        <v>90</v>
      </c>
      <c r="CR148">
        <v>0</v>
      </c>
      <c r="CS148">
        <v>6.25E-2</v>
      </c>
      <c r="CT148">
        <v>0</v>
      </c>
    </row>
    <row r="149" spans="1:98" x14ac:dyDescent="0.3">
      <c r="A149" s="129">
        <v>1</v>
      </c>
      <c r="B149" s="131">
        <v>0</v>
      </c>
      <c r="C149" s="170">
        <v>2.9</v>
      </c>
      <c r="D149" s="171">
        <v>66</v>
      </c>
      <c r="E149" s="130">
        <v>17</v>
      </c>
      <c r="F149" s="203">
        <v>2.62</v>
      </c>
      <c r="G149" s="130">
        <v>103</v>
      </c>
      <c r="H149" s="130">
        <v>2</v>
      </c>
      <c r="I149" s="130">
        <v>102</v>
      </c>
      <c r="J149" s="130">
        <v>39</v>
      </c>
      <c r="K149" s="130">
        <v>8</v>
      </c>
      <c r="L149" s="130">
        <v>3</v>
      </c>
      <c r="M149" s="204">
        <v>50</v>
      </c>
      <c r="N149" s="171">
        <v>48</v>
      </c>
      <c r="O149" s="205">
        <v>3.614457831325301E-2</v>
      </c>
      <c r="P149" s="172">
        <v>166</v>
      </c>
      <c r="Q149" s="172">
        <v>172</v>
      </c>
      <c r="R149" s="170">
        <v>13.6</v>
      </c>
      <c r="S149" s="130">
        <v>0</v>
      </c>
      <c r="T149" s="208"/>
      <c r="U149" s="208"/>
      <c r="V149" s="208"/>
      <c r="W149" s="208"/>
      <c r="X149" s="208"/>
      <c r="Y149" s="208"/>
      <c r="Z149" s="208"/>
      <c r="AA149" s="208"/>
      <c r="AB149" s="208"/>
      <c r="AC149" s="208"/>
      <c r="AD149">
        <v>1</v>
      </c>
      <c r="AE149">
        <v>1</v>
      </c>
      <c r="AF149">
        <v>3.4</v>
      </c>
      <c r="AG149">
        <v>85</v>
      </c>
      <c r="AH149">
        <v>12</v>
      </c>
      <c r="AI149">
        <v>1.86</v>
      </c>
      <c r="AJ149">
        <v>311</v>
      </c>
      <c r="AK149">
        <v>2</v>
      </c>
      <c r="AL149">
        <v>124</v>
      </c>
      <c r="AM149">
        <v>37</v>
      </c>
      <c r="AN149">
        <v>13</v>
      </c>
      <c r="AO149">
        <v>2</v>
      </c>
      <c r="AP149">
        <v>42</v>
      </c>
      <c r="AQ149">
        <v>62</v>
      </c>
      <c r="AR149">
        <v>4.878048780487805E-2</v>
      </c>
      <c r="AS149">
        <v>164</v>
      </c>
      <c r="AT149">
        <v>172</v>
      </c>
      <c r="AU149">
        <v>16.899999999999999</v>
      </c>
      <c r="AV149" s="117">
        <v>1</v>
      </c>
      <c r="AW149" s="113">
        <v>0</v>
      </c>
      <c r="AX149" s="118">
        <v>1</v>
      </c>
      <c r="AY149">
        <v>1</v>
      </c>
      <c r="AZ149">
        <v>0.88504300744247433</v>
      </c>
      <c r="BA149" s="117">
        <v>0.88504300744247433</v>
      </c>
      <c r="BB149" s="118">
        <v>0.11495699255752567</v>
      </c>
      <c r="BC149" s="117">
        <v>-0.12211903917475694</v>
      </c>
      <c r="BD149" s="118">
        <v>100</v>
      </c>
      <c r="BE149">
        <v>0.12988859478108197</v>
      </c>
      <c r="CM149">
        <v>0.94952123675145361</v>
      </c>
      <c r="CN149">
        <v>0</v>
      </c>
      <c r="CO149">
        <v>1</v>
      </c>
      <c r="CP149">
        <v>54</v>
      </c>
      <c r="CQ149">
        <v>91</v>
      </c>
      <c r="CR149">
        <v>0</v>
      </c>
      <c r="CS149">
        <v>5.208333333333337E-2</v>
      </c>
      <c r="CT149">
        <v>0</v>
      </c>
    </row>
    <row r="150" spans="1:98" x14ac:dyDescent="0.3">
      <c r="A150" s="129">
        <v>0</v>
      </c>
      <c r="B150" s="131">
        <v>0</v>
      </c>
      <c r="C150" s="170">
        <v>2</v>
      </c>
      <c r="D150" s="171">
        <v>55</v>
      </c>
      <c r="E150" s="130">
        <v>8</v>
      </c>
      <c r="F150" s="203">
        <v>1.1679999999999999</v>
      </c>
      <c r="G150" s="130">
        <v>120</v>
      </c>
      <c r="H150" s="130">
        <v>3</v>
      </c>
      <c r="I150" s="130">
        <v>114</v>
      </c>
      <c r="J150" s="130">
        <v>52</v>
      </c>
      <c r="K150" s="130">
        <v>10</v>
      </c>
      <c r="L150" s="130">
        <v>3</v>
      </c>
      <c r="M150" s="204">
        <v>40</v>
      </c>
      <c r="N150" s="171">
        <v>34</v>
      </c>
      <c r="O150" s="205">
        <v>4.5977011494252873E-2</v>
      </c>
      <c r="P150" s="172">
        <v>174</v>
      </c>
      <c r="Q150" s="172">
        <v>182</v>
      </c>
      <c r="R150" s="170">
        <v>10</v>
      </c>
      <c r="S150" s="130">
        <v>1</v>
      </c>
      <c r="T150" s="208"/>
      <c r="U150" s="208"/>
      <c r="V150" s="208"/>
      <c r="W150" s="208"/>
      <c r="X150" s="208"/>
      <c r="Y150" s="208"/>
      <c r="Z150" s="208"/>
      <c r="AA150" s="208"/>
      <c r="AB150" s="208"/>
      <c r="AC150" s="208"/>
      <c r="AD150">
        <v>1</v>
      </c>
      <c r="AE150">
        <v>1</v>
      </c>
      <c r="AF150">
        <v>3.6</v>
      </c>
      <c r="AG150">
        <v>88</v>
      </c>
      <c r="AH150">
        <v>12</v>
      </c>
      <c r="AI150">
        <v>1.6</v>
      </c>
      <c r="AJ150">
        <v>282</v>
      </c>
      <c r="AK150">
        <v>0</v>
      </c>
      <c r="AL150">
        <v>72</v>
      </c>
      <c r="AM150">
        <v>39</v>
      </c>
      <c r="AN150">
        <v>18</v>
      </c>
      <c r="AO150">
        <v>1</v>
      </c>
      <c r="AP150">
        <v>41</v>
      </c>
      <c r="AQ150">
        <v>29</v>
      </c>
      <c r="AR150">
        <v>5.7142857142857141E-2</v>
      </c>
      <c r="AS150">
        <v>175</v>
      </c>
      <c r="AT150">
        <v>185</v>
      </c>
      <c r="AU150">
        <v>18.2</v>
      </c>
      <c r="AV150" s="117">
        <v>1</v>
      </c>
      <c r="AW150" s="113">
        <v>0</v>
      </c>
      <c r="AX150" s="118">
        <v>1</v>
      </c>
      <c r="AY150">
        <v>1</v>
      </c>
      <c r="AZ150">
        <v>0.79925928510710453</v>
      </c>
      <c r="BA150" s="117">
        <v>0.79925928510710453</v>
      </c>
      <c r="BB150" s="118">
        <v>0.20074071489289547</v>
      </c>
      <c r="BC150" s="117">
        <v>-0.22406987383459018</v>
      </c>
      <c r="BD150" s="118">
        <v>100</v>
      </c>
      <c r="BE150">
        <v>0.25115843961199058</v>
      </c>
      <c r="CM150">
        <v>0.95685866646630913</v>
      </c>
      <c r="CN150">
        <v>0</v>
      </c>
      <c r="CO150">
        <v>1</v>
      </c>
      <c r="CP150">
        <v>54</v>
      </c>
      <c r="CQ150">
        <v>92</v>
      </c>
      <c r="CR150">
        <v>0</v>
      </c>
      <c r="CS150">
        <v>4.166666666666663E-2</v>
      </c>
      <c r="CT150">
        <v>0</v>
      </c>
    </row>
    <row r="151" spans="1:98" x14ac:dyDescent="0.3">
      <c r="A151" s="129">
        <v>1</v>
      </c>
      <c r="B151" s="131">
        <v>0</v>
      </c>
      <c r="C151" s="170">
        <v>2.2000000000000002</v>
      </c>
      <c r="D151" s="171">
        <v>60</v>
      </c>
      <c r="E151" s="130">
        <v>9</v>
      </c>
      <c r="F151" s="203">
        <v>3.2000000000000001E-2</v>
      </c>
      <c r="G151" s="130">
        <v>102</v>
      </c>
      <c r="H151" s="130">
        <v>5</v>
      </c>
      <c r="I151" s="130">
        <v>135</v>
      </c>
      <c r="J151" s="130">
        <v>35</v>
      </c>
      <c r="K151" s="130">
        <v>8</v>
      </c>
      <c r="L151" s="130">
        <v>2</v>
      </c>
      <c r="M151" s="204">
        <v>32</v>
      </c>
      <c r="N151" s="171">
        <v>37</v>
      </c>
      <c r="O151" s="205">
        <v>3.9325842696629212E-2</v>
      </c>
      <c r="P151" s="172">
        <v>178</v>
      </c>
      <c r="Q151" s="172">
        <v>185</v>
      </c>
      <c r="R151" s="170">
        <v>11.6</v>
      </c>
      <c r="S151" s="130">
        <v>1</v>
      </c>
      <c r="T151" s="208"/>
      <c r="U151" s="208"/>
      <c r="V151" s="208"/>
      <c r="W151" s="208"/>
      <c r="X151" s="208"/>
      <c r="Y151" s="208"/>
      <c r="Z151" s="208"/>
      <c r="AA151" s="208"/>
      <c r="AB151" s="208"/>
      <c r="AC151" s="208"/>
      <c r="AD151">
        <v>1</v>
      </c>
      <c r="AE151">
        <v>1</v>
      </c>
      <c r="AF151">
        <v>3.6</v>
      </c>
      <c r="AG151">
        <v>89</v>
      </c>
      <c r="AH151">
        <v>8</v>
      </c>
      <c r="AI151">
        <v>1.018</v>
      </c>
      <c r="AJ151">
        <v>348</v>
      </c>
      <c r="AK151">
        <v>0</v>
      </c>
      <c r="AL151">
        <v>98</v>
      </c>
      <c r="AM151">
        <v>36</v>
      </c>
      <c r="AN151">
        <v>12</v>
      </c>
      <c r="AO151">
        <v>1</v>
      </c>
      <c r="AP151">
        <v>40</v>
      </c>
      <c r="AQ151">
        <v>57</v>
      </c>
      <c r="AR151">
        <v>5.9782608695652176E-2</v>
      </c>
      <c r="AS151">
        <v>184</v>
      </c>
      <c r="AT151">
        <v>195</v>
      </c>
      <c r="AU151">
        <v>23.5</v>
      </c>
      <c r="AV151" s="117">
        <v>1</v>
      </c>
      <c r="AW151" s="113">
        <v>0</v>
      </c>
      <c r="AX151" s="118">
        <v>1</v>
      </c>
      <c r="AY151">
        <v>1</v>
      </c>
      <c r="AZ151">
        <v>0.72189833878951626</v>
      </c>
      <c r="BA151" s="117">
        <v>0.72189833878951626</v>
      </c>
      <c r="BB151" s="118">
        <v>0.27810166121048374</v>
      </c>
      <c r="BC151" s="117">
        <v>-0.32587095500393559</v>
      </c>
      <c r="BD151" s="118">
        <v>100</v>
      </c>
      <c r="BE151">
        <v>0.38523659948685623</v>
      </c>
      <c r="CM151">
        <v>0.97344386724175047</v>
      </c>
      <c r="CN151">
        <v>0</v>
      </c>
      <c r="CO151">
        <v>1</v>
      </c>
      <c r="CP151">
        <v>54</v>
      </c>
      <c r="CQ151">
        <v>93</v>
      </c>
      <c r="CR151">
        <v>0</v>
      </c>
      <c r="CS151">
        <v>3.125E-2</v>
      </c>
      <c r="CT151">
        <v>0</v>
      </c>
    </row>
    <row r="152" spans="1:98" x14ac:dyDescent="0.3">
      <c r="AD152">
        <v>1</v>
      </c>
      <c r="AE152">
        <v>1</v>
      </c>
      <c r="AF152">
        <v>3.7</v>
      </c>
      <c r="AG152">
        <v>102</v>
      </c>
      <c r="AH152">
        <v>12</v>
      </c>
      <c r="AI152">
        <v>8.4000000000000005E-2</v>
      </c>
      <c r="AJ152">
        <v>249</v>
      </c>
      <c r="AK152">
        <v>2</v>
      </c>
      <c r="AL152">
        <v>86</v>
      </c>
      <c r="AM152">
        <v>38</v>
      </c>
      <c r="AN152">
        <v>11</v>
      </c>
      <c r="AO152">
        <v>2</v>
      </c>
      <c r="AP152">
        <v>32</v>
      </c>
      <c r="AQ152">
        <v>114</v>
      </c>
      <c r="AR152">
        <v>4.1176470588235294E-2</v>
      </c>
      <c r="AS152">
        <v>170</v>
      </c>
      <c r="AT152">
        <v>177</v>
      </c>
      <c r="AU152">
        <v>16.3</v>
      </c>
      <c r="AV152" s="117">
        <v>1</v>
      </c>
      <c r="AW152" s="113">
        <v>0</v>
      </c>
      <c r="AX152" s="118">
        <v>1</v>
      </c>
      <c r="AY152">
        <v>1</v>
      </c>
      <c r="AZ152">
        <v>0.69826000048466264</v>
      </c>
      <c r="BA152" s="117">
        <v>0.69826000048466264</v>
      </c>
      <c r="BB152" s="118">
        <v>0.30173999951533736</v>
      </c>
      <c r="BC152" s="117">
        <v>-0.35916375204722145</v>
      </c>
      <c r="BD152" s="118">
        <v>100</v>
      </c>
      <c r="BE152">
        <v>0.43213129680333895</v>
      </c>
      <c r="CM152">
        <v>0.97742932286006645</v>
      </c>
      <c r="CN152">
        <v>0</v>
      </c>
      <c r="CO152">
        <v>1</v>
      </c>
      <c r="CP152">
        <v>54</v>
      </c>
      <c r="CQ152">
        <v>94</v>
      </c>
      <c r="CR152">
        <v>0</v>
      </c>
      <c r="CS152">
        <v>2.083333333333337E-2</v>
      </c>
      <c r="CT152">
        <v>0</v>
      </c>
    </row>
    <row r="153" spans="1:98" x14ac:dyDescent="0.3">
      <c r="AD153">
        <v>1</v>
      </c>
      <c r="AE153">
        <v>1</v>
      </c>
      <c r="AF153">
        <v>3.8</v>
      </c>
      <c r="AG153">
        <v>99</v>
      </c>
      <c r="AH153">
        <v>9</v>
      </c>
      <c r="AI153">
        <v>1.76</v>
      </c>
      <c r="AJ153">
        <v>369</v>
      </c>
      <c r="AK153">
        <v>4</v>
      </c>
      <c r="AL153">
        <v>85</v>
      </c>
      <c r="AM153">
        <v>38</v>
      </c>
      <c r="AN153">
        <v>12</v>
      </c>
      <c r="AO153">
        <v>2</v>
      </c>
      <c r="AP153">
        <v>38</v>
      </c>
      <c r="AQ153">
        <v>68</v>
      </c>
      <c r="AR153">
        <v>4.2944785276073622E-2</v>
      </c>
      <c r="AS153">
        <v>163</v>
      </c>
      <c r="AT153">
        <v>170</v>
      </c>
      <c r="AU153">
        <v>19.5</v>
      </c>
      <c r="AV153" s="119">
        <v>0</v>
      </c>
      <c r="AW153" s="120">
        <v>1</v>
      </c>
      <c r="AX153" s="118">
        <v>1</v>
      </c>
      <c r="AY153">
        <v>0</v>
      </c>
      <c r="AZ153">
        <v>0.92446445107026831</v>
      </c>
      <c r="BA153" s="117">
        <v>0.92446445107026831</v>
      </c>
      <c r="BB153" s="118">
        <v>7.5535548929731688E-2</v>
      </c>
      <c r="BC153" s="117">
        <v>-2.583151886789294</v>
      </c>
      <c r="BD153" s="118">
        <v>0</v>
      </c>
      <c r="BE153">
        <v>12.238799666767074</v>
      </c>
      <c r="CM153">
        <v>0.97914596069492921</v>
      </c>
      <c r="CN153">
        <v>0</v>
      </c>
      <c r="CO153">
        <v>1</v>
      </c>
      <c r="CP153">
        <v>54</v>
      </c>
      <c r="CQ153">
        <v>95</v>
      </c>
      <c r="CR153">
        <v>0</v>
      </c>
      <c r="CS153">
        <v>1.041666666666663E-2</v>
      </c>
      <c r="CT153">
        <v>0</v>
      </c>
    </row>
    <row r="154" spans="1:98" x14ac:dyDescent="0.3">
      <c r="AD154" s="112"/>
      <c r="AE154" s="112"/>
      <c r="AF154" s="112"/>
      <c r="AG154" s="112"/>
      <c r="AH154" s="112"/>
      <c r="AI154" s="112"/>
      <c r="AJ154" s="112"/>
      <c r="AK154" s="112"/>
      <c r="AL154" s="112"/>
      <c r="AM154" s="112"/>
      <c r="AN154" s="112"/>
      <c r="AO154" s="112"/>
      <c r="AP154" s="112"/>
      <c r="AQ154" s="112"/>
      <c r="AR154" s="112"/>
      <c r="AS154" s="112"/>
      <c r="AT154" s="112"/>
      <c r="AU154" s="112"/>
      <c r="AV154" s="112">
        <v>96</v>
      </c>
      <c r="AW154" s="112">
        <v>54</v>
      </c>
      <c r="AX154" s="199">
        <v>150</v>
      </c>
      <c r="AY154" s="199"/>
      <c r="AZ154" s="199"/>
      <c r="BA154" s="199">
        <v>95.999999999999773</v>
      </c>
      <c r="BB154" s="199">
        <v>54.000000000000192</v>
      </c>
      <c r="BC154" s="199">
        <v>-82.138417603488662</v>
      </c>
      <c r="BD154" s="199">
        <v>71.333333333333329</v>
      </c>
      <c r="BE154" s="199">
        <v>155.17330652590451</v>
      </c>
      <c r="CM154" s="111">
        <v>0.97945421700419844</v>
      </c>
      <c r="CN154" s="111">
        <v>0</v>
      </c>
      <c r="CO154" s="111">
        <v>1</v>
      </c>
      <c r="CP154" s="111">
        <v>54</v>
      </c>
      <c r="CQ154" s="111">
        <v>96</v>
      </c>
      <c r="CR154" s="111">
        <v>0</v>
      </c>
      <c r="CS154" s="111">
        <v>0</v>
      </c>
      <c r="CT154" s="111">
        <v>0</v>
      </c>
    </row>
    <row r="155" spans="1:98" x14ac:dyDescent="0.3">
      <c r="CT155">
        <v>0.76080246913580263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28C14-5272-41BA-8E96-9A6B499FD2C7}">
  <dimension ref="A1:DF155"/>
  <sheetViews>
    <sheetView showGridLines="0" workbookViewId="0"/>
  </sheetViews>
  <sheetFormatPr defaultRowHeight="14.4" x14ac:dyDescent="0.3"/>
  <sheetData>
    <row r="1" spans="1:110" x14ac:dyDescent="0.3">
      <c r="A1" s="134" t="s">
        <v>48</v>
      </c>
      <c r="B1" s="136" t="s">
        <v>54</v>
      </c>
      <c r="C1" s="135" t="s">
        <v>40</v>
      </c>
      <c r="D1" s="135" t="s">
        <v>41</v>
      </c>
      <c r="E1" s="135" t="s">
        <v>42</v>
      </c>
      <c r="F1" s="135" t="s">
        <v>43</v>
      </c>
      <c r="G1" s="135" t="s">
        <v>44</v>
      </c>
      <c r="H1" s="135" t="s">
        <v>45</v>
      </c>
      <c r="I1" s="135" t="s">
        <v>46</v>
      </c>
      <c r="J1" s="135" t="s">
        <v>49</v>
      </c>
      <c r="K1" s="135" t="s">
        <v>50</v>
      </c>
      <c r="L1" s="135" t="s">
        <v>51</v>
      </c>
      <c r="M1" s="135" t="s">
        <v>52</v>
      </c>
      <c r="N1" s="135" t="s">
        <v>53</v>
      </c>
      <c r="O1" s="135" t="s">
        <v>34</v>
      </c>
      <c r="P1" s="135" t="s">
        <v>56</v>
      </c>
      <c r="Q1" s="135" t="s">
        <v>39</v>
      </c>
      <c r="R1" s="134" t="s">
        <v>47</v>
      </c>
      <c r="T1" t="s">
        <v>179</v>
      </c>
      <c r="U1" s="122">
        <v>-98.012729219055274</v>
      </c>
      <c r="W1" t="s">
        <v>193</v>
      </c>
      <c r="AR1" t="s">
        <v>168</v>
      </c>
      <c r="CY1" t="s">
        <v>198</v>
      </c>
    </row>
    <row r="2" spans="1:110" ht="15" thickBot="1" x14ac:dyDescent="0.35">
      <c r="A2" s="129">
        <v>0</v>
      </c>
      <c r="B2" s="131">
        <v>1</v>
      </c>
      <c r="C2" s="170">
        <v>2.2999999999999998</v>
      </c>
      <c r="D2" s="171">
        <v>60</v>
      </c>
      <c r="E2" s="130">
        <v>10</v>
      </c>
      <c r="F2" s="203">
        <v>0.71199999999999997</v>
      </c>
      <c r="G2" s="130">
        <v>171</v>
      </c>
      <c r="H2" s="130">
        <v>3</v>
      </c>
      <c r="I2" s="130">
        <v>110</v>
      </c>
      <c r="J2" s="130">
        <v>33</v>
      </c>
      <c r="K2" s="130">
        <v>12</v>
      </c>
      <c r="L2" s="130">
        <v>2</v>
      </c>
      <c r="M2" s="204">
        <v>38</v>
      </c>
      <c r="N2" s="171">
        <v>46</v>
      </c>
      <c r="O2" s="172">
        <v>171</v>
      </c>
      <c r="P2" s="172">
        <v>178</v>
      </c>
      <c r="Q2" s="170">
        <v>12.5</v>
      </c>
      <c r="R2" s="130">
        <v>1</v>
      </c>
      <c r="S2" s="208"/>
      <c r="T2" t="s">
        <v>180</v>
      </c>
      <c r="U2" s="124">
        <v>-82.207911938865976</v>
      </c>
      <c r="V2" s="208"/>
      <c r="AA2" s="208"/>
      <c r="AB2" s="208"/>
      <c r="AC2" s="208"/>
      <c r="AD2" s="208"/>
      <c r="AE2" s="208"/>
      <c r="AF2" s="208"/>
      <c r="AG2" s="208"/>
      <c r="AH2" s="208"/>
      <c r="AI2" s="208"/>
      <c r="AJ2" s="208"/>
      <c r="AK2" s="208"/>
      <c r="AL2" s="208"/>
      <c r="AM2" s="208"/>
      <c r="AN2" s="208"/>
      <c r="AO2" s="208"/>
      <c r="AP2" s="208"/>
    </row>
    <row r="3" spans="1:110" ht="15" thickTop="1" x14ac:dyDescent="0.3">
      <c r="A3" s="129">
        <v>0</v>
      </c>
      <c r="B3" s="131">
        <v>1</v>
      </c>
      <c r="C3" s="170">
        <v>2.7</v>
      </c>
      <c r="D3" s="171">
        <v>69</v>
      </c>
      <c r="E3" s="130">
        <v>8</v>
      </c>
      <c r="F3" s="203">
        <v>9.0999999999999998E-2</v>
      </c>
      <c r="G3" s="130">
        <v>213</v>
      </c>
      <c r="H3" s="130">
        <v>3</v>
      </c>
      <c r="I3" s="130">
        <v>134</v>
      </c>
      <c r="J3" s="130">
        <v>33</v>
      </c>
      <c r="K3" s="130">
        <v>16</v>
      </c>
      <c r="L3" s="130">
        <v>1</v>
      </c>
      <c r="M3" s="204">
        <v>36</v>
      </c>
      <c r="N3" s="171">
        <v>73</v>
      </c>
      <c r="O3" s="172">
        <v>168</v>
      </c>
      <c r="P3" s="172">
        <v>178</v>
      </c>
      <c r="Q3" s="170">
        <v>14.5</v>
      </c>
      <c r="R3" s="130">
        <v>1</v>
      </c>
      <c r="S3" s="208"/>
      <c r="V3" s="208"/>
      <c r="X3" s="47" t="s">
        <v>194</v>
      </c>
      <c r="Y3" s="47" t="s">
        <v>195</v>
      </c>
      <c r="AA3" s="208"/>
      <c r="AB3" s="208"/>
      <c r="AC3" s="208"/>
      <c r="AD3" s="208"/>
      <c r="AE3" s="208"/>
      <c r="AF3" s="208"/>
      <c r="AG3" s="208"/>
      <c r="AH3" s="208"/>
      <c r="AI3" s="208"/>
      <c r="AJ3" s="208"/>
      <c r="AK3" s="208"/>
      <c r="AL3" s="208"/>
      <c r="AM3" s="208"/>
      <c r="AN3" s="208"/>
      <c r="AO3" s="208"/>
      <c r="AP3" s="208"/>
      <c r="AR3" s="198" t="s">
        <v>48</v>
      </c>
      <c r="AS3" s="198" t="s">
        <v>54</v>
      </c>
      <c r="AT3" s="198" t="s">
        <v>40</v>
      </c>
      <c r="AU3" s="198" t="s">
        <v>41</v>
      </c>
      <c r="AV3" s="198" t="s">
        <v>42</v>
      </c>
      <c r="AW3" s="198" t="s">
        <v>43</v>
      </c>
      <c r="AX3" s="198" t="s">
        <v>44</v>
      </c>
      <c r="AY3" s="198" t="s">
        <v>45</v>
      </c>
      <c r="AZ3" s="198" t="s">
        <v>46</v>
      </c>
      <c r="BA3" s="198" t="s">
        <v>49</v>
      </c>
      <c r="BB3" s="198" t="s">
        <v>50</v>
      </c>
      <c r="BC3" s="198" t="s">
        <v>51</v>
      </c>
      <c r="BD3" s="198" t="s">
        <v>52</v>
      </c>
      <c r="BE3" s="198" t="s">
        <v>53</v>
      </c>
      <c r="BF3" s="198" t="s">
        <v>34</v>
      </c>
      <c r="BG3" s="198" t="s">
        <v>56</v>
      </c>
      <c r="BH3" s="198" t="s">
        <v>39</v>
      </c>
      <c r="BI3" s="198" t="s">
        <v>169</v>
      </c>
      <c r="BJ3" s="198" t="s">
        <v>170</v>
      </c>
      <c r="BK3" s="198" t="s">
        <v>103</v>
      </c>
      <c r="BL3" s="198" t="s">
        <v>171</v>
      </c>
      <c r="BM3" s="198" t="s">
        <v>172</v>
      </c>
      <c r="BN3" s="198" t="s">
        <v>173</v>
      </c>
      <c r="BO3" s="198" t="s">
        <v>174</v>
      </c>
      <c r="BP3" s="198" t="s">
        <v>175</v>
      </c>
      <c r="BQ3" s="198" t="s">
        <v>176</v>
      </c>
      <c r="BR3" s="198" t="s">
        <v>177</v>
      </c>
      <c r="BT3" t="s">
        <v>178</v>
      </c>
      <c r="BY3" t="s">
        <v>187</v>
      </c>
      <c r="CR3" t="s">
        <v>192</v>
      </c>
      <c r="CY3" s="125" t="s">
        <v>172</v>
      </c>
      <c r="CZ3" s="125" t="s">
        <v>170</v>
      </c>
      <c r="DA3" s="125" t="s">
        <v>169</v>
      </c>
      <c r="DB3" s="125" t="s">
        <v>199</v>
      </c>
      <c r="DC3" s="125" t="s">
        <v>200</v>
      </c>
      <c r="DD3" s="125" t="s">
        <v>201</v>
      </c>
      <c r="DE3" s="125" t="s">
        <v>202</v>
      </c>
      <c r="DF3" s="125" t="s">
        <v>203</v>
      </c>
    </row>
    <row r="4" spans="1:110" x14ac:dyDescent="0.3">
      <c r="A4" s="129">
        <v>1</v>
      </c>
      <c r="B4" s="131">
        <v>1</v>
      </c>
      <c r="C4" s="170">
        <v>3.1</v>
      </c>
      <c r="D4" s="171">
        <v>79</v>
      </c>
      <c r="E4" s="130">
        <v>7</v>
      </c>
      <c r="F4" s="203">
        <v>1.72</v>
      </c>
      <c r="G4" s="130">
        <v>255</v>
      </c>
      <c r="H4" s="130">
        <v>1</v>
      </c>
      <c r="I4" s="130">
        <v>98</v>
      </c>
      <c r="J4" s="130">
        <v>40</v>
      </c>
      <c r="K4" s="130">
        <v>13</v>
      </c>
      <c r="L4" s="130">
        <v>2</v>
      </c>
      <c r="M4" s="204">
        <v>39</v>
      </c>
      <c r="N4" s="171">
        <v>64</v>
      </c>
      <c r="O4" s="172">
        <v>180</v>
      </c>
      <c r="P4" s="172">
        <v>188</v>
      </c>
      <c r="Q4" s="170">
        <v>19</v>
      </c>
      <c r="R4" s="130">
        <v>1</v>
      </c>
      <c r="S4" s="208"/>
      <c r="T4" t="s">
        <v>181</v>
      </c>
      <c r="U4" s="122">
        <v>31.609634560378595</v>
      </c>
      <c r="V4" s="208"/>
      <c r="W4" t="s">
        <v>173</v>
      </c>
      <c r="X4" s="114">
        <v>83</v>
      </c>
      <c r="Y4" s="116">
        <v>31</v>
      </c>
      <c r="Z4">
        <v>114</v>
      </c>
      <c r="AA4" s="208"/>
      <c r="AB4" s="208"/>
      <c r="AC4" s="208"/>
      <c r="AD4" s="208"/>
      <c r="AE4" s="208"/>
      <c r="AF4" s="208"/>
      <c r="AG4" s="208"/>
      <c r="AH4" s="208"/>
      <c r="AI4" s="208"/>
      <c r="AJ4" s="208"/>
      <c r="AK4" s="208"/>
      <c r="AL4" s="208"/>
      <c r="AM4" s="208"/>
      <c r="AN4" s="208"/>
      <c r="AO4" s="208"/>
      <c r="AP4" s="208"/>
      <c r="AR4">
        <v>0</v>
      </c>
      <c r="AS4">
        <v>0</v>
      </c>
      <c r="AT4">
        <v>1.5</v>
      </c>
      <c r="AU4">
        <v>35</v>
      </c>
      <c r="AV4">
        <v>6</v>
      </c>
      <c r="AW4">
        <v>4.7E-2</v>
      </c>
      <c r="AX4">
        <v>65</v>
      </c>
      <c r="AY4">
        <v>4</v>
      </c>
      <c r="AZ4">
        <v>88</v>
      </c>
      <c r="BA4">
        <v>27</v>
      </c>
      <c r="BB4">
        <v>5</v>
      </c>
      <c r="BC4">
        <v>6</v>
      </c>
      <c r="BD4">
        <v>37</v>
      </c>
      <c r="BE4">
        <v>16</v>
      </c>
      <c r="BF4">
        <v>180</v>
      </c>
      <c r="BG4">
        <v>186</v>
      </c>
      <c r="BH4">
        <v>7.9</v>
      </c>
      <c r="BI4" s="117">
        <v>1</v>
      </c>
      <c r="BJ4" s="113">
        <v>0</v>
      </c>
      <c r="BK4" s="118">
        <v>1</v>
      </c>
      <c r="BL4">
        <v>1</v>
      </c>
      <c r="BM4">
        <v>0.71128652575863272</v>
      </c>
      <c r="BN4" s="114">
        <v>0.71128652575863272</v>
      </c>
      <c r="BO4" s="116">
        <v>0.28871347424136728</v>
      </c>
      <c r="BP4" s="114">
        <v>-0.34067994054224721</v>
      </c>
      <c r="BQ4" s="116">
        <v>100</v>
      </c>
      <c r="BR4">
        <v>0.40590319623085203</v>
      </c>
      <c r="BY4" s="114">
        <v>86.030357695515477</v>
      </c>
      <c r="BZ4" s="115">
        <v>0.1374104309417141</v>
      </c>
      <c r="CA4" s="115">
        <v>-4.0687825500242747E-2</v>
      </c>
      <c r="CB4" s="115">
        <v>-0.68623393798497856</v>
      </c>
      <c r="CC4" s="115">
        <v>-2.8262869368018096E-3</v>
      </c>
      <c r="CD4" s="115">
        <v>-9.2128808808550011E-2</v>
      </c>
      <c r="CE4" s="115">
        <v>-0.964587768975672</v>
      </c>
      <c r="CF4" s="115">
        <v>-6.9801917522222243E-2</v>
      </c>
      <c r="CG4" s="115">
        <v>-0.29487360086751224</v>
      </c>
      <c r="CH4" s="115">
        <v>-6.0379539423191478E-2</v>
      </c>
      <c r="CI4" s="115">
        <v>-3.0608754480240818E-2</v>
      </c>
      <c r="CJ4" s="115">
        <v>3.9975800000356693E-2</v>
      </c>
      <c r="CK4" s="115">
        <v>0.15342256189593234</v>
      </c>
      <c r="CL4" s="115">
        <v>-1.5003594351909134E-2</v>
      </c>
      <c r="CM4" s="115">
        <v>-6.3225924886539629E-3</v>
      </c>
      <c r="CN4" s="115">
        <v>-0.3089491607280288</v>
      </c>
      <c r="CO4" s="115">
        <v>-0.16810630353731695</v>
      </c>
      <c r="CP4" s="116">
        <v>1.6285602399679391</v>
      </c>
      <c r="CR4" s="122">
        <v>1.5346450626185842E-13</v>
      </c>
      <c r="DB4">
        <v>0</v>
      </c>
      <c r="DC4">
        <v>0</v>
      </c>
      <c r="DD4">
        <v>1</v>
      </c>
      <c r="DE4">
        <v>1</v>
      </c>
      <c r="DF4">
        <v>1.851851851851849E-2</v>
      </c>
    </row>
    <row r="5" spans="1:110" x14ac:dyDescent="0.3">
      <c r="A5" s="129">
        <v>1</v>
      </c>
      <c r="B5" s="131">
        <v>0</v>
      </c>
      <c r="C5" s="170">
        <v>2.6</v>
      </c>
      <c r="D5" s="171">
        <v>66</v>
      </c>
      <c r="E5" s="130">
        <v>7</v>
      </c>
      <c r="F5" s="203">
        <v>1.3720000000000001</v>
      </c>
      <c r="G5" s="130">
        <v>287</v>
      </c>
      <c r="H5" s="130">
        <v>1</v>
      </c>
      <c r="I5" s="130">
        <v>85</v>
      </c>
      <c r="J5" s="130">
        <v>29</v>
      </c>
      <c r="K5" s="130">
        <v>10</v>
      </c>
      <c r="L5" s="130">
        <v>2</v>
      </c>
      <c r="M5" s="204">
        <v>38</v>
      </c>
      <c r="N5" s="171">
        <v>66</v>
      </c>
      <c r="O5" s="172">
        <v>173</v>
      </c>
      <c r="P5" s="172">
        <v>180</v>
      </c>
      <c r="Q5" s="170">
        <v>18.2</v>
      </c>
      <c r="R5" s="130">
        <v>1</v>
      </c>
      <c r="S5" s="208"/>
      <c r="T5" t="s">
        <v>105</v>
      </c>
      <c r="U5" s="123">
        <v>17</v>
      </c>
      <c r="V5" s="208"/>
      <c r="W5" t="s">
        <v>174</v>
      </c>
      <c r="X5" s="119">
        <v>13</v>
      </c>
      <c r="Y5" s="121">
        <v>23</v>
      </c>
      <c r="Z5">
        <v>36</v>
      </c>
      <c r="AA5" s="208"/>
      <c r="AB5" s="208"/>
      <c r="AC5" s="208"/>
      <c r="AD5" s="208"/>
      <c r="AE5" s="208"/>
      <c r="AF5" s="208"/>
      <c r="AG5" s="208"/>
      <c r="AH5" s="208"/>
      <c r="AI5" s="208"/>
      <c r="AJ5" s="208"/>
      <c r="AK5" s="208"/>
      <c r="AL5" s="208"/>
      <c r="AM5" s="208"/>
      <c r="AN5" s="208"/>
      <c r="AO5" s="208"/>
      <c r="AP5" s="208"/>
      <c r="AR5">
        <v>0</v>
      </c>
      <c r="AS5">
        <v>0</v>
      </c>
      <c r="AT5">
        <v>1.6</v>
      </c>
      <c r="AU5">
        <v>40</v>
      </c>
      <c r="AV5">
        <v>14</v>
      </c>
      <c r="AW5">
        <v>0.97599999999999998</v>
      </c>
      <c r="AX5">
        <v>82</v>
      </c>
      <c r="AY5">
        <v>2</v>
      </c>
      <c r="AZ5">
        <v>101</v>
      </c>
      <c r="BA5">
        <v>37</v>
      </c>
      <c r="BB5">
        <v>5</v>
      </c>
      <c r="BC5">
        <v>3</v>
      </c>
      <c r="BD5">
        <v>40</v>
      </c>
      <c r="BE5">
        <v>9</v>
      </c>
      <c r="BF5">
        <v>163</v>
      </c>
      <c r="BG5">
        <v>168</v>
      </c>
      <c r="BH5">
        <v>6.2</v>
      </c>
      <c r="BI5" s="117">
        <v>0</v>
      </c>
      <c r="BJ5" s="113">
        <v>1</v>
      </c>
      <c r="BK5" s="118">
        <v>1</v>
      </c>
      <c r="BL5">
        <v>0</v>
      </c>
      <c r="BM5">
        <v>0.56061240545318558</v>
      </c>
      <c r="BN5" s="117">
        <v>0.56061240545318558</v>
      </c>
      <c r="BO5" s="118">
        <v>0.43938759454681442</v>
      </c>
      <c r="BP5" s="117">
        <v>-0.8223733521411144</v>
      </c>
      <c r="BQ5" s="118">
        <v>0</v>
      </c>
      <c r="BR5">
        <v>1.2758949328813043</v>
      </c>
      <c r="BT5" s="122">
        <v>-12.849090257800231</v>
      </c>
      <c r="BY5" s="117">
        <v>0.13741043094199798</v>
      </c>
      <c r="BZ5" s="113">
        <v>0.24618492592570629</v>
      </c>
      <c r="CA5" s="113">
        <v>-2.6365957489612957E-2</v>
      </c>
      <c r="CB5" s="113">
        <v>1.0344379527814238E-2</v>
      </c>
      <c r="CC5" s="113">
        <v>-1.2803594754629032E-3</v>
      </c>
      <c r="CD5" s="113">
        <v>3.1712151459235088E-3</v>
      </c>
      <c r="CE5" s="113">
        <v>-4.6056551286864731E-3</v>
      </c>
      <c r="CF5" s="113">
        <v>-3.1267170338897654E-5</v>
      </c>
      <c r="CG5" s="113">
        <v>3.6151084722513792E-3</v>
      </c>
      <c r="CH5" s="113">
        <v>3.955285343482375E-4</v>
      </c>
      <c r="CI5" s="113">
        <v>1.0228417471051254E-3</v>
      </c>
      <c r="CJ5" s="113">
        <v>-1.0714859375991349E-3</v>
      </c>
      <c r="CK5" s="113">
        <v>-1.6101851550650787E-3</v>
      </c>
      <c r="CL5" s="113">
        <v>-1.4929884984676272E-3</v>
      </c>
      <c r="CM5" s="113">
        <v>-7.7290424772487093E-4</v>
      </c>
      <c r="CN5" s="113">
        <v>-2.8229804782028585E-3</v>
      </c>
      <c r="CO5" s="113">
        <v>2.3063278701736692E-3</v>
      </c>
      <c r="CP5" s="118">
        <v>-1.1118675305482006E-2</v>
      </c>
      <c r="CR5" s="123">
        <v>2.161138026039384E-15</v>
      </c>
      <c r="CY5">
        <v>0.11907203659824504</v>
      </c>
      <c r="CZ5">
        <v>1</v>
      </c>
      <c r="DA5">
        <v>0</v>
      </c>
      <c r="DB5">
        <v>1</v>
      </c>
      <c r="DC5">
        <v>0</v>
      </c>
      <c r="DD5">
        <v>0.98148148148148151</v>
      </c>
      <c r="DE5">
        <v>1</v>
      </c>
      <c r="DF5">
        <v>1.851851851851849E-2</v>
      </c>
    </row>
    <row r="6" spans="1:110" x14ac:dyDescent="0.3">
      <c r="A6" s="129">
        <v>0</v>
      </c>
      <c r="B6" s="131">
        <v>0</v>
      </c>
      <c r="C6" s="170">
        <v>2</v>
      </c>
      <c r="D6" s="171">
        <v>51</v>
      </c>
      <c r="E6" s="130">
        <v>15</v>
      </c>
      <c r="F6" s="203">
        <v>0.93500000000000005</v>
      </c>
      <c r="G6" s="130">
        <v>112</v>
      </c>
      <c r="H6" s="130">
        <v>4</v>
      </c>
      <c r="I6" s="130">
        <v>72</v>
      </c>
      <c r="J6" s="130">
        <v>36</v>
      </c>
      <c r="K6" s="130">
        <v>4</v>
      </c>
      <c r="L6" s="130">
        <v>3</v>
      </c>
      <c r="M6" s="204">
        <v>40</v>
      </c>
      <c r="N6" s="171">
        <v>29</v>
      </c>
      <c r="O6" s="172">
        <v>166</v>
      </c>
      <c r="P6" s="172">
        <v>171</v>
      </c>
      <c r="Q6" s="170">
        <v>7.6</v>
      </c>
      <c r="R6" s="130">
        <v>1</v>
      </c>
      <c r="S6" s="208"/>
      <c r="T6" t="s">
        <v>164</v>
      </c>
      <c r="U6" s="123">
        <v>1.6818332835604161E-2</v>
      </c>
      <c r="V6" s="208"/>
      <c r="X6">
        <v>96</v>
      </c>
      <c r="Y6">
        <v>54</v>
      </c>
      <c r="Z6">
        <v>150</v>
      </c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208"/>
      <c r="AR6">
        <v>0</v>
      </c>
      <c r="AS6">
        <v>0</v>
      </c>
      <c r="AT6">
        <v>1.6</v>
      </c>
      <c r="AU6">
        <v>41</v>
      </c>
      <c r="AV6">
        <v>12</v>
      </c>
      <c r="AW6">
        <v>0.879</v>
      </c>
      <c r="AX6">
        <v>112</v>
      </c>
      <c r="AY6">
        <v>2</v>
      </c>
      <c r="AZ6">
        <v>120</v>
      </c>
      <c r="BA6">
        <v>39</v>
      </c>
      <c r="BB6">
        <v>5</v>
      </c>
      <c r="BC6">
        <v>3</v>
      </c>
      <c r="BD6">
        <v>40</v>
      </c>
      <c r="BE6">
        <v>14</v>
      </c>
      <c r="BF6">
        <v>162</v>
      </c>
      <c r="BG6">
        <v>167</v>
      </c>
      <c r="BH6">
        <v>7.2</v>
      </c>
      <c r="BI6" s="117">
        <v>0</v>
      </c>
      <c r="BJ6" s="113">
        <v>1</v>
      </c>
      <c r="BK6" s="118">
        <v>1</v>
      </c>
      <c r="BL6">
        <v>0</v>
      </c>
      <c r="BM6">
        <v>0.53732020242440204</v>
      </c>
      <c r="BN6" s="117">
        <v>0.53732020242440204</v>
      </c>
      <c r="BO6" s="118">
        <v>0.46267979757559796</v>
      </c>
      <c r="BP6" s="117">
        <v>-0.7707200460591429</v>
      </c>
      <c r="BQ6" s="118">
        <v>0</v>
      </c>
      <c r="BR6">
        <v>1.161321944982066</v>
      </c>
      <c r="BT6" s="123">
        <v>-0.56887032729494558</v>
      </c>
      <c r="BY6" s="117">
        <v>-4.0687825501153636E-2</v>
      </c>
      <c r="BZ6" s="113">
        <v>-2.6365957489613616E-2</v>
      </c>
      <c r="CA6" s="113">
        <v>0.30414620689054284</v>
      </c>
      <c r="CB6" s="113">
        <v>4.0814527252760684E-2</v>
      </c>
      <c r="CC6" s="113">
        <v>-1.4669323887574735E-3</v>
      </c>
      <c r="CD6" s="113">
        <v>2.8879368966692608E-4</v>
      </c>
      <c r="CE6" s="113">
        <v>-2.8147203352671193E-2</v>
      </c>
      <c r="CF6" s="113">
        <v>-9.5529766381882665E-4</v>
      </c>
      <c r="CG6" s="113">
        <v>-7.074886340586499E-3</v>
      </c>
      <c r="CH6" s="113">
        <v>-6.5613031118779883E-4</v>
      </c>
      <c r="CI6" s="113">
        <v>7.6530487772874843E-3</v>
      </c>
      <c r="CJ6" s="113">
        <v>-1.6870322485235213E-2</v>
      </c>
      <c r="CK6" s="113">
        <v>2.2227038910176536E-2</v>
      </c>
      <c r="CL6" s="113">
        <v>-2.7229618636841232E-3</v>
      </c>
      <c r="CM6" s="113">
        <v>-1.2627233008935511E-3</v>
      </c>
      <c r="CN6" s="113">
        <v>1.0080541682057631E-2</v>
      </c>
      <c r="CO6" s="113">
        <v>-1.0272518954056682E-2</v>
      </c>
      <c r="CP6" s="118">
        <v>1.8370253037555091E-2</v>
      </c>
      <c r="CR6" s="123">
        <v>-3.7676989155354956E-15</v>
      </c>
      <c r="CY6">
        <v>0.11916533294083501</v>
      </c>
      <c r="CZ6">
        <v>1</v>
      </c>
      <c r="DA6">
        <v>0</v>
      </c>
      <c r="DB6">
        <v>2</v>
      </c>
      <c r="DC6">
        <v>0</v>
      </c>
      <c r="DD6">
        <v>0.96296296296296302</v>
      </c>
      <c r="DE6">
        <v>1</v>
      </c>
      <c r="DF6">
        <v>1.8518518518518601E-2</v>
      </c>
    </row>
    <row r="7" spans="1:110" x14ac:dyDescent="0.3">
      <c r="A7" s="129">
        <v>1</v>
      </c>
      <c r="B7" s="131">
        <v>1</v>
      </c>
      <c r="C7" s="170">
        <v>2.7</v>
      </c>
      <c r="D7" s="171">
        <v>62</v>
      </c>
      <c r="E7" s="130">
        <v>6</v>
      </c>
      <c r="F7" s="203">
        <v>2.0190000000000001</v>
      </c>
      <c r="G7" s="130">
        <v>238</v>
      </c>
      <c r="H7" s="130">
        <v>0</v>
      </c>
      <c r="I7" s="130">
        <v>77</v>
      </c>
      <c r="J7" s="130">
        <v>32</v>
      </c>
      <c r="K7" s="130">
        <v>15</v>
      </c>
      <c r="L7" s="130">
        <v>4</v>
      </c>
      <c r="M7" s="204">
        <v>37</v>
      </c>
      <c r="N7" s="171">
        <v>40</v>
      </c>
      <c r="O7" s="172">
        <v>183</v>
      </c>
      <c r="P7" s="172">
        <v>192</v>
      </c>
      <c r="Q7" s="170">
        <v>18.5</v>
      </c>
      <c r="R7" s="130">
        <v>1</v>
      </c>
      <c r="S7" s="208"/>
      <c r="T7" t="s">
        <v>182</v>
      </c>
      <c r="U7" s="123">
        <v>0.05</v>
      </c>
      <c r="V7" s="208"/>
      <c r="AA7" s="208"/>
      <c r="AB7" s="208"/>
      <c r="AC7" s="208"/>
      <c r="AD7" s="208"/>
      <c r="AE7" s="208"/>
      <c r="AF7" s="208"/>
      <c r="AG7" s="208"/>
      <c r="AH7" s="208"/>
      <c r="AI7" s="208"/>
      <c r="AJ7" s="208"/>
      <c r="AK7" s="208"/>
      <c r="AL7" s="208"/>
      <c r="AM7" s="208"/>
      <c r="AN7" s="208"/>
      <c r="AO7" s="208"/>
      <c r="AP7" s="208"/>
      <c r="AR7">
        <v>0</v>
      </c>
      <c r="AS7">
        <v>0</v>
      </c>
      <c r="AT7">
        <v>1.6</v>
      </c>
      <c r="AU7">
        <v>43</v>
      </c>
      <c r="AV7">
        <v>5</v>
      </c>
      <c r="AW7">
        <v>0.48</v>
      </c>
      <c r="AX7">
        <v>59</v>
      </c>
      <c r="AY7">
        <v>3</v>
      </c>
      <c r="AZ7">
        <v>127</v>
      </c>
      <c r="BA7">
        <v>30</v>
      </c>
      <c r="BB7">
        <v>4</v>
      </c>
      <c r="BC7">
        <v>2</v>
      </c>
      <c r="BD7">
        <v>35</v>
      </c>
      <c r="BE7">
        <v>17</v>
      </c>
      <c r="BF7">
        <v>170</v>
      </c>
      <c r="BG7">
        <v>175</v>
      </c>
      <c r="BH7">
        <v>7.5</v>
      </c>
      <c r="BI7" s="117">
        <v>0</v>
      </c>
      <c r="BJ7" s="113">
        <v>1</v>
      </c>
      <c r="BK7" s="118">
        <v>1</v>
      </c>
      <c r="BL7">
        <v>0</v>
      </c>
      <c r="BM7">
        <v>0.67608240336530734</v>
      </c>
      <c r="BN7" s="117">
        <v>0.67608240336530734</v>
      </c>
      <c r="BO7" s="118">
        <v>0.32391759663469266</v>
      </c>
      <c r="BP7" s="117">
        <v>-1.1272661269119217</v>
      </c>
      <c r="BQ7" s="118">
        <v>0</v>
      </c>
      <c r="BR7">
        <v>2.0872049261583605</v>
      </c>
      <c r="BT7" s="123">
        <v>-1.6361443490289702</v>
      </c>
      <c r="BY7" s="117">
        <v>-0.68623393798428711</v>
      </c>
      <c r="BZ7" s="113">
        <v>1.0344379527816866E-2</v>
      </c>
      <c r="CA7" s="113">
        <v>4.0814527252763556E-2</v>
      </c>
      <c r="CB7" s="113">
        <v>1.3864232245711943</v>
      </c>
      <c r="CC7" s="113">
        <v>-3.6606646446356965E-2</v>
      </c>
      <c r="CD7" s="113">
        <v>8.5678053969956893E-3</v>
      </c>
      <c r="CE7" s="113">
        <v>-3.329658300402899E-2</v>
      </c>
      <c r="CF7" s="113">
        <v>-5.650721999061046E-4</v>
      </c>
      <c r="CG7" s="113">
        <v>-2.2470671105921183E-2</v>
      </c>
      <c r="CH7" s="113">
        <v>1.7935769538412766E-3</v>
      </c>
      <c r="CI7" s="113">
        <v>2.5682736049365104E-3</v>
      </c>
      <c r="CJ7" s="113">
        <v>7.5468176975482231E-3</v>
      </c>
      <c r="CK7" s="113">
        <v>-2.295149706302951E-2</v>
      </c>
      <c r="CL7" s="113">
        <v>-1.0409323748231827E-2</v>
      </c>
      <c r="CM7" s="113">
        <v>6.4017144248925133E-4</v>
      </c>
      <c r="CN7" s="113">
        <v>-9.2737683995037525E-4</v>
      </c>
      <c r="CO7" s="113">
        <v>4.5106883786557575E-3</v>
      </c>
      <c r="CP7" s="118">
        <v>-7.278331875090735E-2</v>
      </c>
      <c r="CR7" s="123">
        <v>6.602147722194999E-15</v>
      </c>
      <c r="CY7">
        <v>0.12843342516150238</v>
      </c>
      <c r="CZ7">
        <v>1</v>
      </c>
      <c r="DA7">
        <v>0</v>
      </c>
      <c r="DB7">
        <v>3</v>
      </c>
      <c r="DC7">
        <v>0</v>
      </c>
      <c r="DD7">
        <v>0.94444444444444442</v>
      </c>
      <c r="DE7">
        <v>1</v>
      </c>
      <c r="DF7">
        <v>1.851851851851849E-2</v>
      </c>
    </row>
    <row r="8" spans="1:110" x14ac:dyDescent="0.3">
      <c r="A8" s="129">
        <v>1</v>
      </c>
      <c r="B8" s="131">
        <v>0</v>
      </c>
      <c r="C8" s="170">
        <v>2.4</v>
      </c>
      <c r="D8" s="171">
        <v>61</v>
      </c>
      <c r="E8" s="130">
        <v>7</v>
      </c>
      <c r="F8" s="203">
        <v>0.66200000000000003</v>
      </c>
      <c r="G8" s="130">
        <v>124</v>
      </c>
      <c r="H8" s="130">
        <v>2</v>
      </c>
      <c r="I8" s="130">
        <v>100</v>
      </c>
      <c r="J8" s="130">
        <v>52</v>
      </c>
      <c r="K8" s="130">
        <v>15</v>
      </c>
      <c r="L8" s="130">
        <v>3</v>
      </c>
      <c r="M8" s="204">
        <v>37</v>
      </c>
      <c r="N8" s="171">
        <v>69</v>
      </c>
      <c r="O8" s="172">
        <v>182</v>
      </c>
      <c r="P8" s="172">
        <v>191</v>
      </c>
      <c r="Q8" s="170">
        <v>13.1</v>
      </c>
      <c r="R8" s="130">
        <v>1</v>
      </c>
      <c r="S8" s="208"/>
      <c r="T8" t="s">
        <v>165</v>
      </c>
      <c r="U8" s="127" t="s">
        <v>233</v>
      </c>
      <c r="V8" s="208"/>
      <c r="W8" t="s">
        <v>196</v>
      </c>
      <c r="X8" s="210">
        <v>0.86458333333333337</v>
      </c>
      <c r="Y8" s="211">
        <v>0.42592592592592593</v>
      </c>
      <c r="Z8" s="108">
        <v>0.70666666666666667</v>
      </c>
      <c r="AA8" s="208"/>
      <c r="AB8" s="208"/>
      <c r="AC8" s="208"/>
      <c r="AD8" s="208"/>
      <c r="AE8" s="208"/>
      <c r="AF8" s="208"/>
      <c r="AG8" s="208"/>
      <c r="AH8" s="208"/>
      <c r="AI8" s="208"/>
      <c r="AJ8" s="208"/>
      <c r="AK8" s="208"/>
      <c r="AL8" s="208"/>
      <c r="AM8" s="208"/>
      <c r="AN8" s="208"/>
      <c r="AO8" s="208"/>
      <c r="AP8" s="208"/>
      <c r="AR8">
        <v>0</v>
      </c>
      <c r="AS8">
        <v>0</v>
      </c>
      <c r="AT8">
        <v>1.6</v>
      </c>
      <c r="AU8">
        <v>58</v>
      </c>
      <c r="AV8">
        <v>17</v>
      </c>
      <c r="AW8">
        <v>0.496</v>
      </c>
      <c r="AX8">
        <v>100</v>
      </c>
      <c r="AY8">
        <v>2</v>
      </c>
      <c r="AZ8">
        <v>136</v>
      </c>
      <c r="BA8">
        <v>42</v>
      </c>
      <c r="BB8">
        <v>5</v>
      </c>
      <c r="BC8">
        <v>3</v>
      </c>
      <c r="BD8">
        <v>43</v>
      </c>
      <c r="BE8">
        <v>39</v>
      </c>
      <c r="BF8">
        <v>161</v>
      </c>
      <c r="BG8">
        <v>165</v>
      </c>
      <c r="BH8">
        <v>6.6</v>
      </c>
      <c r="BI8" s="117">
        <v>0</v>
      </c>
      <c r="BJ8" s="113">
        <v>1</v>
      </c>
      <c r="BK8" s="118">
        <v>1</v>
      </c>
      <c r="BL8">
        <v>0</v>
      </c>
      <c r="BM8">
        <v>0.64173864057268359</v>
      </c>
      <c r="BN8" s="117">
        <v>0.64173864057268359</v>
      </c>
      <c r="BO8" s="118">
        <v>0.35826135942731641</v>
      </c>
      <c r="BP8" s="117">
        <v>-1.0264925046751754</v>
      </c>
      <c r="BQ8" s="118">
        <v>0</v>
      </c>
      <c r="BR8">
        <v>1.7912583193412424</v>
      </c>
      <c r="BT8" s="123">
        <v>-0.43353066481455765</v>
      </c>
      <c r="BY8" s="117">
        <v>-2.8262869368072875E-3</v>
      </c>
      <c r="BZ8" s="113">
        <v>-1.2803594754629271E-3</v>
      </c>
      <c r="CA8" s="113">
        <v>-1.4669323887573878E-3</v>
      </c>
      <c r="CB8" s="113">
        <v>-3.6606646446355709E-2</v>
      </c>
      <c r="CC8" s="113">
        <v>1.9125529637891987E-3</v>
      </c>
      <c r="CD8" s="113">
        <v>-4.3453419612968013E-4</v>
      </c>
      <c r="CE8" s="113">
        <v>1.8045849475995419E-3</v>
      </c>
      <c r="CF8" s="113">
        <v>-1.1155807694962139E-5</v>
      </c>
      <c r="CG8" s="113">
        <v>1.0825883929953676E-3</v>
      </c>
      <c r="CH8" s="113">
        <v>-1.2353211558416248E-4</v>
      </c>
      <c r="CI8" s="113">
        <v>-3.8108993194982399E-4</v>
      </c>
      <c r="CJ8" s="113">
        <v>4.7735500102299739E-4</v>
      </c>
      <c r="CK8" s="113">
        <v>1.7583171185511645E-3</v>
      </c>
      <c r="CL8" s="113">
        <v>4.2042858243808521E-4</v>
      </c>
      <c r="CM8" s="113">
        <v>-2.6753575150854789E-4</v>
      </c>
      <c r="CN8" s="113">
        <v>-1.8878306836060977E-4</v>
      </c>
      <c r="CO8" s="113">
        <v>1.2329216666795214E-4</v>
      </c>
      <c r="CP8" s="118">
        <v>-6.9290433133904227E-5</v>
      </c>
      <c r="CR8" s="123">
        <v>-4.0037643432971869E-17</v>
      </c>
      <c r="CY8">
        <v>0.22508522494610886</v>
      </c>
      <c r="CZ8">
        <v>1</v>
      </c>
      <c r="DA8">
        <v>0</v>
      </c>
      <c r="DB8">
        <v>4</v>
      </c>
      <c r="DC8">
        <v>0</v>
      </c>
      <c r="DD8">
        <v>0.92592592592592593</v>
      </c>
      <c r="DE8">
        <v>1</v>
      </c>
      <c r="DF8">
        <v>1.851851851851849E-2</v>
      </c>
    </row>
    <row r="9" spans="1:110" x14ac:dyDescent="0.3">
      <c r="A9" s="129">
        <v>0</v>
      </c>
      <c r="B9" s="131">
        <v>0</v>
      </c>
      <c r="C9" s="170">
        <v>2.5</v>
      </c>
      <c r="D9" s="171">
        <v>59</v>
      </c>
      <c r="E9" s="130">
        <v>6</v>
      </c>
      <c r="F9" s="203">
        <v>0.7</v>
      </c>
      <c r="G9" s="130">
        <v>214</v>
      </c>
      <c r="H9" s="130">
        <v>2</v>
      </c>
      <c r="I9" s="130">
        <v>95</v>
      </c>
      <c r="J9" s="130">
        <v>41</v>
      </c>
      <c r="K9" s="130">
        <v>4</v>
      </c>
      <c r="L9" s="130">
        <v>3</v>
      </c>
      <c r="M9" s="204">
        <v>36</v>
      </c>
      <c r="N9" s="171">
        <v>45</v>
      </c>
      <c r="O9" s="172">
        <v>173</v>
      </c>
      <c r="P9" s="172">
        <v>182</v>
      </c>
      <c r="Q9" s="170">
        <v>14.9</v>
      </c>
      <c r="R9" s="130">
        <v>1</v>
      </c>
      <c r="S9" s="208"/>
      <c r="V9" s="208"/>
      <c r="AA9" s="208"/>
      <c r="AB9" s="208"/>
      <c r="AC9" s="208"/>
      <c r="AD9" s="208"/>
      <c r="AE9" s="208"/>
      <c r="AF9" s="208"/>
      <c r="AG9" s="208"/>
      <c r="AH9" s="208"/>
      <c r="AI9" s="208"/>
      <c r="AJ9" s="208"/>
      <c r="AK9" s="208"/>
      <c r="AL9" s="208"/>
      <c r="AM9" s="208"/>
      <c r="AN9" s="208"/>
      <c r="AO9" s="208"/>
      <c r="AP9" s="208"/>
      <c r="AR9">
        <v>0</v>
      </c>
      <c r="AS9">
        <v>0</v>
      </c>
      <c r="AT9">
        <v>1.7</v>
      </c>
      <c r="AU9">
        <v>44</v>
      </c>
      <c r="AV9">
        <v>2</v>
      </c>
      <c r="AW9">
        <v>0.115</v>
      </c>
      <c r="AX9">
        <v>70</v>
      </c>
      <c r="AY9">
        <v>3</v>
      </c>
      <c r="AZ9">
        <v>137</v>
      </c>
      <c r="BA9">
        <v>46</v>
      </c>
      <c r="BB9">
        <v>6</v>
      </c>
      <c r="BC9">
        <v>3</v>
      </c>
      <c r="BD9">
        <v>29</v>
      </c>
      <c r="BE9">
        <v>19</v>
      </c>
      <c r="BF9">
        <v>161</v>
      </c>
      <c r="BG9">
        <v>167</v>
      </c>
      <c r="BH9">
        <v>6.6</v>
      </c>
      <c r="BI9" s="117">
        <v>0</v>
      </c>
      <c r="BJ9" s="113">
        <v>1</v>
      </c>
      <c r="BK9" s="118">
        <v>1</v>
      </c>
      <c r="BL9">
        <v>0</v>
      </c>
      <c r="BM9">
        <v>0.24016282266017622</v>
      </c>
      <c r="BN9" s="117">
        <v>0.24016282266017622</v>
      </c>
      <c r="BO9" s="118">
        <v>0.75983717733982381</v>
      </c>
      <c r="BP9" s="117">
        <v>-0.27465110899683787</v>
      </c>
      <c r="BQ9" s="118">
        <v>100</v>
      </c>
      <c r="BR9">
        <v>0.31607142927775911</v>
      </c>
      <c r="BT9" s="123">
        <v>4.5263258015033683E-2</v>
      </c>
      <c r="BY9" s="117">
        <v>-9.2128808808594892E-2</v>
      </c>
      <c r="BZ9" s="113">
        <v>3.1712151459238362E-3</v>
      </c>
      <c r="CA9" s="113">
        <v>2.8879368966541535E-4</v>
      </c>
      <c r="CB9" s="113">
        <v>8.567805396995868E-3</v>
      </c>
      <c r="CC9" s="113">
        <v>-4.3453419612967742E-4</v>
      </c>
      <c r="CD9" s="113">
        <v>2.7020157639288398E-3</v>
      </c>
      <c r="CE9" s="113">
        <v>4.9120532635866304E-3</v>
      </c>
      <c r="CF9" s="113">
        <v>5.890319566284903E-5</v>
      </c>
      <c r="CG9" s="113">
        <v>-3.0117678155314198E-4</v>
      </c>
      <c r="CH9" s="113">
        <v>1.5985285645811554E-4</v>
      </c>
      <c r="CI9" s="113">
        <v>-1.7806876944581366E-5</v>
      </c>
      <c r="CJ9" s="113">
        <v>-1.7069241534668897E-4</v>
      </c>
      <c r="CK9" s="113">
        <v>-4.2759216001404598E-4</v>
      </c>
      <c r="CL9" s="113">
        <v>-1.770901212119116E-3</v>
      </c>
      <c r="CM9" s="113">
        <v>-5.1663056233134367E-6</v>
      </c>
      <c r="CN9" s="113">
        <v>1.0272893062048584E-3</v>
      </c>
      <c r="CO9" s="113">
        <v>-2.6298515811732894E-4</v>
      </c>
      <c r="CP9" s="118">
        <v>-1.1565449032359841E-3</v>
      </c>
      <c r="CR9" s="123">
        <v>-2.145612353223863E-16</v>
      </c>
      <c r="CY9">
        <v>0.2284052609258268</v>
      </c>
      <c r="CZ9">
        <v>1</v>
      </c>
      <c r="DA9">
        <v>0</v>
      </c>
      <c r="DB9">
        <v>5</v>
      </c>
      <c r="DC9">
        <v>0</v>
      </c>
      <c r="DD9">
        <v>0.90740740740740744</v>
      </c>
      <c r="DE9">
        <v>1</v>
      </c>
      <c r="DF9">
        <v>1.8518518518518601E-2</v>
      </c>
    </row>
    <row r="10" spans="1:110" x14ac:dyDescent="0.3">
      <c r="A10" s="129">
        <v>1</v>
      </c>
      <c r="B10" s="131">
        <v>1</v>
      </c>
      <c r="C10" s="170">
        <v>2.7</v>
      </c>
      <c r="D10" s="171">
        <v>65</v>
      </c>
      <c r="E10" s="130">
        <v>8</v>
      </c>
      <c r="F10" s="203">
        <v>0.93700000000000006</v>
      </c>
      <c r="G10" s="130">
        <v>215</v>
      </c>
      <c r="H10" s="130">
        <v>4</v>
      </c>
      <c r="I10" s="130">
        <v>112</v>
      </c>
      <c r="J10" s="130">
        <v>31</v>
      </c>
      <c r="K10" s="130">
        <v>12</v>
      </c>
      <c r="L10" s="130">
        <v>5</v>
      </c>
      <c r="M10" s="204">
        <v>40</v>
      </c>
      <c r="N10" s="171">
        <v>42</v>
      </c>
      <c r="O10" s="172">
        <v>183</v>
      </c>
      <c r="P10" s="172">
        <v>192</v>
      </c>
      <c r="Q10" s="170">
        <v>17.100000000000001</v>
      </c>
      <c r="R10" s="130">
        <v>0</v>
      </c>
      <c r="S10" s="208"/>
      <c r="T10" t="s">
        <v>183</v>
      </c>
      <c r="U10" s="122">
        <v>0.16125270060449026</v>
      </c>
      <c r="V10" s="208"/>
      <c r="W10" t="s">
        <v>197</v>
      </c>
      <c r="X10" s="110">
        <v>0.5</v>
      </c>
      <c r="AA10" s="208"/>
      <c r="AB10" s="208"/>
      <c r="AC10" s="208"/>
      <c r="AD10" s="208"/>
      <c r="AE10" s="208"/>
      <c r="AF10" s="208"/>
      <c r="AG10" s="208"/>
      <c r="AH10" s="208"/>
      <c r="AI10" s="208"/>
      <c r="AJ10" s="208"/>
      <c r="AK10" s="208"/>
      <c r="AL10" s="208"/>
      <c r="AM10" s="208"/>
      <c r="AN10" s="208"/>
      <c r="AO10" s="208"/>
      <c r="AP10" s="208"/>
      <c r="AR10">
        <v>0</v>
      </c>
      <c r="AS10">
        <v>0</v>
      </c>
      <c r="AT10">
        <v>1.7</v>
      </c>
      <c r="AU10">
        <v>44</v>
      </c>
      <c r="AV10">
        <v>4</v>
      </c>
      <c r="AW10">
        <v>4.5900000000000003E-2</v>
      </c>
      <c r="AX10">
        <v>104</v>
      </c>
      <c r="AY10">
        <v>6</v>
      </c>
      <c r="AZ10">
        <v>86</v>
      </c>
      <c r="BA10">
        <v>29</v>
      </c>
      <c r="BB10">
        <v>2</v>
      </c>
      <c r="BC10">
        <v>2</v>
      </c>
      <c r="BD10">
        <v>36</v>
      </c>
      <c r="BE10">
        <v>21</v>
      </c>
      <c r="BF10">
        <v>164</v>
      </c>
      <c r="BG10">
        <v>168</v>
      </c>
      <c r="BH10">
        <v>6.8</v>
      </c>
      <c r="BI10" s="117">
        <v>1</v>
      </c>
      <c r="BJ10" s="113">
        <v>0</v>
      </c>
      <c r="BK10" s="118">
        <v>1</v>
      </c>
      <c r="BL10">
        <v>1</v>
      </c>
      <c r="BM10">
        <v>0.79816775694065278</v>
      </c>
      <c r="BN10" s="117">
        <v>0.79816775694065278</v>
      </c>
      <c r="BO10" s="118">
        <v>0.20183224305934722</v>
      </c>
      <c r="BP10" s="117">
        <v>-0.22543648189567855</v>
      </c>
      <c r="BQ10" s="118">
        <v>100</v>
      </c>
      <c r="BR10">
        <v>0.25286945169642366</v>
      </c>
      <c r="BT10" s="123">
        <v>4.7062911818748249E-2</v>
      </c>
      <c r="BY10" s="117">
        <v>-0.96458776897520593</v>
      </c>
      <c r="BZ10" s="113">
        <v>-4.6056551286829568E-3</v>
      </c>
      <c r="CA10" s="113">
        <v>-2.8147203352680717E-2</v>
      </c>
      <c r="CB10" s="113">
        <v>-3.329658300401931E-2</v>
      </c>
      <c r="CC10" s="113">
        <v>1.8045849475994975E-3</v>
      </c>
      <c r="CD10" s="113">
        <v>4.9120532635853866E-3</v>
      </c>
      <c r="CE10" s="113">
        <v>0.14388099992711378</v>
      </c>
      <c r="CF10" s="113">
        <v>1.1128146651012921E-3</v>
      </c>
      <c r="CG10" s="113">
        <v>1.1455554345305144E-2</v>
      </c>
      <c r="CH10" s="113">
        <v>2.0009560448166195E-3</v>
      </c>
      <c r="CI10" s="113">
        <v>-3.6850492822159703E-3</v>
      </c>
      <c r="CJ10" s="113">
        <v>3.5805160979255862E-3</v>
      </c>
      <c r="CK10" s="113">
        <v>2.3255956109016801E-3</v>
      </c>
      <c r="CL10" s="113">
        <v>-4.4856677873606129E-3</v>
      </c>
      <c r="CM10" s="113">
        <v>2.2440995259746178E-4</v>
      </c>
      <c r="CN10" s="113">
        <v>-1.7323020429304504E-3</v>
      </c>
      <c r="CO10" s="113">
        <v>6.9511356225830075E-3</v>
      </c>
      <c r="CP10" s="118">
        <v>-2.575894484904136E-2</v>
      </c>
      <c r="CR10" s="123">
        <v>1.9312108013662447E-16</v>
      </c>
      <c r="CY10">
        <v>0.24016282266017622</v>
      </c>
      <c r="CZ10">
        <v>1</v>
      </c>
      <c r="DA10">
        <v>0</v>
      </c>
      <c r="DB10">
        <v>6</v>
      </c>
      <c r="DC10">
        <v>0</v>
      </c>
      <c r="DD10">
        <v>0.88888888888888884</v>
      </c>
      <c r="DE10">
        <v>1</v>
      </c>
      <c r="DF10">
        <v>1.851851851851849E-2</v>
      </c>
    </row>
    <row r="11" spans="1:110" x14ac:dyDescent="0.3">
      <c r="A11" s="129">
        <v>0</v>
      </c>
      <c r="B11" s="131">
        <v>1</v>
      </c>
      <c r="C11" s="170">
        <v>2.1</v>
      </c>
      <c r="D11" s="171">
        <v>55</v>
      </c>
      <c r="E11" s="130">
        <v>16</v>
      </c>
      <c r="F11" s="203">
        <v>6.5000000000000002E-2</v>
      </c>
      <c r="G11" s="130">
        <v>154</v>
      </c>
      <c r="H11" s="130">
        <v>3</v>
      </c>
      <c r="I11" s="171">
        <v>75</v>
      </c>
      <c r="J11" s="130">
        <v>42</v>
      </c>
      <c r="K11" s="130">
        <v>13</v>
      </c>
      <c r="L11" s="130">
        <v>2</v>
      </c>
      <c r="M11" s="204">
        <v>34</v>
      </c>
      <c r="N11" s="171">
        <v>34</v>
      </c>
      <c r="O11" s="172">
        <v>158</v>
      </c>
      <c r="P11" s="172">
        <v>165</v>
      </c>
      <c r="Q11" s="170">
        <v>9.1999999999999993</v>
      </c>
      <c r="R11" s="130">
        <v>0</v>
      </c>
      <c r="S11" s="208"/>
      <c r="T11" t="s">
        <v>184</v>
      </c>
      <c r="U11" s="123">
        <v>0.19000799122094603</v>
      </c>
      <c r="V11" s="208"/>
      <c r="W11" s="208"/>
      <c r="X11" s="208"/>
      <c r="Y11" s="208"/>
      <c r="Z11" s="208"/>
      <c r="AA11" s="208"/>
      <c r="AB11" s="208"/>
      <c r="AC11" s="208"/>
      <c r="AD11" s="208"/>
      <c r="AE11" s="208"/>
      <c r="AF11" s="208"/>
      <c r="AG11" s="208"/>
      <c r="AH11" s="208"/>
      <c r="AI11" s="208"/>
      <c r="AJ11" s="208"/>
      <c r="AK11" s="208"/>
      <c r="AL11" s="208"/>
      <c r="AM11" s="208"/>
      <c r="AN11" s="208"/>
      <c r="AO11" s="208"/>
      <c r="AP11" s="208"/>
      <c r="AR11">
        <v>0</v>
      </c>
      <c r="AS11">
        <v>0</v>
      </c>
      <c r="AT11">
        <v>1.7</v>
      </c>
      <c r="AU11">
        <v>49</v>
      </c>
      <c r="AV11">
        <v>13</v>
      </c>
      <c r="AW11">
        <v>0.85199999999999998</v>
      </c>
      <c r="AX11">
        <v>102</v>
      </c>
      <c r="AY11">
        <v>3</v>
      </c>
      <c r="AZ11">
        <v>108</v>
      </c>
      <c r="BA11">
        <v>37</v>
      </c>
      <c r="BB11">
        <v>9</v>
      </c>
      <c r="BC11">
        <v>4</v>
      </c>
      <c r="BD11">
        <v>41</v>
      </c>
      <c r="BE11">
        <v>25</v>
      </c>
      <c r="BF11">
        <v>162</v>
      </c>
      <c r="BG11">
        <v>168</v>
      </c>
      <c r="BH11">
        <v>8.1999999999999993</v>
      </c>
      <c r="BI11" s="117">
        <v>1</v>
      </c>
      <c r="BJ11" s="113">
        <v>0</v>
      </c>
      <c r="BK11" s="118">
        <v>1</v>
      </c>
      <c r="BL11">
        <v>1</v>
      </c>
      <c r="BM11">
        <v>0.73011695558360856</v>
      </c>
      <c r="BN11" s="117">
        <v>0.73011695558360856</v>
      </c>
      <c r="BO11" s="118">
        <v>0.26988304441639144</v>
      </c>
      <c r="BP11" s="117">
        <v>-0.31455054454422193</v>
      </c>
      <c r="BQ11" s="118">
        <v>100</v>
      </c>
      <c r="BR11">
        <v>0.36964357881630661</v>
      </c>
      <c r="BT11" s="123">
        <v>0.85686487476523387</v>
      </c>
      <c r="BY11" s="117">
        <v>-6.9801917522201995E-2</v>
      </c>
      <c r="BZ11" s="113">
        <v>-3.1267170338584774E-5</v>
      </c>
      <c r="CA11" s="113">
        <v>-9.5529766381979853E-4</v>
      </c>
      <c r="CB11" s="113">
        <v>-5.6507219990555512E-4</v>
      </c>
      <c r="CC11" s="113">
        <v>-1.1155807694956909E-5</v>
      </c>
      <c r="CD11" s="113">
        <v>5.8903195662768812E-5</v>
      </c>
      <c r="CE11" s="113">
        <v>1.1128146651015812E-3</v>
      </c>
      <c r="CF11" s="113">
        <v>1.0897798552143846E-4</v>
      </c>
      <c r="CG11" s="113">
        <v>1.6345480579779963E-4</v>
      </c>
      <c r="CH11" s="113">
        <v>4.9953667659355395E-5</v>
      </c>
      <c r="CI11" s="113">
        <v>-5.830909642323022E-5</v>
      </c>
      <c r="CJ11" s="113">
        <v>3.2340745113151564E-5</v>
      </c>
      <c r="CK11" s="113">
        <v>-3.4998490100204989E-4</v>
      </c>
      <c r="CL11" s="113">
        <v>-5.1252442284176986E-6</v>
      </c>
      <c r="CM11" s="113">
        <v>1.3948043719906328E-5</v>
      </c>
      <c r="CN11" s="113">
        <v>8.3171419050902059E-5</v>
      </c>
      <c r="CO11" s="113">
        <v>3.5077717936439143E-4</v>
      </c>
      <c r="CP11" s="118">
        <v>-2.1630509375438374E-3</v>
      </c>
      <c r="CR11" s="123">
        <v>-3.9731185012308735E-17</v>
      </c>
      <c r="CY11">
        <v>0.24293354541647422</v>
      </c>
      <c r="CZ11">
        <v>1</v>
      </c>
      <c r="DA11">
        <v>0</v>
      </c>
      <c r="DB11">
        <v>7</v>
      </c>
      <c r="DC11">
        <v>0</v>
      </c>
      <c r="DD11">
        <v>0.87037037037037035</v>
      </c>
      <c r="DE11">
        <v>1</v>
      </c>
      <c r="DF11">
        <v>1.851851851851849E-2</v>
      </c>
    </row>
    <row r="12" spans="1:110" x14ac:dyDescent="0.3">
      <c r="A12" s="129">
        <v>0</v>
      </c>
      <c r="B12" s="131">
        <v>1</v>
      </c>
      <c r="C12" s="170">
        <v>2.2000000000000002</v>
      </c>
      <c r="D12" s="171">
        <v>65</v>
      </c>
      <c r="E12" s="130">
        <v>10</v>
      </c>
      <c r="F12" s="203">
        <v>2.1440000000000001</v>
      </c>
      <c r="G12" s="130">
        <v>97</v>
      </c>
      <c r="H12" s="130">
        <v>2</v>
      </c>
      <c r="I12" s="130">
        <v>100</v>
      </c>
      <c r="J12" s="130">
        <v>32</v>
      </c>
      <c r="K12" s="130">
        <v>8</v>
      </c>
      <c r="L12" s="130">
        <v>2</v>
      </c>
      <c r="M12" s="204">
        <v>40</v>
      </c>
      <c r="N12" s="171">
        <v>51</v>
      </c>
      <c r="O12" s="172">
        <v>174</v>
      </c>
      <c r="P12" s="172">
        <v>180</v>
      </c>
      <c r="Q12" s="170">
        <v>10.3</v>
      </c>
      <c r="R12" s="130">
        <v>1</v>
      </c>
      <c r="S12" s="208"/>
      <c r="T12" t="s">
        <v>185</v>
      </c>
      <c r="U12" s="124">
        <v>0.26052582149355075</v>
      </c>
      <c r="V12" s="208"/>
      <c r="W12" s="226" t="s">
        <v>235</v>
      </c>
      <c r="Z12" s="208"/>
      <c r="AA12" s="208"/>
      <c r="AB12" s="208"/>
      <c r="AC12" s="208"/>
      <c r="AD12" s="208"/>
      <c r="AE12" s="208"/>
      <c r="AF12" s="208"/>
      <c r="AG12" s="208"/>
      <c r="AH12" s="208"/>
      <c r="AI12" s="208"/>
      <c r="AJ12" s="208"/>
      <c r="AK12" s="208"/>
      <c r="AL12" s="208"/>
      <c r="AM12" s="208"/>
      <c r="AN12" s="208"/>
      <c r="AO12" s="208"/>
      <c r="AP12" s="208"/>
      <c r="AR12">
        <v>0</v>
      </c>
      <c r="AS12">
        <v>0</v>
      </c>
      <c r="AT12">
        <v>1.7</v>
      </c>
      <c r="AU12">
        <v>58</v>
      </c>
      <c r="AV12">
        <v>19</v>
      </c>
      <c r="AW12">
        <v>0.44700000000000001</v>
      </c>
      <c r="AX12">
        <v>20</v>
      </c>
      <c r="AY12">
        <v>4</v>
      </c>
      <c r="AZ12">
        <v>129</v>
      </c>
      <c r="BA12">
        <v>43</v>
      </c>
      <c r="BB12">
        <v>10</v>
      </c>
      <c r="BC12">
        <v>3</v>
      </c>
      <c r="BD12">
        <v>42</v>
      </c>
      <c r="BE12">
        <v>35</v>
      </c>
      <c r="BF12">
        <v>178</v>
      </c>
      <c r="BG12">
        <v>184</v>
      </c>
      <c r="BH12">
        <v>8.1</v>
      </c>
      <c r="BI12" s="117">
        <v>1</v>
      </c>
      <c r="BJ12" s="113">
        <v>0</v>
      </c>
      <c r="BK12" s="118">
        <v>1</v>
      </c>
      <c r="BL12">
        <v>1</v>
      </c>
      <c r="BM12">
        <v>0.82867760091124532</v>
      </c>
      <c r="BN12" s="117">
        <v>0.82867760091124532</v>
      </c>
      <c r="BO12" s="118">
        <v>0.17132239908875468</v>
      </c>
      <c r="BP12" s="117">
        <v>-0.18792410068123069</v>
      </c>
      <c r="BQ12" s="118">
        <v>100</v>
      </c>
      <c r="BR12">
        <v>0.20674192098394126</v>
      </c>
      <c r="BT12" s="123">
        <v>1.6623416329962115E-2</v>
      </c>
      <c r="BY12" s="117">
        <v>-0.29487360086744513</v>
      </c>
      <c r="BZ12" s="113">
        <v>3.6151084722517881E-3</v>
      </c>
      <c r="CA12" s="113">
        <v>-7.0748863405874253E-3</v>
      </c>
      <c r="CB12" s="113">
        <v>-2.2470671105921498E-2</v>
      </c>
      <c r="CC12" s="113">
        <v>1.0825883929954587E-3</v>
      </c>
      <c r="CD12" s="113">
        <v>-3.0117678155333329E-4</v>
      </c>
      <c r="CE12" s="113">
        <v>1.1455554345304979E-2</v>
      </c>
      <c r="CF12" s="113">
        <v>1.6345480579774889E-4</v>
      </c>
      <c r="CG12" s="113">
        <v>2.6976716045332819E-2</v>
      </c>
      <c r="CH12" s="113">
        <v>-4.833416962484096E-4</v>
      </c>
      <c r="CI12" s="113">
        <v>-1.2188855751307829E-4</v>
      </c>
      <c r="CJ12" s="113">
        <v>-5.6197947760973789E-4</v>
      </c>
      <c r="CK12" s="113">
        <v>-3.1949457163123742E-3</v>
      </c>
      <c r="CL12" s="113">
        <v>7.2321884844501463E-4</v>
      </c>
      <c r="CM12" s="113">
        <v>-1.9844635611073727E-4</v>
      </c>
      <c r="CN12" s="113">
        <v>-3.4301922477966602E-5</v>
      </c>
      <c r="CO12" s="113">
        <v>1.4101371863660776E-3</v>
      </c>
      <c r="CP12" s="118">
        <v>-9.9762159808383264E-4</v>
      </c>
      <c r="CR12" s="123">
        <v>-7.0521062659644815E-16</v>
      </c>
      <c r="CY12">
        <v>0.25138156509957443</v>
      </c>
      <c r="CZ12">
        <v>1</v>
      </c>
      <c r="DA12">
        <v>0</v>
      </c>
      <c r="DB12">
        <v>8</v>
      </c>
      <c r="DC12">
        <v>0</v>
      </c>
      <c r="DD12">
        <v>0.85185185185185186</v>
      </c>
      <c r="DE12">
        <v>1</v>
      </c>
      <c r="DF12">
        <v>1.851851851851849E-2</v>
      </c>
    </row>
    <row r="13" spans="1:110" ht="16.2" x14ac:dyDescent="0.3">
      <c r="A13" s="129">
        <v>1</v>
      </c>
      <c r="B13" s="131">
        <v>1</v>
      </c>
      <c r="C13" s="170">
        <v>3.1</v>
      </c>
      <c r="D13" s="171">
        <v>74</v>
      </c>
      <c r="E13" s="130">
        <v>7</v>
      </c>
      <c r="F13" s="203">
        <v>0.248</v>
      </c>
      <c r="G13" s="130">
        <v>301</v>
      </c>
      <c r="H13" s="130">
        <v>1</v>
      </c>
      <c r="I13" s="130">
        <v>96</v>
      </c>
      <c r="J13" s="130">
        <v>39</v>
      </c>
      <c r="K13" s="130">
        <v>21</v>
      </c>
      <c r="L13" s="130">
        <v>5</v>
      </c>
      <c r="M13" s="204">
        <v>40</v>
      </c>
      <c r="N13" s="171">
        <v>86</v>
      </c>
      <c r="O13" s="172">
        <v>174</v>
      </c>
      <c r="P13" s="172">
        <v>187</v>
      </c>
      <c r="Q13" s="170">
        <v>19.3</v>
      </c>
      <c r="R13" s="130">
        <v>1</v>
      </c>
      <c r="S13" s="208"/>
      <c r="V13" s="208"/>
      <c r="W13" t="s">
        <v>236</v>
      </c>
      <c r="Y13" s="108">
        <f>(X6/Z6)^2+(1-(X6/Z6))^2</f>
        <v>0.53920000000000001</v>
      </c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8"/>
      <c r="AO13" s="208"/>
      <c r="AP13" s="208"/>
      <c r="AR13">
        <v>0</v>
      </c>
      <c r="AS13">
        <v>0</v>
      </c>
      <c r="AT13">
        <v>1.8</v>
      </c>
      <c r="AU13">
        <v>42</v>
      </c>
      <c r="AV13">
        <v>1</v>
      </c>
      <c r="AW13">
        <v>1.4279999999999999</v>
      </c>
      <c r="AX13">
        <v>121</v>
      </c>
      <c r="AY13">
        <v>4</v>
      </c>
      <c r="AZ13">
        <v>84</v>
      </c>
      <c r="BA13">
        <v>45</v>
      </c>
      <c r="BB13">
        <v>5</v>
      </c>
      <c r="BC13">
        <v>4</v>
      </c>
      <c r="BD13">
        <v>24</v>
      </c>
      <c r="BE13">
        <v>14</v>
      </c>
      <c r="BF13">
        <v>160</v>
      </c>
      <c r="BG13">
        <v>165</v>
      </c>
      <c r="BH13">
        <v>7.6</v>
      </c>
      <c r="BI13" s="117">
        <v>1</v>
      </c>
      <c r="BJ13" s="113">
        <v>0</v>
      </c>
      <c r="BK13" s="118">
        <v>1</v>
      </c>
      <c r="BL13">
        <v>1</v>
      </c>
      <c r="BM13">
        <v>0.49066595283157416</v>
      </c>
      <c r="BN13" s="117">
        <v>0.49066595283157416</v>
      </c>
      <c r="BO13" s="118">
        <v>0.50933404716842579</v>
      </c>
      <c r="BP13" s="117">
        <v>-0.71199172318943826</v>
      </c>
      <c r="BQ13" s="118">
        <v>0</v>
      </c>
      <c r="BR13">
        <v>1.0380464432657703</v>
      </c>
      <c r="BT13" s="123">
        <v>0.36959672294345847</v>
      </c>
      <c r="BY13" s="117">
        <v>-6.0379539423195253E-2</v>
      </c>
      <c r="BZ13" s="113">
        <v>3.9552853434846757E-4</v>
      </c>
      <c r="CA13" s="113">
        <v>-6.561303111885131E-4</v>
      </c>
      <c r="CB13" s="113">
        <v>1.793576953841992E-3</v>
      </c>
      <c r="CC13" s="113">
        <v>-1.2353211558417722E-4</v>
      </c>
      <c r="CD13" s="113">
        <v>1.598528564580863E-4</v>
      </c>
      <c r="CE13" s="113">
        <v>2.0009560448170259E-3</v>
      </c>
      <c r="CF13" s="113">
        <v>4.9953667659375826E-5</v>
      </c>
      <c r="CG13" s="113">
        <v>-4.8334169624834498E-4</v>
      </c>
      <c r="CH13" s="113">
        <v>1.7092708014637131E-4</v>
      </c>
      <c r="CI13" s="113">
        <v>-3.482664824276125E-5</v>
      </c>
      <c r="CJ13" s="113">
        <v>-5.2251843832675662E-5</v>
      </c>
      <c r="CK13" s="113">
        <v>-2.0918122081827994E-4</v>
      </c>
      <c r="CL13" s="113">
        <v>-4.9907686980788115E-5</v>
      </c>
      <c r="CM13" s="113">
        <v>4.3340527487480489E-5</v>
      </c>
      <c r="CN13" s="113">
        <v>2.3345886242498963E-4</v>
      </c>
      <c r="CO13" s="113">
        <v>6.3406447236004316E-5</v>
      </c>
      <c r="CP13" s="118">
        <v>-1.0483958848303983E-3</v>
      </c>
      <c r="CR13" s="123">
        <v>-7.1554776365083641E-17</v>
      </c>
      <c r="CY13">
        <v>0.25596129929860728</v>
      </c>
      <c r="CZ13">
        <v>1</v>
      </c>
      <c r="DA13">
        <v>0</v>
      </c>
      <c r="DB13">
        <v>9</v>
      </c>
      <c r="DC13">
        <v>0</v>
      </c>
      <c r="DD13">
        <v>0.83333333333333337</v>
      </c>
      <c r="DE13">
        <v>1</v>
      </c>
      <c r="DF13">
        <v>1.851851851851849E-2</v>
      </c>
    </row>
    <row r="14" spans="1:110" x14ac:dyDescent="0.3">
      <c r="A14" s="129">
        <v>0</v>
      </c>
      <c r="B14" s="131">
        <v>0</v>
      </c>
      <c r="C14" s="170">
        <v>1.8</v>
      </c>
      <c r="D14" s="171">
        <v>43</v>
      </c>
      <c r="E14" s="130">
        <v>23</v>
      </c>
      <c r="F14" s="203">
        <v>1.607</v>
      </c>
      <c r="G14" s="130">
        <v>123</v>
      </c>
      <c r="H14" s="130">
        <v>1</v>
      </c>
      <c r="I14" s="130">
        <v>72</v>
      </c>
      <c r="J14" s="130">
        <v>45</v>
      </c>
      <c r="K14" s="130">
        <v>8</v>
      </c>
      <c r="L14" s="130">
        <v>3</v>
      </c>
      <c r="M14" s="204">
        <v>44</v>
      </c>
      <c r="N14" s="171">
        <v>19</v>
      </c>
      <c r="O14" s="172">
        <v>163</v>
      </c>
      <c r="P14" s="172">
        <v>170</v>
      </c>
      <c r="Q14" s="170">
        <v>8.1</v>
      </c>
      <c r="R14" s="130">
        <v>0</v>
      </c>
      <c r="S14" s="208"/>
      <c r="T14" t="s">
        <v>186</v>
      </c>
      <c r="U14" s="122">
        <v>155.45639923495867</v>
      </c>
      <c r="V14" s="208"/>
      <c r="W14" t="s">
        <v>237</v>
      </c>
      <c r="Y14">
        <f>0.5+(0.25*0.5)</f>
        <v>0.625</v>
      </c>
      <c r="Z14" s="208"/>
      <c r="AA14" s="208"/>
      <c r="AB14" s="208"/>
      <c r="AC14" s="208"/>
      <c r="AD14" s="208"/>
      <c r="AE14" s="208"/>
      <c r="AF14" s="208"/>
      <c r="AG14" s="208"/>
      <c r="AH14" s="208"/>
      <c r="AI14" s="208"/>
      <c r="AJ14" s="208"/>
      <c r="AK14" s="208"/>
      <c r="AL14" s="208"/>
      <c r="AM14" s="208"/>
      <c r="AN14" s="208"/>
      <c r="AO14" s="208"/>
      <c r="AP14" s="208"/>
      <c r="AR14">
        <v>0</v>
      </c>
      <c r="AS14">
        <v>0</v>
      </c>
      <c r="AT14">
        <v>1.8</v>
      </c>
      <c r="AU14">
        <v>42</v>
      </c>
      <c r="AV14">
        <v>4</v>
      </c>
      <c r="AW14">
        <v>1.2829999999999999</v>
      </c>
      <c r="AX14">
        <v>68</v>
      </c>
      <c r="AY14">
        <v>4</v>
      </c>
      <c r="AZ14">
        <v>90</v>
      </c>
      <c r="BA14">
        <v>37</v>
      </c>
      <c r="BB14">
        <v>6</v>
      </c>
      <c r="BC14">
        <v>3</v>
      </c>
      <c r="BD14">
        <v>36</v>
      </c>
      <c r="BE14">
        <v>17</v>
      </c>
      <c r="BF14">
        <v>170</v>
      </c>
      <c r="BG14">
        <v>175</v>
      </c>
      <c r="BH14">
        <v>7.9</v>
      </c>
      <c r="BI14" s="117">
        <v>1</v>
      </c>
      <c r="BJ14" s="113">
        <v>0</v>
      </c>
      <c r="BK14" s="118">
        <v>1</v>
      </c>
      <c r="BL14">
        <v>1</v>
      </c>
      <c r="BM14">
        <v>0.67230696065394824</v>
      </c>
      <c r="BN14" s="117">
        <v>0.67230696065394824</v>
      </c>
      <c r="BO14" s="118">
        <v>0.32769303934605176</v>
      </c>
      <c r="BP14" s="117">
        <v>-0.39704025606684418</v>
      </c>
      <c r="BQ14" s="118">
        <v>100</v>
      </c>
      <c r="BR14">
        <v>0.48741580635623205</v>
      </c>
      <c r="BT14" s="123">
        <v>7.1912933717520463E-3</v>
      </c>
      <c r="BY14" s="117">
        <v>-3.0608754480329233E-2</v>
      </c>
      <c r="BZ14" s="113">
        <v>1.0228417471050413E-3</v>
      </c>
      <c r="CA14" s="113">
        <v>7.6530487772874228E-3</v>
      </c>
      <c r="CB14" s="113">
        <v>2.5682736049357129E-3</v>
      </c>
      <c r="CC14" s="113">
        <v>-3.8108993194981949E-4</v>
      </c>
      <c r="CD14" s="113">
        <v>-1.7806876944441704E-5</v>
      </c>
      <c r="CE14" s="113">
        <v>-3.6850492822150037E-3</v>
      </c>
      <c r="CF14" s="113">
        <v>-5.8309096423133035E-5</v>
      </c>
      <c r="CG14" s="113">
        <v>-1.2188855751296019E-4</v>
      </c>
      <c r="CH14" s="113">
        <v>-3.48266482426935E-5</v>
      </c>
      <c r="CI14" s="113">
        <v>1.345949121231435E-3</v>
      </c>
      <c r="CJ14" s="113">
        <v>-1.1945273219449277E-3</v>
      </c>
      <c r="CK14" s="113">
        <v>-2.4815310876120504E-3</v>
      </c>
      <c r="CL14" s="113">
        <v>-3.0019465942927028E-5</v>
      </c>
      <c r="CM14" s="113">
        <v>-1.0598609438509846E-5</v>
      </c>
      <c r="CN14" s="113">
        <v>1.0128857634865236E-3</v>
      </c>
      <c r="CO14" s="113">
        <v>-9.8308110690612633E-4</v>
      </c>
      <c r="CP14" s="118">
        <v>2.4580760485161408E-3</v>
      </c>
      <c r="CR14" s="123">
        <v>-3.898830133795653E-16</v>
      </c>
      <c r="CY14">
        <v>0.27331467746922999</v>
      </c>
      <c r="CZ14">
        <v>1</v>
      </c>
      <c r="DA14">
        <v>0</v>
      </c>
      <c r="DB14">
        <v>10</v>
      </c>
      <c r="DC14">
        <v>0</v>
      </c>
      <c r="DD14">
        <v>0.81481481481481488</v>
      </c>
      <c r="DE14">
        <v>1</v>
      </c>
      <c r="DF14">
        <v>1.8518518518518601E-2</v>
      </c>
    </row>
    <row r="15" spans="1:110" x14ac:dyDescent="0.3">
      <c r="A15" s="129">
        <v>0</v>
      </c>
      <c r="B15" s="131">
        <v>0</v>
      </c>
      <c r="C15" s="170">
        <v>3.3</v>
      </c>
      <c r="D15" s="171">
        <v>78</v>
      </c>
      <c r="E15" s="130">
        <v>3</v>
      </c>
      <c r="F15" s="203">
        <v>1.6240000000000001</v>
      </c>
      <c r="G15" s="130">
        <v>148</v>
      </c>
      <c r="H15" s="130">
        <v>5</v>
      </c>
      <c r="I15" s="130">
        <v>73</v>
      </c>
      <c r="J15" s="130">
        <v>39</v>
      </c>
      <c r="K15" s="130">
        <v>11</v>
      </c>
      <c r="L15" s="130">
        <v>4</v>
      </c>
      <c r="M15" s="204">
        <v>36</v>
      </c>
      <c r="N15" s="171">
        <v>59</v>
      </c>
      <c r="O15" s="172">
        <v>168</v>
      </c>
      <c r="P15" s="172">
        <v>175</v>
      </c>
      <c r="Q15" s="170">
        <v>9.1</v>
      </c>
      <c r="R15" s="130">
        <v>1</v>
      </c>
      <c r="S15" s="208"/>
      <c r="T15" t="s">
        <v>105</v>
      </c>
      <c r="U15" s="123">
        <v>148</v>
      </c>
      <c r="V15" s="208"/>
      <c r="W15" s="208"/>
      <c r="X15" s="208"/>
      <c r="Y15" s="208"/>
      <c r="Z15" s="208"/>
      <c r="AA15" s="208"/>
      <c r="AB15" s="208"/>
      <c r="AC15" s="208"/>
      <c r="AD15" s="208"/>
      <c r="AE15" s="208"/>
      <c r="AF15" s="208"/>
      <c r="AG15" s="208"/>
      <c r="AH15" s="208"/>
      <c r="AI15" s="208"/>
      <c r="AJ15" s="208"/>
      <c r="AK15" s="208"/>
      <c r="AL15" s="208"/>
      <c r="AM15" s="208"/>
      <c r="AN15" s="208"/>
      <c r="AO15" s="208"/>
      <c r="AP15" s="208"/>
      <c r="AR15">
        <v>0</v>
      </c>
      <c r="AS15">
        <v>0</v>
      </c>
      <c r="AT15">
        <v>1.8</v>
      </c>
      <c r="AU15">
        <v>43</v>
      </c>
      <c r="AV15">
        <v>23</v>
      </c>
      <c r="AW15">
        <v>1.607</v>
      </c>
      <c r="AX15">
        <v>123</v>
      </c>
      <c r="AY15">
        <v>1</v>
      </c>
      <c r="AZ15">
        <v>72</v>
      </c>
      <c r="BA15">
        <v>45</v>
      </c>
      <c r="BB15">
        <v>8</v>
      </c>
      <c r="BC15">
        <v>3</v>
      </c>
      <c r="BD15">
        <v>44</v>
      </c>
      <c r="BE15">
        <v>19</v>
      </c>
      <c r="BF15">
        <v>163</v>
      </c>
      <c r="BG15">
        <v>170</v>
      </c>
      <c r="BH15">
        <v>8.1</v>
      </c>
      <c r="BI15" s="117">
        <v>0</v>
      </c>
      <c r="BJ15" s="113">
        <v>1</v>
      </c>
      <c r="BK15" s="118">
        <v>1</v>
      </c>
      <c r="BL15">
        <v>0</v>
      </c>
      <c r="BM15">
        <v>0.62142738149659393</v>
      </c>
      <c r="BN15" s="117">
        <v>0.62142738149659393</v>
      </c>
      <c r="BO15" s="118">
        <v>0.37857261850340607</v>
      </c>
      <c r="BP15" s="117">
        <v>-0.97134736584557801</v>
      </c>
      <c r="BQ15" s="118">
        <v>0</v>
      </c>
      <c r="BR15">
        <v>1.6415011311522067</v>
      </c>
      <c r="BT15" s="123">
        <v>-0.10171216532437952</v>
      </c>
      <c r="BY15" s="117">
        <v>3.9975800000398923E-2</v>
      </c>
      <c r="BZ15" s="113">
        <v>-1.0714859375990566E-3</v>
      </c>
      <c r="CA15" s="113">
        <v>-1.6870322485235508E-2</v>
      </c>
      <c r="CB15" s="113">
        <v>7.5468176975495961E-3</v>
      </c>
      <c r="CC15" s="113">
        <v>4.7735500102296421E-4</v>
      </c>
      <c r="CD15" s="113">
        <v>-1.7069241534676489E-4</v>
      </c>
      <c r="CE15" s="113">
        <v>3.5805160979252753E-3</v>
      </c>
      <c r="CF15" s="113">
        <v>3.2340745113108345E-5</v>
      </c>
      <c r="CG15" s="113">
        <v>-5.6197947760979112E-4</v>
      </c>
      <c r="CH15" s="113">
        <v>-5.2251843832704332E-5</v>
      </c>
      <c r="CI15" s="113">
        <v>-1.1945273219449426E-3</v>
      </c>
      <c r="CJ15" s="113">
        <v>5.0483358092347982E-3</v>
      </c>
      <c r="CK15" s="113">
        <v>2.2519233488652503E-3</v>
      </c>
      <c r="CL15" s="113">
        <v>2.6093115655115767E-4</v>
      </c>
      <c r="CM15" s="113">
        <v>1.9677822576069042E-5</v>
      </c>
      <c r="CN15" s="113">
        <v>-6.6101257270457809E-4</v>
      </c>
      <c r="CO15" s="113">
        <v>4.3239488789321501E-4</v>
      </c>
      <c r="CP15" s="118">
        <v>-5.122475290187405E-3</v>
      </c>
      <c r="CR15" s="123">
        <v>2.4238875031681818E-16</v>
      </c>
      <c r="CY15">
        <v>0.27566106978932969</v>
      </c>
      <c r="CZ15">
        <v>1</v>
      </c>
      <c r="DA15">
        <v>0</v>
      </c>
      <c r="DB15">
        <v>11</v>
      </c>
      <c r="DC15">
        <v>0</v>
      </c>
      <c r="DD15">
        <v>0.79629629629629628</v>
      </c>
      <c r="DE15">
        <v>1</v>
      </c>
      <c r="DF15">
        <v>0</v>
      </c>
    </row>
    <row r="16" spans="1:110" x14ac:dyDescent="0.3">
      <c r="A16" s="129">
        <v>1</v>
      </c>
      <c r="B16" s="131">
        <v>1</v>
      </c>
      <c r="C16" s="170">
        <v>2.8</v>
      </c>
      <c r="D16" s="171">
        <v>67</v>
      </c>
      <c r="E16" s="130">
        <v>9</v>
      </c>
      <c r="F16" s="203">
        <v>0.05</v>
      </c>
      <c r="G16" s="130">
        <v>228</v>
      </c>
      <c r="H16" s="130">
        <v>4</v>
      </c>
      <c r="I16" s="130">
        <v>86</v>
      </c>
      <c r="J16" s="130">
        <v>31</v>
      </c>
      <c r="K16" s="130">
        <v>13</v>
      </c>
      <c r="L16" s="130">
        <v>1</v>
      </c>
      <c r="M16" s="204">
        <v>38</v>
      </c>
      <c r="N16" s="171">
        <v>70</v>
      </c>
      <c r="O16" s="172">
        <v>173</v>
      </c>
      <c r="P16" s="172">
        <v>181</v>
      </c>
      <c r="Q16" s="170">
        <v>15.7</v>
      </c>
      <c r="R16" s="130">
        <v>0</v>
      </c>
      <c r="S16" s="208"/>
      <c r="T16" t="s">
        <v>164</v>
      </c>
      <c r="U16" s="123">
        <v>0.32099273546172502</v>
      </c>
      <c r="V16" s="208"/>
      <c r="W16" s="208"/>
      <c r="X16" s="208"/>
      <c r="Y16" s="208"/>
      <c r="Z16" s="208"/>
      <c r="AA16" s="208"/>
      <c r="AB16" s="208"/>
      <c r="AC16" s="208"/>
      <c r="AD16" s="208"/>
      <c r="AE16" s="208"/>
      <c r="AF16" s="208"/>
      <c r="AG16" s="208"/>
      <c r="AH16" s="208"/>
      <c r="AI16" s="208"/>
      <c r="AJ16" s="208"/>
      <c r="AK16" s="208"/>
      <c r="AL16" s="208"/>
      <c r="AM16" s="208"/>
      <c r="AN16" s="208"/>
      <c r="AO16" s="208"/>
      <c r="AP16" s="208"/>
      <c r="AR16">
        <v>0</v>
      </c>
      <c r="AS16">
        <v>0</v>
      </c>
      <c r="AT16">
        <v>1.8</v>
      </c>
      <c r="AU16">
        <v>44</v>
      </c>
      <c r="AV16">
        <v>3</v>
      </c>
      <c r="AW16">
        <v>1.18</v>
      </c>
      <c r="AX16">
        <v>69</v>
      </c>
      <c r="AY16">
        <v>2</v>
      </c>
      <c r="AZ16">
        <v>72</v>
      </c>
      <c r="BA16">
        <v>34</v>
      </c>
      <c r="BB16">
        <v>6</v>
      </c>
      <c r="BC16">
        <v>2</v>
      </c>
      <c r="BD16">
        <v>47</v>
      </c>
      <c r="BE16">
        <v>20</v>
      </c>
      <c r="BF16">
        <v>178</v>
      </c>
      <c r="BG16">
        <v>183</v>
      </c>
      <c r="BH16">
        <v>8</v>
      </c>
      <c r="BI16" s="117">
        <v>0</v>
      </c>
      <c r="BJ16" s="113">
        <v>1</v>
      </c>
      <c r="BK16" s="118">
        <v>1</v>
      </c>
      <c r="BL16">
        <v>0</v>
      </c>
      <c r="BM16">
        <v>0.66735598590727097</v>
      </c>
      <c r="BN16" s="117">
        <v>0.66735598590727097</v>
      </c>
      <c r="BO16" s="118">
        <v>0.33264401409272903</v>
      </c>
      <c r="BP16" s="117">
        <v>-1.1006823875669105</v>
      </c>
      <c r="BQ16" s="118">
        <v>0</v>
      </c>
      <c r="BR16">
        <v>2.0062167290983819</v>
      </c>
      <c r="BT16" s="123">
        <v>0.11920706783776211</v>
      </c>
      <c r="BY16" s="117">
        <v>0.15342256189616196</v>
      </c>
      <c r="BZ16" s="113">
        <v>-1.6101851550662726E-3</v>
      </c>
      <c r="CA16" s="113">
        <v>2.2227038910181664E-2</v>
      </c>
      <c r="CB16" s="113">
        <v>-2.2951497063030461E-2</v>
      </c>
      <c r="CC16" s="113">
        <v>1.7583171185511436E-3</v>
      </c>
      <c r="CD16" s="113">
        <v>-4.275921600141608E-4</v>
      </c>
      <c r="CE16" s="113">
        <v>2.3255956108967513E-3</v>
      </c>
      <c r="CF16" s="113">
        <v>-3.4998490100241001E-4</v>
      </c>
      <c r="CG16" s="113">
        <v>-3.194945716313089E-3</v>
      </c>
      <c r="CH16" s="113">
        <v>-2.0918122081843479E-4</v>
      </c>
      <c r="CI16" s="113">
        <v>-2.4815310876115599E-3</v>
      </c>
      <c r="CJ16" s="113">
        <v>2.2519233488649672E-3</v>
      </c>
      <c r="CK16" s="113">
        <v>3.8702054624701047E-2</v>
      </c>
      <c r="CL16" s="113">
        <v>1.9203402315207758E-4</v>
      </c>
      <c r="CM16" s="113">
        <v>-1.8887801070414286E-4</v>
      </c>
      <c r="CN16" s="113">
        <v>-3.4948470562750807E-3</v>
      </c>
      <c r="CO16" s="113">
        <v>2.2539984246472099E-3</v>
      </c>
      <c r="CP16" s="118">
        <v>2.5841463074403777E-3</v>
      </c>
      <c r="CR16" s="123">
        <v>1.3993673447603399E-15</v>
      </c>
      <c r="CY16">
        <v>0.27805715420779148</v>
      </c>
      <c r="CZ16">
        <v>0</v>
      </c>
      <c r="DA16">
        <v>1</v>
      </c>
      <c r="DB16">
        <v>11</v>
      </c>
      <c r="DC16">
        <v>1</v>
      </c>
      <c r="DD16">
        <v>0.79629629629629628</v>
      </c>
      <c r="DE16">
        <v>0.98958333333333337</v>
      </c>
      <c r="DF16">
        <v>1.8325617283950591E-2</v>
      </c>
    </row>
    <row r="17" spans="1:110" x14ac:dyDescent="0.3">
      <c r="A17" s="129">
        <v>1</v>
      </c>
      <c r="B17" s="131">
        <v>1</v>
      </c>
      <c r="C17" s="170">
        <v>2.1</v>
      </c>
      <c r="D17" s="171">
        <v>62</v>
      </c>
      <c r="E17" s="130">
        <v>16</v>
      </c>
      <c r="F17" s="203">
        <v>0.58799999999999997</v>
      </c>
      <c r="G17" s="130">
        <v>136</v>
      </c>
      <c r="H17" s="130">
        <v>4</v>
      </c>
      <c r="I17" s="130">
        <v>121</v>
      </c>
      <c r="J17" s="130">
        <v>41</v>
      </c>
      <c r="K17" s="130">
        <v>10</v>
      </c>
      <c r="L17" s="130">
        <v>3</v>
      </c>
      <c r="M17" s="204">
        <v>41</v>
      </c>
      <c r="N17" s="171">
        <v>44</v>
      </c>
      <c r="O17" s="172">
        <v>159</v>
      </c>
      <c r="P17" s="172">
        <v>167</v>
      </c>
      <c r="Q17" s="170">
        <v>9.8000000000000007</v>
      </c>
      <c r="R17" s="130">
        <v>1</v>
      </c>
      <c r="S17" s="208"/>
      <c r="T17" t="s">
        <v>182</v>
      </c>
      <c r="U17" s="123">
        <v>0.05</v>
      </c>
      <c r="V17" s="208"/>
      <c r="W17" s="208"/>
      <c r="X17" s="208"/>
      <c r="Y17" s="208"/>
      <c r="Z17" s="208"/>
      <c r="AA17" s="208"/>
      <c r="AB17" s="208"/>
      <c r="AC17" s="208"/>
      <c r="AD17" s="208"/>
      <c r="AE17" s="208"/>
      <c r="AF17" s="208"/>
      <c r="AG17" s="208"/>
      <c r="AH17" s="208"/>
      <c r="AI17" s="208"/>
      <c r="AJ17" s="208"/>
      <c r="AK17" s="208"/>
      <c r="AL17" s="208"/>
      <c r="AM17" s="208"/>
      <c r="AN17" s="208"/>
      <c r="AO17" s="208"/>
      <c r="AP17" s="208"/>
      <c r="AR17">
        <v>0</v>
      </c>
      <c r="AS17">
        <v>0</v>
      </c>
      <c r="AT17">
        <v>1.8</v>
      </c>
      <c r="AU17">
        <v>44</v>
      </c>
      <c r="AV17">
        <v>14</v>
      </c>
      <c r="AW17">
        <v>1.2270000000000001</v>
      </c>
      <c r="AX17">
        <v>100</v>
      </c>
      <c r="AY17">
        <v>5</v>
      </c>
      <c r="AZ17">
        <v>98</v>
      </c>
      <c r="BA17">
        <v>37</v>
      </c>
      <c r="BB17">
        <v>10</v>
      </c>
      <c r="BC17">
        <v>4</v>
      </c>
      <c r="BD17">
        <v>41</v>
      </c>
      <c r="BE17">
        <v>20</v>
      </c>
      <c r="BF17">
        <v>173</v>
      </c>
      <c r="BG17">
        <v>180</v>
      </c>
      <c r="BH17">
        <v>9.1</v>
      </c>
      <c r="BI17" s="117">
        <v>1</v>
      </c>
      <c r="BJ17" s="113">
        <v>0</v>
      </c>
      <c r="BK17" s="118">
        <v>1</v>
      </c>
      <c r="BL17">
        <v>1</v>
      </c>
      <c r="BM17">
        <v>0.92634742230734646</v>
      </c>
      <c r="BN17" s="117">
        <v>0.92634742230734646</v>
      </c>
      <c r="BO17" s="118">
        <v>7.3652577692653542E-2</v>
      </c>
      <c r="BP17" s="117">
        <v>-7.6505928623606514E-2</v>
      </c>
      <c r="BQ17" s="118">
        <v>100</v>
      </c>
      <c r="BR17">
        <v>7.9508590318305927E-2</v>
      </c>
      <c r="BT17" s="123">
        <v>-0.14372166147116774</v>
      </c>
      <c r="BY17" s="117">
        <v>-1.500359435183248E-2</v>
      </c>
      <c r="BZ17" s="113">
        <v>-1.4929884984677527E-3</v>
      </c>
      <c r="CA17" s="113">
        <v>-2.7229618636830486E-3</v>
      </c>
      <c r="CB17" s="113">
        <v>-1.0409323748231097E-2</v>
      </c>
      <c r="CC17" s="113">
        <v>4.2042858243807204E-4</v>
      </c>
      <c r="CD17" s="113">
        <v>-1.7709012121192107E-3</v>
      </c>
      <c r="CE17" s="113">
        <v>-4.4856677873619912E-3</v>
      </c>
      <c r="CF17" s="113">
        <v>-5.125244228520193E-6</v>
      </c>
      <c r="CG17" s="113">
        <v>7.2321884844484072E-4</v>
      </c>
      <c r="CH17" s="113">
        <v>-4.9907686980847366E-5</v>
      </c>
      <c r="CI17" s="113">
        <v>-3.0019465942833353E-5</v>
      </c>
      <c r="CJ17" s="113">
        <v>2.609311565510872E-4</v>
      </c>
      <c r="CK17" s="113">
        <v>1.920340231522677E-4</v>
      </c>
      <c r="CL17" s="113">
        <v>2.5172116937702623E-3</v>
      </c>
      <c r="CM17" s="113">
        <v>3.5622539950439204E-5</v>
      </c>
      <c r="CN17" s="113">
        <v>-1.1954180312695661E-3</v>
      </c>
      <c r="CO17" s="113">
        <v>7.9831550879241029E-4</v>
      </c>
      <c r="CP17" s="118">
        <v>1.6482721531155037E-4</v>
      </c>
      <c r="CR17" s="123">
        <v>1.2354811977438346E-16</v>
      </c>
      <c r="CY17">
        <v>0.27840788511401654</v>
      </c>
      <c r="CZ17">
        <v>1</v>
      </c>
      <c r="DA17">
        <v>0</v>
      </c>
      <c r="DB17">
        <v>12</v>
      </c>
      <c r="DC17">
        <v>1</v>
      </c>
      <c r="DD17">
        <v>0.77777777777777779</v>
      </c>
      <c r="DE17">
        <v>0.98958333333333337</v>
      </c>
      <c r="DF17">
        <v>1.8325617283950591E-2</v>
      </c>
    </row>
    <row r="18" spans="1:110" x14ac:dyDescent="0.3">
      <c r="A18" s="129">
        <v>1</v>
      </c>
      <c r="B18" s="131">
        <v>1</v>
      </c>
      <c r="C18" s="170">
        <v>3.8</v>
      </c>
      <c r="D18" s="171">
        <v>99</v>
      </c>
      <c r="E18" s="130">
        <v>9</v>
      </c>
      <c r="F18" s="203">
        <v>1.76</v>
      </c>
      <c r="G18" s="171">
        <v>369</v>
      </c>
      <c r="H18" s="130">
        <v>4</v>
      </c>
      <c r="I18" s="130">
        <v>85</v>
      </c>
      <c r="J18" s="130">
        <v>38</v>
      </c>
      <c r="K18" s="130">
        <v>12</v>
      </c>
      <c r="L18" s="130">
        <v>2</v>
      </c>
      <c r="M18" s="204">
        <v>38</v>
      </c>
      <c r="N18" s="171">
        <v>68</v>
      </c>
      <c r="O18" s="172">
        <v>163</v>
      </c>
      <c r="P18" s="172">
        <v>170</v>
      </c>
      <c r="Q18" s="170">
        <v>19.5</v>
      </c>
      <c r="R18" s="130">
        <v>0</v>
      </c>
      <c r="S18" s="208"/>
      <c r="T18" t="s">
        <v>165</v>
      </c>
      <c r="U18" s="127" t="s">
        <v>234</v>
      </c>
      <c r="V18" s="208"/>
      <c r="W18" s="208"/>
      <c r="X18" s="208"/>
      <c r="Y18" s="208"/>
      <c r="Z18" s="208"/>
      <c r="AA18" s="208"/>
      <c r="AB18" s="208"/>
      <c r="AC18" s="208"/>
      <c r="AD18" s="208"/>
      <c r="AE18" s="208"/>
      <c r="AF18" s="208"/>
      <c r="AG18" s="208"/>
      <c r="AH18" s="208"/>
      <c r="AI18" s="208"/>
      <c r="AJ18" s="208"/>
      <c r="AK18" s="208"/>
      <c r="AL18" s="208"/>
      <c r="AM18" s="208"/>
      <c r="AN18" s="208"/>
      <c r="AO18" s="208"/>
      <c r="AP18" s="208"/>
      <c r="AR18">
        <v>0</v>
      </c>
      <c r="AS18">
        <v>0</v>
      </c>
      <c r="AT18">
        <v>1.8</v>
      </c>
      <c r="AU18">
        <v>46</v>
      </c>
      <c r="AV18">
        <v>7</v>
      </c>
      <c r="AW18">
        <v>1.9630000000000001</v>
      </c>
      <c r="AX18">
        <v>113</v>
      </c>
      <c r="AY18">
        <v>4</v>
      </c>
      <c r="AZ18">
        <v>85</v>
      </c>
      <c r="BA18">
        <v>28</v>
      </c>
      <c r="BB18">
        <v>10</v>
      </c>
      <c r="BC18">
        <v>1</v>
      </c>
      <c r="BD18">
        <v>39</v>
      </c>
      <c r="BE18">
        <v>22</v>
      </c>
      <c r="BF18">
        <v>176</v>
      </c>
      <c r="BG18">
        <v>181</v>
      </c>
      <c r="BH18">
        <v>9.6999999999999993</v>
      </c>
      <c r="BI18" s="117">
        <v>1</v>
      </c>
      <c r="BJ18" s="113">
        <v>0</v>
      </c>
      <c r="BK18" s="118">
        <v>1</v>
      </c>
      <c r="BL18">
        <v>1</v>
      </c>
      <c r="BM18">
        <v>0.97932633548715753</v>
      </c>
      <c r="BN18" s="117">
        <v>0.97932633548715753</v>
      </c>
      <c r="BO18" s="118">
        <v>2.0673664512842471E-2</v>
      </c>
      <c r="BP18" s="117">
        <v>-2.0890356462214682E-2</v>
      </c>
      <c r="BQ18" s="118">
        <v>100</v>
      </c>
      <c r="BR18">
        <v>2.1110087377113711E-2</v>
      </c>
      <c r="BT18" s="123">
        <v>-2.0831332052458108E-2</v>
      </c>
      <c r="BY18" s="117">
        <v>-6.3225924886547193E-3</v>
      </c>
      <c r="BZ18" s="113">
        <v>-7.7290424772482019E-4</v>
      </c>
      <c r="CA18" s="113">
        <v>-1.2627233008937954E-3</v>
      </c>
      <c r="CB18" s="113">
        <v>6.4017144248923463E-4</v>
      </c>
      <c r="CC18" s="113">
        <v>-2.6753575150854399E-4</v>
      </c>
      <c r="CD18" s="113">
        <v>-5.1663056233251689E-6</v>
      </c>
      <c r="CE18" s="113">
        <v>2.2440995259760202E-4</v>
      </c>
      <c r="CF18" s="113">
        <v>1.3948043719912891E-5</v>
      </c>
      <c r="CG18" s="113">
        <v>-1.9844635611070339E-4</v>
      </c>
      <c r="CH18" s="113">
        <v>4.3340527487479181E-5</v>
      </c>
      <c r="CI18" s="113">
        <v>-1.0598609438534144E-5</v>
      </c>
      <c r="CJ18" s="113">
        <v>1.967782257607982E-5</v>
      </c>
      <c r="CK18" s="113">
        <v>-1.888780107040871E-4</v>
      </c>
      <c r="CL18" s="113">
        <v>3.5622539950461098E-5</v>
      </c>
      <c r="CM18" s="113">
        <v>2.0701395607649505E-4</v>
      </c>
      <c r="CN18" s="113">
        <v>5.9028195121738717E-5</v>
      </c>
      <c r="CO18" s="113">
        <v>-1.223926249925958E-5</v>
      </c>
      <c r="CP18" s="118">
        <v>-1.3673530862827338E-4</v>
      </c>
      <c r="CR18" s="123">
        <v>-6.3320970435976795E-17</v>
      </c>
      <c r="CY18">
        <v>0.30230592008326285</v>
      </c>
      <c r="CZ18">
        <v>1</v>
      </c>
      <c r="DA18">
        <v>0</v>
      </c>
      <c r="DB18">
        <v>13</v>
      </c>
      <c r="DC18">
        <v>1</v>
      </c>
      <c r="DD18">
        <v>0.7592592592592593</v>
      </c>
      <c r="DE18">
        <v>0.98958333333333337</v>
      </c>
      <c r="DF18">
        <v>1.8325617283950699E-2</v>
      </c>
    </row>
    <row r="19" spans="1:110" x14ac:dyDescent="0.3">
      <c r="A19" s="129">
        <v>1</v>
      </c>
      <c r="B19" s="131">
        <v>1</v>
      </c>
      <c r="C19" s="170">
        <v>2.6</v>
      </c>
      <c r="D19" s="171">
        <v>67</v>
      </c>
      <c r="E19" s="130">
        <v>8</v>
      </c>
      <c r="F19" s="203">
        <v>4.4999999999999998E-2</v>
      </c>
      <c r="G19" s="130">
        <v>187</v>
      </c>
      <c r="H19" s="130">
        <v>0</v>
      </c>
      <c r="I19" s="130">
        <v>73</v>
      </c>
      <c r="J19" s="130">
        <v>29</v>
      </c>
      <c r="K19" s="130">
        <v>13</v>
      </c>
      <c r="L19" s="130">
        <v>1</v>
      </c>
      <c r="M19" s="204">
        <v>41</v>
      </c>
      <c r="N19" s="171">
        <v>45</v>
      </c>
      <c r="O19" s="172">
        <v>182</v>
      </c>
      <c r="P19" s="172">
        <v>192</v>
      </c>
      <c r="Q19" s="170">
        <v>16.2</v>
      </c>
      <c r="R19" s="130">
        <v>1</v>
      </c>
      <c r="S19" s="208"/>
      <c r="V19" s="208"/>
      <c r="W19" s="208"/>
      <c r="X19" s="208"/>
      <c r="Y19" s="208"/>
      <c r="Z19" s="208"/>
      <c r="AA19" s="208"/>
      <c r="AB19" s="208"/>
      <c r="AC19" s="208"/>
      <c r="AD19" s="208"/>
      <c r="AE19" s="208"/>
      <c r="AF19" s="208"/>
      <c r="AG19" s="208"/>
      <c r="AH19" s="208"/>
      <c r="AI19" s="208"/>
      <c r="AJ19" s="208"/>
      <c r="AK19" s="208"/>
      <c r="AL19" s="208"/>
      <c r="AM19" s="208"/>
      <c r="AN19" s="208"/>
      <c r="AO19" s="208"/>
      <c r="AP19" s="208"/>
      <c r="AR19">
        <v>0</v>
      </c>
      <c r="AS19">
        <v>0</v>
      </c>
      <c r="AT19">
        <v>1.8</v>
      </c>
      <c r="AU19">
        <v>50</v>
      </c>
      <c r="AV19">
        <v>3</v>
      </c>
      <c r="AW19">
        <v>0.53200000000000003</v>
      </c>
      <c r="AX19">
        <v>111</v>
      </c>
      <c r="AY19">
        <v>2</v>
      </c>
      <c r="AZ19">
        <v>120</v>
      </c>
      <c r="BA19">
        <v>46</v>
      </c>
      <c r="BB19">
        <v>3</v>
      </c>
      <c r="BC19">
        <v>4</v>
      </c>
      <c r="BD19">
        <v>32</v>
      </c>
      <c r="BE19">
        <v>26</v>
      </c>
      <c r="BF19">
        <v>164</v>
      </c>
      <c r="BG19">
        <v>172</v>
      </c>
      <c r="BH19">
        <v>7.6</v>
      </c>
      <c r="BI19" s="117">
        <v>0</v>
      </c>
      <c r="BJ19" s="113">
        <v>1</v>
      </c>
      <c r="BK19" s="118">
        <v>1</v>
      </c>
      <c r="BL19">
        <v>0</v>
      </c>
      <c r="BM19">
        <v>0.33694442489969251</v>
      </c>
      <c r="BN19" s="117">
        <v>0.33694442489969251</v>
      </c>
      <c r="BO19" s="118">
        <v>0.66305557510030755</v>
      </c>
      <c r="BP19" s="117">
        <v>-0.41089646862857776</v>
      </c>
      <c r="BQ19" s="118">
        <v>100</v>
      </c>
      <c r="BR19">
        <v>0.50816920564874113</v>
      </c>
      <c r="BT19" s="123">
        <v>8.4256983517975899E-3</v>
      </c>
      <c r="BY19" s="117">
        <v>-0.30894916073026679</v>
      </c>
      <c r="BZ19" s="113">
        <v>-2.8229804781993058E-3</v>
      </c>
      <c r="CA19" s="113">
        <v>1.0080541682034439E-2</v>
      </c>
      <c r="CB19" s="113">
        <v>-9.2737683993453983E-4</v>
      </c>
      <c r="CC19" s="113">
        <v>-1.8878306836089299E-4</v>
      </c>
      <c r="CD19" s="113">
        <v>1.0272893062073702E-3</v>
      </c>
      <c r="CE19" s="113">
        <v>-1.73230204289479E-3</v>
      </c>
      <c r="CF19" s="113">
        <v>8.3171419053699964E-5</v>
      </c>
      <c r="CG19" s="113">
        <v>-3.4301922473710417E-5</v>
      </c>
      <c r="CH19" s="113">
        <v>2.3345886242673753E-4</v>
      </c>
      <c r="CI19" s="113">
        <v>1.0128857634844743E-3</v>
      </c>
      <c r="CJ19" s="113">
        <v>-6.6101257270280477E-4</v>
      </c>
      <c r="CK19" s="113">
        <v>-3.4948470562813994E-3</v>
      </c>
      <c r="CL19" s="113">
        <v>-1.1954180312698497E-3</v>
      </c>
      <c r="CM19" s="113">
        <v>5.9028195122282953E-5</v>
      </c>
      <c r="CN19" s="113">
        <v>2.4306612168442814E-2</v>
      </c>
      <c r="CO19" s="113">
        <v>-2.1954967904084171E-2</v>
      </c>
      <c r="CP19" s="118">
        <v>3.7946805712162626E-3</v>
      </c>
      <c r="CR19" s="123">
        <v>-1.0144615026982603E-14</v>
      </c>
      <c r="CY19">
        <v>0.30289524787579242</v>
      </c>
      <c r="CZ19">
        <v>1</v>
      </c>
      <c r="DA19">
        <v>0</v>
      </c>
      <c r="DB19">
        <v>14</v>
      </c>
      <c r="DC19">
        <v>1</v>
      </c>
      <c r="DD19">
        <v>0.7407407407407407</v>
      </c>
      <c r="DE19">
        <v>0.98958333333333337</v>
      </c>
      <c r="DF19">
        <v>0</v>
      </c>
    </row>
    <row r="20" spans="1:110" ht="15" thickBot="1" x14ac:dyDescent="0.35">
      <c r="A20" s="129">
        <v>0</v>
      </c>
      <c r="B20" s="131">
        <v>0</v>
      </c>
      <c r="C20" s="170">
        <v>1.9</v>
      </c>
      <c r="D20" s="171">
        <v>51</v>
      </c>
      <c r="E20" s="130">
        <v>12</v>
      </c>
      <c r="F20" s="203">
        <v>1</v>
      </c>
      <c r="G20" s="130">
        <v>66</v>
      </c>
      <c r="H20" s="130">
        <v>3</v>
      </c>
      <c r="I20" s="130">
        <v>90</v>
      </c>
      <c r="J20" s="130">
        <v>34</v>
      </c>
      <c r="K20" s="130">
        <v>6</v>
      </c>
      <c r="L20" s="130">
        <v>2</v>
      </c>
      <c r="M20" s="204">
        <v>40</v>
      </c>
      <c r="N20" s="171">
        <v>25</v>
      </c>
      <c r="O20" s="172">
        <v>178</v>
      </c>
      <c r="P20" s="172">
        <v>184</v>
      </c>
      <c r="Q20" s="170">
        <v>8</v>
      </c>
      <c r="R20" s="130">
        <v>1</v>
      </c>
      <c r="S20" s="208"/>
      <c r="V20" s="208"/>
      <c r="W20" s="208"/>
      <c r="X20" s="208"/>
      <c r="Y20" s="208"/>
      <c r="Z20" s="208"/>
      <c r="AA20" s="208"/>
      <c r="AB20" s="208"/>
      <c r="AC20" s="208"/>
      <c r="AD20" s="208"/>
      <c r="AE20" s="208"/>
      <c r="AF20" s="208"/>
      <c r="AG20" s="208"/>
      <c r="AH20" s="208"/>
      <c r="AI20" s="208"/>
      <c r="AJ20" s="208"/>
      <c r="AK20" s="208"/>
      <c r="AL20" s="208"/>
      <c r="AM20" s="208"/>
      <c r="AN20" s="208"/>
      <c r="AO20" s="208"/>
      <c r="AP20" s="208"/>
      <c r="AR20">
        <v>0</v>
      </c>
      <c r="AS20">
        <v>0</v>
      </c>
      <c r="AT20">
        <v>1.8</v>
      </c>
      <c r="AU20">
        <v>51</v>
      </c>
      <c r="AV20">
        <v>4</v>
      </c>
      <c r="AW20">
        <v>1.083</v>
      </c>
      <c r="AX20">
        <v>101</v>
      </c>
      <c r="AY20">
        <v>2</v>
      </c>
      <c r="AZ20">
        <v>100</v>
      </c>
      <c r="BA20">
        <v>53</v>
      </c>
      <c r="BB20">
        <v>7</v>
      </c>
      <c r="BC20">
        <v>4</v>
      </c>
      <c r="BD20">
        <v>34</v>
      </c>
      <c r="BE20">
        <v>28</v>
      </c>
      <c r="BF20">
        <v>163</v>
      </c>
      <c r="BG20">
        <v>167</v>
      </c>
      <c r="BH20">
        <v>7.4</v>
      </c>
      <c r="BI20" s="117">
        <v>0</v>
      </c>
      <c r="BJ20" s="113">
        <v>1</v>
      </c>
      <c r="BK20" s="118">
        <v>1</v>
      </c>
      <c r="BL20">
        <v>0</v>
      </c>
      <c r="BM20">
        <v>0.2284052609258268</v>
      </c>
      <c r="BN20" s="117">
        <v>0.2284052609258268</v>
      </c>
      <c r="BO20" s="118">
        <v>0.7715947390741732</v>
      </c>
      <c r="BP20" s="117">
        <v>-0.25929581617731512</v>
      </c>
      <c r="BQ20" s="118">
        <v>100</v>
      </c>
      <c r="BR20">
        <v>0.29601713096163329</v>
      </c>
      <c r="BT20" s="123">
        <v>-4.7495035230350181E-2</v>
      </c>
      <c r="BY20" s="117">
        <v>-0.16810630353512337</v>
      </c>
      <c r="BZ20" s="113">
        <v>2.3063278701716968E-3</v>
      </c>
      <c r="CA20" s="113">
        <v>-1.0272518954039482E-2</v>
      </c>
      <c r="CB20" s="113">
        <v>4.5106883786441357E-3</v>
      </c>
      <c r="CC20" s="113">
        <v>1.2329216666821335E-4</v>
      </c>
      <c r="CD20" s="113">
        <v>-2.6298515812006487E-4</v>
      </c>
      <c r="CE20" s="113">
        <v>6.9511356225509524E-3</v>
      </c>
      <c r="CF20" s="113">
        <v>3.5077717936177059E-4</v>
      </c>
      <c r="CG20" s="113">
        <v>1.4101371863623191E-3</v>
      </c>
      <c r="CH20" s="113">
        <v>6.3406447234267086E-5</v>
      </c>
      <c r="CI20" s="113">
        <v>-9.8308110690466005E-4</v>
      </c>
      <c r="CJ20" s="113">
        <v>4.323948878917457E-4</v>
      </c>
      <c r="CK20" s="113">
        <v>2.2539984246548158E-3</v>
      </c>
      <c r="CL20" s="113">
        <v>7.9831550879315221E-4</v>
      </c>
      <c r="CM20" s="113">
        <v>-1.2239262499797893E-5</v>
      </c>
      <c r="CN20" s="113">
        <v>-2.1954967904097612E-2</v>
      </c>
      <c r="CO20" s="113">
        <v>2.2476411933672072E-2</v>
      </c>
      <c r="CP20" s="118">
        <v>-1.3709037723572461E-2</v>
      </c>
      <c r="CR20" s="123">
        <v>9.08995836177947E-15</v>
      </c>
      <c r="CY20">
        <v>0.31162566123118529</v>
      </c>
      <c r="CZ20">
        <v>0</v>
      </c>
      <c r="DA20">
        <v>1</v>
      </c>
      <c r="DB20">
        <v>14</v>
      </c>
      <c r="DC20">
        <v>2</v>
      </c>
      <c r="DD20">
        <v>0.7407407407407407</v>
      </c>
      <c r="DE20">
        <v>0.97916666666666663</v>
      </c>
      <c r="DF20">
        <v>1.8132716049382686E-2</v>
      </c>
    </row>
    <row r="21" spans="1:110" ht="15" thickTop="1" x14ac:dyDescent="0.3">
      <c r="A21" s="129">
        <v>1</v>
      </c>
      <c r="B21" s="131">
        <v>1</v>
      </c>
      <c r="C21" s="170">
        <v>2.6</v>
      </c>
      <c r="D21" s="171">
        <v>71</v>
      </c>
      <c r="E21" s="130">
        <v>13</v>
      </c>
      <c r="F21" s="203">
        <v>0.121</v>
      </c>
      <c r="G21" s="130">
        <v>116</v>
      </c>
      <c r="H21" s="130">
        <v>0</v>
      </c>
      <c r="I21" s="130">
        <v>82</v>
      </c>
      <c r="J21" s="130">
        <v>34</v>
      </c>
      <c r="K21" s="130">
        <v>8</v>
      </c>
      <c r="L21" s="130">
        <v>2</v>
      </c>
      <c r="M21" s="204">
        <v>47</v>
      </c>
      <c r="N21" s="171">
        <v>51</v>
      </c>
      <c r="O21" s="172">
        <v>185</v>
      </c>
      <c r="P21" s="172">
        <v>193</v>
      </c>
      <c r="Q21" s="170">
        <v>12.2</v>
      </c>
      <c r="R21" s="130">
        <v>0</v>
      </c>
      <c r="S21" s="208"/>
      <c r="T21" s="125"/>
      <c r="U21" s="125" t="s">
        <v>188</v>
      </c>
      <c r="V21" s="125" t="s">
        <v>189</v>
      </c>
      <c r="W21" s="125" t="s">
        <v>190</v>
      </c>
      <c r="X21" s="125" t="s">
        <v>164</v>
      </c>
      <c r="Y21" s="125" t="s">
        <v>191</v>
      </c>
      <c r="Z21" s="125" t="s">
        <v>166</v>
      </c>
      <c r="AA21" s="125" t="s">
        <v>167</v>
      </c>
      <c r="AB21" s="208"/>
      <c r="AC21" s="208"/>
      <c r="AD21" s="208"/>
      <c r="AE21" s="208"/>
      <c r="AF21" s="208"/>
      <c r="AG21" s="208"/>
      <c r="AH21" s="208"/>
      <c r="AI21" s="208"/>
      <c r="AJ21" s="208"/>
      <c r="AK21" s="208"/>
      <c r="AL21" s="208"/>
      <c r="AM21" s="208"/>
      <c r="AN21" s="208"/>
      <c r="AO21" s="208"/>
      <c r="AP21" s="208"/>
      <c r="AR21">
        <v>0</v>
      </c>
      <c r="AS21">
        <v>0</v>
      </c>
      <c r="AT21">
        <v>1.8</v>
      </c>
      <c r="AU21">
        <v>53</v>
      </c>
      <c r="AV21">
        <v>7</v>
      </c>
      <c r="AW21">
        <v>1.512</v>
      </c>
      <c r="AX21">
        <v>125</v>
      </c>
      <c r="AY21">
        <v>2</v>
      </c>
      <c r="AZ21">
        <v>101</v>
      </c>
      <c r="BA21">
        <v>39</v>
      </c>
      <c r="BB21">
        <v>13</v>
      </c>
      <c r="BC21">
        <v>2</v>
      </c>
      <c r="BD21">
        <v>36</v>
      </c>
      <c r="BE21">
        <v>32</v>
      </c>
      <c r="BF21">
        <v>172</v>
      </c>
      <c r="BG21">
        <v>179</v>
      </c>
      <c r="BH21">
        <v>11.8</v>
      </c>
      <c r="BI21" s="117">
        <v>1</v>
      </c>
      <c r="BJ21" s="113">
        <v>0</v>
      </c>
      <c r="BK21" s="118">
        <v>1</v>
      </c>
      <c r="BL21">
        <v>1</v>
      </c>
      <c r="BM21">
        <v>0.85728818078656899</v>
      </c>
      <c r="BN21" s="117">
        <v>0.85728818078656899</v>
      </c>
      <c r="BO21" s="118">
        <v>0.14271181921343101</v>
      </c>
      <c r="BP21" s="117">
        <v>-0.15398114994726336</v>
      </c>
      <c r="BQ21" s="118">
        <v>100</v>
      </c>
      <c r="BR21">
        <v>0.16646889857094699</v>
      </c>
      <c r="BT21" s="123">
        <v>0.13058693255009715</v>
      </c>
      <c r="BY21" s="119">
        <v>1.6285602399669117</v>
      </c>
      <c r="BZ21" s="120">
        <v>-1.1118675305488603E-2</v>
      </c>
      <c r="CA21" s="120">
        <v>1.8370253037571567E-2</v>
      </c>
      <c r="CB21" s="120">
        <v>-7.2783318750921186E-2</v>
      </c>
      <c r="CC21" s="120">
        <v>-6.9290433133866483E-5</v>
      </c>
      <c r="CD21" s="120">
        <v>-1.1565449032335802E-3</v>
      </c>
      <c r="CE21" s="120">
        <v>-2.5758944849039022E-2</v>
      </c>
      <c r="CF21" s="120">
        <v>-2.1630509375431435E-3</v>
      </c>
      <c r="CG21" s="120">
        <v>-9.9762159808382397E-4</v>
      </c>
      <c r="CH21" s="120">
        <v>-1.0483958848294993E-3</v>
      </c>
      <c r="CI21" s="120">
        <v>2.4580760485178295E-3</v>
      </c>
      <c r="CJ21" s="120">
        <v>-5.1224752901879419E-3</v>
      </c>
      <c r="CK21" s="120">
        <v>2.584146307430616E-3</v>
      </c>
      <c r="CL21" s="120">
        <v>1.6482721530921096E-4</v>
      </c>
      <c r="CM21" s="120">
        <v>-1.3673530862800238E-4</v>
      </c>
      <c r="CN21" s="120">
        <v>3.7946805712817189E-3</v>
      </c>
      <c r="CO21" s="120">
        <v>-1.3709037723630451E-2</v>
      </c>
      <c r="CP21" s="121">
        <v>6.4190006736109556E-2</v>
      </c>
      <c r="CR21" s="124">
        <v>-1.9183170586226644E-15</v>
      </c>
      <c r="CY21">
        <v>0.33039468618054324</v>
      </c>
      <c r="CZ21">
        <v>1</v>
      </c>
      <c r="DA21">
        <v>0</v>
      </c>
      <c r="DB21">
        <v>15</v>
      </c>
      <c r="DC21">
        <v>2</v>
      </c>
      <c r="DD21">
        <v>0.72222222222222221</v>
      </c>
      <c r="DE21">
        <v>0.97916666666666663</v>
      </c>
      <c r="DF21">
        <v>1.8132716049382686E-2</v>
      </c>
    </row>
    <row r="22" spans="1:110" x14ac:dyDescent="0.3">
      <c r="A22" s="129">
        <v>1</v>
      </c>
      <c r="B22" s="131">
        <v>1</v>
      </c>
      <c r="C22" s="170">
        <v>2.4</v>
      </c>
      <c r="D22" s="171">
        <v>65</v>
      </c>
      <c r="E22" s="130">
        <v>3</v>
      </c>
      <c r="F22" s="203">
        <v>0.159</v>
      </c>
      <c r="G22" s="130">
        <v>144</v>
      </c>
      <c r="H22" s="130">
        <v>2</v>
      </c>
      <c r="I22" s="171">
        <v>85</v>
      </c>
      <c r="J22" s="130">
        <v>47</v>
      </c>
      <c r="K22" s="130">
        <v>14</v>
      </c>
      <c r="L22" s="130">
        <v>3</v>
      </c>
      <c r="M22" s="204">
        <v>27</v>
      </c>
      <c r="N22" s="171">
        <v>59</v>
      </c>
      <c r="O22" s="172">
        <v>168</v>
      </c>
      <c r="P22" s="172">
        <v>174</v>
      </c>
      <c r="Q22" s="170">
        <v>11.1</v>
      </c>
      <c r="R22" s="130">
        <v>0</v>
      </c>
      <c r="S22" s="208"/>
      <c r="T22" t="s">
        <v>104</v>
      </c>
      <c r="U22" s="92">
        <v>-12.849090257800231</v>
      </c>
      <c r="V22" s="92">
        <v>9.2752551283247993</v>
      </c>
      <c r="W22" s="92">
        <v>1.9190797862009001</v>
      </c>
      <c r="X22" s="92">
        <v>0.16595813964117023</v>
      </c>
      <c r="Y22" s="92">
        <v>2.6285182914972751E-6</v>
      </c>
      <c r="Z22" s="92"/>
      <c r="AA22" s="92"/>
      <c r="AB22" s="208"/>
      <c r="AC22" s="208"/>
      <c r="AD22" s="208"/>
      <c r="AE22" s="208"/>
      <c r="AF22" s="208"/>
      <c r="AG22" s="208"/>
      <c r="AH22" s="208"/>
      <c r="AI22" s="208"/>
      <c r="AJ22" s="208"/>
      <c r="AK22" s="208"/>
      <c r="AL22" s="208"/>
      <c r="AM22" s="208"/>
      <c r="AN22" s="208"/>
      <c r="AO22" s="208"/>
      <c r="AP22" s="208"/>
      <c r="AR22">
        <v>0</v>
      </c>
      <c r="AS22">
        <v>0</v>
      </c>
      <c r="AT22">
        <v>1.9</v>
      </c>
      <c r="AU22">
        <v>44</v>
      </c>
      <c r="AV22">
        <v>10</v>
      </c>
      <c r="AW22">
        <v>0.19600000000000001</v>
      </c>
      <c r="AX22">
        <v>49</v>
      </c>
      <c r="AY22">
        <v>3</v>
      </c>
      <c r="AZ22">
        <v>111</v>
      </c>
      <c r="BA22">
        <v>33</v>
      </c>
      <c r="BB22">
        <v>12</v>
      </c>
      <c r="BC22">
        <v>2</v>
      </c>
      <c r="BD22">
        <v>40</v>
      </c>
      <c r="BE22">
        <v>15</v>
      </c>
      <c r="BF22">
        <v>181</v>
      </c>
      <c r="BG22">
        <v>189</v>
      </c>
      <c r="BH22">
        <v>9.5</v>
      </c>
      <c r="BI22" s="117">
        <v>1</v>
      </c>
      <c r="BJ22" s="113">
        <v>0</v>
      </c>
      <c r="BK22" s="118">
        <v>1</v>
      </c>
      <c r="BL22">
        <v>1</v>
      </c>
      <c r="BM22">
        <v>0.81590772159332337</v>
      </c>
      <c r="BN22" s="117">
        <v>0.81590772159332337</v>
      </c>
      <c r="BO22" s="118">
        <v>0.18409227840667663</v>
      </c>
      <c r="BP22" s="117">
        <v>-0.20345401669545776</v>
      </c>
      <c r="BQ22" s="118">
        <v>100</v>
      </c>
      <c r="BR22">
        <v>0.22562879788314419</v>
      </c>
      <c r="BT22" s="124">
        <v>-0.35305974580677668</v>
      </c>
      <c r="CY22">
        <v>0.33694442489969251</v>
      </c>
      <c r="CZ22">
        <v>1</v>
      </c>
      <c r="DA22">
        <v>0</v>
      </c>
      <c r="DB22">
        <v>16</v>
      </c>
      <c r="DC22">
        <v>2</v>
      </c>
      <c r="DD22">
        <v>0.70370370370370372</v>
      </c>
      <c r="DE22">
        <v>0.97916666666666663</v>
      </c>
      <c r="DF22">
        <v>0</v>
      </c>
    </row>
    <row r="23" spans="1:110" x14ac:dyDescent="0.3">
      <c r="A23" s="129">
        <v>1</v>
      </c>
      <c r="B23" s="131">
        <v>1</v>
      </c>
      <c r="C23" s="170">
        <v>3</v>
      </c>
      <c r="D23" s="171">
        <v>86</v>
      </c>
      <c r="E23" s="130">
        <v>8</v>
      </c>
      <c r="F23" s="203">
        <v>2.2839999999999998</v>
      </c>
      <c r="G23" s="130">
        <v>201</v>
      </c>
      <c r="H23" s="130">
        <v>0</v>
      </c>
      <c r="I23" s="130">
        <v>80</v>
      </c>
      <c r="J23" s="130">
        <v>38</v>
      </c>
      <c r="K23" s="130">
        <v>10</v>
      </c>
      <c r="L23" s="130">
        <v>2</v>
      </c>
      <c r="M23" s="204">
        <v>32</v>
      </c>
      <c r="N23" s="171">
        <v>78</v>
      </c>
      <c r="O23" s="172">
        <v>183</v>
      </c>
      <c r="P23" s="172">
        <v>192</v>
      </c>
      <c r="Q23" s="170">
        <v>16.8</v>
      </c>
      <c r="R23" s="130">
        <v>1</v>
      </c>
      <c r="S23" s="208"/>
      <c r="T23" t="s">
        <v>48</v>
      </c>
      <c r="U23" s="92">
        <v>-0.56887032729494558</v>
      </c>
      <c r="V23" s="92">
        <v>0.49617025900965317</v>
      </c>
      <c r="W23" s="92">
        <v>1.3145136651230975</v>
      </c>
      <c r="X23" s="92">
        <v>0.2515790549751446</v>
      </c>
      <c r="Y23" s="92">
        <v>0.5661646583381601</v>
      </c>
      <c r="Z23" s="92">
        <v>0.21409270321797055</v>
      </c>
      <c r="AA23" s="92">
        <v>1.4972131956539276</v>
      </c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R23">
        <v>0</v>
      </c>
      <c r="AS23">
        <v>0</v>
      </c>
      <c r="AT23">
        <v>1.9</v>
      </c>
      <c r="AU23">
        <v>46</v>
      </c>
      <c r="AV23">
        <v>3</v>
      </c>
      <c r="AW23">
        <v>2.6259999999999999</v>
      </c>
      <c r="AX23">
        <v>43</v>
      </c>
      <c r="AY23">
        <v>2</v>
      </c>
      <c r="AZ23">
        <v>74</v>
      </c>
      <c r="BA23">
        <v>50</v>
      </c>
      <c r="BB23">
        <v>4</v>
      </c>
      <c r="BC23">
        <v>4</v>
      </c>
      <c r="BD23">
        <v>50</v>
      </c>
      <c r="BE23">
        <v>21</v>
      </c>
      <c r="BF23">
        <v>176</v>
      </c>
      <c r="BG23">
        <v>180</v>
      </c>
      <c r="BH23">
        <v>7.7</v>
      </c>
      <c r="BI23" s="117">
        <v>0</v>
      </c>
      <c r="BJ23" s="113">
        <v>1</v>
      </c>
      <c r="BK23" s="118">
        <v>1</v>
      </c>
      <c r="BL23">
        <v>0</v>
      </c>
      <c r="BM23">
        <v>0.30289524787579242</v>
      </c>
      <c r="BN23" s="117">
        <v>0.30289524787579242</v>
      </c>
      <c r="BO23" s="118">
        <v>0.69710475212420753</v>
      </c>
      <c r="BP23" s="117">
        <v>-0.36081958952233312</v>
      </c>
      <c r="BQ23" s="118">
        <v>100</v>
      </c>
      <c r="BR23">
        <v>0.43450463786513349</v>
      </c>
      <c r="CY23">
        <v>0.34901135767907676</v>
      </c>
      <c r="CZ23">
        <v>0</v>
      </c>
      <c r="DA23">
        <v>1</v>
      </c>
      <c r="DB23">
        <v>16</v>
      </c>
      <c r="DC23">
        <v>3</v>
      </c>
      <c r="DD23">
        <v>0.70370370370370372</v>
      </c>
      <c r="DE23">
        <v>0.96875</v>
      </c>
      <c r="DF23">
        <v>0</v>
      </c>
    </row>
    <row r="24" spans="1:110" x14ac:dyDescent="0.3">
      <c r="A24" s="129">
        <v>1</v>
      </c>
      <c r="B24" s="131">
        <v>0</v>
      </c>
      <c r="C24" s="170">
        <v>2</v>
      </c>
      <c r="D24" s="171">
        <v>51</v>
      </c>
      <c r="E24" s="130">
        <v>8</v>
      </c>
      <c r="F24" s="203">
        <v>0.79900000000000004</v>
      </c>
      <c r="G24" s="130">
        <v>96</v>
      </c>
      <c r="H24" s="130">
        <v>6</v>
      </c>
      <c r="I24" s="130">
        <v>145</v>
      </c>
      <c r="J24" s="130">
        <v>34</v>
      </c>
      <c r="K24" s="130">
        <v>12</v>
      </c>
      <c r="L24" s="130">
        <v>2</v>
      </c>
      <c r="M24" s="204">
        <v>40</v>
      </c>
      <c r="N24" s="171">
        <v>22</v>
      </c>
      <c r="O24" s="172">
        <v>181</v>
      </c>
      <c r="P24" s="172">
        <v>189</v>
      </c>
      <c r="Q24" s="170">
        <v>11.8</v>
      </c>
      <c r="R24" s="130">
        <v>1</v>
      </c>
      <c r="S24" s="208"/>
      <c r="T24" t="s">
        <v>54</v>
      </c>
      <c r="U24" s="92">
        <v>-1.6361443490289702</v>
      </c>
      <c r="V24" s="92">
        <v>0.55149452117908015</v>
      </c>
      <c r="W24" s="92">
        <v>8.8015838113767071</v>
      </c>
      <c r="X24" s="92">
        <v>3.0096915747418367E-3</v>
      </c>
      <c r="Y24" s="92">
        <v>0.19472940534216085</v>
      </c>
      <c r="Z24" s="92">
        <v>6.606912423006342E-2</v>
      </c>
      <c r="AA24" s="92">
        <v>0.57393739885017359</v>
      </c>
      <c r="AB24" s="208"/>
      <c r="AC24" s="208"/>
      <c r="AD24" s="208"/>
      <c r="AE24" s="208"/>
      <c r="AF24" s="208"/>
      <c r="AG24" s="208"/>
      <c r="AH24" s="208"/>
      <c r="AI24" s="208"/>
      <c r="AJ24" s="208"/>
      <c r="AK24" s="208"/>
      <c r="AL24" s="208"/>
      <c r="AM24" s="208"/>
      <c r="AN24" s="208"/>
      <c r="AO24" s="208"/>
      <c r="AP24" s="208"/>
      <c r="AR24">
        <v>0</v>
      </c>
      <c r="AS24">
        <v>0</v>
      </c>
      <c r="AT24">
        <v>1.9</v>
      </c>
      <c r="AU24">
        <v>48</v>
      </c>
      <c r="AV24">
        <v>2</v>
      </c>
      <c r="AW24">
        <v>1.7999999999999999E-2</v>
      </c>
      <c r="AX24">
        <v>77</v>
      </c>
      <c r="AY24">
        <v>2</v>
      </c>
      <c r="AZ24">
        <v>150</v>
      </c>
      <c r="BA24">
        <v>28</v>
      </c>
      <c r="BB24">
        <v>1</v>
      </c>
      <c r="BC24">
        <v>6</v>
      </c>
      <c r="BD24">
        <v>30</v>
      </c>
      <c r="BE24">
        <v>24</v>
      </c>
      <c r="BF24">
        <v>157</v>
      </c>
      <c r="BG24">
        <v>160</v>
      </c>
      <c r="BH24">
        <v>5.9</v>
      </c>
      <c r="BI24" s="117">
        <v>0</v>
      </c>
      <c r="BJ24" s="113">
        <v>1</v>
      </c>
      <c r="BK24" s="118">
        <v>1</v>
      </c>
      <c r="BL24">
        <v>0</v>
      </c>
      <c r="BM24">
        <v>0.27840788511401654</v>
      </c>
      <c r="BN24" s="117">
        <v>0.27840788511401654</v>
      </c>
      <c r="BO24" s="118">
        <v>0.7215921148859834</v>
      </c>
      <c r="BP24" s="117">
        <v>-0.32629523755786155</v>
      </c>
      <c r="BQ24" s="118">
        <v>100</v>
      </c>
      <c r="BR24">
        <v>0.38582445590887166</v>
      </c>
      <c r="CY24">
        <v>0.34916217556852014</v>
      </c>
      <c r="CZ24">
        <v>0</v>
      </c>
      <c r="DA24">
        <v>1</v>
      </c>
      <c r="DB24">
        <v>16</v>
      </c>
      <c r="DC24">
        <v>4</v>
      </c>
      <c r="DD24">
        <v>0.70370370370370372</v>
      </c>
      <c r="DE24">
        <v>0.95833333333333337</v>
      </c>
      <c r="DF24">
        <v>1.7746913580246992E-2</v>
      </c>
    </row>
    <row r="25" spans="1:110" x14ac:dyDescent="0.3">
      <c r="A25" s="129">
        <v>0</v>
      </c>
      <c r="B25" s="131">
        <v>1</v>
      </c>
      <c r="C25" s="170">
        <v>2.2999999999999998</v>
      </c>
      <c r="D25" s="171">
        <v>56</v>
      </c>
      <c r="E25" s="130">
        <v>7</v>
      </c>
      <c r="F25" s="203">
        <v>0.91100000000000003</v>
      </c>
      <c r="G25" s="130">
        <v>134</v>
      </c>
      <c r="H25" s="130">
        <v>2</v>
      </c>
      <c r="I25" s="130">
        <v>112</v>
      </c>
      <c r="J25" s="130">
        <v>30</v>
      </c>
      <c r="K25" s="130">
        <v>13</v>
      </c>
      <c r="L25" s="130">
        <v>1</v>
      </c>
      <c r="M25" s="204">
        <v>38</v>
      </c>
      <c r="N25" s="171">
        <v>34</v>
      </c>
      <c r="O25" s="172">
        <v>178</v>
      </c>
      <c r="P25" s="172">
        <v>185</v>
      </c>
      <c r="Q25" s="170">
        <v>14</v>
      </c>
      <c r="R25" s="130">
        <v>1</v>
      </c>
      <c r="S25" s="208"/>
      <c r="T25" t="s">
        <v>40</v>
      </c>
      <c r="U25" s="92">
        <v>-0.43353066481455765</v>
      </c>
      <c r="V25" s="92">
        <v>1.1774647445130553</v>
      </c>
      <c r="W25" s="92">
        <v>0.13556382640133777</v>
      </c>
      <c r="X25" s="92">
        <v>0.71273161658664785</v>
      </c>
      <c r="Y25" s="92">
        <v>0.64821641487469761</v>
      </c>
      <c r="Z25" s="92">
        <v>6.4485224617121334E-2</v>
      </c>
      <c r="AA25" s="92">
        <v>6.515981343134591</v>
      </c>
      <c r="AB25" s="208"/>
      <c r="AC25" s="208"/>
      <c r="AD25" s="208"/>
      <c r="AE25" s="208"/>
      <c r="AF25" s="208"/>
      <c r="AG25" s="208"/>
      <c r="AH25" s="208"/>
      <c r="AI25" s="208"/>
      <c r="AJ25" s="208"/>
      <c r="AK25" s="208"/>
      <c r="AL25" s="208"/>
      <c r="AM25" s="208"/>
      <c r="AN25" s="208"/>
      <c r="AO25" s="208"/>
      <c r="AP25" s="208"/>
      <c r="AR25">
        <v>0</v>
      </c>
      <c r="AS25">
        <v>0</v>
      </c>
      <c r="AT25">
        <v>1.9</v>
      </c>
      <c r="AU25">
        <v>48</v>
      </c>
      <c r="AV25">
        <v>12</v>
      </c>
      <c r="AW25">
        <v>0.183</v>
      </c>
      <c r="AX25">
        <v>85</v>
      </c>
      <c r="AY25">
        <v>4</v>
      </c>
      <c r="AZ25">
        <v>130</v>
      </c>
      <c r="BA25">
        <v>37</v>
      </c>
      <c r="BB25">
        <v>11</v>
      </c>
      <c r="BC25">
        <v>2</v>
      </c>
      <c r="BD25">
        <v>38</v>
      </c>
      <c r="BE25">
        <v>22</v>
      </c>
      <c r="BF25">
        <v>171</v>
      </c>
      <c r="BG25">
        <v>178</v>
      </c>
      <c r="BH25">
        <v>9</v>
      </c>
      <c r="BI25" s="117">
        <v>1</v>
      </c>
      <c r="BJ25" s="113">
        <v>0</v>
      </c>
      <c r="BK25" s="118">
        <v>1</v>
      </c>
      <c r="BL25">
        <v>1</v>
      </c>
      <c r="BM25">
        <v>0.83851074734575981</v>
      </c>
      <c r="BN25" s="117">
        <v>0.83851074734575981</v>
      </c>
      <c r="BO25" s="118">
        <v>0.16148925265424019</v>
      </c>
      <c r="BP25" s="117">
        <v>-0.17612788045365685</v>
      </c>
      <c r="BQ25" s="118">
        <v>100</v>
      </c>
      <c r="BR25">
        <v>0.19259055792119753</v>
      </c>
      <c r="CY25">
        <v>0.34961706824939054</v>
      </c>
      <c r="CZ25">
        <v>1</v>
      </c>
      <c r="DA25">
        <v>0</v>
      </c>
      <c r="DB25">
        <v>17</v>
      </c>
      <c r="DC25">
        <v>4</v>
      </c>
      <c r="DD25">
        <v>0.68518518518518512</v>
      </c>
      <c r="DE25">
        <v>0.95833333333333337</v>
      </c>
      <c r="DF25">
        <v>0</v>
      </c>
    </row>
    <row r="26" spans="1:110" x14ac:dyDescent="0.3">
      <c r="A26" s="129">
        <v>0</v>
      </c>
      <c r="B26" s="131">
        <v>0</v>
      </c>
      <c r="C26" s="170">
        <v>2.2999999999999998</v>
      </c>
      <c r="D26" s="171">
        <v>60</v>
      </c>
      <c r="E26" s="130">
        <v>3</v>
      </c>
      <c r="F26" s="203">
        <v>0.81299999999999994</v>
      </c>
      <c r="G26" s="130">
        <v>101</v>
      </c>
      <c r="H26" s="130">
        <v>3</v>
      </c>
      <c r="I26" s="130">
        <v>106</v>
      </c>
      <c r="J26" s="130">
        <v>44</v>
      </c>
      <c r="K26" s="130">
        <v>8</v>
      </c>
      <c r="L26" s="130">
        <v>3</v>
      </c>
      <c r="M26" s="204">
        <v>33</v>
      </c>
      <c r="N26" s="171">
        <v>45</v>
      </c>
      <c r="O26" s="172">
        <v>170</v>
      </c>
      <c r="P26" s="172">
        <v>177</v>
      </c>
      <c r="Q26" s="170">
        <v>10.5</v>
      </c>
      <c r="R26" s="130">
        <v>1</v>
      </c>
      <c r="S26" s="208"/>
      <c r="T26" t="s">
        <v>41</v>
      </c>
      <c r="U26" s="92">
        <v>4.5263258015033683E-2</v>
      </c>
      <c r="V26" s="92">
        <v>4.3732744754808137E-2</v>
      </c>
      <c r="W26" s="92">
        <v>1.0712187138997975</v>
      </c>
      <c r="X26" s="92">
        <v>0.30067032940141125</v>
      </c>
      <c r="Y26" s="92">
        <v>1.0463032713773341</v>
      </c>
      <c r="Z26" s="92">
        <v>0.96035588790642368</v>
      </c>
      <c r="AA26" s="92">
        <v>1.1399425457592267</v>
      </c>
      <c r="AB26" s="208"/>
      <c r="AC26" s="208"/>
      <c r="AD26" s="208"/>
      <c r="AE26" s="208"/>
      <c r="AF26" s="208"/>
      <c r="AG26" s="208"/>
      <c r="AH26" s="208"/>
      <c r="AI26" s="208"/>
      <c r="AJ26" s="208"/>
      <c r="AK26" s="208"/>
      <c r="AL26" s="208"/>
      <c r="AM26" s="208"/>
      <c r="AN26" s="208"/>
      <c r="AO26" s="208"/>
      <c r="AP26" s="208"/>
      <c r="AR26">
        <v>0</v>
      </c>
      <c r="AS26">
        <v>0</v>
      </c>
      <c r="AT26">
        <v>1.9</v>
      </c>
      <c r="AU26">
        <v>49</v>
      </c>
      <c r="AV26">
        <v>10</v>
      </c>
      <c r="AW26">
        <v>1.248</v>
      </c>
      <c r="AX26">
        <v>92</v>
      </c>
      <c r="AY26">
        <v>2</v>
      </c>
      <c r="AZ26">
        <v>98</v>
      </c>
      <c r="BA26">
        <v>53</v>
      </c>
      <c r="BB26">
        <v>12</v>
      </c>
      <c r="BC26">
        <v>4</v>
      </c>
      <c r="BD26">
        <v>42</v>
      </c>
      <c r="BE26">
        <v>25</v>
      </c>
      <c r="BF26">
        <v>175</v>
      </c>
      <c r="BG26">
        <v>182</v>
      </c>
      <c r="BH26">
        <v>9.4</v>
      </c>
      <c r="BI26" s="117">
        <v>0</v>
      </c>
      <c r="BJ26" s="113">
        <v>1</v>
      </c>
      <c r="BK26" s="118">
        <v>1</v>
      </c>
      <c r="BL26">
        <v>0</v>
      </c>
      <c r="BM26">
        <v>0.49885024431383335</v>
      </c>
      <c r="BN26" s="117">
        <v>0.49885024431383335</v>
      </c>
      <c r="BO26" s="118">
        <v>0.5011497556861666</v>
      </c>
      <c r="BP26" s="117">
        <v>-0.69085030901778277</v>
      </c>
      <c r="BQ26" s="118">
        <v>100</v>
      </c>
      <c r="BR26">
        <v>0.99541152849773462</v>
      </c>
      <c r="CY26">
        <v>0.3629288245977258</v>
      </c>
      <c r="CZ26">
        <v>0</v>
      </c>
      <c r="DA26">
        <v>1</v>
      </c>
      <c r="DB26">
        <v>17</v>
      </c>
      <c r="DC26">
        <v>5</v>
      </c>
      <c r="DD26">
        <v>0.68518518518518512</v>
      </c>
      <c r="DE26">
        <v>0.94791666666666663</v>
      </c>
      <c r="DF26">
        <v>1.7554012345678879E-2</v>
      </c>
    </row>
    <row r="27" spans="1:110" x14ac:dyDescent="0.3">
      <c r="A27" s="129">
        <v>0</v>
      </c>
      <c r="B27" s="131">
        <v>0</v>
      </c>
      <c r="C27" s="170">
        <v>1.6</v>
      </c>
      <c r="D27" s="171">
        <v>40</v>
      </c>
      <c r="E27" s="130">
        <v>14</v>
      </c>
      <c r="F27" s="203">
        <v>0.97599999999999998</v>
      </c>
      <c r="G27" s="130">
        <v>82</v>
      </c>
      <c r="H27" s="130">
        <v>2</v>
      </c>
      <c r="I27" s="130">
        <v>101</v>
      </c>
      <c r="J27" s="130">
        <v>37</v>
      </c>
      <c r="K27" s="130">
        <v>5</v>
      </c>
      <c r="L27" s="130">
        <v>3</v>
      </c>
      <c r="M27" s="204">
        <v>40</v>
      </c>
      <c r="N27" s="171">
        <v>9</v>
      </c>
      <c r="O27" s="172">
        <v>163</v>
      </c>
      <c r="P27" s="172">
        <v>168</v>
      </c>
      <c r="Q27" s="170">
        <v>6.2</v>
      </c>
      <c r="R27" s="130">
        <v>0</v>
      </c>
      <c r="S27" s="208"/>
      <c r="T27" t="s">
        <v>42</v>
      </c>
      <c r="U27" s="92">
        <v>4.7062911818748249E-2</v>
      </c>
      <c r="V27" s="92">
        <v>5.1980917305573207E-2</v>
      </c>
      <c r="W27" s="92">
        <v>0.81972788553931075</v>
      </c>
      <c r="X27" s="92">
        <v>0.36525973770920961</v>
      </c>
      <c r="Y27" s="92">
        <v>1.0481879504157399</v>
      </c>
      <c r="Z27" s="92">
        <v>0.94665760002093813</v>
      </c>
      <c r="AA27" s="92">
        <v>1.1606075727617342</v>
      </c>
      <c r="AB27" s="208"/>
      <c r="AC27" s="208"/>
      <c r="AD27" s="208"/>
      <c r="AE27" s="208"/>
      <c r="AF27" s="208"/>
      <c r="AG27" s="208"/>
      <c r="AH27" s="208"/>
      <c r="AI27" s="208"/>
      <c r="AJ27" s="208"/>
      <c r="AK27" s="208"/>
      <c r="AL27" s="208"/>
      <c r="AM27" s="208"/>
      <c r="AN27" s="208"/>
      <c r="AO27" s="208"/>
      <c r="AP27" s="208"/>
      <c r="AR27">
        <v>0</v>
      </c>
      <c r="AS27">
        <v>0</v>
      </c>
      <c r="AT27">
        <v>1.9</v>
      </c>
      <c r="AU27">
        <v>49</v>
      </c>
      <c r="AV27">
        <v>16</v>
      </c>
      <c r="AW27">
        <v>0.98299999999999998</v>
      </c>
      <c r="AX27">
        <v>71</v>
      </c>
      <c r="AY27">
        <v>4</v>
      </c>
      <c r="AZ27">
        <v>112</v>
      </c>
      <c r="BA27">
        <v>39</v>
      </c>
      <c r="BB27">
        <v>7</v>
      </c>
      <c r="BC27">
        <v>3</v>
      </c>
      <c r="BD27">
        <v>45</v>
      </c>
      <c r="BE27">
        <v>23</v>
      </c>
      <c r="BF27">
        <v>175</v>
      </c>
      <c r="BG27">
        <v>180</v>
      </c>
      <c r="BH27">
        <v>8.1</v>
      </c>
      <c r="BI27" s="117">
        <v>1</v>
      </c>
      <c r="BJ27" s="113">
        <v>0</v>
      </c>
      <c r="BK27" s="118">
        <v>1</v>
      </c>
      <c r="BL27">
        <v>1</v>
      </c>
      <c r="BM27">
        <v>0.83638926684650594</v>
      </c>
      <c r="BN27" s="117">
        <v>0.83638926684650594</v>
      </c>
      <c r="BO27" s="118">
        <v>0.16361073315349406</v>
      </c>
      <c r="BP27" s="117">
        <v>-0.17866114407036726</v>
      </c>
      <c r="BQ27" s="118">
        <v>100</v>
      </c>
      <c r="BR27">
        <v>0.19561553410455215</v>
      </c>
      <c r="CY27">
        <v>0.368114477443235</v>
      </c>
      <c r="CZ27">
        <v>1</v>
      </c>
      <c r="DA27">
        <v>0</v>
      </c>
      <c r="DB27">
        <v>18</v>
      </c>
      <c r="DC27">
        <v>5</v>
      </c>
      <c r="DD27">
        <v>0.66666666666666674</v>
      </c>
      <c r="DE27">
        <v>0.94791666666666663</v>
      </c>
      <c r="DF27">
        <v>1.755401234567909E-2</v>
      </c>
    </row>
    <row r="28" spans="1:110" x14ac:dyDescent="0.3">
      <c r="A28" s="129">
        <v>1</v>
      </c>
      <c r="B28" s="131">
        <v>1</v>
      </c>
      <c r="C28" s="170">
        <v>3.4</v>
      </c>
      <c r="D28" s="171">
        <v>85</v>
      </c>
      <c r="E28" s="130">
        <v>12</v>
      </c>
      <c r="F28" s="203">
        <v>1.86</v>
      </c>
      <c r="G28" s="130">
        <v>311</v>
      </c>
      <c r="H28" s="130">
        <v>2</v>
      </c>
      <c r="I28" s="130">
        <v>124</v>
      </c>
      <c r="J28" s="130">
        <v>37</v>
      </c>
      <c r="K28" s="130">
        <v>13</v>
      </c>
      <c r="L28" s="130">
        <v>2</v>
      </c>
      <c r="M28" s="204">
        <v>42</v>
      </c>
      <c r="N28" s="171">
        <v>62</v>
      </c>
      <c r="O28" s="172">
        <v>164</v>
      </c>
      <c r="P28" s="172">
        <v>172</v>
      </c>
      <c r="Q28" s="170">
        <v>16.899999999999999</v>
      </c>
      <c r="R28" s="130">
        <v>1</v>
      </c>
      <c r="S28" s="208"/>
      <c r="T28" t="s">
        <v>43</v>
      </c>
      <c r="U28" s="92">
        <v>0.85686487476523387</v>
      </c>
      <c r="V28" s="92">
        <v>0.37931649044974802</v>
      </c>
      <c r="W28" s="92">
        <v>5.1029490619218292</v>
      </c>
      <c r="X28" s="92">
        <v>2.3885201483937211E-2</v>
      </c>
      <c r="Y28" s="92">
        <v>2.3557634906191134</v>
      </c>
      <c r="Z28" s="92">
        <v>1.1201002774555695</v>
      </c>
      <c r="AA28" s="92">
        <v>4.9545757066863008</v>
      </c>
      <c r="AB28" s="208"/>
      <c r="AC28" s="208"/>
      <c r="AD28" s="208"/>
      <c r="AE28" s="208"/>
      <c r="AF28" s="208"/>
      <c r="AG28" s="208"/>
      <c r="AH28" s="208"/>
      <c r="AI28" s="208"/>
      <c r="AJ28" s="208"/>
      <c r="AK28" s="208"/>
      <c r="AL28" s="208"/>
      <c r="AM28" s="208"/>
      <c r="AN28" s="208"/>
      <c r="AO28" s="208"/>
      <c r="AP28" s="208"/>
      <c r="AR28">
        <v>0</v>
      </c>
      <c r="AS28">
        <v>0</v>
      </c>
      <c r="AT28">
        <v>1.9</v>
      </c>
      <c r="AU28">
        <v>51</v>
      </c>
      <c r="AV28">
        <v>6</v>
      </c>
      <c r="AW28">
        <v>0.498</v>
      </c>
      <c r="AX28">
        <v>31</v>
      </c>
      <c r="AY28">
        <v>4</v>
      </c>
      <c r="AZ28">
        <v>117</v>
      </c>
      <c r="BA28">
        <v>30</v>
      </c>
      <c r="BB28">
        <v>5</v>
      </c>
      <c r="BC28">
        <v>2</v>
      </c>
      <c r="BD28">
        <v>36</v>
      </c>
      <c r="BE28">
        <v>20</v>
      </c>
      <c r="BF28">
        <v>179</v>
      </c>
      <c r="BG28">
        <v>187</v>
      </c>
      <c r="BH28">
        <v>9.6</v>
      </c>
      <c r="BI28" s="117">
        <v>1</v>
      </c>
      <c r="BJ28" s="113">
        <v>0</v>
      </c>
      <c r="BK28" s="118">
        <v>1</v>
      </c>
      <c r="BL28">
        <v>1</v>
      </c>
      <c r="BM28">
        <v>0.79969713512674101</v>
      </c>
      <c r="BN28" s="117">
        <v>0.79969713512674101</v>
      </c>
      <c r="BO28" s="118">
        <v>0.20030286487325899</v>
      </c>
      <c r="BP28" s="117">
        <v>-0.22352220408569662</v>
      </c>
      <c r="BQ28" s="118">
        <v>100</v>
      </c>
      <c r="BR28">
        <v>0.25047340558687103</v>
      </c>
      <c r="CY28">
        <v>0.37138049872097045</v>
      </c>
      <c r="CZ28">
        <v>1</v>
      </c>
      <c r="DA28">
        <v>0</v>
      </c>
      <c r="DB28">
        <v>19</v>
      </c>
      <c r="DC28">
        <v>5</v>
      </c>
      <c r="DD28">
        <v>0.64814814814814814</v>
      </c>
      <c r="DE28">
        <v>0.94791666666666663</v>
      </c>
      <c r="DF28">
        <v>0</v>
      </c>
    </row>
    <row r="29" spans="1:110" x14ac:dyDescent="0.3">
      <c r="A29" s="129">
        <v>0</v>
      </c>
      <c r="B29" s="131">
        <v>0</v>
      </c>
      <c r="C29" s="170">
        <v>1.5</v>
      </c>
      <c r="D29" s="171">
        <v>35</v>
      </c>
      <c r="E29" s="130">
        <v>6</v>
      </c>
      <c r="F29" s="203">
        <v>4.7E-2</v>
      </c>
      <c r="G29" s="130">
        <v>65</v>
      </c>
      <c r="H29" s="130">
        <v>4</v>
      </c>
      <c r="I29" s="130">
        <v>88</v>
      </c>
      <c r="J29" s="130">
        <v>27</v>
      </c>
      <c r="K29" s="130">
        <v>5</v>
      </c>
      <c r="L29" s="130">
        <v>6</v>
      </c>
      <c r="M29" s="204">
        <v>37</v>
      </c>
      <c r="N29" s="171">
        <v>16</v>
      </c>
      <c r="O29" s="172">
        <v>180</v>
      </c>
      <c r="P29" s="172">
        <v>186</v>
      </c>
      <c r="Q29" s="170">
        <v>7.9</v>
      </c>
      <c r="R29" s="130">
        <v>1</v>
      </c>
      <c r="S29" s="208"/>
      <c r="T29" t="s">
        <v>44</v>
      </c>
      <c r="U29" s="92">
        <v>1.6623416329962115E-2</v>
      </c>
      <c r="V29" s="92">
        <v>1.0439252153360338E-2</v>
      </c>
      <c r="W29" s="92">
        <v>2.5357228724409588</v>
      </c>
      <c r="X29" s="92">
        <v>0.11129590591955352</v>
      </c>
      <c r="Y29" s="92">
        <v>1.0167623541211095</v>
      </c>
      <c r="Z29" s="92">
        <v>0.99617021050578425</v>
      </c>
      <c r="AA29" s="92">
        <v>1.0377801643285514</v>
      </c>
      <c r="AB29" s="208"/>
      <c r="AC29" s="208"/>
      <c r="AD29" s="208"/>
      <c r="AE29" s="208"/>
      <c r="AF29" s="208"/>
      <c r="AG29" s="208"/>
      <c r="AH29" s="208"/>
      <c r="AI29" s="208"/>
      <c r="AJ29" s="208"/>
      <c r="AK29" s="208"/>
      <c r="AL29" s="208"/>
      <c r="AM29" s="208"/>
      <c r="AN29" s="208"/>
      <c r="AO29" s="208"/>
      <c r="AP29" s="208"/>
      <c r="AR29">
        <v>0</v>
      </c>
      <c r="AS29">
        <v>0</v>
      </c>
      <c r="AT29">
        <v>1.9</v>
      </c>
      <c r="AU29">
        <v>51</v>
      </c>
      <c r="AV29">
        <v>12</v>
      </c>
      <c r="AW29">
        <v>1</v>
      </c>
      <c r="AX29">
        <v>66</v>
      </c>
      <c r="AY29">
        <v>3</v>
      </c>
      <c r="AZ29">
        <v>90</v>
      </c>
      <c r="BA29">
        <v>34</v>
      </c>
      <c r="BB29">
        <v>6</v>
      </c>
      <c r="BC29">
        <v>2</v>
      </c>
      <c r="BD29">
        <v>40</v>
      </c>
      <c r="BE29">
        <v>25</v>
      </c>
      <c r="BF29">
        <v>178</v>
      </c>
      <c r="BG29">
        <v>184</v>
      </c>
      <c r="BH29">
        <v>8</v>
      </c>
      <c r="BI29" s="117">
        <v>1</v>
      </c>
      <c r="BJ29" s="113">
        <v>0</v>
      </c>
      <c r="BK29" s="118">
        <v>1</v>
      </c>
      <c r="BL29">
        <v>1</v>
      </c>
      <c r="BM29">
        <v>0.88150662817735781</v>
      </c>
      <c r="BN29" s="117">
        <v>0.88150662817735781</v>
      </c>
      <c r="BO29" s="118">
        <v>0.11849337182264219</v>
      </c>
      <c r="BP29" s="117">
        <v>-0.12612275796957953</v>
      </c>
      <c r="BQ29" s="118">
        <v>100</v>
      </c>
      <c r="BR29">
        <v>0.1344214190058268</v>
      </c>
      <c r="CY29">
        <v>0.38304094286838558</v>
      </c>
      <c r="CZ29">
        <v>0</v>
      </c>
      <c r="DA29">
        <v>1</v>
      </c>
      <c r="DB29">
        <v>19</v>
      </c>
      <c r="DC29">
        <v>6</v>
      </c>
      <c r="DD29">
        <v>0.64814814814814814</v>
      </c>
      <c r="DE29">
        <v>0.9375</v>
      </c>
      <c r="DF29">
        <v>0</v>
      </c>
    </row>
    <row r="30" spans="1:110" x14ac:dyDescent="0.3">
      <c r="A30" s="129">
        <v>0</v>
      </c>
      <c r="B30" s="131">
        <v>0</v>
      </c>
      <c r="C30" s="170">
        <v>1.9</v>
      </c>
      <c r="D30" s="171">
        <v>51</v>
      </c>
      <c r="E30" s="130">
        <v>6</v>
      </c>
      <c r="F30" s="203">
        <v>0.498</v>
      </c>
      <c r="G30" s="130">
        <v>31</v>
      </c>
      <c r="H30" s="130">
        <v>4</v>
      </c>
      <c r="I30" s="130">
        <v>117</v>
      </c>
      <c r="J30" s="130">
        <v>30</v>
      </c>
      <c r="K30" s="130">
        <v>5</v>
      </c>
      <c r="L30" s="130">
        <v>2</v>
      </c>
      <c r="M30" s="204">
        <v>36</v>
      </c>
      <c r="N30" s="171">
        <v>20</v>
      </c>
      <c r="O30" s="172">
        <v>179</v>
      </c>
      <c r="P30" s="172">
        <v>187</v>
      </c>
      <c r="Q30" s="170">
        <v>9.6</v>
      </c>
      <c r="R30" s="130">
        <v>1</v>
      </c>
      <c r="S30" s="208"/>
      <c r="T30" t="s">
        <v>45</v>
      </c>
      <c r="U30" s="92">
        <v>0.36959672294345847</v>
      </c>
      <c r="V30" s="92">
        <v>0.16424590115230522</v>
      </c>
      <c r="W30" s="92">
        <v>5.0636903832546638</v>
      </c>
      <c r="X30" s="92">
        <v>2.4432159137402241E-2</v>
      </c>
      <c r="Y30" s="92">
        <v>1.4471508942177123</v>
      </c>
      <c r="Z30" s="92">
        <v>1.0488356793242706</v>
      </c>
      <c r="AA30" s="92">
        <v>1.9967338563314097</v>
      </c>
      <c r="AB30" s="208"/>
      <c r="AC30" s="208"/>
      <c r="AD30" s="208"/>
      <c r="AE30" s="208"/>
      <c r="AF30" s="208"/>
      <c r="AG30" s="208"/>
      <c r="AH30" s="208"/>
      <c r="AI30" s="208"/>
      <c r="AJ30" s="208"/>
      <c r="AK30" s="208"/>
      <c r="AL30" s="208"/>
      <c r="AM30" s="208"/>
      <c r="AN30" s="208"/>
      <c r="AO30" s="208"/>
      <c r="AP30" s="208"/>
      <c r="AR30">
        <v>0</v>
      </c>
      <c r="AS30">
        <v>0</v>
      </c>
      <c r="AT30">
        <v>1.9</v>
      </c>
      <c r="AU30">
        <v>53</v>
      </c>
      <c r="AV30">
        <v>21</v>
      </c>
      <c r="AW30">
        <v>0.56799999999999995</v>
      </c>
      <c r="AX30">
        <v>125</v>
      </c>
      <c r="AY30">
        <v>3</v>
      </c>
      <c r="AZ30">
        <v>109</v>
      </c>
      <c r="BA30">
        <v>44</v>
      </c>
      <c r="BB30">
        <v>8</v>
      </c>
      <c r="BC30">
        <v>3</v>
      </c>
      <c r="BD30">
        <v>45</v>
      </c>
      <c r="BE30">
        <v>34</v>
      </c>
      <c r="BF30">
        <v>160</v>
      </c>
      <c r="BG30">
        <v>167</v>
      </c>
      <c r="BH30">
        <v>8.5</v>
      </c>
      <c r="BI30" s="117">
        <v>0</v>
      </c>
      <c r="BJ30" s="113">
        <v>1</v>
      </c>
      <c r="BK30" s="118">
        <v>1</v>
      </c>
      <c r="BL30">
        <v>0</v>
      </c>
      <c r="BM30">
        <v>0.6847671073468401</v>
      </c>
      <c r="BN30" s="117">
        <v>0.6847671073468401</v>
      </c>
      <c r="BO30" s="118">
        <v>0.3152328926531599</v>
      </c>
      <c r="BP30" s="117">
        <v>-1.154443571578917</v>
      </c>
      <c r="BQ30" s="118">
        <v>0</v>
      </c>
      <c r="BR30">
        <v>2.1722577919565844</v>
      </c>
      <c r="CY30">
        <v>0.39900206684948086</v>
      </c>
      <c r="CZ30">
        <v>0</v>
      </c>
      <c r="DA30">
        <v>1</v>
      </c>
      <c r="DB30">
        <v>19</v>
      </c>
      <c r="DC30">
        <v>7</v>
      </c>
      <c r="DD30">
        <v>0.64814814814814814</v>
      </c>
      <c r="DE30">
        <v>0.92708333333333337</v>
      </c>
      <c r="DF30">
        <v>0</v>
      </c>
    </row>
    <row r="31" spans="1:110" x14ac:dyDescent="0.3">
      <c r="A31" s="129">
        <v>1</v>
      </c>
      <c r="B31" s="131">
        <v>1</v>
      </c>
      <c r="C31" s="170">
        <v>3.7</v>
      </c>
      <c r="D31" s="171">
        <v>102</v>
      </c>
      <c r="E31" s="130">
        <v>12</v>
      </c>
      <c r="F31" s="203">
        <v>8.4000000000000005E-2</v>
      </c>
      <c r="G31" s="130">
        <v>249</v>
      </c>
      <c r="H31" s="130">
        <v>2</v>
      </c>
      <c r="I31" s="171">
        <v>86</v>
      </c>
      <c r="J31" s="130">
        <v>38</v>
      </c>
      <c r="K31" s="130">
        <v>11</v>
      </c>
      <c r="L31" s="130">
        <v>2</v>
      </c>
      <c r="M31" s="204">
        <v>32</v>
      </c>
      <c r="N31" s="171">
        <v>114</v>
      </c>
      <c r="O31" s="172">
        <v>170</v>
      </c>
      <c r="P31" s="172">
        <v>177</v>
      </c>
      <c r="Q31" s="170">
        <v>16.3</v>
      </c>
      <c r="R31" s="130">
        <v>1</v>
      </c>
      <c r="S31" s="208"/>
      <c r="T31" t="s">
        <v>46</v>
      </c>
      <c r="U31" s="92">
        <v>7.1912933717520463E-3</v>
      </c>
      <c r="V31" s="92">
        <v>1.3073908373029517E-2</v>
      </c>
      <c r="W31" s="92">
        <v>0.30255416704199045</v>
      </c>
      <c r="X31" s="92">
        <v>0.5822856005382484</v>
      </c>
      <c r="Y31" s="92">
        <v>1.0072172128161225</v>
      </c>
      <c r="Z31" s="92">
        <v>0.98173575427022219</v>
      </c>
      <c r="AA31" s="92">
        <v>1.033360055779166</v>
      </c>
      <c r="AB31" s="208"/>
      <c r="AC31" s="208"/>
      <c r="AD31" s="208"/>
      <c r="AE31" s="208"/>
      <c r="AF31" s="208"/>
      <c r="AG31" s="208"/>
      <c r="AH31" s="208"/>
      <c r="AI31" s="208"/>
      <c r="AJ31" s="208"/>
      <c r="AK31" s="208"/>
      <c r="AL31" s="208"/>
      <c r="AM31" s="208"/>
      <c r="AN31" s="208"/>
      <c r="AO31" s="208"/>
      <c r="AP31" s="208"/>
      <c r="AR31">
        <v>0</v>
      </c>
      <c r="AS31">
        <v>0</v>
      </c>
      <c r="AT31">
        <v>1.9</v>
      </c>
      <c r="AU31">
        <v>55</v>
      </c>
      <c r="AV31">
        <v>11</v>
      </c>
      <c r="AW31">
        <v>8.5000000000000006E-2</v>
      </c>
      <c r="AX31">
        <v>125</v>
      </c>
      <c r="AY31">
        <v>7</v>
      </c>
      <c r="AZ31">
        <v>107</v>
      </c>
      <c r="BA31">
        <v>38</v>
      </c>
      <c r="BB31">
        <v>4</v>
      </c>
      <c r="BC31">
        <v>5</v>
      </c>
      <c r="BD31">
        <v>32</v>
      </c>
      <c r="BE31">
        <v>35</v>
      </c>
      <c r="BF31">
        <v>162</v>
      </c>
      <c r="BG31">
        <v>169</v>
      </c>
      <c r="BH31">
        <v>9.3000000000000007</v>
      </c>
      <c r="BI31" s="117">
        <v>1</v>
      </c>
      <c r="BJ31" s="113">
        <v>0</v>
      </c>
      <c r="BK31" s="118">
        <v>1</v>
      </c>
      <c r="BL31">
        <v>1</v>
      </c>
      <c r="BM31">
        <v>0.8107319876662028</v>
      </c>
      <c r="BN31" s="117">
        <v>0.8107319876662028</v>
      </c>
      <c r="BO31" s="118">
        <v>0.1892680123337972</v>
      </c>
      <c r="BP31" s="117">
        <v>-0.20981775091945726</v>
      </c>
      <c r="BQ31" s="118">
        <v>100</v>
      </c>
      <c r="BR31">
        <v>0.23345324375152599</v>
      </c>
      <c r="CY31">
        <v>0.40411179045029644</v>
      </c>
      <c r="CZ31">
        <v>0</v>
      </c>
      <c r="DA31">
        <v>1</v>
      </c>
      <c r="DB31">
        <v>19</v>
      </c>
      <c r="DC31">
        <v>8</v>
      </c>
      <c r="DD31">
        <v>0.64814814814814814</v>
      </c>
      <c r="DE31">
        <v>0.91666666666666663</v>
      </c>
      <c r="DF31">
        <v>0</v>
      </c>
    </row>
    <row r="32" spans="1:110" x14ac:dyDescent="0.3">
      <c r="A32" s="129">
        <v>1</v>
      </c>
      <c r="B32" s="131">
        <v>0</v>
      </c>
      <c r="C32" s="170">
        <v>2.6</v>
      </c>
      <c r="D32" s="171">
        <v>70</v>
      </c>
      <c r="E32" s="130">
        <v>14</v>
      </c>
      <c r="F32" s="203">
        <v>4.8000000000000001E-2</v>
      </c>
      <c r="G32" s="130">
        <v>197</v>
      </c>
      <c r="H32" s="130">
        <v>4</v>
      </c>
      <c r="I32" s="130">
        <v>72</v>
      </c>
      <c r="J32" s="130">
        <v>35</v>
      </c>
      <c r="K32" s="130">
        <v>11</v>
      </c>
      <c r="L32" s="130">
        <v>3</v>
      </c>
      <c r="M32" s="204">
        <v>42</v>
      </c>
      <c r="N32" s="171">
        <v>56</v>
      </c>
      <c r="O32" s="172">
        <v>166</v>
      </c>
      <c r="P32" s="172">
        <v>172</v>
      </c>
      <c r="Q32" s="170">
        <v>11.2</v>
      </c>
      <c r="R32" s="130">
        <v>1</v>
      </c>
      <c r="S32" s="208"/>
      <c r="T32" t="s">
        <v>49</v>
      </c>
      <c r="U32" s="92">
        <v>-0.10171216532437952</v>
      </c>
      <c r="V32" s="92">
        <v>3.6687179248770747E-2</v>
      </c>
      <c r="W32" s="92">
        <v>7.6862969125524874</v>
      </c>
      <c r="X32" s="92">
        <v>5.5641679592986467E-3</v>
      </c>
      <c r="Y32" s="92">
        <v>0.90328951229800403</v>
      </c>
      <c r="Z32" s="92">
        <v>0.84061819167590146</v>
      </c>
      <c r="AA32" s="92">
        <v>0.97063322101188454</v>
      </c>
      <c r="AB32" s="208"/>
      <c r="AC32" s="208"/>
      <c r="AD32" s="208"/>
      <c r="AE32" s="208"/>
      <c r="AF32" s="208"/>
      <c r="AG32" s="208"/>
      <c r="AH32" s="208"/>
      <c r="AI32" s="208"/>
      <c r="AJ32" s="208"/>
      <c r="AK32" s="208"/>
      <c r="AL32" s="208"/>
      <c r="AM32" s="208"/>
      <c r="AN32" s="208"/>
      <c r="AO32" s="208"/>
      <c r="AP32" s="208"/>
      <c r="AR32">
        <v>0</v>
      </c>
      <c r="AS32">
        <v>0</v>
      </c>
      <c r="AT32">
        <v>1.9</v>
      </c>
      <c r="AU32">
        <v>56</v>
      </c>
      <c r="AV32">
        <v>3</v>
      </c>
      <c r="AW32">
        <v>1.4039999999999999</v>
      </c>
      <c r="AX32">
        <v>69</v>
      </c>
      <c r="AY32">
        <v>1</v>
      </c>
      <c r="AZ32">
        <v>87</v>
      </c>
      <c r="BA32">
        <v>34</v>
      </c>
      <c r="BB32">
        <v>8</v>
      </c>
      <c r="BC32">
        <v>2</v>
      </c>
      <c r="BD32">
        <v>32</v>
      </c>
      <c r="BE32">
        <v>38</v>
      </c>
      <c r="BF32">
        <v>174</v>
      </c>
      <c r="BG32">
        <v>181</v>
      </c>
      <c r="BH32">
        <v>9</v>
      </c>
      <c r="BI32" s="117">
        <v>1</v>
      </c>
      <c r="BJ32" s="113">
        <v>0</v>
      </c>
      <c r="BK32" s="118">
        <v>1</v>
      </c>
      <c r="BL32">
        <v>1</v>
      </c>
      <c r="BM32">
        <v>0.80290655488663587</v>
      </c>
      <c r="BN32" s="117">
        <v>0.80290655488663587</v>
      </c>
      <c r="BO32" s="118">
        <v>0.19709344511336413</v>
      </c>
      <c r="BP32" s="117">
        <v>-0.21951694181107911</v>
      </c>
      <c r="BQ32" s="118">
        <v>100</v>
      </c>
      <c r="BR32">
        <v>0.24547494837826075</v>
      </c>
      <c r="CY32">
        <v>0.41996616463392733</v>
      </c>
      <c r="CZ32">
        <v>0</v>
      </c>
      <c r="DA32">
        <v>1</v>
      </c>
      <c r="DB32">
        <v>19</v>
      </c>
      <c r="DC32">
        <v>9</v>
      </c>
      <c r="DD32">
        <v>0.64814814814814814</v>
      </c>
      <c r="DE32">
        <v>0.90625</v>
      </c>
      <c r="DF32">
        <v>1.6782407407407381E-2</v>
      </c>
    </row>
    <row r="33" spans="1:110" x14ac:dyDescent="0.3">
      <c r="A33" s="129">
        <v>1</v>
      </c>
      <c r="B33" s="131">
        <v>1</v>
      </c>
      <c r="C33" s="170">
        <v>2.5</v>
      </c>
      <c r="D33" s="171">
        <v>61</v>
      </c>
      <c r="E33" s="130">
        <v>7</v>
      </c>
      <c r="F33" s="203">
        <v>0.96</v>
      </c>
      <c r="G33" s="130">
        <v>213</v>
      </c>
      <c r="H33" s="130">
        <v>2</v>
      </c>
      <c r="I33" s="130">
        <v>101</v>
      </c>
      <c r="J33" s="130">
        <v>30</v>
      </c>
      <c r="K33" s="130">
        <v>10</v>
      </c>
      <c r="L33" s="130">
        <v>5</v>
      </c>
      <c r="M33" s="204">
        <v>39</v>
      </c>
      <c r="N33" s="171">
        <v>43</v>
      </c>
      <c r="O33" s="172">
        <v>168</v>
      </c>
      <c r="P33" s="172">
        <v>173</v>
      </c>
      <c r="Q33" s="170">
        <v>13.1</v>
      </c>
      <c r="R33" s="130">
        <v>1</v>
      </c>
      <c r="S33" s="208"/>
      <c r="T33" t="s">
        <v>50</v>
      </c>
      <c r="U33" s="92">
        <v>0.11920706783776211</v>
      </c>
      <c r="V33" s="92">
        <v>7.1051641847566044E-2</v>
      </c>
      <c r="W33" s="92">
        <v>2.814853361474531</v>
      </c>
      <c r="X33" s="92">
        <v>9.3395430972561283E-2</v>
      </c>
      <c r="Y33" s="92">
        <v>1.1266031774212519</v>
      </c>
      <c r="Z33" s="92">
        <v>0.98014810496002047</v>
      </c>
      <c r="AA33" s="92">
        <v>1.2949417674254768</v>
      </c>
      <c r="AB33" s="208"/>
      <c r="AC33" s="208"/>
      <c r="AD33" s="208"/>
      <c r="AE33" s="208"/>
      <c r="AF33" s="208"/>
      <c r="AG33" s="208"/>
      <c r="AH33" s="208"/>
      <c r="AI33" s="208"/>
      <c r="AJ33" s="208"/>
      <c r="AK33" s="208"/>
      <c r="AL33" s="208"/>
      <c r="AM33" s="208"/>
      <c r="AN33" s="208"/>
      <c r="AO33" s="208"/>
      <c r="AP33" s="208"/>
      <c r="AR33">
        <v>0</v>
      </c>
      <c r="AS33">
        <v>0</v>
      </c>
      <c r="AT33">
        <v>1.9</v>
      </c>
      <c r="AU33">
        <v>56</v>
      </c>
      <c r="AV33">
        <v>4</v>
      </c>
      <c r="AW33">
        <v>0.123</v>
      </c>
      <c r="AX33">
        <v>113</v>
      </c>
      <c r="AY33">
        <v>3</v>
      </c>
      <c r="AZ33">
        <v>132</v>
      </c>
      <c r="BA33">
        <v>45</v>
      </c>
      <c r="BB33">
        <v>6</v>
      </c>
      <c r="BC33">
        <v>3</v>
      </c>
      <c r="BD33">
        <v>31</v>
      </c>
      <c r="BE33">
        <v>36</v>
      </c>
      <c r="BF33">
        <v>161</v>
      </c>
      <c r="BG33">
        <v>167</v>
      </c>
      <c r="BH33">
        <v>7.2</v>
      </c>
      <c r="BI33" s="117">
        <v>0</v>
      </c>
      <c r="BJ33" s="113">
        <v>1</v>
      </c>
      <c r="BK33" s="118">
        <v>1</v>
      </c>
      <c r="BL33">
        <v>0</v>
      </c>
      <c r="BM33">
        <v>0.51897778331914879</v>
      </c>
      <c r="BN33" s="117">
        <v>0.51897778331914879</v>
      </c>
      <c r="BO33" s="118">
        <v>0.48102221668085121</v>
      </c>
      <c r="BP33" s="117">
        <v>-0.73184182141735477</v>
      </c>
      <c r="BQ33" s="118">
        <v>0</v>
      </c>
      <c r="BR33">
        <v>1.0789060573962646</v>
      </c>
      <c r="CY33">
        <v>0.4200954345596119</v>
      </c>
      <c r="CZ33">
        <v>1</v>
      </c>
      <c r="DA33">
        <v>0</v>
      </c>
      <c r="DB33">
        <v>20</v>
      </c>
      <c r="DC33">
        <v>9</v>
      </c>
      <c r="DD33">
        <v>0.62962962962962965</v>
      </c>
      <c r="DE33">
        <v>0.90625</v>
      </c>
      <c r="DF33">
        <v>1.6782407407407381E-2</v>
      </c>
    </row>
    <row r="34" spans="1:110" x14ac:dyDescent="0.3">
      <c r="A34" s="129">
        <v>0</v>
      </c>
      <c r="B34" s="131">
        <v>0</v>
      </c>
      <c r="C34" s="170">
        <v>1.8</v>
      </c>
      <c r="D34" s="171">
        <v>44</v>
      </c>
      <c r="E34" s="130">
        <v>3</v>
      </c>
      <c r="F34" s="203">
        <v>1.18</v>
      </c>
      <c r="G34" s="130">
        <v>69</v>
      </c>
      <c r="H34" s="130">
        <v>2</v>
      </c>
      <c r="I34" s="130">
        <v>72</v>
      </c>
      <c r="J34" s="130">
        <v>34</v>
      </c>
      <c r="K34" s="130">
        <v>6</v>
      </c>
      <c r="L34" s="130">
        <v>2</v>
      </c>
      <c r="M34" s="204">
        <v>47</v>
      </c>
      <c r="N34" s="171">
        <v>20</v>
      </c>
      <c r="O34" s="172">
        <v>178</v>
      </c>
      <c r="P34" s="172">
        <v>183</v>
      </c>
      <c r="Q34" s="170">
        <v>8</v>
      </c>
      <c r="R34" s="130">
        <v>0</v>
      </c>
      <c r="S34" s="208"/>
      <c r="T34" t="s">
        <v>51</v>
      </c>
      <c r="U34" s="92">
        <v>-0.14372166147116774</v>
      </c>
      <c r="V34" s="92">
        <v>0.19672837778190783</v>
      </c>
      <c r="W34" s="92">
        <v>0.53371626329237809</v>
      </c>
      <c r="X34" s="92">
        <v>0.46504864199696599</v>
      </c>
      <c r="Y34" s="92">
        <v>0.86612879152541944</v>
      </c>
      <c r="Z34" s="92">
        <v>0.58901584352962777</v>
      </c>
      <c r="AA34" s="92">
        <v>1.2736144396624351</v>
      </c>
      <c r="AB34" s="208"/>
      <c r="AC34" s="208"/>
      <c r="AD34" s="208"/>
      <c r="AE34" s="208"/>
      <c r="AF34" s="208"/>
      <c r="AG34" s="208"/>
      <c r="AH34" s="208"/>
      <c r="AI34" s="208"/>
      <c r="AJ34" s="208"/>
      <c r="AK34" s="208"/>
      <c r="AL34" s="208"/>
      <c r="AM34" s="208"/>
      <c r="AN34" s="208"/>
      <c r="AO34" s="208"/>
      <c r="AP34" s="208"/>
      <c r="AR34">
        <v>0</v>
      </c>
      <c r="AS34">
        <v>0</v>
      </c>
      <c r="AT34">
        <v>1.9</v>
      </c>
      <c r="AU34">
        <v>56</v>
      </c>
      <c r="AV34">
        <v>24</v>
      </c>
      <c r="AW34">
        <v>1.56</v>
      </c>
      <c r="AX34">
        <v>115</v>
      </c>
      <c r="AY34">
        <v>5</v>
      </c>
      <c r="AZ34">
        <v>87</v>
      </c>
      <c r="BA34">
        <v>46</v>
      </c>
      <c r="BB34">
        <v>1</v>
      </c>
      <c r="BC34">
        <v>4</v>
      </c>
      <c r="BD34">
        <v>45</v>
      </c>
      <c r="BE34">
        <v>37</v>
      </c>
      <c r="BF34">
        <v>162</v>
      </c>
      <c r="BG34">
        <v>166</v>
      </c>
      <c r="BH34">
        <v>7.3</v>
      </c>
      <c r="BI34" s="117">
        <v>1</v>
      </c>
      <c r="BJ34" s="113">
        <v>0</v>
      </c>
      <c r="BK34" s="118">
        <v>1</v>
      </c>
      <c r="BL34">
        <v>1</v>
      </c>
      <c r="BM34">
        <v>0.79564309252960974</v>
      </c>
      <c r="BN34" s="117">
        <v>0.79564309252960974</v>
      </c>
      <c r="BO34" s="118">
        <v>0.20435690747039026</v>
      </c>
      <c r="BP34" s="117">
        <v>-0.22860456990751168</v>
      </c>
      <c r="BQ34" s="118">
        <v>100</v>
      </c>
      <c r="BR34">
        <v>0.25684494642022565</v>
      </c>
      <c r="CY34">
        <v>0.42617388453794391</v>
      </c>
      <c r="CZ34">
        <v>1</v>
      </c>
      <c r="DA34">
        <v>0</v>
      </c>
      <c r="DB34">
        <v>21</v>
      </c>
      <c r="DC34">
        <v>9</v>
      </c>
      <c r="DD34">
        <v>0.61111111111111116</v>
      </c>
      <c r="DE34">
        <v>0.90625</v>
      </c>
      <c r="DF34">
        <v>0</v>
      </c>
    </row>
    <row r="35" spans="1:110" x14ac:dyDescent="0.3">
      <c r="A35" s="129">
        <v>1</v>
      </c>
      <c r="B35" s="131">
        <v>0</v>
      </c>
      <c r="C35" s="170">
        <v>3.9</v>
      </c>
      <c r="D35" s="171">
        <v>98</v>
      </c>
      <c r="E35" s="130">
        <v>3</v>
      </c>
      <c r="F35" s="203">
        <v>0.97399999999999998</v>
      </c>
      <c r="G35" s="130">
        <v>201</v>
      </c>
      <c r="H35" s="130">
        <v>1</v>
      </c>
      <c r="I35" s="130">
        <v>91</v>
      </c>
      <c r="J35" s="130">
        <v>37</v>
      </c>
      <c r="K35" s="130">
        <v>6</v>
      </c>
      <c r="L35" s="130">
        <v>3</v>
      </c>
      <c r="M35" s="204">
        <v>32</v>
      </c>
      <c r="N35" s="171">
        <v>106</v>
      </c>
      <c r="O35" s="172">
        <v>186</v>
      </c>
      <c r="P35" s="172">
        <v>194</v>
      </c>
      <c r="Q35" s="170">
        <v>16.100000000000001</v>
      </c>
      <c r="R35" s="130">
        <v>1</v>
      </c>
      <c r="S35" s="208"/>
      <c r="T35" t="s">
        <v>52</v>
      </c>
      <c r="U35" s="92">
        <v>-2.0831332052458108E-2</v>
      </c>
      <c r="V35" s="92">
        <v>5.0171821710699942E-2</v>
      </c>
      <c r="W35" s="92">
        <v>0.1723909022644852</v>
      </c>
      <c r="X35" s="92">
        <v>0.67799562023137394</v>
      </c>
      <c r="Y35" s="92">
        <v>0.97938414135203045</v>
      </c>
      <c r="Z35" s="92">
        <v>0.88766017446694634</v>
      </c>
      <c r="AA35" s="92">
        <v>1.0805861566425061</v>
      </c>
      <c r="AB35" s="208"/>
      <c r="AC35" s="208"/>
      <c r="AD35" s="208"/>
      <c r="AE35" s="208"/>
      <c r="AF35" s="208"/>
      <c r="AG35" s="208"/>
      <c r="AH35" s="208"/>
      <c r="AI35" s="208"/>
      <c r="AJ35" s="208"/>
      <c r="AK35" s="208"/>
      <c r="AL35" s="208"/>
      <c r="AM35" s="208"/>
      <c r="AN35" s="208"/>
      <c r="AO35" s="208"/>
      <c r="AP35" s="208"/>
      <c r="AR35">
        <v>0</v>
      </c>
      <c r="AS35">
        <v>0</v>
      </c>
      <c r="AT35">
        <v>2</v>
      </c>
      <c r="AU35">
        <v>51</v>
      </c>
      <c r="AV35">
        <v>3</v>
      </c>
      <c r="AW35">
        <v>1.464</v>
      </c>
      <c r="AX35">
        <v>118</v>
      </c>
      <c r="AY35">
        <v>4</v>
      </c>
      <c r="AZ35">
        <v>115</v>
      </c>
      <c r="BA35">
        <v>46</v>
      </c>
      <c r="BB35">
        <v>6</v>
      </c>
      <c r="BC35">
        <v>4</v>
      </c>
      <c r="BD35">
        <v>33</v>
      </c>
      <c r="BE35">
        <v>31</v>
      </c>
      <c r="BF35">
        <v>162</v>
      </c>
      <c r="BG35">
        <v>167</v>
      </c>
      <c r="BH35">
        <v>7.9</v>
      </c>
      <c r="BI35" s="117">
        <v>1</v>
      </c>
      <c r="BJ35" s="113">
        <v>0</v>
      </c>
      <c r="BK35" s="118">
        <v>1</v>
      </c>
      <c r="BL35">
        <v>1</v>
      </c>
      <c r="BM35">
        <v>0.64905116894591175</v>
      </c>
      <c r="BN35" s="117">
        <v>0.64905116894591175</v>
      </c>
      <c r="BO35" s="118">
        <v>0.35094883105408825</v>
      </c>
      <c r="BP35" s="117">
        <v>-0.43224372263418337</v>
      </c>
      <c r="BQ35" s="118">
        <v>100</v>
      </c>
      <c r="BR35">
        <v>0.54071057544514545</v>
      </c>
      <c r="CY35">
        <v>0.4355433617196966</v>
      </c>
      <c r="CZ35">
        <v>0</v>
      </c>
      <c r="DA35">
        <v>1</v>
      </c>
      <c r="DB35">
        <v>21</v>
      </c>
      <c r="DC35">
        <v>10</v>
      </c>
      <c r="DD35">
        <v>0.61111111111111116</v>
      </c>
      <c r="DE35">
        <v>0.89583333333333337</v>
      </c>
      <c r="DF35">
        <v>0</v>
      </c>
    </row>
    <row r="36" spans="1:110" x14ac:dyDescent="0.3">
      <c r="A36" s="129">
        <v>1</v>
      </c>
      <c r="B36" s="131">
        <v>0</v>
      </c>
      <c r="C36" s="170">
        <v>2</v>
      </c>
      <c r="D36" s="171">
        <v>53</v>
      </c>
      <c r="E36" s="130">
        <v>4</v>
      </c>
      <c r="F36" s="203">
        <v>1.3149999999999999</v>
      </c>
      <c r="G36" s="130">
        <v>69</v>
      </c>
      <c r="H36" s="130">
        <v>1</v>
      </c>
      <c r="I36" s="130">
        <v>78</v>
      </c>
      <c r="J36" s="130">
        <v>35</v>
      </c>
      <c r="K36" s="130">
        <v>9</v>
      </c>
      <c r="L36" s="130">
        <v>2</v>
      </c>
      <c r="M36" s="204">
        <v>47</v>
      </c>
      <c r="N36" s="171">
        <v>25</v>
      </c>
      <c r="O36" s="172">
        <v>181</v>
      </c>
      <c r="P36" s="172">
        <v>189</v>
      </c>
      <c r="Q36" s="170">
        <v>10.4</v>
      </c>
      <c r="R36" s="130">
        <v>1</v>
      </c>
      <c r="S36" s="208"/>
      <c r="T36" t="s">
        <v>53</v>
      </c>
      <c r="U36" s="92">
        <v>8.4256983517975899E-3</v>
      </c>
      <c r="V36" s="92">
        <v>1.4387979568949041E-2</v>
      </c>
      <c r="W36" s="92">
        <v>0.34293529799146383</v>
      </c>
      <c r="X36" s="92">
        <v>0.5581397927285594</v>
      </c>
      <c r="Y36" s="92">
        <v>1.0084612944519207</v>
      </c>
      <c r="Z36" s="92">
        <v>0.98042000420189523</v>
      </c>
      <c r="AA36" s="92">
        <v>1.0373046021592769</v>
      </c>
      <c r="AB36" s="208"/>
      <c r="AC36" s="208"/>
      <c r="AD36" s="208"/>
      <c r="AE36" s="208"/>
      <c r="AF36" s="208"/>
      <c r="AG36" s="208"/>
      <c r="AH36" s="208"/>
      <c r="AI36" s="208"/>
      <c r="AJ36" s="208"/>
      <c r="AK36" s="208"/>
      <c r="AL36" s="208"/>
      <c r="AM36" s="208"/>
      <c r="AN36" s="208"/>
      <c r="AO36" s="208"/>
      <c r="AP36" s="208"/>
      <c r="AR36">
        <v>0</v>
      </c>
      <c r="AS36">
        <v>0</v>
      </c>
      <c r="AT36">
        <v>2</v>
      </c>
      <c r="AU36">
        <v>51</v>
      </c>
      <c r="AV36">
        <v>15</v>
      </c>
      <c r="AW36">
        <v>0.93500000000000005</v>
      </c>
      <c r="AX36">
        <v>112</v>
      </c>
      <c r="AY36">
        <v>4</v>
      </c>
      <c r="AZ36">
        <v>72</v>
      </c>
      <c r="BA36">
        <v>36</v>
      </c>
      <c r="BB36">
        <v>4</v>
      </c>
      <c r="BC36">
        <v>3</v>
      </c>
      <c r="BD36">
        <v>40</v>
      </c>
      <c r="BE36">
        <v>29</v>
      </c>
      <c r="BF36">
        <v>166</v>
      </c>
      <c r="BG36">
        <v>171</v>
      </c>
      <c r="BH36">
        <v>7.6</v>
      </c>
      <c r="BI36" s="117">
        <v>1</v>
      </c>
      <c r="BJ36" s="113">
        <v>0</v>
      </c>
      <c r="BK36" s="118">
        <v>1</v>
      </c>
      <c r="BL36">
        <v>1</v>
      </c>
      <c r="BM36">
        <v>0.81986341713668065</v>
      </c>
      <c r="BN36" s="117">
        <v>0.81986341713668065</v>
      </c>
      <c r="BO36" s="118">
        <v>0.18013658286331935</v>
      </c>
      <c r="BP36" s="117">
        <v>-0.19861751706470235</v>
      </c>
      <c r="BQ36" s="118">
        <v>100</v>
      </c>
      <c r="BR36">
        <v>0.21971535636073944</v>
      </c>
      <c r="CY36">
        <v>0.43699738807846816</v>
      </c>
      <c r="CZ36">
        <v>0</v>
      </c>
      <c r="DA36">
        <v>1</v>
      </c>
      <c r="DB36">
        <v>21</v>
      </c>
      <c r="DC36">
        <v>11</v>
      </c>
      <c r="DD36">
        <v>0.61111111111111116</v>
      </c>
      <c r="DE36">
        <v>0.88541666666666663</v>
      </c>
      <c r="DF36">
        <v>0</v>
      </c>
    </row>
    <row r="37" spans="1:110" x14ac:dyDescent="0.3">
      <c r="A37" s="129">
        <v>0</v>
      </c>
      <c r="B37" s="131">
        <v>1</v>
      </c>
      <c r="C37" s="170">
        <v>1.8</v>
      </c>
      <c r="D37" s="171">
        <v>44</v>
      </c>
      <c r="E37" s="130">
        <v>12</v>
      </c>
      <c r="F37" s="203">
        <v>0.97399999999999998</v>
      </c>
      <c r="G37" s="130">
        <v>117</v>
      </c>
      <c r="H37" s="130">
        <v>3</v>
      </c>
      <c r="I37" s="130">
        <v>96</v>
      </c>
      <c r="J37" s="130">
        <v>33</v>
      </c>
      <c r="K37" s="130">
        <v>6</v>
      </c>
      <c r="L37" s="130">
        <v>2</v>
      </c>
      <c r="M37" s="204">
        <v>40</v>
      </c>
      <c r="N37" s="171">
        <v>22</v>
      </c>
      <c r="O37" s="172">
        <v>165</v>
      </c>
      <c r="P37" s="172">
        <v>170</v>
      </c>
      <c r="Q37" s="170">
        <v>7.4</v>
      </c>
      <c r="R37" s="130">
        <v>0</v>
      </c>
      <c r="S37" s="208"/>
      <c r="T37" s="34" t="s">
        <v>34</v>
      </c>
      <c r="U37" s="212">
        <v>-4.7495035230350181E-2</v>
      </c>
      <c r="V37" s="212">
        <v>0.15590577977882286</v>
      </c>
      <c r="W37" s="212">
        <v>9.2805132854379177E-2</v>
      </c>
      <c r="X37" s="212">
        <v>0.76064084757862871</v>
      </c>
      <c r="Y37" s="212">
        <v>0.95361520760071383</v>
      </c>
      <c r="Z37" s="212">
        <v>0.70253170397540365</v>
      </c>
      <c r="AA37" s="212">
        <v>1.2944354810202143</v>
      </c>
      <c r="AB37" s="208"/>
      <c r="AC37" s="208"/>
      <c r="AD37" s="208"/>
      <c r="AE37" s="208"/>
      <c r="AF37" s="208"/>
      <c r="AG37" s="208"/>
      <c r="AH37" s="208"/>
      <c r="AI37" s="208"/>
      <c r="AJ37" s="208"/>
      <c r="AK37" s="208"/>
      <c r="AL37" s="208"/>
      <c r="AM37" s="208"/>
      <c r="AN37" s="208"/>
      <c r="AO37" s="208"/>
      <c r="AP37" s="208"/>
      <c r="AR37">
        <v>0</v>
      </c>
      <c r="AS37">
        <v>0</v>
      </c>
      <c r="AT37">
        <v>2</v>
      </c>
      <c r="AU37">
        <v>54</v>
      </c>
      <c r="AV37">
        <v>2</v>
      </c>
      <c r="AW37">
        <v>0.626</v>
      </c>
      <c r="AX37">
        <v>51</v>
      </c>
      <c r="AY37">
        <v>2</v>
      </c>
      <c r="AZ37">
        <v>107</v>
      </c>
      <c r="BA37">
        <v>38</v>
      </c>
      <c r="BB37">
        <v>8</v>
      </c>
      <c r="BC37">
        <v>3</v>
      </c>
      <c r="BD37">
        <v>28</v>
      </c>
      <c r="BE37">
        <v>26</v>
      </c>
      <c r="BF37">
        <v>185</v>
      </c>
      <c r="BG37">
        <v>193</v>
      </c>
      <c r="BH37">
        <v>9.6999999999999993</v>
      </c>
      <c r="BI37" s="117">
        <v>1</v>
      </c>
      <c r="BJ37" s="113">
        <v>0</v>
      </c>
      <c r="BK37" s="118">
        <v>1</v>
      </c>
      <c r="BL37">
        <v>1</v>
      </c>
      <c r="BM37">
        <v>0.73111376716227439</v>
      </c>
      <c r="BN37" s="117">
        <v>0.73111376716227439</v>
      </c>
      <c r="BO37" s="118">
        <v>0.26888623283772561</v>
      </c>
      <c r="BP37" s="117">
        <v>-0.31318619910886464</v>
      </c>
      <c r="BQ37" s="118">
        <v>100</v>
      </c>
      <c r="BR37">
        <v>0.36777618602556689</v>
      </c>
      <c r="CY37">
        <v>0.44266671047814948</v>
      </c>
      <c r="CZ37">
        <v>0</v>
      </c>
      <c r="DA37">
        <v>1</v>
      </c>
      <c r="DB37">
        <v>21</v>
      </c>
      <c r="DC37">
        <v>12</v>
      </c>
      <c r="DD37">
        <v>0.61111111111111116</v>
      </c>
      <c r="DE37">
        <v>0.875</v>
      </c>
      <c r="DF37">
        <v>1.6203703703703776E-2</v>
      </c>
    </row>
    <row r="38" spans="1:110" x14ac:dyDescent="0.3">
      <c r="A38" s="129">
        <v>0</v>
      </c>
      <c r="B38" s="131">
        <v>0</v>
      </c>
      <c r="C38" s="170">
        <v>2.2999999999999998</v>
      </c>
      <c r="D38" s="171">
        <v>58</v>
      </c>
      <c r="E38" s="130">
        <v>15</v>
      </c>
      <c r="F38" s="203">
        <v>0.16700000000000001</v>
      </c>
      <c r="G38" s="130">
        <v>81</v>
      </c>
      <c r="H38" s="130">
        <v>1</v>
      </c>
      <c r="I38" s="130">
        <v>120</v>
      </c>
      <c r="J38" s="130">
        <v>39</v>
      </c>
      <c r="K38" s="130">
        <v>10</v>
      </c>
      <c r="L38" s="130">
        <v>2</v>
      </c>
      <c r="M38" s="204">
        <v>47</v>
      </c>
      <c r="N38" s="171">
        <v>35</v>
      </c>
      <c r="O38" s="172">
        <v>181</v>
      </c>
      <c r="P38" s="172">
        <v>188</v>
      </c>
      <c r="Q38" s="170">
        <v>10.5</v>
      </c>
      <c r="R38" s="130">
        <v>0</v>
      </c>
      <c r="S38" s="208"/>
      <c r="T38" t="s">
        <v>56</v>
      </c>
      <c r="U38" s="92">
        <v>0.13058693255009715</v>
      </c>
      <c r="V38" s="92">
        <v>0.14992135249413965</v>
      </c>
      <c r="W38" s="92">
        <v>0.75870414740426062</v>
      </c>
      <c r="X38" s="92">
        <v>0.38373436086078311</v>
      </c>
      <c r="Y38" s="92">
        <v>1.1394969949675438</v>
      </c>
      <c r="Z38" s="92">
        <v>0.84937582833194991</v>
      </c>
      <c r="AA38" s="92">
        <v>1.5287148023626187</v>
      </c>
      <c r="AB38" s="208"/>
      <c r="AC38" s="208"/>
      <c r="AD38" s="208"/>
      <c r="AE38" s="208"/>
      <c r="AF38" s="208"/>
      <c r="AG38" s="208"/>
      <c r="AH38" s="208"/>
      <c r="AI38" s="208"/>
      <c r="AJ38" s="208"/>
      <c r="AK38" s="208"/>
      <c r="AL38" s="208"/>
      <c r="AM38" s="208"/>
      <c r="AN38" s="208"/>
      <c r="AO38" s="208"/>
      <c r="AP38" s="208"/>
      <c r="AR38">
        <v>0</v>
      </c>
      <c r="AS38">
        <v>0</v>
      </c>
      <c r="AT38">
        <v>2</v>
      </c>
      <c r="AU38">
        <v>55</v>
      </c>
      <c r="AV38">
        <v>8</v>
      </c>
      <c r="AW38">
        <v>1.1679999999999999</v>
      </c>
      <c r="AX38">
        <v>120</v>
      </c>
      <c r="AY38">
        <v>3</v>
      </c>
      <c r="AZ38">
        <v>114</v>
      </c>
      <c r="BA38">
        <v>52</v>
      </c>
      <c r="BB38">
        <v>10</v>
      </c>
      <c r="BC38">
        <v>3</v>
      </c>
      <c r="BD38">
        <v>40</v>
      </c>
      <c r="BE38">
        <v>34</v>
      </c>
      <c r="BF38">
        <v>174</v>
      </c>
      <c r="BG38">
        <v>182</v>
      </c>
      <c r="BH38">
        <v>10</v>
      </c>
      <c r="BI38" s="117">
        <v>1</v>
      </c>
      <c r="BJ38" s="113">
        <v>0</v>
      </c>
      <c r="BK38" s="118">
        <v>1</v>
      </c>
      <c r="BL38">
        <v>1</v>
      </c>
      <c r="BM38">
        <v>0.72536625627947182</v>
      </c>
      <c r="BN38" s="117">
        <v>0.72536625627947182</v>
      </c>
      <c r="BO38" s="118">
        <v>0.27463374372052818</v>
      </c>
      <c r="BP38" s="117">
        <v>-0.32107857061332895</v>
      </c>
      <c r="BQ38" s="118">
        <v>100</v>
      </c>
      <c r="BR38">
        <v>0.37861389517782623</v>
      </c>
      <c r="CY38">
        <v>0.4744957878835242</v>
      </c>
      <c r="CZ38">
        <v>1</v>
      </c>
      <c r="DA38">
        <v>0</v>
      </c>
      <c r="DB38">
        <v>22</v>
      </c>
      <c r="DC38">
        <v>12</v>
      </c>
      <c r="DD38">
        <v>0.59259259259259256</v>
      </c>
      <c r="DE38">
        <v>0.875</v>
      </c>
      <c r="DF38">
        <v>0</v>
      </c>
    </row>
    <row r="39" spans="1:110" x14ac:dyDescent="0.3">
      <c r="A39" s="129">
        <v>0</v>
      </c>
      <c r="B39" s="131">
        <v>0</v>
      </c>
      <c r="C39" s="170">
        <v>2.2999999999999998</v>
      </c>
      <c r="D39" s="171">
        <v>60</v>
      </c>
      <c r="E39" s="130">
        <v>5</v>
      </c>
      <c r="F39" s="203">
        <v>0.93700000000000006</v>
      </c>
      <c r="G39" s="130">
        <v>211</v>
      </c>
      <c r="H39" s="130">
        <v>3</v>
      </c>
      <c r="I39" s="130">
        <v>112</v>
      </c>
      <c r="J39" s="130">
        <v>59</v>
      </c>
      <c r="K39" s="130">
        <v>15</v>
      </c>
      <c r="L39" s="130">
        <v>4</v>
      </c>
      <c r="M39" s="204">
        <v>37</v>
      </c>
      <c r="N39" s="171">
        <v>39</v>
      </c>
      <c r="O39" s="172">
        <v>166</v>
      </c>
      <c r="P39" s="172">
        <v>171</v>
      </c>
      <c r="Q39" s="170">
        <v>12</v>
      </c>
      <c r="R39" s="130">
        <v>1</v>
      </c>
      <c r="S39" s="208"/>
      <c r="T39" s="111" t="s">
        <v>39</v>
      </c>
      <c r="U39" s="202">
        <v>-0.35305974580677668</v>
      </c>
      <c r="V39" s="202">
        <v>0.25335746828564093</v>
      </c>
      <c r="W39" s="202">
        <v>1.9419095034776543</v>
      </c>
      <c r="X39" s="202">
        <v>0.16346135311939733</v>
      </c>
      <c r="Y39" s="202">
        <v>0.70253521858992152</v>
      </c>
      <c r="Z39" s="202">
        <v>0.42757256647899161</v>
      </c>
      <c r="AA39" s="202">
        <v>1.1543203939007609</v>
      </c>
      <c r="AB39" s="208"/>
      <c r="AC39" s="208"/>
      <c r="AD39" s="208"/>
      <c r="AE39" s="208"/>
      <c r="AF39" s="208"/>
      <c r="AG39" s="208"/>
      <c r="AH39" s="208"/>
      <c r="AI39" s="208"/>
      <c r="AJ39" s="208"/>
      <c r="AK39" s="208"/>
      <c r="AL39" s="208"/>
      <c r="AM39" s="208"/>
      <c r="AN39" s="208"/>
      <c r="AO39" s="208"/>
      <c r="AP39" s="208"/>
      <c r="AR39">
        <v>0</v>
      </c>
      <c r="AS39">
        <v>0</v>
      </c>
      <c r="AT39">
        <v>2</v>
      </c>
      <c r="AU39">
        <v>55</v>
      </c>
      <c r="AV39">
        <v>14</v>
      </c>
      <c r="AW39">
        <v>0.65500000000000003</v>
      </c>
      <c r="AX39">
        <v>150</v>
      </c>
      <c r="AY39">
        <v>3</v>
      </c>
      <c r="AZ39">
        <v>108</v>
      </c>
      <c r="BA39">
        <v>37</v>
      </c>
      <c r="BB39">
        <v>9</v>
      </c>
      <c r="BC39">
        <v>2</v>
      </c>
      <c r="BD39">
        <v>40</v>
      </c>
      <c r="BE39">
        <v>35</v>
      </c>
      <c r="BF39">
        <v>163</v>
      </c>
      <c r="BG39">
        <v>168</v>
      </c>
      <c r="BH39">
        <v>9.4</v>
      </c>
      <c r="BI39" s="117">
        <v>1</v>
      </c>
      <c r="BJ39" s="113">
        <v>0</v>
      </c>
      <c r="BK39" s="118">
        <v>1</v>
      </c>
      <c r="BL39">
        <v>1</v>
      </c>
      <c r="BM39">
        <v>0.8499598018291481</v>
      </c>
      <c r="BN39" s="117">
        <v>0.8499598018291481</v>
      </c>
      <c r="BO39" s="118">
        <v>0.1500401981708519</v>
      </c>
      <c r="BP39" s="117">
        <v>-0.1625662225817833</v>
      </c>
      <c r="BQ39" s="118">
        <v>100</v>
      </c>
      <c r="BR39">
        <v>0.17652622847334579</v>
      </c>
      <c r="CY39">
        <v>0.49066595283157416</v>
      </c>
      <c r="CZ39">
        <v>0</v>
      </c>
      <c r="DA39">
        <v>1</v>
      </c>
      <c r="DB39">
        <v>22</v>
      </c>
      <c r="DC39">
        <v>13</v>
      </c>
      <c r="DD39">
        <v>0.59259259259259256</v>
      </c>
      <c r="DE39">
        <v>0.86458333333333337</v>
      </c>
      <c r="DF39">
        <v>1.601080246913578E-2</v>
      </c>
    </row>
    <row r="40" spans="1:110" x14ac:dyDescent="0.3">
      <c r="A40" s="129">
        <v>1</v>
      </c>
      <c r="B40" s="131">
        <v>0</v>
      </c>
      <c r="C40" s="170">
        <v>2.4</v>
      </c>
      <c r="D40" s="171">
        <v>54</v>
      </c>
      <c r="E40" s="130">
        <v>9</v>
      </c>
      <c r="F40" s="203">
        <v>4.5999999999999999E-2</v>
      </c>
      <c r="G40" s="130">
        <v>151</v>
      </c>
      <c r="H40" s="130">
        <v>0</v>
      </c>
      <c r="I40" s="130">
        <v>72</v>
      </c>
      <c r="J40" s="130">
        <v>30</v>
      </c>
      <c r="K40" s="130">
        <v>13</v>
      </c>
      <c r="L40" s="130">
        <v>5</v>
      </c>
      <c r="M40" s="204">
        <v>39</v>
      </c>
      <c r="N40" s="171">
        <v>26</v>
      </c>
      <c r="O40" s="172">
        <v>201</v>
      </c>
      <c r="P40" s="172">
        <v>204</v>
      </c>
      <c r="Q40" s="170">
        <v>14.5</v>
      </c>
      <c r="R40" s="130">
        <v>1</v>
      </c>
      <c r="S40" s="208"/>
      <c r="T40" s="208"/>
      <c r="U40" s="208"/>
      <c r="V40" s="208"/>
      <c r="W40" s="208"/>
      <c r="X40" s="208"/>
      <c r="Y40" s="208"/>
      <c r="Z40" s="208"/>
      <c r="AA40" s="208"/>
      <c r="AB40" s="208"/>
      <c r="AC40" s="208"/>
      <c r="AD40" s="208"/>
      <c r="AE40" s="208"/>
      <c r="AF40" s="208"/>
      <c r="AG40" s="208"/>
      <c r="AH40" s="208"/>
      <c r="AI40" s="208"/>
      <c r="AJ40" s="208"/>
      <c r="AK40" s="208"/>
      <c r="AL40" s="208"/>
      <c r="AM40" s="208"/>
      <c r="AN40" s="208"/>
      <c r="AO40" s="208"/>
      <c r="AP40" s="208"/>
      <c r="AR40">
        <v>0</v>
      </c>
      <c r="AS40">
        <v>0</v>
      </c>
      <c r="AT40">
        <v>2</v>
      </c>
      <c r="AU40">
        <v>56</v>
      </c>
      <c r="AV40">
        <v>3</v>
      </c>
      <c r="AW40">
        <v>0.496</v>
      </c>
      <c r="AX40">
        <v>86</v>
      </c>
      <c r="AY40">
        <v>3</v>
      </c>
      <c r="AZ40">
        <v>100</v>
      </c>
      <c r="BA40">
        <v>54</v>
      </c>
      <c r="BB40">
        <v>8</v>
      </c>
      <c r="BC40">
        <v>4</v>
      </c>
      <c r="BD40">
        <v>31</v>
      </c>
      <c r="BE40">
        <v>37</v>
      </c>
      <c r="BF40">
        <v>172</v>
      </c>
      <c r="BG40">
        <v>179</v>
      </c>
      <c r="BH40">
        <v>8.8000000000000007</v>
      </c>
      <c r="BI40" s="117">
        <v>0</v>
      </c>
      <c r="BJ40" s="113">
        <v>1</v>
      </c>
      <c r="BK40" s="118">
        <v>1</v>
      </c>
      <c r="BL40">
        <v>0</v>
      </c>
      <c r="BM40">
        <v>0.33039468618054324</v>
      </c>
      <c r="BN40" s="117">
        <v>0.33039468618054324</v>
      </c>
      <c r="BO40" s="118">
        <v>0.66960531381945676</v>
      </c>
      <c r="BP40" s="117">
        <v>-0.40106682402674582</v>
      </c>
      <c r="BQ40" s="118">
        <v>100</v>
      </c>
      <c r="BR40">
        <v>0.49341706130729179</v>
      </c>
      <c r="CY40">
        <v>0.49885024431383335</v>
      </c>
      <c r="CZ40">
        <v>1</v>
      </c>
      <c r="DA40">
        <v>0</v>
      </c>
      <c r="DB40">
        <v>23</v>
      </c>
      <c r="DC40">
        <v>13</v>
      </c>
      <c r="DD40">
        <v>0.57407407407407407</v>
      </c>
      <c r="DE40">
        <v>0.86458333333333337</v>
      </c>
      <c r="DF40">
        <v>1.601080246913578E-2</v>
      </c>
    </row>
    <row r="41" spans="1:110" x14ac:dyDescent="0.3">
      <c r="A41" s="129">
        <v>0</v>
      </c>
      <c r="B41" s="131">
        <v>0</v>
      </c>
      <c r="C41" s="173">
        <v>1.9</v>
      </c>
      <c r="D41" s="171">
        <v>48</v>
      </c>
      <c r="E41" s="174">
        <v>2</v>
      </c>
      <c r="F41" s="207">
        <v>1.7999999999999999E-2</v>
      </c>
      <c r="G41" s="174">
        <v>77</v>
      </c>
      <c r="H41" s="174">
        <v>2</v>
      </c>
      <c r="I41" s="174">
        <v>150</v>
      </c>
      <c r="J41" s="130">
        <v>28</v>
      </c>
      <c r="K41" s="130">
        <v>1</v>
      </c>
      <c r="L41" s="130">
        <v>6</v>
      </c>
      <c r="M41" s="204">
        <v>30</v>
      </c>
      <c r="N41" s="171">
        <v>24</v>
      </c>
      <c r="O41" s="172">
        <v>157</v>
      </c>
      <c r="P41" s="172">
        <v>160</v>
      </c>
      <c r="Q41" s="173">
        <v>5.9</v>
      </c>
      <c r="R41" s="130">
        <v>0</v>
      </c>
      <c r="S41" s="208"/>
      <c r="T41" s="208"/>
      <c r="U41" s="208"/>
      <c r="V41" s="208"/>
      <c r="W41" s="208"/>
      <c r="X41" s="208"/>
      <c r="Y41" s="208"/>
      <c r="Z41" s="208"/>
      <c r="AA41" s="208"/>
      <c r="AB41" s="208"/>
      <c r="AC41" s="208"/>
      <c r="AD41" s="208"/>
      <c r="AE41" s="208"/>
      <c r="AF41" s="208"/>
      <c r="AG41" s="208"/>
      <c r="AH41" s="208"/>
      <c r="AI41" s="208"/>
      <c r="AJ41" s="208"/>
      <c r="AK41" s="208"/>
      <c r="AL41" s="208"/>
      <c r="AM41" s="208"/>
      <c r="AN41" s="208"/>
      <c r="AO41" s="208"/>
      <c r="AP41" s="208"/>
      <c r="AR41">
        <v>0</v>
      </c>
      <c r="AS41">
        <v>0</v>
      </c>
      <c r="AT41">
        <v>2.1</v>
      </c>
      <c r="AU41">
        <v>46</v>
      </c>
      <c r="AV41">
        <v>17</v>
      </c>
      <c r="AW41">
        <v>1.4810000000000001</v>
      </c>
      <c r="AX41">
        <v>126</v>
      </c>
      <c r="AY41">
        <v>3</v>
      </c>
      <c r="AZ41">
        <v>97</v>
      </c>
      <c r="BA41">
        <v>40</v>
      </c>
      <c r="BB41">
        <v>1</v>
      </c>
      <c r="BC41">
        <v>6</v>
      </c>
      <c r="BD41">
        <v>47</v>
      </c>
      <c r="BE41">
        <v>24</v>
      </c>
      <c r="BF41">
        <v>160</v>
      </c>
      <c r="BG41">
        <v>165</v>
      </c>
      <c r="BH41">
        <v>7.8</v>
      </c>
      <c r="BI41" s="117">
        <v>0</v>
      </c>
      <c r="BJ41" s="113">
        <v>1</v>
      </c>
      <c r="BK41" s="118">
        <v>1</v>
      </c>
      <c r="BL41">
        <v>0</v>
      </c>
      <c r="BM41">
        <v>0.4744957878835242</v>
      </c>
      <c r="BN41" s="117">
        <v>0.4744957878835242</v>
      </c>
      <c r="BO41" s="118">
        <v>0.5255042121164758</v>
      </c>
      <c r="BP41" s="117">
        <v>-0.64339707325201057</v>
      </c>
      <c r="BQ41" s="118">
        <v>100</v>
      </c>
      <c r="BR41">
        <v>0.90293431897050946</v>
      </c>
      <c r="CY41">
        <v>0.51082186810943253</v>
      </c>
      <c r="CZ41">
        <v>1</v>
      </c>
      <c r="DA41">
        <v>0</v>
      </c>
      <c r="DB41">
        <v>24</v>
      </c>
      <c r="DC41">
        <v>13</v>
      </c>
      <c r="DD41">
        <v>0.55555555555555558</v>
      </c>
      <c r="DE41">
        <v>0.86458333333333337</v>
      </c>
      <c r="DF41">
        <v>1.6010802469135874E-2</v>
      </c>
    </row>
    <row r="42" spans="1:110" x14ac:dyDescent="0.3">
      <c r="A42" s="129">
        <v>0</v>
      </c>
      <c r="B42" s="131">
        <v>1</v>
      </c>
      <c r="C42" s="170">
        <v>1.9</v>
      </c>
      <c r="D42" s="171">
        <v>53</v>
      </c>
      <c r="E42" s="130">
        <v>13</v>
      </c>
      <c r="F42" s="203">
        <v>0.84</v>
      </c>
      <c r="G42" s="130">
        <v>99</v>
      </c>
      <c r="H42" s="130">
        <v>3</v>
      </c>
      <c r="I42" s="130">
        <v>110</v>
      </c>
      <c r="J42" s="130">
        <v>36</v>
      </c>
      <c r="K42" s="130">
        <v>9</v>
      </c>
      <c r="L42" s="130">
        <v>2</v>
      </c>
      <c r="M42" s="204">
        <v>41</v>
      </c>
      <c r="N42" s="171">
        <v>30</v>
      </c>
      <c r="O42" s="172">
        <v>171</v>
      </c>
      <c r="P42" s="172">
        <v>176</v>
      </c>
      <c r="Q42" s="170">
        <v>9</v>
      </c>
      <c r="R42" s="130">
        <v>1</v>
      </c>
      <c r="S42" s="208"/>
      <c r="T42" s="208"/>
      <c r="U42" s="208"/>
      <c r="V42" s="208"/>
      <c r="W42" s="208"/>
      <c r="X42" s="208"/>
      <c r="Y42" s="208"/>
      <c r="Z42" s="208"/>
      <c r="AA42" s="208"/>
      <c r="AB42" s="208"/>
      <c r="AC42" s="208"/>
      <c r="AD42" s="208"/>
      <c r="AE42" s="208"/>
      <c r="AF42" s="208"/>
      <c r="AG42" s="208"/>
      <c r="AH42" s="208"/>
      <c r="AI42" s="208"/>
      <c r="AJ42" s="208"/>
      <c r="AK42" s="208"/>
      <c r="AL42" s="208"/>
      <c r="AM42" s="208"/>
      <c r="AN42" s="208"/>
      <c r="AO42" s="208"/>
      <c r="AP42" s="208"/>
      <c r="AR42">
        <v>0</v>
      </c>
      <c r="AS42">
        <v>0</v>
      </c>
      <c r="AT42">
        <v>2.1</v>
      </c>
      <c r="AU42">
        <v>58</v>
      </c>
      <c r="AV42">
        <v>13</v>
      </c>
      <c r="AW42">
        <v>0.86399999999999999</v>
      </c>
      <c r="AX42">
        <v>129</v>
      </c>
      <c r="AY42">
        <v>4</v>
      </c>
      <c r="AZ42">
        <v>133</v>
      </c>
      <c r="BA42">
        <v>61</v>
      </c>
      <c r="BB42">
        <v>8</v>
      </c>
      <c r="BC42">
        <v>5</v>
      </c>
      <c r="BD42">
        <v>44</v>
      </c>
      <c r="BE42">
        <v>39</v>
      </c>
      <c r="BF42">
        <v>162</v>
      </c>
      <c r="BG42">
        <v>168</v>
      </c>
      <c r="BH42">
        <v>8.8000000000000007</v>
      </c>
      <c r="BI42" s="117">
        <v>1</v>
      </c>
      <c r="BJ42" s="113">
        <v>0</v>
      </c>
      <c r="BK42" s="118">
        <v>1</v>
      </c>
      <c r="BL42">
        <v>1</v>
      </c>
      <c r="BM42">
        <v>0.34916217556852014</v>
      </c>
      <c r="BN42" s="117">
        <v>0.34916217556852014</v>
      </c>
      <c r="BO42" s="118">
        <v>0.65083782443147986</v>
      </c>
      <c r="BP42" s="117">
        <v>-1.0522187782702683</v>
      </c>
      <c r="BQ42" s="118">
        <v>0</v>
      </c>
      <c r="BR42">
        <v>1.8639986515485507</v>
      </c>
      <c r="CY42">
        <v>0.51897778331914879</v>
      </c>
      <c r="CZ42">
        <v>1</v>
      </c>
      <c r="DA42">
        <v>0</v>
      </c>
      <c r="DB42">
        <v>25</v>
      </c>
      <c r="DC42">
        <v>13</v>
      </c>
      <c r="DD42">
        <v>0.53703703703703698</v>
      </c>
      <c r="DE42">
        <v>0.86458333333333337</v>
      </c>
      <c r="DF42">
        <v>1.6010802469135683E-2</v>
      </c>
    </row>
    <row r="43" spans="1:110" x14ac:dyDescent="0.3">
      <c r="A43" s="129">
        <v>0</v>
      </c>
      <c r="B43" s="131">
        <v>0</v>
      </c>
      <c r="C43" s="170">
        <v>3.5</v>
      </c>
      <c r="D43" s="171">
        <v>88</v>
      </c>
      <c r="E43" s="130">
        <v>18</v>
      </c>
      <c r="F43" s="203">
        <v>1</v>
      </c>
      <c r="G43" s="130">
        <v>283</v>
      </c>
      <c r="H43" s="130">
        <v>2</v>
      </c>
      <c r="I43" s="130">
        <v>104</v>
      </c>
      <c r="J43" s="130">
        <v>40</v>
      </c>
      <c r="K43" s="130">
        <v>8</v>
      </c>
      <c r="L43" s="130">
        <v>3</v>
      </c>
      <c r="M43" s="204">
        <v>43</v>
      </c>
      <c r="N43" s="171">
        <v>64</v>
      </c>
      <c r="O43" s="172">
        <v>167</v>
      </c>
      <c r="P43" s="172">
        <v>177</v>
      </c>
      <c r="Q43" s="170">
        <v>15.8</v>
      </c>
      <c r="R43" s="130">
        <v>1</v>
      </c>
      <c r="S43" s="208"/>
      <c r="T43" s="208"/>
      <c r="U43" s="208"/>
      <c r="V43" s="208"/>
      <c r="W43" s="208"/>
      <c r="X43" s="208"/>
      <c r="Y43" s="208"/>
      <c r="Z43" s="208"/>
      <c r="AA43" s="208"/>
      <c r="AB43" s="208"/>
      <c r="AC43" s="208"/>
      <c r="AD43" s="208"/>
      <c r="AE43" s="208"/>
      <c r="AF43" s="208"/>
      <c r="AG43" s="208"/>
      <c r="AH43" s="208"/>
      <c r="AI43" s="208"/>
      <c r="AJ43" s="208"/>
      <c r="AK43" s="208"/>
      <c r="AL43" s="208"/>
      <c r="AM43" s="208"/>
      <c r="AN43" s="208"/>
      <c r="AO43" s="208"/>
      <c r="AP43" s="208"/>
      <c r="AR43">
        <v>0</v>
      </c>
      <c r="AS43">
        <v>0</v>
      </c>
      <c r="AT43">
        <v>2.2000000000000002</v>
      </c>
      <c r="AU43">
        <v>56</v>
      </c>
      <c r="AV43">
        <v>11</v>
      </c>
      <c r="AW43">
        <v>0.29199999999999998</v>
      </c>
      <c r="AX43">
        <v>47</v>
      </c>
      <c r="AY43">
        <v>3</v>
      </c>
      <c r="AZ43">
        <v>111</v>
      </c>
      <c r="BA43">
        <v>34</v>
      </c>
      <c r="BB43">
        <v>9</v>
      </c>
      <c r="BC43">
        <v>2</v>
      </c>
      <c r="BD43">
        <v>38</v>
      </c>
      <c r="BE43">
        <v>30</v>
      </c>
      <c r="BF43">
        <v>179</v>
      </c>
      <c r="BG43">
        <v>186</v>
      </c>
      <c r="BH43">
        <v>10.3</v>
      </c>
      <c r="BI43" s="117">
        <v>1</v>
      </c>
      <c r="BJ43" s="113">
        <v>0</v>
      </c>
      <c r="BK43" s="118">
        <v>1</v>
      </c>
      <c r="BL43">
        <v>1</v>
      </c>
      <c r="BM43">
        <v>0.75538377322160877</v>
      </c>
      <c r="BN43" s="117">
        <v>0.75538377322160877</v>
      </c>
      <c r="BO43" s="118">
        <v>0.24461622677839123</v>
      </c>
      <c r="BP43" s="117">
        <v>-0.2805293499755277</v>
      </c>
      <c r="BQ43" s="118">
        <v>100</v>
      </c>
      <c r="BR43">
        <v>0.32383039648195833</v>
      </c>
      <c r="CY43">
        <v>0.52061917808825886</v>
      </c>
      <c r="CZ43">
        <v>1</v>
      </c>
      <c r="DA43">
        <v>0</v>
      </c>
      <c r="DB43">
        <v>26</v>
      </c>
      <c r="DC43">
        <v>13</v>
      </c>
      <c r="DD43">
        <v>0.5185185185185186</v>
      </c>
      <c r="DE43">
        <v>0.86458333333333337</v>
      </c>
      <c r="DF43">
        <v>1.6010802469135874E-2</v>
      </c>
    </row>
    <row r="44" spans="1:110" x14ac:dyDescent="0.3">
      <c r="A44" s="129">
        <v>0</v>
      </c>
      <c r="B44" s="131">
        <v>0</v>
      </c>
      <c r="C44" s="170">
        <v>2.5</v>
      </c>
      <c r="D44" s="171">
        <v>59</v>
      </c>
      <c r="E44" s="130">
        <v>5</v>
      </c>
      <c r="F44" s="203">
        <v>1.159</v>
      </c>
      <c r="G44" s="130">
        <v>196</v>
      </c>
      <c r="H44" s="130">
        <v>1</v>
      </c>
      <c r="I44" s="130">
        <v>99</v>
      </c>
      <c r="J44" s="130">
        <v>43</v>
      </c>
      <c r="K44" s="130">
        <v>15</v>
      </c>
      <c r="L44" s="130">
        <v>5</v>
      </c>
      <c r="M44" s="204">
        <v>35</v>
      </c>
      <c r="N44" s="171">
        <v>45</v>
      </c>
      <c r="O44" s="172">
        <v>176</v>
      </c>
      <c r="P44" s="172">
        <v>184</v>
      </c>
      <c r="Q44" s="170">
        <v>14</v>
      </c>
      <c r="R44" s="130">
        <v>1</v>
      </c>
      <c r="S44" s="208"/>
      <c r="T44" s="208"/>
      <c r="U44" s="208"/>
      <c r="V44" s="208"/>
      <c r="W44" s="208"/>
      <c r="X44" s="208"/>
      <c r="Y44" s="208"/>
      <c r="Z44" s="208"/>
      <c r="AA44" s="208"/>
      <c r="AB44" s="208"/>
      <c r="AC44" s="208"/>
      <c r="AD44" s="208"/>
      <c r="AE44" s="208"/>
      <c r="AF44" s="208"/>
      <c r="AG44" s="208"/>
      <c r="AH44" s="208"/>
      <c r="AI44" s="208"/>
      <c r="AJ44" s="208"/>
      <c r="AK44" s="208"/>
      <c r="AL44" s="208"/>
      <c r="AM44" s="208"/>
      <c r="AN44" s="208"/>
      <c r="AO44" s="208"/>
      <c r="AP44" s="208"/>
      <c r="AR44">
        <v>0</v>
      </c>
      <c r="AS44">
        <v>0</v>
      </c>
      <c r="AT44">
        <v>2.2999999999999998</v>
      </c>
      <c r="AU44">
        <v>58</v>
      </c>
      <c r="AV44">
        <v>15</v>
      </c>
      <c r="AW44">
        <v>0.16700000000000001</v>
      </c>
      <c r="AX44">
        <v>81</v>
      </c>
      <c r="AY44">
        <v>1</v>
      </c>
      <c r="AZ44">
        <v>120</v>
      </c>
      <c r="BA44">
        <v>39</v>
      </c>
      <c r="BB44">
        <v>10</v>
      </c>
      <c r="BC44">
        <v>2</v>
      </c>
      <c r="BD44">
        <v>47</v>
      </c>
      <c r="BE44">
        <v>35</v>
      </c>
      <c r="BF44">
        <v>181</v>
      </c>
      <c r="BG44">
        <v>188</v>
      </c>
      <c r="BH44">
        <v>10.5</v>
      </c>
      <c r="BI44" s="117">
        <v>0</v>
      </c>
      <c r="BJ44" s="113">
        <v>1</v>
      </c>
      <c r="BK44" s="118">
        <v>1</v>
      </c>
      <c r="BL44">
        <v>0</v>
      </c>
      <c r="BM44">
        <v>0.66983553323681344</v>
      </c>
      <c r="BN44" s="117">
        <v>0.66983553323681344</v>
      </c>
      <c r="BO44" s="118">
        <v>0.33016446676318656</v>
      </c>
      <c r="BP44" s="117">
        <v>-1.1081643645428652</v>
      </c>
      <c r="BQ44" s="118">
        <v>0</v>
      </c>
      <c r="BR44">
        <v>2.028793527673161</v>
      </c>
      <c r="CY44">
        <v>0.52192375485441889</v>
      </c>
      <c r="CZ44">
        <v>1</v>
      </c>
      <c r="DA44">
        <v>0</v>
      </c>
      <c r="DB44">
        <v>27</v>
      </c>
      <c r="DC44">
        <v>13</v>
      </c>
      <c r="DD44">
        <v>0.5</v>
      </c>
      <c r="DE44">
        <v>0.86458333333333337</v>
      </c>
      <c r="DF44">
        <v>0</v>
      </c>
    </row>
    <row r="45" spans="1:110" x14ac:dyDescent="0.3">
      <c r="A45" s="129">
        <v>1</v>
      </c>
      <c r="B45" s="131">
        <v>0</v>
      </c>
      <c r="C45" s="170">
        <v>3.4</v>
      </c>
      <c r="D45" s="171">
        <v>117</v>
      </c>
      <c r="E45" s="130">
        <v>2</v>
      </c>
      <c r="F45" s="203">
        <v>0.104</v>
      </c>
      <c r="G45" s="130">
        <v>253</v>
      </c>
      <c r="H45" s="130">
        <v>2</v>
      </c>
      <c r="I45" s="130">
        <v>145</v>
      </c>
      <c r="J45" s="130">
        <v>52</v>
      </c>
      <c r="K45" s="130">
        <v>15</v>
      </c>
      <c r="L45" s="130">
        <v>3</v>
      </c>
      <c r="M45" s="204">
        <v>30</v>
      </c>
      <c r="N45" s="171">
        <v>59</v>
      </c>
      <c r="O45" s="172">
        <v>163</v>
      </c>
      <c r="P45" s="172">
        <v>169</v>
      </c>
      <c r="Q45" s="170">
        <v>15.3</v>
      </c>
      <c r="R45" s="130">
        <v>1</v>
      </c>
      <c r="S45" s="208"/>
      <c r="T45" s="208"/>
      <c r="U45" s="208"/>
      <c r="V45" s="208"/>
      <c r="W45" s="208"/>
      <c r="X45" s="208"/>
      <c r="Y45" s="208"/>
      <c r="Z45" s="208"/>
      <c r="AA45" s="208"/>
      <c r="AB45" s="208"/>
      <c r="AC45" s="208"/>
      <c r="AD45" s="208"/>
      <c r="AE45" s="208"/>
      <c r="AF45" s="208"/>
      <c r="AG45" s="208"/>
      <c r="AH45" s="208"/>
      <c r="AI45" s="208"/>
      <c r="AJ45" s="208"/>
      <c r="AK45" s="208"/>
      <c r="AL45" s="208"/>
      <c r="AM45" s="208"/>
      <c r="AN45" s="208"/>
      <c r="AO45" s="208"/>
      <c r="AP45" s="208"/>
      <c r="AR45">
        <v>0</v>
      </c>
      <c r="AS45">
        <v>0</v>
      </c>
      <c r="AT45">
        <v>2.2999999999999998</v>
      </c>
      <c r="AU45">
        <v>60</v>
      </c>
      <c r="AV45">
        <v>3</v>
      </c>
      <c r="AW45">
        <v>0.81299999999999994</v>
      </c>
      <c r="AX45">
        <v>101</v>
      </c>
      <c r="AY45">
        <v>3</v>
      </c>
      <c r="AZ45">
        <v>106</v>
      </c>
      <c r="BA45">
        <v>44</v>
      </c>
      <c r="BB45">
        <v>8</v>
      </c>
      <c r="BC45">
        <v>3</v>
      </c>
      <c r="BD45">
        <v>33</v>
      </c>
      <c r="BE45">
        <v>45</v>
      </c>
      <c r="BF45">
        <v>170</v>
      </c>
      <c r="BG45">
        <v>177</v>
      </c>
      <c r="BH45">
        <v>10.5</v>
      </c>
      <c r="BI45" s="117">
        <v>1</v>
      </c>
      <c r="BJ45" s="113">
        <v>0</v>
      </c>
      <c r="BK45" s="118">
        <v>1</v>
      </c>
      <c r="BL45">
        <v>1</v>
      </c>
      <c r="BM45">
        <v>0.58149642252823719</v>
      </c>
      <c r="BN45" s="117">
        <v>0.58149642252823719</v>
      </c>
      <c r="BO45" s="118">
        <v>0.41850357747176281</v>
      </c>
      <c r="BP45" s="117">
        <v>-0.5421504591863886</v>
      </c>
      <c r="BQ45" s="118">
        <v>100</v>
      </c>
      <c r="BR45">
        <v>0.71970103556645781</v>
      </c>
      <c r="CY45">
        <v>0.52637606908022172</v>
      </c>
      <c r="CZ45">
        <v>0</v>
      </c>
      <c r="DA45">
        <v>1</v>
      </c>
      <c r="DB45">
        <v>27</v>
      </c>
      <c r="DC45">
        <v>14</v>
      </c>
      <c r="DD45">
        <v>0.5</v>
      </c>
      <c r="DE45">
        <v>0.85416666666666663</v>
      </c>
      <c r="DF45">
        <v>1.5817901234567874E-2</v>
      </c>
    </row>
    <row r="46" spans="1:110" x14ac:dyDescent="0.3">
      <c r="A46" s="129">
        <v>0</v>
      </c>
      <c r="B46" s="131">
        <v>0</v>
      </c>
      <c r="C46" s="170">
        <v>3.1</v>
      </c>
      <c r="D46" s="171">
        <v>83</v>
      </c>
      <c r="E46" s="130">
        <v>22</v>
      </c>
      <c r="F46" s="203">
        <v>0.93600000000000005</v>
      </c>
      <c r="G46" s="130">
        <v>203</v>
      </c>
      <c r="H46" s="130">
        <v>2</v>
      </c>
      <c r="I46" s="130">
        <v>111</v>
      </c>
      <c r="J46" s="130">
        <v>45</v>
      </c>
      <c r="K46" s="130">
        <v>9</v>
      </c>
      <c r="L46" s="130">
        <v>3</v>
      </c>
      <c r="M46" s="204">
        <v>50</v>
      </c>
      <c r="N46" s="171">
        <v>87</v>
      </c>
      <c r="O46" s="172">
        <v>173</v>
      </c>
      <c r="P46" s="172">
        <v>178</v>
      </c>
      <c r="Q46" s="170">
        <v>14.4</v>
      </c>
      <c r="R46" s="130">
        <v>1</v>
      </c>
      <c r="S46" s="208"/>
      <c r="T46" s="208"/>
      <c r="U46" s="208"/>
      <c r="V46" s="208"/>
      <c r="W46" s="208"/>
      <c r="X46" s="208"/>
      <c r="Y46" s="208"/>
      <c r="Z46" s="208"/>
      <c r="AA46" s="208"/>
      <c r="AB46" s="208"/>
      <c r="AC46" s="208"/>
      <c r="AD46" s="208"/>
      <c r="AE46" s="208"/>
      <c r="AF46" s="208"/>
      <c r="AG46" s="208"/>
      <c r="AH46" s="208"/>
      <c r="AI46" s="208"/>
      <c r="AJ46" s="208"/>
      <c r="AK46" s="208"/>
      <c r="AL46" s="208"/>
      <c r="AM46" s="208"/>
      <c r="AN46" s="208"/>
      <c r="AO46" s="208"/>
      <c r="AP46" s="208"/>
      <c r="AR46">
        <v>0</v>
      </c>
      <c r="AS46">
        <v>0</v>
      </c>
      <c r="AT46">
        <v>2.2999999999999998</v>
      </c>
      <c r="AU46">
        <v>60</v>
      </c>
      <c r="AV46">
        <v>5</v>
      </c>
      <c r="AW46">
        <v>0.93700000000000006</v>
      </c>
      <c r="AX46">
        <v>211</v>
      </c>
      <c r="AY46">
        <v>3</v>
      </c>
      <c r="AZ46">
        <v>112</v>
      </c>
      <c r="BA46">
        <v>59</v>
      </c>
      <c r="BB46">
        <v>15</v>
      </c>
      <c r="BC46">
        <v>4</v>
      </c>
      <c r="BD46">
        <v>37</v>
      </c>
      <c r="BE46">
        <v>39</v>
      </c>
      <c r="BF46">
        <v>166</v>
      </c>
      <c r="BG46">
        <v>171</v>
      </c>
      <c r="BH46">
        <v>12</v>
      </c>
      <c r="BI46" s="117">
        <v>1</v>
      </c>
      <c r="BJ46" s="113">
        <v>0</v>
      </c>
      <c r="BK46" s="118">
        <v>1</v>
      </c>
      <c r="BL46">
        <v>1</v>
      </c>
      <c r="BM46">
        <v>0.57665451917085542</v>
      </c>
      <c r="BN46" s="117">
        <v>0.57665451917085542</v>
      </c>
      <c r="BO46" s="118">
        <v>0.42334548082914458</v>
      </c>
      <c r="BP46" s="117">
        <v>-0.55051194540193082</v>
      </c>
      <c r="BQ46" s="118">
        <v>100</v>
      </c>
      <c r="BR46">
        <v>0.73414057595153026</v>
      </c>
      <c r="CY46">
        <v>0.53732020242440204</v>
      </c>
      <c r="CZ46">
        <v>1</v>
      </c>
      <c r="DA46">
        <v>0</v>
      </c>
      <c r="DB46">
        <v>28</v>
      </c>
      <c r="DC46">
        <v>14</v>
      </c>
      <c r="DD46">
        <v>0.48148148148148151</v>
      </c>
      <c r="DE46">
        <v>0.85416666666666663</v>
      </c>
      <c r="DF46">
        <v>0</v>
      </c>
    </row>
    <row r="47" spans="1:110" x14ac:dyDescent="0.3">
      <c r="A47" s="129">
        <v>0</v>
      </c>
      <c r="B47" s="131">
        <v>0</v>
      </c>
      <c r="C47" s="170">
        <v>3.6</v>
      </c>
      <c r="D47" s="171">
        <v>91</v>
      </c>
      <c r="E47" s="130">
        <v>2</v>
      </c>
      <c r="F47" s="203">
        <v>1.968</v>
      </c>
      <c r="G47" s="130">
        <v>164</v>
      </c>
      <c r="H47" s="130">
        <v>1</v>
      </c>
      <c r="I47" s="130">
        <v>86</v>
      </c>
      <c r="J47" s="130">
        <v>33</v>
      </c>
      <c r="K47" s="130">
        <v>5</v>
      </c>
      <c r="L47" s="130">
        <v>2</v>
      </c>
      <c r="M47" s="204">
        <v>37</v>
      </c>
      <c r="N47" s="171">
        <v>98</v>
      </c>
      <c r="O47" s="172">
        <v>183</v>
      </c>
      <c r="P47" s="172">
        <v>194</v>
      </c>
      <c r="Q47" s="170">
        <v>14.8</v>
      </c>
      <c r="R47" s="130">
        <v>1</v>
      </c>
      <c r="S47" s="208"/>
      <c r="T47" s="208"/>
      <c r="U47" s="208"/>
      <c r="V47" s="208"/>
      <c r="W47" s="208"/>
      <c r="X47" s="208"/>
      <c r="Y47" s="208"/>
      <c r="Z47" s="208"/>
      <c r="AA47" s="208"/>
      <c r="AB47" s="208"/>
      <c r="AC47" s="208"/>
      <c r="AD47" s="208"/>
      <c r="AE47" s="208"/>
      <c r="AF47" s="208"/>
      <c r="AG47" s="208"/>
      <c r="AH47" s="208"/>
      <c r="AI47" s="208"/>
      <c r="AJ47" s="208"/>
      <c r="AK47" s="208"/>
      <c r="AL47" s="208"/>
      <c r="AM47" s="208"/>
      <c r="AN47" s="208"/>
      <c r="AO47" s="208"/>
      <c r="AP47" s="208"/>
      <c r="AR47">
        <v>0</v>
      </c>
      <c r="AS47">
        <v>0</v>
      </c>
      <c r="AT47">
        <v>2.4</v>
      </c>
      <c r="AU47">
        <v>67</v>
      </c>
      <c r="AV47">
        <v>10</v>
      </c>
      <c r="AW47">
        <v>0.85599999999999998</v>
      </c>
      <c r="AX47">
        <v>91</v>
      </c>
      <c r="AY47">
        <v>3</v>
      </c>
      <c r="AZ47">
        <v>112</v>
      </c>
      <c r="BA47">
        <v>33</v>
      </c>
      <c r="BB47">
        <v>1</v>
      </c>
      <c r="BC47">
        <v>3</v>
      </c>
      <c r="BD47">
        <v>38</v>
      </c>
      <c r="BE47">
        <v>43</v>
      </c>
      <c r="BF47">
        <v>178</v>
      </c>
      <c r="BG47">
        <v>188</v>
      </c>
      <c r="BH47">
        <v>12.5</v>
      </c>
      <c r="BI47" s="117">
        <v>1</v>
      </c>
      <c r="BJ47" s="113">
        <v>0</v>
      </c>
      <c r="BK47" s="118">
        <v>1</v>
      </c>
      <c r="BL47">
        <v>1</v>
      </c>
      <c r="BM47">
        <v>0.79565583389631889</v>
      </c>
      <c r="BN47" s="117">
        <v>0.79565583389631889</v>
      </c>
      <c r="BO47" s="118">
        <v>0.20434416610368111</v>
      </c>
      <c r="BP47" s="117">
        <v>-0.22858855611337428</v>
      </c>
      <c r="BQ47" s="118">
        <v>100</v>
      </c>
      <c r="BR47">
        <v>0.25682481972514387</v>
      </c>
      <c r="CY47">
        <v>0.5433223164786356</v>
      </c>
      <c r="CZ47">
        <v>0</v>
      </c>
      <c r="DA47">
        <v>1</v>
      </c>
      <c r="DB47">
        <v>28</v>
      </c>
      <c r="DC47">
        <v>15</v>
      </c>
      <c r="DD47">
        <v>0.48148148148148151</v>
      </c>
      <c r="DE47">
        <v>0.84375</v>
      </c>
      <c r="DF47">
        <v>0</v>
      </c>
    </row>
    <row r="48" spans="1:110" x14ac:dyDescent="0.3">
      <c r="A48" s="129">
        <v>1</v>
      </c>
      <c r="B48" s="131">
        <v>0</v>
      </c>
      <c r="C48" s="170">
        <v>2.5</v>
      </c>
      <c r="D48" s="171">
        <v>56</v>
      </c>
      <c r="E48" s="130">
        <v>4</v>
      </c>
      <c r="F48" s="203">
        <v>2.536</v>
      </c>
      <c r="G48" s="130">
        <v>146</v>
      </c>
      <c r="H48" s="130">
        <v>1</v>
      </c>
      <c r="I48" s="130">
        <v>84</v>
      </c>
      <c r="J48" s="130">
        <v>36</v>
      </c>
      <c r="K48" s="130">
        <v>8</v>
      </c>
      <c r="L48" s="130">
        <v>2</v>
      </c>
      <c r="M48" s="204">
        <v>50</v>
      </c>
      <c r="N48" s="171">
        <v>40</v>
      </c>
      <c r="O48" s="172">
        <v>173</v>
      </c>
      <c r="P48" s="172">
        <v>179</v>
      </c>
      <c r="Q48" s="170">
        <v>12.1</v>
      </c>
      <c r="R48" s="130">
        <v>1</v>
      </c>
      <c r="S48" s="208"/>
      <c r="T48" s="208"/>
      <c r="U48" s="208"/>
      <c r="V48" s="208"/>
      <c r="W48" s="208"/>
      <c r="X48" s="208"/>
      <c r="Y48" s="208"/>
      <c r="Z48" s="208"/>
      <c r="AA48" s="208"/>
      <c r="AB48" s="208"/>
      <c r="AC48" s="208"/>
      <c r="AD48" s="208"/>
      <c r="AE48" s="208"/>
      <c r="AF48" s="208"/>
      <c r="AG48" s="208"/>
      <c r="AH48" s="208"/>
      <c r="AI48" s="208"/>
      <c r="AJ48" s="208"/>
      <c r="AK48" s="208"/>
      <c r="AL48" s="208"/>
      <c r="AM48" s="208"/>
      <c r="AN48" s="208"/>
      <c r="AO48" s="208"/>
      <c r="AP48" s="208"/>
      <c r="AR48">
        <v>0</v>
      </c>
      <c r="AS48">
        <v>0</v>
      </c>
      <c r="AT48">
        <v>2.5</v>
      </c>
      <c r="AU48">
        <v>59</v>
      </c>
      <c r="AV48">
        <v>5</v>
      </c>
      <c r="AW48">
        <v>1.159</v>
      </c>
      <c r="AX48">
        <v>196</v>
      </c>
      <c r="AY48">
        <v>1</v>
      </c>
      <c r="AZ48">
        <v>99</v>
      </c>
      <c r="BA48">
        <v>43</v>
      </c>
      <c r="BB48">
        <v>15</v>
      </c>
      <c r="BC48">
        <v>5</v>
      </c>
      <c r="BD48">
        <v>35</v>
      </c>
      <c r="BE48">
        <v>45</v>
      </c>
      <c r="BF48">
        <v>176</v>
      </c>
      <c r="BG48">
        <v>184</v>
      </c>
      <c r="BH48">
        <v>14</v>
      </c>
      <c r="BI48" s="117">
        <v>1</v>
      </c>
      <c r="BJ48" s="113">
        <v>0</v>
      </c>
      <c r="BK48" s="118">
        <v>1</v>
      </c>
      <c r="BL48">
        <v>1</v>
      </c>
      <c r="BM48">
        <v>0.79862585471390579</v>
      </c>
      <c r="BN48" s="117">
        <v>0.79862585471390579</v>
      </c>
      <c r="BO48" s="118">
        <v>0.20137414528609421</v>
      </c>
      <c r="BP48" s="117">
        <v>-0.22486270982835918</v>
      </c>
      <c r="BQ48" s="118">
        <v>100</v>
      </c>
      <c r="BR48">
        <v>0.25215079639292803</v>
      </c>
      <c r="CY48">
        <v>0.55610010216617534</v>
      </c>
      <c r="CZ48">
        <v>0</v>
      </c>
      <c r="DA48">
        <v>1</v>
      </c>
      <c r="DB48">
        <v>28</v>
      </c>
      <c r="DC48">
        <v>16</v>
      </c>
      <c r="DD48">
        <v>0.48148148148148151</v>
      </c>
      <c r="DE48">
        <v>0.83333333333333337</v>
      </c>
      <c r="DF48">
        <v>1.5432098765432167E-2</v>
      </c>
    </row>
    <row r="49" spans="1:110" x14ac:dyDescent="0.3">
      <c r="A49" s="129">
        <v>0</v>
      </c>
      <c r="B49" s="131">
        <v>1</v>
      </c>
      <c r="C49" s="170">
        <v>1.9</v>
      </c>
      <c r="D49" s="171">
        <v>51</v>
      </c>
      <c r="E49" s="130">
        <v>2</v>
      </c>
      <c r="F49" s="203">
        <v>0.41699999999999998</v>
      </c>
      <c r="G49" s="130">
        <v>121</v>
      </c>
      <c r="H49" s="130">
        <v>3</v>
      </c>
      <c r="I49" s="130">
        <v>123</v>
      </c>
      <c r="J49" s="130">
        <v>36</v>
      </c>
      <c r="K49" s="130">
        <v>8</v>
      </c>
      <c r="L49" s="130">
        <v>2</v>
      </c>
      <c r="M49" s="204">
        <v>33</v>
      </c>
      <c r="N49" s="171">
        <v>32</v>
      </c>
      <c r="O49" s="172">
        <v>161</v>
      </c>
      <c r="P49" s="172">
        <v>167</v>
      </c>
      <c r="Q49" s="170">
        <v>8</v>
      </c>
      <c r="R49" s="130">
        <v>0</v>
      </c>
      <c r="S49" s="208"/>
      <c r="T49" s="208"/>
      <c r="U49" s="208"/>
      <c r="V49" s="208"/>
      <c r="W49" s="208"/>
      <c r="X49" s="208"/>
      <c r="Y49" s="208"/>
      <c r="Z49" s="208"/>
      <c r="AA49" s="208"/>
      <c r="AB49" s="208"/>
      <c r="AC49" s="208"/>
      <c r="AD49" s="208"/>
      <c r="AE49" s="208"/>
      <c r="AF49" s="208"/>
      <c r="AG49" s="208"/>
      <c r="AH49" s="208"/>
      <c r="AI49" s="208"/>
      <c r="AJ49" s="208"/>
      <c r="AK49" s="208"/>
      <c r="AL49" s="208"/>
      <c r="AM49" s="208"/>
      <c r="AN49" s="208"/>
      <c r="AO49" s="208"/>
      <c r="AP49" s="208"/>
      <c r="AR49">
        <v>0</v>
      </c>
      <c r="AS49">
        <v>0</v>
      </c>
      <c r="AT49">
        <v>2.5</v>
      </c>
      <c r="AU49">
        <v>59</v>
      </c>
      <c r="AV49">
        <v>6</v>
      </c>
      <c r="AW49">
        <v>0.7</v>
      </c>
      <c r="AX49">
        <v>214</v>
      </c>
      <c r="AY49">
        <v>2</v>
      </c>
      <c r="AZ49">
        <v>95</v>
      </c>
      <c r="BA49">
        <v>41</v>
      </c>
      <c r="BB49">
        <v>4</v>
      </c>
      <c r="BC49">
        <v>3</v>
      </c>
      <c r="BD49">
        <v>36</v>
      </c>
      <c r="BE49">
        <v>45</v>
      </c>
      <c r="BF49">
        <v>173</v>
      </c>
      <c r="BG49">
        <v>182</v>
      </c>
      <c r="BH49">
        <v>14.9</v>
      </c>
      <c r="BI49" s="117">
        <v>1</v>
      </c>
      <c r="BJ49" s="113">
        <v>0</v>
      </c>
      <c r="BK49" s="118">
        <v>1</v>
      </c>
      <c r="BL49">
        <v>1</v>
      </c>
      <c r="BM49">
        <v>0.59721132745787064</v>
      </c>
      <c r="BN49" s="117">
        <v>0.59721132745787064</v>
      </c>
      <c r="BO49" s="118">
        <v>0.40278867254212936</v>
      </c>
      <c r="BP49" s="117">
        <v>-0.51548424588501096</v>
      </c>
      <c r="BQ49" s="118">
        <v>100</v>
      </c>
      <c r="BR49">
        <v>0.6744491506158572</v>
      </c>
      <c r="CY49">
        <v>0.55870210474634441</v>
      </c>
      <c r="CZ49">
        <v>1</v>
      </c>
      <c r="DA49">
        <v>0</v>
      </c>
      <c r="DB49">
        <v>29</v>
      </c>
      <c r="DC49">
        <v>16</v>
      </c>
      <c r="DD49">
        <v>0.46296296296296291</v>
      </c>
      <c r="DE49">
        <v>0.83333333333333337</v>
      </c>
      <c r="DF49">
        <v>1.5432098765432075E-2</v>
      </c>
    </row>
    <row r="50" spans="1:110" x14ac:dyDescent="0.3">
      <c r="A50" s="129">
        <v>1</v>
      </c>
      <c r="B50" s="131">
        <v>0</v>
      </c>
      <c r="C50" s="170">
        <v>2</v>
      </c>
      <c r="D50" s="171">
        <v>56</v>
      </c>
      <c r="E50" s="130">
        <v>14</v>
      </c>
      <c r="F50" s="203">
        <v>3.9E-2</v>
      </c>
      <c r="G50" s="130">
        <v>128</v>
      </c>
      <c r="H50" s="130">
        <v>1</v>
      </c>
      <c r="I50" s="130">
        <v>97</v>
      </c>
      <c r="J50" s="130">
        <v>43</v>
      </c>
      <c r="K50" s="130">
        <v>6</v>
      </c>
      <c r="L50" s="130">
        <v>3</v>
      </c>
      <c r="M50" s="204">
        <v>41</v>
      </c>
      <c r="N50" s="171">
        <v>37</v>
      </c>
      <c r="O50" s="172">
        <v>165</v>
      </c>
      <c r="P50" s="172">
        <v>172</v>
      </c>
      <c r="Q50" s="170">
        <v>8.4</v>
      </c>
      <c r="R50" s="130">
        <v>0</v>
      </c>
      <c r="S50" s="208"/>
      <c r="T50" s="208"/>
      <c r="U50" s="208"/>
      <c r="V50" s="208"/>
      <c r="W50" s="208"/>
      <c r="X50" s="208"/>
      <c r="Y50" s="208"/>
      <c r="Z50" s="208"/>
      <c r="AA50" s="208"/>
      <c r="AB50" s="208"/>
      <c r="AC50" s="208"/>
      <c r="AD50" s="208"/>
      <c r="AE50" s="208"/>
      <c r="AF50" s="208"/>
      <c r="AG50" s="208"/>
      <c r="AH50" s="208"/>
      <c r="AI50" s="208"/>
      <c r="AJ50" s="208"/>
      <c r="AK50" s="208"/>
      <c r="AL50" s="208"/>
      <c r="AM50" s="208"/>
      <c r="AN50" s="208"/>
      <c r="AO50" s="208"/>
      <c r="AP50" s="208"/>
      <c r="AR50">
        <v>0</v>
      </c>
      <c r="AS50">
        <v>0</v>
      </c>
      <c r="AT50">
        <v>2.5</v>
      </c>
      <c r="AU50">
        <v>62</v>
      </c>
      <c r="AV50">
        <v>21</v>
      </c>
      <c r="AW50">
        <v>0.73399999999999999</v>
      </c>
      <c r="AX50">
        <v>152</v>
      </c>
      <c r="AY50">
        <v>3</v>
      </c>
      <c r="AZ50">
        <v>111</v>
      </c>
      <c r="BA50">
        <v>44</v>
      </c>
      <c r="BB50">
        <v>5</v>
      </c>
      <c r="BC50">
        <v>3</v>
      </c>
      <c r="BD50">
        <v>47</v>
      </c>
      <c r="BE50">
        <v>43</v>
      </c>
      <c r="BF50">
        <v>164</v>
      </c>
      <c r="BG50">
        <v>169</v>
      </c>
      <c r="BH50">
        <v>9.5</v>
      </c>
      <c r="BI50" s="117">
        <v>1</v>
      </c>
      <c r="BJ50" s="113">
        <v>0</v>
      </c>
      <c r="BK50" s="118">
        <v>1</v>
      </c>
      <c r="BL50">
        <v>1</v>
      </c>
      <c r="BM50">
        <v>0.71568427809624391</v>
      </c>
      <c r="BN50" s="117">
        <v>0.71568427809624391</v>
      </c>
      <c r="BO50" s="118">
        <v>0.28431572190375609</v>
      </c>
      <c r="BP50" s="117">
        <v>-0.33451616164912845</v>
      </c>
      <c r="BQ50" s="118">
        <v>100</v>
      </c>
      <c r="BR50">
        <v>0.3972641716540849</v>
      </c>
      <c r="CY50">
        <v>0.56061240545318558</v>
      </c>
      <c r="CZ50">
        <v>1</v>
      </c>
      <c r="DA50">
        <v>0</v>
      </c>
      <c r="DB50">
        <v>30</v>
      </c>
      <c r="DC50">
        <v>16</v>
      </c>
      <c r="DD50">
        <v>0.44444444444444442</v>
      </c>
      <c r="DE50">
        <v>0.83333333333333337</v>
      </c>
      <c r="DF50">
        <v>1.5432098765432075E-2</v>
      </c>
    </row>
    <row r="51" spans="1:110" x14ac:dyDescent="0.3">
      <c r="A51" s="129">
        <v>1</v>
      </c>
      <c r="B51" s="131">
        <v>0</v>
      </c>
      <c r="C51" s="170">
        <v>2</v>
      </c>
      <c r="D51" s="171">
        <v>51</v>
      </c>
      <c r="E51" s="130">
        <v>3</v>
      </c>
      <c r="F51" s="203">
        <v>1.155</v>
      </c>
      <c r="G51" s="130">
        <v>132</v>
      </c>
      <c r="H51" s="130">
        <v>2</v>
      </c>
      <c r="I51" s="130">
        <v>98</v>
      </c>
      <c r="J51" s="130">
        <v>35</v>
      </c>
      <c r="K51" s="130">
        <v>1</v>
      </c>
      <c r="L51" s="130">
        <v>3</v>
      </c>
      <c r="M51" s="204">
        <v>35</v>
      </c>
      <c r="N51" s="171">
        <v>26</v>
      </c>
      <c r="O51" s="172">
        <v>173</v>
      </c>
      <c r="P51" s="172">
        <v>181</v>
      </c>
      <c r="Q51" s="170">
        <v>10.6</v>
      </c>
      <c r="R51" s="130">
        <v>0</v>
      </c>
      <c r="S51" s="208"/>
      <c r="T51" s="208"/>
      <c r="U51" s="208"/>
      <c r="V51" s="208"/>
      <c r="W51" s="208"/>
      <c r="X51" s="208"/>
      <c r="Y51" s="208"/>
      <c r="Z51" s="208"/>
      <c r="AA51" s="208"/>
      <c r="AB51" s="208"/>
      <c r="AC51" s="208"/>
      <c r="AD51" s="208"/>
      <c r="AE51" s="208"/>
      <c r="AF51" s="208"/>
      <c r="AG51" s="208"/>
      <c r="AH51" s="208"/>
      <c r="AI51" s="208"/>
      <c r="AJ51" s="208"/>
      <c r="AK51" s="208"/>
      <c r="AL51" s="208"/>
      <c r="AM51" s="208"/>
      <c r="AN51" s="208"/>
      <c r="AO51" s="208"/>
      <c r="AP51" s="208"/>
      <c r="AR51">
        <v>0</v>
      </c>
      <c r="AS51">
        <v>0</v>
      </c>
      <c r="AT51">
        <v>2.5</v>
      </c>
      <c r="AU51">
        <v>63</v>
      </c>
      <c r="AV51">
        <v>12</v>
      </c>
      <c r="AW51">
        <v>0.61199999999999999</v>
      </c>
      <c r="AX51">
        <v>148</v>
      </c>
      <c r="AY51">
        <v>3</v>
      </c>
      <c r="AZ51">
        <v>116</v>
      </c>
      <c r="BA51">
        <v>35</v>
      </c>
      <c r="BB51">
        <v>10</v>
      </c>
      <c r="BC51">
        <v>2</v>
      </c>
      <c r="BD51">
        <v>39</v>
      </c>
      <c r="BE51">
        <v>42</v>
      </c>
      <c r="BF51">
        <v>178</v>
      </c>
      <c r="BG51">
        <v>185</v>
      </c>
      <c r="BH51">
        <v>13.8</v>
      </c>
      <c r="BI51" s="117">
        <v>1</v>
      </c>
      <c r="BJ51" s="113">
        <v>0</v>
      </c>
      <c r="BK51" s="118">
        <v>1</v>
      </c>
      <c r="BL51">
        <v>1</v>
      </c>
      <c r="BM51">
        <v>0.89373478813304807</v>
      </c>
      <c r="BN51" s="117">
        <v>0.89373478813304807</v>
      </c>
      <c r="BO51" s="118">
        <v>0.10626521186695193</v>
      </c>
      <c r="BP51" s="117">
        <v>-0.11234620538948153</v>
      </c>
      <c r="BQ51" s="118">
        <v>100</v>
      </c>
      <c r="BR51">
        <v>0.11890016286479439</v>
      </c>
      <c r="CY51">
        <v>0.56178477455618303</v>
      </c>
      <c r="CZ51">
        <v>1</v>
      </c>
      <c r="DA51">
        <v>0</v>
      </c>
      <c r="DB51">
        <v>31</v>
      </c>
      <c r="DC51">
        <v>16</v>
      </c>
      <c r="DD51">
        <v>0.42592592592592593</v>
      </c>
      <c r="DE51">
        <v>0.83333333333333337</v>
      </c>
      <c r="DF51">
        <v>0</v>
      </c>
    </row>
    <row r="52" spans="1:110" x14ac:dyDescent="0.3">
      <c r="A52" s="129">
        <v>1</v>
      </c>
      <c r="B52" s="131">
        <v>0</v>
      </c>
      <c r="C52" s="170">
        <v>2.2999999999999998</v>
      </c>
      <c r="D52" s="171">
        <v>56</v>
      </c>
      <c r="E52" s="130">
        <v>9</v>
      </c>
      <c r="F52" s="203">
        <v>1.9990000000000001</v>
      </c>
      <c r="G52" s="130">
        <v>75</v>
      </c>
      <c r="H52" s="130">
        <v>0</v>
      </c>
      <c r="I52" s="130">
        <v>72</v>
      </c>
      <c r="J52" s="130">
        <v>49</v>
      </c>
      <c r="K52" s="130">
        <v>7</v>
      </c>
      <c r="L52" s="130">
        <v>4</v>
      </c>
      <c r="M52" s="204">
        <v>41</v>
      </c>
      <c r="N52" s="171">
        <v>33</v>
      </c>
      <c r="O52" s="172">
        <v>182</v>
      </c>
      <c r="P52" s="172">
        <v>189</v>
      </c>
      <c r="Q52" s="170">
        <v>10.9</v>
      </c>
      <c r="R52" s="130">
        <v>0</v>
      </c>
      <c r="S52" s="208"/>
      <c r="T52" s="208"/>
      <c r="U52" s="208"/>
      <c r="V52" s="208"/>
      <c r="W52" s="208"/>
      <c r="X52" s="208"/>
      <c r="Y52" s="208"/>
      <c r="Z52" s="208"/>
      <c r="AA52" s="208"/>
      <c r="AB52" s="208"/>
      <c r="AC52" s="208"/>
      <c r="AD52" s="208"/>
      <c r="AE52" s="208"/>
      <c r="AF52" s="208"/>
      <c r="AG52" s="208"/>
      <c r="AH52" s="208"/>
      <c r="AI52" s="208"/>
      <c r="AJ52" s="208"/>
      <c r="AK52" s="208"/>
      <c r="AL52" s="208"/>
      <c r="AM52" s="208"/>
      <c r="AN52" s="208"/>
      <c r="AO52" s="208"/>
      <c r="AP52" s="208"/>
      <c r="AR52">
        <v>0</v>
      </c>
      <c r="AS52">
        <v>0</v>
      </c>
      <c r="AT52">
        <v>2.5</v>
      </c>
      <c r="AU52">
        <v>66</v>
      </c>
      <c r="AV52">
        <v>9</v>
      </c>
      <c r="AW52">
        <v>9.1999999999999998E-2</v>
      </c>
      <c r="AX52">
        <v>230</v>
      </c>
      <c r="AY52">
        <v>4</v>
      </c>
      <c r="AZ52">
        <v>137</v>
      </c>
      <c r="BA52">
        <v>43</v>
      </c>
      <c r="BB52">
        <v>12</v>
      </c>
      <c r="BC52">
        <v>3</v>
      </c>
      <c r="BD52">
        <v>36</v>
      </c>
      <c r="BE52">
        <v>65</v>
      </c>
      <c r="BF52">
        <v>165</v>
      </c>
      <c r="BG52">
        <v>174</v>
      </c>
      <c r="BH52">
        <v>15.9</v>
      </c>
      <c r="BI52" s="117">
        <v>0</v>
      </c>
      <c r="BJ52" s="113">
        <v>1</v>
      </c>
      <c r="BK52" s="118">
        <v>1</v>
      </c>
      <c r="BL52">
        <v>0</v>
      </c>
      <c r="BM52">
        <v>0.82332954455847129</v>
      </c>
      <c r="BN52" s="117">
        <v>0.82332954455847129</v>
      </c>
      <c r="BO52" s="118">
        <v>0.17667045544152871</v>
      </c>
      <c r="BP52" s="117">
        <v>-1.7334691154385937</v>
      </c>
      <c r="BQ52" s="118">
        <v>0</v>
      </c>
      <c r="BR52">
        <v>4.6602559692328551</v>
      </c>
      <c r="CY52">
        <v>0.56718699422226271</v>
      </c>
      <c r="CZ52">
        <v>0</v>
      </c>
      <c r="DA52">
        <v>1</v>
      </c>
      <c r="DB52">
        <v>31</v>
      </c>
      <c r="DC52">
        <v>17</v>
      </c>
      <c r="DD52">
        <v>0.42592592592592593</v>
      </c>
      <c r="DE52">
        <v>0.82291666666666663</v>
      </c>
      <c r="DF52">
        <v>1.5239197530864173E-2</v>
      </c>
    </row>
    <row r="53" spans="1:110" x14ac:dyDescent="0.3">
      <c r="A53" s="129">
        <v>1</v>
      </c>
      <c r="B53" s="131">
        <v>0</v>
      </c>
      <c r="C53" s="170">
        <v>2.1</v>
      </c>
      <c r="D53" s="171">
        <v>53</v>
      </c>
      <c r="E53" s="130">
        <v>2</v>
      </c>
      <c r="F53" s="203">
        <v>2.8719999999999999</v>
      </c>
      <c r="G53" s="130">
        <v>144</v>
      </c>
      <c r="H53" s="130">
        <v>6</v>
      </c>
      <c r="I53" s="130">
        <v>73</v>
      </c>
      <c r="J53" s="130">
        <v>35</v>
      </c>
      <c r="K53" s="130">
        <v>4</v>
      </c>
      <c r="L53" s="130">
        <v>3</v>
      </c>
      <c r="M53" s="204">
        <v>50</v>
      </c>
      <c r="N53" s="171">
        <v>34</v>
      </c>
      <c r="O53" s="172">
        <v>165</v>
      </c>
      <c r="P53" s="172">
        <v>171</v>
      </c>
      <c r="Q53" s="170">
        <v>8.6999999999999993</v>
      </c>
      <c r="R53" s="130">
        <v>1</v>
      </c>
      <c r="S53" s="208"/>
      <c r="T53" s="208"/>
      <c r="U53" s="208"/>
      <c r="V53" s="208"/>
      <c r="W53" s="208"/>
      <c r="X53" s="208"/>
      <c r="Y53" s="208"/>
      <c r="Z53" s="208"/>
      <c r="AA53" s="208"/>
      <c r="AB53" s="208"/>
      <c r="AC53" s="208"/>
      <c r="AD53" s="208"/>
      <c r="AE53" s="208"/>
      <c r="AF53" s="208"/>
      <c r="AG53" s="208"/>
      <c r="AH53" s="208"/>
      <c r="AI53" s="208"/>
      <c r="AJ53" s="208"/>
      <c r="AK53" s="208"/>
      <c r="AL53" s="208"/>
      <c r="AM53" s="208"/>
      <c r="AN53" s="208"/>
      <c r="AO53" s="208"/>
      <c r="AP53" s="208"/>
      <c r="AR53">
        <v>0</v>
      </c>
      <c r="AS53">
        <v>0</v>
      </c>
      <c r="AT53">
        <v>2.5</v>
      </c>
      <c r="AU53">
        <v>70</v>
      </c>
      <c r="AV53">
        <v>20</v>
      </c>
      <c r="AW53">
        <v>0.40799999999999997</v>
      </c>
      <c r="AX53">
        <v>175</v>
      </c>
      <c r="AY53">
        <v>2</v>
      </c>
      <c r="AZ53">
        <v>96</v>
      </c>
      <c r="BA53">
        <v>42</v>
      </c>
      <c r="BB53">
        <v>7</v>
      </c>
      <c r="BC53">
        <v>6</v>
      </c>
      <c r="BD53">
        <v>47</v>
      </c>
      <c r="BE53">
        <v>49</v>
      </c>
      <c r="BF53">
        <v>161</v>
      </c>
      <c r="BG53">
        <v>168</v>
      </c>
      <c r="BH53">
        <v>11.1</v>
      </c>
      <c r="BI53" s="117">
        <v>0</v>
      </c>
      <c r="BJ53" s="113">
        <v>1</v>
      </c>
      <c r="BK53" s="118">
        <v>1</v>
      </c>
      <c r="BL53">
        <v>0</v>
      </c>
      <c r="BM53">
        <v>0.59193291079115029</v>
      </c>
      <c r="BN53" s="117">
        <v>0.59193291079115029</v>
      </c>
      <c r="BO53" s="118">
        <v>0.40806708920884971</v>
      </c>
      <c r="BP53" s="117">
        <v>-0.89632368376040283</v>
      </c>
      <c r="BQ53" s="118">
        <v>0</v>
      </c>
      <c r="BR53">
        <v>1.4505774330852681</v>
      </c>
      <c r="CY53">
        <v>0.57063666752201647</v>
      </c>
      <c r="CZ53">
        <v>1</v>
      </c>
      <c r="DA53">
        <v>0</v>
      </c>
      <c r="DB53">
        <v>32</v>
      </c>
      <c r="DC53">
        <v>17</v>
      </c>
      <c r="DD53">
        <v>0.40740740740740744</v>
      </c>
      <c r="DE53">
        <v>0.82291666666666663</v>
      </c>
      <c r="DF53">
        <v>0</v>
      </c>
    </row>
    <row r="54" spans="1:110" x14ac:dyDescent="0.3">
      <c r="A54" s="129">
        <v>0</v>
      </c>
      <c r="B54" s="131">
        <v>0</v>
      </c>
      <c r="C54" s="170">
        <v>2.5</v>
      </c>
      <c r="D54" s="171">
        <v>62</v>
      </c>
      <c r="E54" s="130">
        <v>21</v>
      </c>
      <c r="F54" s="203">
        <v>0.73399999999999999</v>
      </c>
      <c r="G54" s="130">
        <v>152</v>
      </c>
      <c r="H54" s="130">
        <v>3</v>
      </c>
      <c r="I54" s="130">
        <v>111</v>
      </c>
      <c r="J54" s="130">
        <v>44</v>
      </c>
      <c r="K54" s="130">
        <v>5</v>
      </c>
      <c r="L54" s="130">
        <v>3</v>
      </c>
      <c r="M54" s="204">
        <v>47</v>
      </c>
      <c r="N54" s="171">
        <v>43</v>
      </c>
      <c r="O54" s="172">
        <v>164</v>
      </c>
      <c r="P54" s="172">
        <v>169</v>
      </c>
      <c r="Q54" s="170">
        <v>9.5</v>
      </c>
      <c r="R54" s="130">
        <v>1</v>
      </c>
      <c r="S54" s="208"/>
      <c r="T54" s="208"/>
      <c r="U54" s="208"/>
      <c r="V54" s="208"/>
      <c r="W54" s="208"/>
      <c r="X54" s="208"/>
      <c r="Y54" s="208"/>
      <c r="Z54" s="208"/>
      <c r="AA54" s="208"/>
      <c r="AB54" s="208"/>
      <c r="AC54" s="208"/>
      <c r="AD54" s="208"/>
      <c r="AE54" s="208"/>
      <c r="AF54" s="208"/>
      <c r="AG54" s="208"/>
      <c r="AH54" s="208"/>
      <c r="AI54" s="208"/>
      <c r="AJ54" s="208"/>
      <c r="AK54" s="208"/>
      <c r="AL54" s="208"/>
      <c r="AM54" s="208"/>
      <c r="AN54" s="208"/>
      <c r="AO54" s="208"/>
      <c r="AP54" s="208"/>
      <c r="AR54">
        <v>0</v>
      </c>
      <c r="AS54">
        <v>0</v>
      </c>
      <c r="AT54">
        <v>3</v>
      </c>
      <c r="AU54">
        <v>67</v>
      </c>
      <c r="AV54">
        <v>13</v>
      </c>
      <c r="AW54">
        <v>1.4610000000000001</v>
      </c>
      <c r="AX54">
        <v>180</v>
      </c>
      <c r="AY54">
        <v>4</v>
      </c>
      <c r="AZ54">
        <v>91</v>
      </c>
      <c r="BA54">
        <v>44</v>
      </c>
      <c r="BB54">
        <v>10</v>
      </c>
      <c r="BC54">
        <v>3</v>
      </c>
      <c r="BD54">
        <v>40</v>
      </c>
      <c r="BE54">
        <v>44</v>
      </c>
      <c r="BF54">
        <v>181</v>
      </c>
      <c r="BG54">
        <v>187</v>
      </c>
      <c r="BH54">
        <v>15.6</v>
      </c>
      <c r="BI54" s="117">
        <v>0</v>
      </c>
      <c r="BJ54" s="113">
        <v>1</v>
      </c>
      <c r="BK54" s="118">
        <v>1</v>
      </c>
      <c r="BL54">
        <v>0</v>
      </c>
      <c r="BM54">
        <v>0.88185696696405746</v>
      </c>
      <c r="BN54" s="117">
        <v>0.88185696696405746</v>
      </c>
      <c r="BO54" s="118">
        <v>0.11814303303594254</v>
      </c>
      <c r="BP54" s="117">
        <v>-2.1358592441979414</v>
      </c>
      <c r="BQ54" s="118">
        <v>0</v>
      </c>
      <c r="BR54">
        <v>7.464316297819872</v>
      </c>
      <c r="CY54">
        <v>0.57665451917085542</v>
      </c>
      <c r="CZ54">
        <v>0</v>
      </c>
      <c r="DA54">
        <v>1</v>
      </c>
      <c r="DB54">
        <v>32</v>
      </c>
      <c r="DC54">
        <v>18</v>
      </c>
      <c r="DD54">
        <v>0.40740740740740744</v>
      </c>
      <c r="DE54">
        <v>0.8125</v>
      </c>
      <c r="DF54">
        <v>0</v>
      </c>
    </row>
    <row r="55" spans="1:110" x14ac:dyDescent="0.3">
      <c r="A55" s="129">
        <v>0</v>
      </c>
      <c r="B55" s="131">
        <v>0</v>
      </c>
      <c r="C55" s="170">
        <v>1.7</v>
      </c>
      <c r="D55" s="171">
        <v>44</v>
      </c>
      <c r="E55" s="130">
        <v>4</v>
      </c>
      <c r="F55" s="203">
        <v>4.5900000000000003E-2</v>
      </c>
      <c r="G55" s="130">
        <v>104</v>
      </c>
      <c r="H55" s="130">
        <v>6</v>
      </c>
      <c r="I55" s="130">
        <v>86</v>
      </c>
      <c r="J55" s="130">
        <v>29</v>
      </c>
      <c r="K55" s="130">
        <v>2</v>
      </c>
      <c r="L55" s="130">
        <v>2</v>
      </c>
      <c r="M55" s="204">
        <v>36</v>
      </c>
      <c r="N55" s="171">
        <v>21</v>
      </c>
      <c r="O55" s="172">
        <v>164</v>
      </c>
      <c r="P55" s="172">
        <v>168</v>
      </c>
      <c r="Q55" s="170">
        <v>6.8</v>
      </c>
      <c r="R55" s="130">
        <v>1</v>
      </c>
      <c r="S55" s="208"/>
      <c r="T55" s="208"/>
      <c r="U55" s="208"/>
      <c r="V55" s="208"/>
      <c r="W55" s="208"/>
      <c r="X55" s="208"/>
      <c r="Y55" s="208"/>
      <c r="Z55" s="208"/>
      <c r="AA55" s="208"/>
      <c r="AB55" s="208"/>
      <c r="AC55" s="208"/>
      <c r="AD55" s="208"/>
      <c r="AE55" s="208"/>
      <c r="AF55" s="208"/>
      <c r="AG55" s="208"/>
      <c r="AH55" s="208"/>
      <c r="AI55" s="208"/>
      <c r="AJ55" s="208"/>
      <c r="AK55" s="208"/>
      <c r="AL55" s="208"/>
      <c r="AM55" s="208"/>
      <c r="AN55" s="208"/>
      <c r="AO55" s="208"/>
      <c r="AP55" s="208"/>
      <c r="AR55">
        <v>0</v>
      </c>
      <c r="AS55">
        <v>0</v>
      </c>
      <c r="AT55">
        <v>3.1</v>
      </c>
      <c r="AU55">
        <v>83</v>
      </c>
      <c r="AV55">
        <v>22</v>
      </c>
      <c r="AW55">
        <v>0.93600000000000005</v>
      </c>
      <c r="AX55">
        <v>203</v>
      </c>
      <c r="AY55">
        <v>2</v>
      </c>
      <c r="AZ55">
        <v>111</v>
      </c>
      <c r="BA55">
        <v>45</v>
      </c>
      <c r="BB55">
        <v>9</v>
      </c>
      <c r="BC55">
        <v>3</v>
      </c>
      <c r="BD55">
        <v>50</v>
      </c>
      <c r="BE55">
        <v>87</v>
      </c>
      <c r="BF55">
        <v>173</v>
      </c>
      <c r="BG55">
        <v>178</v>
      </c>
      <c r="BH55">
        <v>14.4</v>
      </c>
      <c r="BI55" s="117">
        <v>1</v>
      </c>
      <c r="BJ55" s="113">
        <v>0</v>
      </c>
      <c r="BK55" s="118">
        <v>1</v>
      </c>
      <c r="BL55">
        <v>1</v>
      </c>
      <c r="BM55">
        <v>0.88216545030096249</v>
      </c>
      <c r="BN55" s="117">
        <v>0.88216545030096249</v>
      </c>
      <c r="BO55" s="118">
        <v>0.11783454969903751</v>
      </c>
      <c r="BP55" s="117">
        <v>-0.12537565519204136</v>
      </c>
      <c r="BQ55" s="118">
        <v>100</v>
      </c>
      <c r="BR55">
        <v>0.13357420612974205</v>
      </c>
      <c r="CY55">
        <v>0.58074463513253083</v>
      </c>
      <c r="CZ55">
        <v>0</v>
      </c>
      <c r="DA55">
        <v>1</v>
      </c>
      <c r="DB55">
        <v>32</v>
      </c>
      <c r="DC55">
        <v>19</v>
      </c>
      <c r="DD55">
        <v>0.40740740740740744</v>
      </c>
      <c r="DE55">
        <v>0.80208333333333337</v>
      </c>
      <c r="DF55">
        <v>0</v>
      </c>
    </row>
    <row r="56" spans="1:110" x14ac:dyDescent="0.3">
      <c r="A56" s="129">
        <v>0</v>
      </c>
      <c r="B56" s="131">
        <v>0</v>
      </c>
      <c r="C56" s="170">
        <v>1.6</v>
      </c>
      <c r="D56" s="171">
        <v>41</v>
      </c>
      <c r="E56" s="130">
        <v>12</v>
      </c>
      <c r="F56" s="203">
        <v>0.879</v>
      </c>
      <c r="G56" s="130">
        <v>112</v>
      </c>
      <c r="H56" s="130">
        <v>2</v>
      </c>
      <c r="I56" s="130">
        <v>120</v>
      </c>
      <c r="J56" s="130">
        <v>39</v>
      </c>
      <c r="K56" s="130">
        <v>5</v>
      </c>
      <c r="L56" s="130">
        <v>3</v>
      </c>
      <c r="M56" s="204">
        <v>40</v>
      </c>
      <c r="N56" s="171">
        <v>14</v>
      </c>
      <c r="O56" s="172">
        <v>162</v>
      </c>
      <c r="P56" s="172">
        <v>167</v>
      </c>
      <c r="Q56" s="170">
        <v>7.2</v>
      </c>
      <c r="R56" s="130">
        <v>0</v>
      </c>
      <c r="S56" s="208"/>
      <c r="T56" s="208"/>
      <c r="U56" s="208"/>
      <c r="V56" s="208"/>
      <c r="W56" s="208"/>
      <c r="X56" s="208"/>
      <c r="Y56" s="208"/>
      <c r="Z56" s="208"/>
      <c r="AA56" s="208"/>
      <c r="AB56" s="208"/>
      <c r="AC56" s="208"/>
      <c r="AD56" s="208"/>
      <c r="AE56" s="208"/>
      <c r="AF56" s="208"/>
      <c r="AG56" s="208"/>
      <c r="AH56" s="208"/>
      <c r="AI56" s="208"/>
      <c r="AJ56" s="208"/>
      <c r="AK56" s="208"/>
      <c r="AL56" s="208"/>
      <c r="AM56" s="208"/>
      <c r="AN56" s="208"/>
      <c r="AO56" s="208"/>
      <c r="AP56" s="208"/>
      <c r="AR56">
        <v>0</v>
      </c>
      <c r="AS56">
        <v>0</v>
      </c>
      <c r="AT56">
        <v>3.3</v>
      </c>
      <c r="AU56">
        <v>78</v>
      </c>
      <c r="AV56">
        <v>3</v>
      </c>
      <c r="AW56">
        <v>1.6240000000000001</v>
      </c>
      <c r="AX56">
        <v>148</v>
      </c>
      <c r="AY56">
        <v>5</v>
      </c>
      <c r="AZ56">
        <v>73</v>
      </c>
      <c r="BA56">
        <v>39</v>
      </c>
      <c r="BB56">
        <v>11</v>
      </c>
      <c r="BC56">
        <v>4</v>
      </c>
      <c r="BD56">
        <v>36</v>
      </c>
      <c r="BE56">
        <v>59</v>
      </c>
      <c r="BF56">
        <v>168</v>
      </c>
      <c r="BG56">
        <v>175</v>
      </c>
      <c r="BH56">
        <v>9.1</v>
      </c>
      <c r="BI56" s="117">
        <v>1</v>
      </c>
      <c r="BJ56" s="113">
        <v>0</v>
      </c>
      <c r="BK56" s="118">
        <v>1</v>
      </c>
      <c r="BL56">
        <v>1</v>
      </c>
      <c r="BM56">
        <v>0.97799537119248847</v>
      </c>
      <c r="BN56" s="117">
        <v>0.97799537119248847</v>
      </c>
      <c r="BO56" s="118">
        <v>2.2004628807511528E-2</v>
      </c>
      <c r="BP56" s="117">
        <v>-2.2250341890535954E-2</v>
      </c>
      <c r="BQ56" s="118">
        <v>100</v>
      </c>
      <c r="BR56">
        <v>2.2499726947256268E-2</v>
      </c>
      <c r="CY56">
        <v>0.58149642252823719</v>
      </c>
      <c r="CZ56">
        <v>0</v>
      </c>
      <c r="DA56">
        <v>1</v>
      </c>
      <c r="DB56">
        <v>32</v>
      </c>
      <c r="DC56">
        <v>20</v>
      </c>
      <c r="DD56">
        <v>0.40740740740740744</v>
      </c>
      <c r="DE56">
        <v>0.79166666666666663</v>
      </c>
      <c r="DF56">
        <v>0</v>
      </c>
    </row>
    <row r="57" spans="1:110" x14ac:dyDescent="0.3">
      <c r="A57" s="129">
        <v>1</v>
      </c>
      <c r="B57" s="131">
        <v>0</v>
      </c>
      <c r="C57" s="170">
        <v>2.6</v>
      </c>
      <c r="D57" s="171">
        <v>72</v>
      </c>
      <c r="E57" s="130">
        <v>4</v>
      </c>
      <c r="F57" s="203">
        <v>1.496</v>
      </c>
      <c r="G57" s="130">
        <v>139</v>
      </c>
      <c r="H57" s="130">
        <v>2</v>
      </c>
      <c r="I57" s="130">
        <v>84</v>
      </c>
      <c r="J57" s="130">
        <v>36</v>
      </c>
      <c r="K57" s="130">
        <v>6</v>
      </c>
      <c r="L57" s="130">
        <v>3</v>
      </c>
      <c r="M57" s="204">
        <v>34</v>
      </c>
      <c r="N57" s="171">
        <v>77</v>
      </c>
      <c r="O57" s="172">
        <v>177</v>
      </c>
      <c r="P57" s="172">
        <v>184</v>
      </c>
      <c r="Q57" s="170">
        <v>11.3</v>
      </c>
      <c r="R57" s="130">
        <v>1</v>
      </c>
      <c r="S57" s="208"/>
      <c r="T57" s="208"/>
      <c r="U57" s="208"/>
      <c r="V57" s="208"/>
      <c r="W57" s="208"/>
      <c r="X57" s="208"/>
      <c r="Y57" s="208"/>
      <c r="Z57" s="208"/>
      <c r="AA57" s="208"/>
      <c r="AB57" s="208"/>
      <c r="AC57" s="208"/>
      <c r="AD57" s="208"/>
      <c r="AE57" s="208"/>
      <c r="AF57" s="208"/>
      <c r="AG57" s="208"/>
      <c r="AH57" s="208"/>
      <c r="AI57" s="208"/>
      <c r="AJ57" s="208"/>
      <c r="AK57" s="208"/>
      <c r="AL57" s="208"/>
      <c r="AM57" s="208"/>
      <c r="AN57" s="208"/>
      <c r="AO57" s="208"/>
      <c r="AP57" s="208"/>
      <c r="AR57">
        <v>0</v>
      </c>
      <c r="AS57">
        <v>0</v>
      </c>
      <c r="AT57">
        <v>3.3</v>
      </c>
      <c r="AU57">
        <v>79</v>
      </c>
      <c r="AV57">
        <v>2</v>
      </c>
      <c r="AW57">
        <v>0.54600000000000004</v>
      </c>
      <c r="AX57">
        <v>122</v>
      </c>
      <c r="AY57">
        <v>4</v>
      </c>
      <c r="AZ57">
        <v>129</v>
      </c>
      <c r="BA57">
        <v>56</v>
      </c>
      <c r="BB57">
        <v>3</v>
      </c>
      <c r="BC57">
        <v>5</v>
      </c>
      <c r="BD57">
        <v>33</v>
      </c>
      <c r="BE57">
        <v>74</v>
      </c>
      <c r="BF57">
        <v>163</v>
      </c>
      <c r="BG57">
        <v>170</v>
      </c>
      <c r="BH57">
        <v>8.1</v>
      </c>
      <c r="BI57" s="117">
        <v>1</v>
      </c>
      <c r="BJ57" s="113">
        <v>0</v>
      </c>
      <c r="BK57" s="118">
        <v>1</v>
      </c>
      <c r="BL57">
        <v>1</v>
      </c>
      <c r="BM57">
        <v>0.44266671047814948</v>
      </c>
      <c r="BN57" s="117">
        <v>0.44266671047814948</v>
      </c>
      <c r="BO57" s="118">
        <v>0.55733328952185057</v>
      </c>
      <c r="BP57" s="117">
        <v>-0.81493813864214926</v>
      </c>
      <c r="BQ57" s="118">
        <v>0</v>
      </c>
      <c r="BR57">
        <v>1.2590359209976354</v>
      </c>
      <c r="CY57">
        <v>0.58854124814548603</v>
      </c>
      <c r="CZ57">
        <v>0</v>
      </c>
      <c r="DA57">
        <v>1</v>
      </c>
      <c r="DB57">
        <v>32</v>
      </c>
      <c r="DC57">
        <v>21</v>
      </c>
      <c r="DD57">
        <v>0.40740740740740744</v>
      </c>
      <c r="DE57">
        <v>0.78125</v>
      </c>
      <c r="DF57">
        <v>1.4467592592592657E-2</v>
      </c>
    </row>
    <row r="58" spans="1:110" x14ac:dyDescent="0.3">
      <c r="A58" s="129">
        <v>0</v>
      </c>
      <c r="B58" s="131">
        <v>0</v>
      </c>
      <c r="C58" s="170">
        <v>2</v>
      </c>
      <c r="D58" s="171">
        <v>55</v>
      </c>
      <c r="E58" s="130">
        <v>14</v>
      </c>
      <c r="F58" s="203">
        <v>0.65500000000000003</v>
      </c>
      <c r="G58" s="130">
        <v>150</v>
      </c>
      <c r="H58" s="130">
        <v>3</v>
      </c>
      <c r="I58" s="130">
        <v>108</v>
      </c>
      <c r="J58" s="130">
        <v>37</v>
      </c>
      <c r="K58" s="130">
        <v>9</v>
      </c>
      <c r="L58" s="130">
        <v>2</v>
      </c>
      <c r="M58" s="204">
        <v>40</v>
      </c>
      <c r="N58" s="171">
        <v>35</v>
      </c>
      <c r="O58" s="172">
        <v>163</v>
      </c>
      <c r="P58" s="172">
        <v>168</v>
      </c>
      <c r="Q58" s="170">
        <v>9.4</v>
      </c>
      <c r="R58" s="130">
        <v>1</v>
      </c>
      <c r="S58" s="208"/>
      <c r="T58" s="208"/>
      <c r="U58" s="208"/>
      <c r="V58" s="208"/>
      <c r="W58" s="208"/>
      <c r="X58" s="208"/>
      <c r="Y58" s="208"/>
      <c r="Z58" s="208"/>
      <c r="AA58" s="208"/>
      <c r="AB58" s="208"/>
      <c r="AC58" s="208"/>
      <c r="AD58" s="208"/>
      <c r="AE58" s="208"/>
      <c r="AF58" s="208"/>
      <c r="AG58" s="208"/>
      <c r="AH58" s="208"/>
      <c r="AI58" s="208"/>
      <c r="AJ58" s="208"/>
      <c r="AK58" s="208"/>
      <c r="AL58" s="208"/>
      <c r="AM58" s="208"/>
      <c r="AN58" s="208"/>
      <c r="AO58" s="208"/>
      <c r="AP58" s="208"/>
      <c r="AR58">
        <v>0</v>
      </c>
      <c r="AS58">
        <v>0</v>
      </c>
      <c r="AT58">
        <v>3.5</v>
      </c>
      <c r="AU58">
        <v>88</v>
      </c>
      <c r="AV58">
        <v>18</v>
      </c>
      <c r="AW58">
        <v>1</v>
      </c>
      <c r="AX58">
        <v>283</v>
      </c>
      <c r="AY58">
        <v>2</v>
      </c>
      <c r="AZ58">
        <v>104</v>
      </c>
      <c r="BA58">
        <v>40</v>
      </c>
      <c r="BB58">
        <v>8</v>
      </c>
      <c r="BC58">
        <v>3</v>
      </c>
      <c r="BD58">
        <v>43</v>
      </c>
      <c r="BE58">
        <v>64</v>
      </c>
      <c r="BF58">
        <v>167</v>
      </c>
      <c r="BG58">
        <v>177</v>
      </c>
      <c r="BH58">
        <v>15.8</v>
      </c>
      <c r="BI58" s="117">
        <v>1</v>
      </c>
      <c r="BJ58" s="113">
        <v>0</v>
      </c>
      <c r="BK58" s="118">
        <v>1</v>
      </c>
      <c r="BL58">
        <v>1</v>
      </c>
      <c r="BM58">
        <v>0.9613430872520401</v>
      </c>
      <c r="BN58" s="117">
        <v>0.9613430872520401</v>
      </c>
      <c r="BO58" s="118">
        <v>3.8656912747959904E-2</v>
      </c>
      <c r="BP58" s="117">
        <v>-3.9423923056893566E-2</v>
      </c>
      <c r="BQ58" s="118">
        <v>100</v>
      </c>
      <c r="BR58">
        <v>4.02113597742291E-2</v>
      </c>
      <c r="CY58">
        <v>0.59193291079115029</v>
      </c>
      <c r="CZ58">
        <v>1</v>
      </c>
      <c r="DA58">
        <v>0</v>
      </c>
      <c r="DB58">
        <v>33</v>
      </c>
      <c r="DC58">
        <v>21</v>
      </c>
      <c r="DD58">
        <v>0.38888888888888884</v>
      </c>
      <c r="DE58">
        <v>0.78125</v>
      </c>
      <c r="DF58">
        <v>0</v>
      </c>
    </row>
    <row r="59" spans="1:110" x14ac:dyDescent="0.3">
      <c r="A59" s="129">
        <v>1</v>
      </c>
      <c r="B59" s="131">
        <v>1</v>
      </c>
      <c r="C59" s="170">
        <v>1.8</v>
      </c>
      <c r="D59" s="171">
        <v>48</v>
      </c>
      <c r="E59" s="130">
        <v>10</v>
      </c>
      <c r="F59" s="203">
        <v>1.6439999999999999</v>
      </c>
      <c r="G59" s="130">
        <v>60</v>
      </c>
      <c r="H59" s="130">
        <v>3</v>
      </c>
      <c r="I59" s="130">
        <v>118</v>
      </c>
      <c r="J59" s="130">
        <v>34</v>
      </c>
      <c r="K59" s="130">
        <v>19</v>
      </c>
      <c r="L59" s="130">
        <v>1</v>
      </c>
      <c r="M59" s="204">
        <v>39</v>
      </c>
      <c r="N59" s="171">
        <v>22</v>
      </c>
      <c r="O59" s="172">
        <v>172</v>
      </c>
      <c r="P59" s="172">
        <v>180</v>
      </c>
      <c r="Q59" s="170">
        <v>8.6</v>
      </c>
      <c r="R59" s="130">
        <v>0</v>
      </c>
      <c r="S59" s="208"/>
      <c r="T59" s="208"/>
      <c r="U59" s="208"/>
      <c r="V59" s="208"/>
      <c r="W59" s="208"/>
      <c r="X59" s="208"/>
      <c r="Y59" s="208"/>
      <c r="Z59" s="208"/>
      <c r="AA59" s="208"/>
      <c r="AB59" s="208"/>
      <c r="AC59" s="208"/>
      <c r="AD59" s="208"/>
      <c r="AE59" s="208"/>
      <c r="AF59" s="208"/>
      <c r="AG59" s="208"/>
      <c r="AH59" s="208"/>
      <c r="AI59" s="208"/>
      <c r="AJ59" s="208"/>
      <c r="AK59" s="208"/>
      <c r="AL59" s="208"/>
      <c r="AM59" s="208"/>
      <c r="AN59" s="208"/>
      <c r="AO59" s="208"/>
      <c r="AP59" s="208"/>
      <c r="AR59">
        <v>0</v>
      </c>
      <c r="AS59">
        <v>0</v>
      </c>
      <c r="AT59">
        <v>3.6</v>
      </c>
      <c r="AU59">
        <v>91</v>
      </c>
      <c r="AV59">
        <v>2</v>
      </c>
      <c r="AW59">
        <v>1.968</v>
      </c>
      <c r="AX59">
        <v>164</v>
      </c>
      <c r="AY59">
        <v>1</v>
      </c>
      <c r="AZ59">
        <v>86</v>
      </c>
      <c r="BA59">
        <v>33</v>
      </c>
      <c r="BB59">
        <v>5</v>
      </c>
      <c r="BC59">
        <v>2</v>
      </c>
      <c r="BD59">
        <v>37</v>
      </c>
      <c r="BE59">
        <v>98</v>
      </c>
      <c r="BF59">
        <v>183</v>
      </c>
      <c r="BG59">
        <v>194</v>
      </c>
      <c r="BH59">
        <v>14.8</v>
      </c>
      <c r="BI59" s="117">
        <v>1</v>
      </c>
      <c r="BJ59" s="113">
        <v>0</v>
      </c>
      <c r="BK59" s="118">
        <v>1</v>
      </c>
      <c r="BL59">
        <v>1</v>
      </c>
      <c r="BM59">
        <v>0.97411634097392352</v>
      </c>
      <c r="BN59" s="117">
        <v>0.97411634097392352</v>
      </c>
      <c r="BO59" s="118">
        <v>2.5883659026076478E-2</v>
      </c>
      <c r="BP59" s="117">
        <v>-2.6224535887640198E-2</v>
      </c>
      <c r="BQ59" s="118">
        <v>100</v>
      </c>
      <c r="BR59">
        <v>2.6571424723455458E-2</v>
      </c>
      <c r="CY59">
        <v>0.59292366067217239</v>
      </c>
      <c r="CZ59">
        <v>0</v>
      </c>
      <c r="DA59">
        <v>1</v>
      </c>
      <c r="DB59">
        <v>33</v>
      </c>
      <c r="DC59">
        <v>22</v>
      </c>
      <c r="DD59">
        <v>0.38888888888888884</v>
      </c>
      <c r="DE59">
        <v>0.77083333333333337</v>
      </c>
      <c r="DF59">
        <v>0</v>
      </c>
    </row>
    <row r="60" spans="1:110" x14ac:dyDescent="0.3">
      <c r="A60" s="129">
        <v>1</v>
      </c>
      <c r="B60" s="131">
        <v>1</v>
      </c>
      <c r="C60" s="170">
        <v>2.9</v>
      </c>
      <c r="D60" s="171">
        <v>76</v>
      </c>
      <c r="E60" s="130">
        <v>5</v>
      </c>
      <c r="F60" s="203">
        <v>0.81899999999999995</v>
      </c>
      <c r="G60" s="130">
        <v>266</v>
      </c>
      <c r="H60" s="130">
        <v>4</v>
      </c>
      <c r="I60" s="130">
        <v>92</v>
      </c>
      <c r="J60" s="130">
        <v>52</v>
      </c>
      <c r="K60" s="130">
        <v>18</v>
      </c>
      <c r="L60" s="130">
        <v>5</v>
      </c>
      <c r="M60" s="204">
        <v>34</v>
      </c>
      <c r="N60" s="171">
        <v>87</v>
      </c>
      <c r="O60" s="172">
        <v>178</v>
      </c>
      <c r="P60" s="172">
        <v>186</v>
      </c>
      <c r="Q60" s="170">
        <v>17.100000000000001</v>
      </c>
      <c r="R60" s="130">
        <v>0</v>
      </c>
      <c r="S60" s="208"/>
      <c r="T60" s="208"/>
      <c r="U60" s="208"/>
      <c r="V60" s="208"/>
      <c r="W60" s="208"/>
      <c r="X60" s="208"/>
      <c r="Y60" s="208"/>
      <c r="Z60" s="208"/>
      <c r="AA60" s="208"/>
      <c r="AB60" s="208"/>
      <c r="AC60" s="208"/>
      <c r="AD60" s="208"/>
      <c r="AE60" s="208"/>
      <c r="AF60" s="208"/>
      <c r="AG60" s="208"/>
      <c r="AH60" s="208"/>
      <c r="AI60" s="208"/>
      <c r="AJ60" s="208"/>
      <c r="AK60" s="208"/>
      <c r="AL60" s="208"/>
      <c r="AM60" s="208"/>
      <c r="AN60" s="208"/>
      <c r="AO60" s="208"/>
      <c r="AP60" s="208"/>
      <c r="AR60">
        <v>0</v>
      </c>
      <c r="AS60">
        <v>0</v>
      </c>
      <c r="AT60">
        <v>3.6</v>
      </c>
      <c r="AU60">
        <v>96</v>
      </c>
      <c r="AV60">
        <v>1</v>
      </c>
      <c r="AW60">
        <v>0.83099999999999996</v>
      </c>
      <c r="AX60">
        <v>199</v>
      </c>
      <c r="AY60">
        <v>3</v>
      </c>
      <c r="AZ60">
        <v>109</v>
      </c>
      <c r="BA60">
        <v>44</v>
      </c>
      <c r="BB60">
        <v>10</v>
      </c>
      <c r="BC60">
        <v>4</v>
      </c>
      <c r="BD60">
        <v>24</v>
      </c>
      <c r="BE60">
        <v>65</v>
      </c>
      <c r="BF60">
        <v>162</v>
      </c>
      <c r="BG60">
        <v>168</v>
      </c>
      <c r="BH60">
        <v>11.4</v>
      </c>
      <c r="BI60" s="117">
        <v>1</v>
      </c>
      <c r="BJ60" s="113">
        <v>0</v>
      </c>
      <c r="BK60" s="118">
        <v>1</v>
      </c>
      <c r="BL60">
        <v>1</v>
      </c>
      <c r="BM60">
        <v>0.90923961643278917</v>
      </c>
      <c r="BN60" s="117">
        <v>0.90923961643278917</v>
      </c>
      <c r="BO60" s="118">
        <v>9.0760383567210834E-2</v>
      </c>
      <c r="BP60" s="117">
        <v>-9.5146615105691446E-2</v>
      </c>
      <c r="BQ60" s="118">
        <v>100</v>
      </c>
      <c r="BR60">
        <v>9.9820093545076871E-2</v>
      </c>
      <c r="CY60">
        <v>0.59375224509833235</v>
      </c>
      <c r="CZ60">
        <v>0</v>
      </c>
      <c r="DA60">
        <v>1</v>
      </c>
      <c r="DB60">
        <v>33</v>
      </c>
      <c r="DC60">
        <v>23</v>
      </c>
      <c r="DD60">
        <v>0.38888888888888884</v>
      </c>
      <c r="DE60">
        <v>0.76041666666666663</v>
      </c>
      <c r="DF60">
        <v>0</v>
      </c>
    </row>
    <row r="61" spans="1:110" x14ac:dyDescent="0.3">
      <c r="A61" s="129">
        <v>1</v>
      </c>
      <c r="B61" s="131">
        <v>1</v>
      </c>
      <c r="C61" s="170">
        <v>2.4</v>
      </c>
      <c r="D61" s="171">
        <v>58</v>
      </c>
      <c r="E61" s="130">
        <v>6</v>
      </c>
      <c r="F61" s="203">
        <v>1.623</v>
      </c>
      <c r="G61" s="130">
        <v>209</v>
      </c>
      <c r="H61" s="130">
        <v>1</v>
      </c>
      <c r="I61" s="130">
        <v>88</v>
      </c>
      <c r="J61" s="130">
        <v>45</v>
      </c>
      <c r="K61" s="130">
        <v>10</v>
      </c>
      <c r="L61" s="130">
        <v>3</v>
      </c>
      <c r="M61" s="204">
        <v>38</v>
      </c>
      <c r="N61" s="171">
        <v>45</v>
      </c>
      <c r="O61" s="172">
        <v>179</v>
      </c>
      <c r="P61" s="172">
        <v>187</v>
      </c>
      <c r="Q61" s="170">
        <v>15.4</v>
      </c>
      <c r="R61" s="130">
        <v>0</v>
      </c>
      <c r="S61" s="208"/>
      <c r="T61" s="208"/>
      <c r="U61" s="208"/>
      <c r="V61" s="208"/>
      <c r="W61" s="208"/>
      <c r="X61" s="208"/>
      <c r="Y61" s="208"/>
      <c r="Z61" s="208"/>
      <c r="AA61" s="208"/>
      <c r="AB61" s="208"/>
      <c r="AC61" s="208"/>
      <c r="AD61" s="208"/>
      <c r="AE61" s="208"/>
      <c r="AF61" s="208"/>
      <c r="AG61" s="208"/>
      <c r="AH61" s="208"/>
      <c r="AI61" s="208"/>
      <c r="AJ61" s="208"/>
      <c r="AK61" s="208"/>
      <c r="AL61" s="208"/>
      <c r="AM61" s="208"/>
      <c r="AN61" s="208"/>
      <c r="AO61" s="208"/>
      <c r="AP61" s="208"/>
      <c r="AR61">
        <v>0</v>
      </c>
      <c r="AS61">
        <v>1</v>
      </c>
      <c r="AT61">
        <v>1.8</v>
      </c>
      <c r="AU61">
        <v>39</v>
      </c>
      <c r="AV61">
        <v>9</v>
      </c>
      <c r="AW61">
        <v>0.10299999999999999</v>
      </c>
      <c r="AX61">
        <v>89</v>
      </c>
      <c r="AY61">
        <v>5</v>
      </c>
      <c r="AZ61">
        <v>135</v>
      </c>
      <c r="BA61">
        <v>40</v>
      </c>
      <c r="BB61">
        <v>20</v>
      </c>
      <c r="BC61">
        <v>2</v>
      </c>
      <c r="BD61">
        <v>47</v>
      </c>
      <c r="BE61">
        <v>16</v>
      </c>
      <c r="BF61">
        <v>170</v>
      </c>
      <c r="BG61">
        <v>176</v>
      </c>
      <c r="BH61">
        <v>9</v>
      </c>
      <c r="BI61" s="117">
        <v>1</v>
      </c>
      <c r="BJ61" s="113">
        <v>0</v>
      </c>
      <c r="BK61" s="118">
        <v>1</v>
      </c>
      <c r="BL61">
        <v>1</v>
      </c>
      <c r="BM61">
        <v>0.55610010216617534</v>
      </c>
      <c r="BN61" s="117">
        <v>0.55610010216617534</v>
      </c>
      <c r="BO61" s="118">
        <v>0.44389989783382466</v>
      </c>
      <c r="BP61" s="117">
        <v>-0.58680696106956476</v>
      </c>
      <c r="BQ61" s="118">
        <v>100</v>
      </c>
      <c r="BR61">
        <v>0.79823739665700932</v>
      </c>
      <c r="CY61">
        <v>0.59721132745787064</v>
      </c>
      <c r="CZ61">
        <v>0</v>
      </c>
      <c r="DA61">
        <v>1</v>
      </c>
      <c r="DB61">
        <v>33</v>
      </c>
      <c r="DC61">
        <v>24</v>
      </c>
      <c r="DD61">
        <v>0.38888888888888884</v>
      </c>
      <c r="DE61">
        <v>0.75</v>
      </c>
      <c r="DF61">
        <v>0</v>
      </c>
    </row>
    <row r="62" spans="1:110" x14ac:dyDescent="0.3">
      <c r="A62" s="129">
        <v>1</v>
      </c>
      <c r="B62" s="131">
        <v>0</v>
      </c>
      <c r="C62" s="170">
        <v>2.2000000000000002</v>
      </c>
      <c r="D62" s="171">
        <v>51</v>
      </c>
      <c r="E62" s="130">
        <v>6</v>
      </c>
      <c r="F62" s="203">
        <v>1.0840000000000001</v>
      </c>
      <c r="G62" s="130">
        <v>181</v>
      </c>
      <c r="H62" s="130">
        <v>2</v>
      </c>
      <c r="I62" s="130">
        <v>101</v>
      </c>
      <c r="J62" s="130">
        <v>53</v>
      </c>
      <c r="K62" s="130">
        <v>9</v>
      </c>
      <c r="L62" s="130">
        <v>4</v>
      </c>
      <c r="M62" s="204">
        <v>37</v>
      </c>
      <c r="N62" s="171">
        <v>33</v>
      </c>
      <c r="O62" s="172">
        <v>164</v>
      </c>
      <c r="P62" s="172">
        <v>170</v>
      </c>
      <c r="Q62" s="170">
        <v>11</v>
      </c>
      <c r="R62" s="130">
        <v>0</v>
      </c>
      <c r="S62" s="208"/>
      <c r="T62" s="208"/>
      <c r="U62" s="208"/>
      <c r="V62" s="208"/>
      <c r="W62" s="208"/>
      <c r="X62" s="208"/>
      <c r="Y62" s="208"/>
      <c r="Z62" s="208"/>
      <c r="AA62" s="208"/>
      <c r="AB62" s="208"/>
      <c r="AC62" s="208"/>
      <c r="AD62" s="208"/>
      <c r="AE62" s="208"/>
      <c r="AF62" s="208"/>
      <c r="AG62" s="208"/>
      <c r="AH62" s="208"/>
      <c r="AI62" s="208"/>
      <c r="AJ62" s="208"/>
      <c r="AK62" s="208"/>
      <c r="AL62" s="208"/>
      <c r="AM62" s="208"/>
      <c r="AN62" s="208"/>
      <c r="AO62" s="208"/>
      <c r="AP62" s="208"/>
      <c r="AR62">
        <v>0</v>
      </c>
      <c r="AS62">
        <v>1</v>
      </c>
      <c r="AT62">
        <v>1.8</v>
      </c>
      <c r="AU62">
        <v>44</v>
      </c>
      <c r="AV62">
        <v>12</v>
      </c>
      <c r="AW62">
        <v>0.97399999999999998</v>
      </c>
      <c r="AX62">
        <v>117</v>
      </c>
      <c r="AY62">
        <v>3</v>
      </c>
      <c r="AZ62">
        <v>96</v>
      </c>
      <c r="BA62">
        <v>33</v>
      </c>
      <c r="BB62">
        <v>6</v>
      </c>
      <c r="BC62">
        <v>2</v>
      </c>
      <c r="BD62">
        <v>40</v>
      </c>
      <c r="BE62">
        <v>22</v>
      </c>
      <c r="BF62">
        <v>165</v>
      </c>
      <c r="BG62">
        <v>170</v>
      </c>
      <c r="BH62">
        <v>7.4</v>
      </c>
      <c r="BI62" s="117">
        <v>0</v>
      </c>
      <c r="BJ62" s="113">
        <v>1</v>
      </c>
      <c r="BK62" s="118">
        <v>1</v>
      </c>
      <c r="BL62">
        <v>0</v>
      </c>
      <c r="BM62">
        <v>0.51082186810943253</v>
      </c>
      <c r="BN62" s="117">
        <v>0.51082186810943253</v>
      </c>
      <c r="BO62" s="118">
        <v>0.48917813189056747</v>
      </c>
      <c r="BP62" s="117">
        <v>-0.71502857794552777</v>
      </c>
      <c r="BQ62" s="118">
        <v>0</v>
      </c>
      <c r="BR62">
        <v>1.0442451017489613</v>
      </c>
      <c r="CY62">
        <v>0.60057728646825137</v>
      </c>
      <c r="CZ62">
        <v>0</v>
      </c>
      <c r="DA62">
        <v>1</v>
      </c>
      <c r="DB62">
        <v>33</v>
      </c>
      <c r="DC62">
        <v>25</v>
      </c>
      <c r="DD62">
        <v>0.38888888888888884</v>
      </c>
      <c r="DE62">
        <v>0.73958333333333326</v>
      </c>
      <c r="DF62">
        <v>0</v>
      </c>
    </row>
    <row r="63" spans="1:110" x14ac:dyDescent="0.3">
      <c r="A63" s="129">
        <v>0</v>
      </c>
      <c r="B63" s="131">
        <v>0</v>
      </c>
      <c r="C63" s="170">
        <v>3</v>
      </c>
      <c r="D63" s="171">
        <v>67</v>
      </c>
      <c r="E63" s="130">
        <v>13</v>
      </c>
      <c r="F63" s="203">
        <v>1.4610000000000001</v>
      </c>
      <c r="G63" s="130">
        <v>180</v>
      </c>
      <c r="H63" s="130">
        <v>4</v>
      </c>
      <c r="I63" s="130">
        <v>91</v>
      </c>
      <c r="J63" s="130">
        <v>44</v>
      </c>
      <c r="K63" s="130">
        <v>10</v>
      </c>
      <c r="L63" s="130">
        <v>3</v>
      </c>
      <c r="M63" s="204">
        <v>40</v>
      </c>
      <c r="N63" s="171">
        <v>44</v>
      </c>
      <c r="O63" s="172">
        <v>181</v>
      </c>
      <c r="P63" s="172">
        <v>187</v>
      </c>
      <c r="Q63" s="170">
        <v>15.6</v>
      </c>
      <c r="R63" s="130">
        <v>0</v>
      </c>
      <c r="S63" s="208"/>
      <c r="T63" s="208"/>
      <c r="U63" s="208"/>
      <c r="V63" s="208"/>
      <c r="W63" s="208"/>
      <c r="X63" s="208"/>
      <c r="Y63" s="208"/>
      <c r="Z63" s="208"/>
      <c r="AA63" s="208"/>
      <c r="AB63" s="208"/>
      <c r="AC63" s="208"/>
      <c r="AD63" s="208"/>
      <c r="AE63" s="208"/>
      <c r="AF63" s="208"/>
      <c r="AG63" s="208"/>
      <c r="AH63" s="208"/>
      <c r="AI63" s="208"/>
      <c r="AJ63" s="208"/>
      <c r="AK63" s="208"/>
      <c r="AL63" s="208"/>
      <c r="AM63" s="208"/>
      <c r="AN63" s="208"/>
      <c r="AO63" s="208"/>
      <c r="AP63" s="208"/>
      <c r="AR63">
        <v>0</v>
      </c>
      <c r="AS63">
        <v>1</v>
      </c>
      <c r="AT63">
        <v>1.8</v>
      </c>
      <c r="AU63">
        <v>44</v>
      </c>
      <c r="AV63">
        <v>12</v>
      </c>
      <c r="AW63">
        <v>2.3239999999999998</v>
      </c>
      <c r="AX63">
        <v>97</v>
      </c>
      <c r="AY63">
        <v>2</v>
      </c>
      <c r="AZ63">
        <v>101</v>
      </c>
      <c r="BA63">
        <v>49</v>
      </c>
      <c r="BB63">
        <v>19</v>
      </c>
      <c r="BC63">
        <v>3</v>
      </c>
      <c r="BD63">
        <v>32</v>
      </c>
      <c r="BE63">
        <v>21</v>
      </c>
      <c r="BF63">
        <v>172</v>
      </c>
      <c r="BG63">
        <v>179</v>
      </c>
      <c r="BH63">
        <v>9.4</v>
      </c>
      <c r="BI63" s="117">
        <v>1</v>
      </c>
      <c r="BJ63" s="113">
        <v>0</v>
      </c>
      <c r="BK63" s="118">
        <v>1</v>
      </c>
      <c r="BL63">
        <v>1</v>
      </c>
      <c r="BM63">
        <v>0.64735921755556269</v>
      </c>
      <c r="BN63" s="117">
        <v>0.64735921755556269</v>
      </c>
      <c r="BO63" s="118">
        <v>0.35264078244443731</v>
      </c>
      <c r="BP63" s="117">
        <v>-0.43485393367321823</v>
      </c>
      <c r="BQ63" s="118">
        <v>100</v>
      </c>
      <c r="BR63">
        <v>0.54473740835268203</v>
      </c>
      <c r="CY63">
        <v>0.60373599775183262</v>
      </c>
      <c r="CZ63">
        <v>0</v>
      </c>
      <c r="DA63">
        <v>1</v>
      </c>
      <c r="DB63">
        <v>33</v>
      </c>
      <c r="DC63">
        <v>26</v>
      </c>
      <c r="DD63">
        <v>0.38888888888888884</v>
      </c>
      <c r="DE63">
        <v>0.72916666666666674</v>
      </c>
      <c r="DF63">
        <v>0</v>
      </c>
    </row>
    <row r="64" spans="1:110" x14ac:dyDescent="0.3">
      <c r="A64" s="129">
        <v>0</v>
      </c>
      <c r="B64" s="131">
        <v>0</v>
      </c>
      <c r="C64" s="170">
        <v>1.8</v>
      </c>
      <c r="D64" s="171">
        <v>50</v>
      </c>
      <c r="E64" s="130">
        <v>3</v>
      </c>
      <c r="F64" s="203">
        <v>0.53200000000000003</v>
      </c>
      <c r="G64" s="130">
        <v>111</v>
      </c>
      <c r="H64" s="130">
        <v>2</v>
      </c>
      <c r="I64" s="130">
        <v>120</v>
      </c>
      <c r="J64" s="130">
        <v>46</v>
      </c>
      <c r="K64" s="130">
        <v>3</v>
      </c>
      <c r="L64" s="130">
        <v>4</v>
      </c>
      <c r="M64" s="204">
        <v>32</v>
      </c>
      <c r="N64" s="171">
        <v>26</v>
      </c>
      <c r="O64" s="172">
        <v>164</v>
      </c>
      <c r="P64" s="172">
        <v>172</v>
      </c>
      <c r="Q64" s="170">
        <v>7.6</v>
      </c>
      <c r="R64" s="130">
        <v>0</v>
      </c>
      <c r="S64" s="208"/>
      <c r="T64" s="208"/>
      <c r="U64" s="208"/>
      <c r="V64" s="208"/>
      <c r="W64" s="208"/>
      <c r="X64" s="208"/>
      <c r="Y64" s="208"/>
      <c r="Z64" s="208"/>
      <c r="AA64" s="208"/>
      <c r="AB64" s="208"/>
      <c r="AC64" s="208"/>
      <c r="AD64" s="208"/>
      <c r="AE64" s="208"/>
      <c r="AF64" s="208"/>
      <c r="AG64" s="208"/>
      <c r="AH64" s="208"/>
      <c r="AI64" s="208"/>
      <c r="AJ64" s="208"/>
      <c r="AK64" s="208"/>
      <c r="AL64" s="208"/>
      <c r="AM64" s="208"/>
      <c r="AN64" s="208"/>
      <c r="AO64" s="208"/>
      <c r="AP64" s="208"/>
      <c r="AR64">
        <v>0</v>
      </c>
      <c r="AS64">
        <v>1</v>
      </c>
      <c r="AT64">
        <v>1.8</v>
      </c>
      <c r="AU64">
        <v>51</v>
      </c>
      <c r="AV64">
        <v>18</v>
      </c>
      <c r="AW64">
        <v>0.23100000000000001</v>
      </c>
      <c r="AX64">
        <v>109</v>
      </c>
      <c r="AY64">
        <v>5</v>
      </c>
      <c r="AZ64">
        <v>111</v>
      </c>
      <c r="BA64">
        <v>41</v>
      </c>
      <c r="BB64">
        <v>7</v>
      </c>
      <c r="BC64">
        <v>3</v>
      </c>
      <c r="BD64">
        <v>49</v>
      </c>
      <c r="BE64">
        <v>29</v>
      </c>
      <c r="BF64">
        <v>162</v>
      </c>
      <c r="BG64">
        <v>165</v>
      </c>
      <c r="BH64">
        <v>7.5</v>
      </c>
      <c r="BI64" s="117">
        <v>1</v>
      </c>
      <c r="BJ64" s="113">
        <v>0</v>
      </c>
      <c r="BK64" s="118">
        <v>1</v>
      </c>
      <c r="BL64">
        <v>1</v>
      </c>
      <c r="BM64">
        <v>0.31162566123118529</v>
      </c>
      <c r="BN64" s="117">
        <v>0.31162566123118529</v>
      </c>
      <c r="BO64" s="118">
        <v>0.68837433876881471</v>
      </c>
      <c r="BP64" s="117">
        <v>-1.1659526152596065</v>
      </c>
      <c r="BQ64" s="118">
        <v>0</v>
      </c>
      <c r="BR64">
        <v>2.2089783493732611</v>
      </c>
      <c r="CY64">
        <v>0.61736234070140361</v>
      </c>
      <c r="CZ64">
        <v>0</v>
      </c>
      <c r="DA64">
        <v>1</v>
      </c>
      <c r="DB64">
        <v>33</v>
      </c>
      <c r="DC64">
        <v>27</v>
      </c>
      <c r="DD64">
        <v>0.38888888888888884</v>
      </c>
      <c r="DE64">
        <v>0.71875</v>
      </c>
      <c r="DF64">
        <v>1.3310185185185164E-2</v>
      </c>
    </row>
    <row r="65" spans="1:110" x14ac:dyDescent="0.3">
      <c r="A65" s="129">
        <v>1</v>
      </c>
      <c r="B65" s="131">
        <v>1</v>
      </c>
      <c r="C65" s="170">
        <v>2.4</v>
      </c>
      <c r="D65" s="171">
        <v>58</v>
      </c>
      <c r="E65" s="130">
        <v>2</v>
      </c>
      <c r="F65" s="203">
        <v>1.3360000000000001</v>
      </c>
      <c r="G65" s="130">
        <v>150</v>
      </c>
      <c r="H65" s="130">
        <v>2</v>
      </c>
      <c r="I65" s="130">
        <v>98</v>
      </c>
      <c r="J65" s="130">
        <v>38</v>
      </c>
      <c r="K65" s="130">
        <v>9</v>
      </c>
      <c r="L65" s="130">
        <v>2</v>
      </c>
      <c r="M65" s="204">
        <v>47</v>
      </c>
      <c r="N65" s="171">
        <v>41</v>
      </c>
      <c r="O65" s="172">
        <v>177</v>
      </c>
      <c r="P65" s="172">
        <v>183</v>
      </c>
      <c r="Q65" s="170">
        <v>11.4</v>
      </c>
      <c r="R65" s="130">
        <v>0</v>
      </c>
      <c r="S65" s="208"/>
      <c r="T65" s="208"/>
      <c r="U65" s="208"/>
      <c r="V65" s="208"/>
      <c r="W65" s="208"/>
      <c r="X65" s="208"/>
      <c r="Y65" s="208"/>
      <c r="Z65" s="208"/>
      <c r="AA65" s="208"/>
      <c r="AB65" s="208"/>
      <c r="AC65" s="208"/>
      <c r="AD65" s="208"/>
      <c r="AE65" s="208"/>
      <c r="AF65" s="208"/>
      <c r="AG65" s="208"/>
      <c r="AH65" s="208"/>
      <c r="AI65" s="208"/>
      <c r="AJ65" s="208"/>
      <c r="AK65" s="208"/>
      <c r="AL65" s="208"/>
      <c r="AM65" s="208"/>
      <c r="AN65" s="208"/>
      <c r="AO65" s="208"/>
      <c r="AP65" s="208"/>
      <c r="AR65">
        <v>0</v>
      </c>
      <c r="AS65">
        <v>1</v>
      </c>
      <c r="AT65">
        <v>1.9</v>
      </c>
      <c r="AU65">
        <v>49</v>
      </c>
      <c r="AV65">
        <v>4</v>
      </c>
      <c r="AW65">
        <v>0.124</v>
      </c>
      <c r="AX65">
        <v>77</v>
      </c>
      <c r="AY65">
        <v>3</v>
      </c>
      <c r="AZ65">
        <v>150</v>
      </c>
      <c r="BA65">
        <v>29</v>
      </c>
      <c r="BB65">
        <v>10</v>
      </c>
      <c r="BC65">
        <v>1</v>
      </c>
      <c r="BD65">
        <v>32</v>
      </c>
      <c r="BE65">
        <v>24</v>
      </c>
      <c r="BF65">
        <v>168</v>
      </c>
      <c r="BG65">
        <v>175</v>
      </c>
      <c r="BH65">
        <v>8.3000000000000007</v>
      </c>
      <c r="BI65" s="117">
        <v>0</v>
      </c>
      <c r="BJ65" s="113">
        <v>1</v>
      </c>
      <c r="BK65" s="118">
        <v>1</v>
      </c>
      <c r="BL65">
        <v>0</v>
      </c>
      <c r="BM65">
        <v>0.56178477455618303</v>
      </c>
      <c r="BN65" s="117">
        <v>0.56178477455618303</v>
      </c>
      <c r="BO65" s="118">
        <v>0.43821522544381697</v>
      </c>
      <c r="BP65" s="117">
        <v>-0.82504510700261513</v>
      </c>
      <c r="BQ65" s="118">
        <v>0</v>
      </c>
      <c r="BR65">
        <v>1.2819836964523925</v>
      </c>
      <c r="CY65">
        <v>0.62142738149659393</v>
      </c>
      <c r="CZ65">
        <v>1</v>
      </c>
      <c r="DA65">
        <v>0</v>
      </c>
      <c r="DB65">
        <v>34</v>
      </c>
      <c r="DC65">
        <v>27</v>
      </c>
      <c r="DD65">
        <v>0.37037037037037035</v>
      </c>
      <c r="DE65">
        <v>0.71875</v>
      </c>
      <c r="DF65">
        <v>1.3310185185185164E-2</v>
      </c>
    </row>
    <row r="66" spans="1:110" x14ac:dyDescent="0.3">
      <c r="A66" s="129">
        <v>1</v>
      </c>
      <c r="B66" s="131">
        <v>1</v>
      </c>
      <c r="C66" s="170">
        <v>3.6</v>
      </c>
      <c r="D66" s="171">
        <v>89</v>
      </c>
      <c r="E66" s="130">
        <v>8</v>
      </c>
      <c r="F66" s="203">
        <v>1.018</v>
      </c>
      <c r="G66" s="130">
        <v>348</v>
      </c>
      <c r="H66" s="130">
        <v>0</v>
      </c>
      <c r="I66" s="130">
        <v>98</v>
      </c>
      <c r="J66" s="130">
        <v>36</v>
      </c>
      <c r="K66" s="130">
        <v>12</v>
      </c>
      <c r="L66" s="130">
        <v>1</v>
      </c>
      <c r="M66" s="204">
        <v>40</v>
      </c>
      <c r="N66" s="171">
        <v>57</v>
      </c>
      <c r="O66" s="172">
        <v>184</v>
      </c>
      <c r="P66" s="172">
        <v>195</v>
      </c>
      <c r="Q66" s="170">
        <v>23.5</v>
      </c>
      <c r="R66" s="130">
        <v>1</v>
      </c>
      <c r="S66" s="208"/>
      <c r="T66" s="208"/>
      <c r="U66" s="208"/>
      <c r="V66" s="208"/>
      <c r="W66" s="208"/>
      <c r="X66" s="208"/>
      <c r="Y66" s="208"/>
      <c r="Z66" s="208"/>
      <c r="AA66" s="208"/>
      <c r="AB66" s="208"/>
      <c r="AC66" s="208"/>
      <c r="AD66" s="208"/>
      <c r="AE66" s="208"/>
      <c r="AF66" s="208"/>
      <c r="AG66" s="208"/>
      <c r="AH66" s="208"/>
      <c r="AI66" s="208"/>
      <c r="AJ66" s="208"/>
      <c r="AK66" s="208"/>
      <c r="AL66" s="208"/>
      <c r="AM66" s="208"/>
      <c r="AN66" s="208"/>
      <c r="AO66" s="208"/>
      <c r="AP66" s="208"/>
      <c r="AR66">
        <v>0</v>
      </c>
      <c r="AS66">
        <v>1</v>
      </c>
      <c r="AT66">
        <v>1.9</v>
      </c>
      <c r="AU66">
        <v>51</v>
      </c>
      <c r="AV66">
        <v>2</v>
      </c>
      <c r="AW66">
        <v>0.41699999999999998</v>
      </c>
      <c r="AX66">
        <v>121</v>
      </c>
      <c r="AY66">
        <v>3</v>
      </c>
      <c r="AZ66">
        <v>123</v>
      </c>
      <c r="BA66">
        <v>36</v>
      </c>
      <c r="BB66">
        <v>8</v>
      </c>
      <c r="BC66">
        <v>2</v>
      </c>
      <c r="BD66">
        <v>33</v>
      </c>
      <c r="BE66">
        <v>32</v>
      </c>
      <c r="BF66">
        <v>161</v>
      </c>
      <c r="BG66">
        <v>167</v>
      </c>
      <c r="BH66">
        <v>8</v>
      </c>
      <c r="BI66" s="117">
        <v>0</v>
      </c>
      <c r="BJ66" s="113">
        <v>1</v>
      </c>
      <c r="BK66" s="118">
        <v>1</v>
      </c>
      <c r="BL66">
        <v>0</v>
      </c>
      <c r="BM66">
        <v>0.34961706824939054</v>
      </c>
      <c r="BN66" s="117">
        <v>0.34961706824939054</v>
      </c>
      <c r="BO66" s="118">
        <v>0.65038293175060946</v>
      </c>
      <c r="BP66" s="117">
        <v>-0.43019396378874669</v>
      </c>
      <c r="BQ66" s="118">
        <v>100</v>
      </c>
      <c r="BR66">
        <v>0.53755572476101177</v>
      </c>
      <c r="CY66">
        <v>0.62425751575424959</v>
      </c>
      <c r="CZ66">
        <v>1</v>
      </c>
      <c r="DA66">
        <v>0</v>
      </c>
      <c r="DB66">
        <v>35</v>
      </c>
      <c r="DC66">
        <v>27</v>
      </c>
      <c r="DD66">
        <v>0.35185185185185186</v>
      </c>
      <c r="DE66">
        <v>0.71875</v>
      </c>
      <c r="DF66">
        <v>0</v>
      </c>
    </row>
    <row r="67" spans="1:110" x14ac:dyDescent="0.3">
      <c r="A67" s="129">
        <v>1</v>
      </c>
      <c r="B67" s="131">
        <v>0</v>
      </c>
      <c r="C67" s="170">
        <v>3.2</v>
      </c>
      <c r="D67" s="171">
        <v>76</v>
      </c>
      <c r="E67" s="130">
        <v>19</v>
      </c>
      <c r="F67" s="203">
        <v>4.2999999999999997E-2</v>
      </c>
      <c r="G67" s="130">
        <v>214</v>
      </c>
      <c r="H67" s="130">
        <v>2</v>
      </c>
      <c r="I67" s="130">
        <v>98</v>
      </c>
      <c r="J67" s="130">
        <v>42</v>
      </c>
      <c r="K67" s="130">
        <v>3</v>
      </c>
      <c r="L67" s="130">
        <v>3</v>
      </c>
      <c r="M67" s="204">
        <v>43</v>
      </c>
      <c r="N67" s="171">
        <v>59</v>
      </c>
      <c r="O67" s="172">
        <v>160</v>
      </c>
      <c r="P67" s="172">
        <v>166</v>
      </c>
      <c r="Q67" s="170">
        <v>12.4</v>
      </c>
      <c r="R67" s="130">
        <v>1</v>
      </c>
      <c r="S67" s="208"/>
      <c r="T67" s="208"/>
      <c r="U67" s="208"/>
      <c r="V67" s="208"/>
      <c r="W67" s="208"/>
      <c r="X67" s="208"/>
      <c r="Y67" s="208"/>
      <c r="Z67" s="208"/>
      <c r="AA67" s="208"/>
      <c r="AB67" s="208"/>
      <c r="AC67" s="208"/>
      <c r="AD67" s="208"/>
      <c r="AE67" s="208"/>
      <c r="AF67" s="208"/>
      <c r="AG67" s="208"/>
      <c r="AH67" s="208"/>
      <c r="AI67" s="208"/>
      <c r="AJ67" s="208"/>
      <c r="AK67" s="208"/>
      <c r="AL67" s="208"/>
      <c r="AM67" s="208"/>
      <c r="AN67" s="208"/>
      <c r="AO67" s="208"/>
      <c r="AP67" s="208"/>
      <c r="AR67">
        <v>0</v>
      </c>
      <c r="AS67">
        <v>1</v>
      </c>
      <c r="AT67">
        <v>1.9</v>
      </c>
      <c r="AU67">
        <v>53</v>
      </c>
      <c r="AV67">
        <v>13</v>
      </c>
      <c r="AW67">
        <v>0.84</v>
      </c>
      <c r="AX67">
        <v>99</v>
      </c>
      <c r="AY67">
        <v>3</v>
      </c>
      <c r="AZ67">
        <v>110</v>
      </c>
      <c r="BA67">
        <v>36</v>
      </c>
      <c r="BB67">
        <v>9</v>
      </c>
      <c r="BC67">
        <v>2</v>
      </c>
      <c r="BD67">
        <v>41</v>
      </c>
      <c r="BE67">
        <v>30</v>
      </c>
      <c r="BF67">
        <v>171</v>
      </c>
      <c r="BG67">
        <v>176</v>
      </c>
      <c r="BH67">
        <v>9</v>
      </c>
      <c r="BI67" s="117">
        <v>1</v>
      </c>
      <c r="BJ67" s="113">
        <v>0</v>
      </c>
      <c r="BK67" s="118">
        <v>1</v>
      </c>
      <c r="BL67">
        <v>1</v>
      </c>
      <c r="BM67">
        <v>0.5433223164786356</v>
      </c>
      <c r="BN67" s="117">
        <v>0.5433223164786356</v>
      </c>
      <c r="BO67" s="118">
        <v>0.4566776835213644</v>
      </c>
      <c r="BP67" s="117">
        <v>-0.6100525504746972</v>
      </c>
      <c r="BQ67" s="118">
        <v>100</v>
      </c>
      <c r="BR67">
        <v>0.84052811686655937</v>
      </c>
      <c r="CY67">
        <v>0.62433668788745544</v>
      </c>
      <c r="CZ67">
        <v>0</v>
      </c>
      <c r="DA67">
        <v>1</v>
      </c>
      <c r="DB67">
        <v>35</v>
      </c>
      <c r="DC67">
        <v>28</v>
      </c>
      <c r="DD67">
        <v>0.35185185185185186</v>
      </c>
      <c r="DE67">
        <v>0.70833333333333326</v>
      </c>
      <c r="DF67">
        <v>0</v>
      </c>
    </row>
    <row r="68" spans="1:110" x14ac:dyDescent="0.3">
      <c r="A68" s="129">
        <v>1</v>
      </c>
      <c r="B68" s="131">
        <v>1</v>
      </c>
      <c r="C68" s="170">
        <v>2.7</v>
      </c>
      <c r="D68" s="171">
        <v>71</v>
      </c>
      <c r="E68" s="130">
        <v>5</v>
      </c>
      <c r="F68" s="203">
        <v>1.28</v>
      </c>
      <c r="G68" s="130">
        <v>141</v>
      </c>
      <c r="H68" s="130">
        <v>2</v>
      </c>
      <c r="I68" s="130">
        <v>96</v>
      </c>
      <c r="J68" s="130">
        <v>28</v>
      </c>
      <c r="K68" s="130">
        <v>9</v>
      </c>
      <c r="L68" s="130">
        <v>1</v>
      </c>
      <c r="M68" s="204">
        <v>37</v>
      </c>
      <c r="N68" s="171">
        <v>54</v>
      </c>
      <c r="O68" s="172">
        <v>180</v>
      </c>
      <c r="P68" s="172">
        <v>186</v>
      </c>
      <c r="Q68" s="170">
        <v>13.4</v>
      </c>
      <c r="R68" s="130">
        <v>0</v>
      </c>
      <c r="S68" s="208"/>
      <c r="T68" s="208"/>
      <c r="U68" s="208"/>
      <c r="V68" s="208"/>
      <c r="W68" s="208"/>
      <c r="X68" s="208"/>
      <c r="Y68" s="208"/>
      <c r="Z68" s="208"/>
      <c r="AA68" s="208"/>
      <c r="AB68" s="208"/>
      <c r="AC68" s="208"/>
      <c r="AD68" s="208"/>
      <c r="AE68" s="208"/>
      <c r="AF68" s="208"/>
      <c r="AG68" s="208"/>
      <c r="AH68" s="208"/>
      <c r="AI68" s="208"/>
      <c r="AJ68" s="208"/>
      <c r="AK68" s="208"/>
      <c r="AL68" s="208"/>
      <c r="AM68" s="208"/>
      <c r="AN68" s="208"/>
      <c r="AO68" s="208"/>
      <c r="AP68" s="208"/>
      <c r="AR68">
        <v>0</v>
      </c>
      <c r="AS68">
        <v>1</v>
      </c>
      <c r="AT68">
        <v>1.9</v>
      </c>
      <c r="AU68">
        <v>55</v>
      </c>
      <c r="AV68">
        <v>4</v>
      </c>
      <c r="AW68">
        <v>1.3839999999999999</v>
      </c>
      <c r="AX68">
        <v>33</v>
      </c>
      <c r="AY68">
        <v>2</v>
      </c>
      <c r="AZ68">
        <v>100</v>
      </c>
      <c r="BA68">
        <v>27</v>
      </c>
      <c r="BB68">
        <v>10</v>
      </c>
      <c r="BC68">
        <v>1</v>
      </c>
      <c r="BD68">
        <v>34</v>
      </c>
      <c r="BE68">
        <v>94</v>
      </c>
      <c r="BF68">
        <v>182</v>
      </c>
      <c r="BG68">
        <v>192</v>
      </c>
      <c r="BH68">
        <v>9.6999999999999993</v>
      </c>
      <c r="BI68" s="117">
        <v>1</v>
      </c>
      <c r="BJ68" s="113">
        <v>0</v>
      </c>
      <c r="BK68" s="118">
        <v>1</v>
      </c>
      <c r="BL68">
        <v>1</v>
      </c>
      <c r="BM68">
        <v>0.8755960027602766</v>
      </c>
      <c r="BN68" s="117">
        <v>0.8755960027602766</v>
      </c>
      <c r="BO68" s="118">
        <v>0.1244039972397234</v>
      </c>
      <c r="BP68" s="117">
        <v>-0.13285047848743489</v>
      </c>
      <c r="BQ68" s="118">
        <v>100</v>
      </c>
      <c r="BR68">
        <v>0.14207922015124036</v>
      </c>
      <c r="CY68">
        <v>0.63313875073951331</v>
      </c>
      <c r="CZ68">
        <v>0</v>
      </c>
      <c r="DA68">
        <v>1</v>
      </c>
      <c r="DB68">
        <v>35</v>
      </c>
      <c r="DC68">
        <v>29</v>
      </c>
      <c r="DD68">
        <v>0.35185185185185186</v>
      </c>
      <c r="DE68">
        <v>0.69791666666666674</v>
      </c>
      <c r="DF68">
        <v>0</v>
      </c>
    </row>
    <row r="69" spans="1:110" x14ac:dyDescent="0.3">
      <c r="A69" s="129">
        <v>0</v>
      </c>
      <c r="B69" s="131">
        <v>0</v>
      </c>
      <c r="C69" s="170">
        <v>2.5</v>
      </c>
      <c r="D69" s="171">
        <v>63</v>
      </c>
      <c r="E69" s="130">
        <v>12</v>
      </c>
      <c r="F69" s="203">
        <v>0.61199999999999999</v>
      </c>
      <c r="G69" s="130">
        <v>148</v>
      </c>
      <c r="H69" s="130">
        <v>3</v>
      </c>
      <c r="I69" s="130">
        <v>116</v>
      </c>
      <c r="J69" s="130">
        <v>35</v>
      </c>
      <c r="K69" s="130">
        <v>10</v>
      </c>
      <c r="L69" s="130">
        <v>2</v>
      </c>
      <c r="M69" s="204">
        <v>39</v>
      </c>
      <c r="N69" s="171">
        <v>42</v>
      </c>
      <c r="O69" s="172">
        <v>178</v>
      </c>
      <c r="P69" s="172">
        <v>185</v>
      </c>
      <c r="Q69" s="170">
        <v>13.8</v>
      </c>
      <c r="R69" s="130">
        <v>1</v>
      </c>
      <c r="S69" s="208"/>
      <c r="T69" s="208"/>
      <c r="U69" s="208"/>
      <c r="V69" s="208"/>
      <c r="W69" s="208"/>
      <c r="X69" s="208"/>
      <c r="Y69" s="208"/>
      <c r="Z69" s="208"/>
      <c r="AA69" s="208"/>
      <c r="AB69" s="208"/>
      <c r="AC69" s="208"/>
      <c r="AD69" s="208"/>
      <c r="AE69" s="208"/>
      <c r="AF69" s="208"/>
      <c r="AG69" s="208"/>
      <c r="AH69" s="208"/>
      <c r="AI69" s="208"/>
      <c r="AJ69" s="208"/>
      <c r="AK69" s="208"/>
      <c r="AL69" s="208"/>
      <c r="AM69" s="208"/>
      <c r="AN69" s="208"/>
      <c r="AO69" s="208"/>
      <c r="AP69" s="208"/>
      <c r="AR69">
        <v>0</v>
      </c>
      <c r="AS69">
        <v>1</v>
      </c>
      <c r="AT69">
        <v>2</v>
      </c>
      <c r="AU69">
        <v>50</v>
      </c>
      <c r="AV69">
        <v>11</v>
      </c>
      <c r="AW69">
        <v>1.5449999999999999</v>
      </c>
      <c r="AX69">
        <v>102</v>
      </c>
      <c r="AY69">
        <v>3</v>
      </c>
      <c r="AZ69">
        <v>110</v>
      </c>
      <c r="BA69">
        <v>41</v>
      </c>
      <c r="BB69">
        <v>10</v>
      </c>
      <c r="BC69">
        <v>3</v>
      </c>
      <c r="BD69">
        <v>41</v>
      </c>
      <c r="BE69">
        <v>28</v>
      </c>
      <c r="BF69">
        <v>162</v>
      </c>
      <c r="BG69">
        <v>169</v>
      </c>
      <c r="BH69">
        <v>9.4</v>
      </c>
      <c r="BI69" s="117">
        <v>1</v>
      </c>
      <c r="BJ69" s="113">
        <v>0</v>
      </c>
      <c r="BK69" s="118">
        <v>1</v>
      </c>
      <c r="BL69">
        <v>1</v>
      </c>
      <c r="BM69">
        <v>0.34901135767907676</v>
      </c>
      <c r="BN69" s="117">
        <v>0.34901135767907676</v>
      </c>
      <c r="BO69" s="118">
        <v>0.65098864232092324</v>
      </c>
      <c r="BP69" s="117">
        <v>-1.0526508138161812</v>
      </c>
      <c r="BQ69" s="118">
        <v>0</v>
      </c>
      <c r="BR69">
        <v>1.8652362680973864</v>
      </c>
      <c r="CY69">
        <v>0.63370219644400982</v>
      </c>
      <c r="CZ69">
        <v>0</v>
      </c>
      <c r="DA69">
        <v>1</v>
      </c>
      <c r="DB69">
        <v>35</v>
      </c>
      <c r="DC69">
        <v>30</v>
      </c>
      <c r="DD69">
        <v>0.35185185185185186</v>
      </c>
      <c r="DE69">
        <v>0.6875</v>
      </c>
      <c r="DF69">
        <v>1.2731481481481462E-2</v>
      </c>
    </row>
    <row r="70" spans="1:110" x14ac:dyDescent="0.3">
      <c r="A70" s="129">
        <v>1</v>
      </c>
      <c r="B70" s="131">
        <v>0</v>
      </c>
      <c r="C70" s="170">
        <v>2.2999999999999998</v>
      </c>
      <c r="D70" s="171">
        <v>55</v>
      </c>
      <c r="E70" s="130">
        <v>3</v>
      </c>
      <c r="F70" s="203">
        <v>0.73899999999999999</v>
      </c>
      <c r="G70" s="130">
        <v>146</v>
      </c>
      <c r="H70" s="130">
        <v>3</v>
      </c>
      <c r="I70" s="130">
        <v>114</v>
      </c>
      <c r="J70" s="130">
        <v>43</v>
      </c>
      <c r="K70" s="130">
        <v>11</v>
      </c>
      <c r="L70" s="130">
        <v>3</v>
      </c>
      <c r="M70" s="204">
        <v>28</v>
      </c>
      <c r="N70" s="171">
        <v>35</v>
      </c>
      <c r="O70" s="172">
        <v>170</v>
      </c>
      <c r="P70" s="172">
        <v>175</v>
      </c>
      <c r="Q70" s="170">
        <v>11.6</v>
      </c>
      <c r="R70" s="130">
        <v>1</v>
      </c>
      <c r="S70" s="208"/>
      <c r="T70" s="208"/>
      <c r="U70" s="208"/>
      <c r="V70" s="208"/>
      <c r="W70" s="208"/>
      <c r="X70" s="208"/>
      <c r="Y70" s="208"/>
      <c r="Z70" s="208"/>
      <c r="AA70" s="208"/>
      <c r="AB70" s="208"/>
      <c r="AC70" s="208"/>
      <c r="AD70" s="208"/>
      <c r="AE70" s="208"/>
      <c r="AF70" s="208"/>
      <c r="AG70" s="208"/>
      <c r="AH70" s="208"/>
      <c r="AI70" s="208"/>
      <c r="AJ70" s="208"/>
      <c r="AK70" s="208"/>
      <c r="AL70" s="208"/>
      <c r="AM70" s="208"/>
      <c r="AN70" s="208"/>
      <c r="AO70" s="208"/>
      <c r="AP70" s="208"/>
      <c r="AR70">
        <v>0</v>
      </c>
      <c r="AS70">
        <v>1</v>
      </c>
      <c r="AT70">
        <v>2</v>
      </c>
      <c r="AU70">
        <v>53</v>
      </c>
      <c r="AV70">
        <v>19</v>
      </c>
      <c r="AW70">
        <v>1.2949999999999999</v>
      </c>
      <c r="AX70">
        <v>110</v>
      </c>
      <c r="AY70">
        <v>1</v>
      </c>
      <c r="AZ70">
        <v>88</v>
      </c>
      <c r="BA70">
        <v>40</v>
      </c>
      <c r="BB70">
        <v>8</v>
      </c>
      <c r="BC70">
        <v>3</v>
      </c>
      <c r="BD70">
        <v>49</v>
      </c>
      <c r="BE70">
        <v>31</v>
      </c>
      <c r="BF70">
        <v>175</v>
      </c>
      <c r="BG70">
        <v>182</v>
      </c>
      <c r="BH70">
        <v>9.5</v>
      </c>
      <c r="BI70" s="117">
        <v>1</v>
      </c>
      <c r="BJ70" s="113">
        <v>0</v>
      </c>
      <c r="BK70" s="118">
        <v>1</v>
      </c>
      <c r="BL70">
        <v>1</v>
      </c>
      <c r="BM70">
        <v>0.41996616463392733</v>
      </c>
      <c r="BN70" s="117">
        <v>0.41996616463392733</v>
      </c>
      <c r="BO70" s="118">
        <v>0.58003383536607267</v>
      </c>
      <c r="BP70" s="117">
        <v>-0.86758113134529713</v>
      </c>
      <c r="BQ70" s="118">
        <v>0</v>
      </c>
      <c r="BR70">
        <v>1.3811442068712174</v>
      </c>
      <c r="CY70">
        <v>0.64173864057268359</v>
      </c>
      <c r="CZ70">
        <v>1</v>
      </c>
      <c r="DA70">
        <v>0</v>
      </c>
      <c r="DB70">
        <v>36</v>
      </c>
      <c r="DC70">
        <v>30</v>
      </c>
      <c r="DD70">
        <v>0.33333333333333337</v>
      </c>
      <c r="DE70">
        <v>0.6875</v>
      </c>
      <c r="DF70">
        <v>1.2731481481481538E-2</v>
      </c>
    </row>
    <row r="71" spans="1:110" x14ac:dyDescent="0.3">
      <c r="A71" s="129">
        <v>1</v>
      </c>
      <c r="B71" s="131">
        <v>0</v>
      </c>
      <c r="C71" s="170">
        <v>2.6</v>
      </c>
      <c r="D71" s="171">
        <v>56</v>
      </c>
      <c r="E71" s="130">
        <v>2</v>
      </c>
      <c r="F71" s="203">
        <v>1.1419999999999999</v>
      </c>
      <c r="G71" s="130">
        <v>199</v>
      </c>
      <c r="H71" s="130">
        <v>2</v>
      </c>
      <c r="I71" s="130">
        <v>98</v>
      </c>
      <c r="J71" s="130">
        <v>35</v>
      </c>
      <c r="K71" s="130">
        <v>8</v>
      </c>
      <c r="L71" s="130">
        <v>2</v>
      </c>
      <c r="M71" s="204">
        <v>30</v>
      </c>
      <c r="N71" s="171">
        <v>37</v>
      </c>
      <c r="O71" s="172">
        <v>164</v>
      </c>
      <c r="P71" s="172">
        <v>170</v>
      </c>
      <c r="Q71" s="170">
        <v>11.8</v>
      </c>
      <c r="R71" s="130">
        <v>1</v>
      </c>
      <c r="S71" s="208"/>
      <c r="T71" s="208"/>
      <c r="U71" s="208"/>
      <c r="V71" s="208"/>
      <c r="W71" s="208"/>
      <c r="X71" s="208"/>
      <c r="Y71" s="208"/>
      <c r="Z71" s="208"/>
      <c r="AA71" s="208"/>
      <c r="AB71" s="208"/>
      <c r="AC71" s="208"/>
      <c r="AD71" s="208"/>
      <c r="AE71" s="208"/>
      <c r="AF71" s="208"/>
      <c r="AG71" s="208"/>
      <c r="AH71" s="208"/>
      <c r="AI71" s="208"/>
      <c r="AJ71" s="208"/>
      <c r="AK71" s="208"/>
      <c r="AL71" s="208"/>
      <c r="AM71" s="208"/>
      <c r="AN71" s="208"/>
      <c r="AO71" s="208"/>
      <c r="AP71" s="208"/>
      <c r="AR71">
        <v>0</v>
      </c>
      <c r="AS71">
        <v>1</v>
      </c>
      <c r="AT71">
        <v>2.1</v>
      </c>
      <c r="AU71">
        <v>51</v>
      </c>
      <c r="AV71">
        <v>5</v>
      </c>
      <c r="AW71">
        <v>0.63600000000000001</v>
      </c>
      <c r="AX71">
        <v>118</v>
      </c>
      <c r="AY71">
        <v>3</v>
      </c>
      <c r="AZ71">
        <v>112</v>
      </c>
      <c r="BA71">
        <v>32</v>
      </c>
      <c r="BB71">
        <v>10</v>
      </c>
      <c r="BC71">
        <v>2</v>
      </c>
      <c r="BD71">
        <v>35</v>
      </c>
      <c r="BE71">
        <v>26</v>
      </c>
      <c r="BF71">
        <v>173</v>
      </c>
      <c r="BG71">
        <v>180</v>
      </c>
      <c r="BH71">
        <v>10.4</v>
      </c>
      <c r="BI71" s="117">
        <v>1</v>
      </c>
      <c r="BJ71" s="113">
        <v>0</v>
      </c>
      <c r="BK71" s="118">
        <v>1</v>
      </c>
      <c r="BL71">
        <v>1</v>
      </c>
      <c r="BM71">
        <v>0.58074463513253083</v>
      </c>
      <c r="BN71" s="117">
        <v>0.58074463513253083</v>
      </c>
      <c r="BO71" s="118">
        <v>0.41925536486746917</v>
      </c>
      <c r="BP71" s="117">
        <v>-0.54344414520032136</v>
      </c>
      <c r="BQ71" s="118">
        <v>100</v>
      </c>
      <c r="BR71">
        <v>0.72192722843111845</v>
      </c>
      <c r="CY71">
        <v>0.64294137869900958</v>
      </c>
      <c r="CZ71">
        <v>1</v>
      </c>
      <c r="DA71">
        <v>0</v>
      </c>
      <c r="DB71">
        <v>37</v>
      </c>
      <c r="DC71">
        <v>30</v>
      </c>
      <c r="DD71">
        <v>0.31481481481481477</v>
      </c>
      <c r="DE71">
        <v>0.6875</v>
      </c>
      <c r="DF71">
        <v>0</v>
      </c>
    </row>
    <row r="72" spans="1:110" x14ac:dyDescent="0.3">
      <c r="A72" s="129">
        <v>0</v>
      </c>
      <c r="B72" s="131">
        <v>1</v>
      </c>
      <c r="C72" s="170">
        <v>2.6</v>
      </c>
      <c r="D72" s="171">
        <v>57</v>
      </c>
      <c r="E72" s="130">
        <v>7</v>
      </c>
      <c r="F72" s="203">
        <v>1.476</v>
      </c>
      <c r="G72" s="130">
        <v>171</v>
      </c>
      <c r="H72" s="130">
        <v>1</v>
      </c>
      <c r="I72" s="130">
        <v>91</v>
      </c>
      <c r="J72" s="130">
        <v>28</v>
      </c>
      <c r="K72" s="130">
        <v>8</v>
      </c>
      <c r="L72" s="130">
        <v>2</v>
      </c>
      <c r="M72" s="204">
        <v>47</v>
      </c>
      <c r="N72" s="171">
        <v>41</v>
      </c>
      <c r="O72" s="172">
        <v>174</v>
      </c>
      <c r="P72" s="172">
        <v>181</v>
      </c>
      <c r="Q72" s="170">
        <v>12.4</v>
      </c>
      <c r="R72" s="130">
        <v>1</v>
      </c>
      <c r="S72" s="208"/>
      <c r="T72" s="208"/>
      <c r="U72" s="208"/>
      <c r="V72" s="208"/>
      <c r="W72" s="208"/>
      <c r="X72" s="208"/>
      <c r="Y72" s="208"/>
      <c r="Z72" s="208"/>
      <c r="AA72" s="208"/>
      <c r="AB72" s="208"/>
      <c r="AC72" s="208"/>
      <c r="AD72" s="208"/>
      <c r="AE72" s="208"/>
      <c r="AF72" s="208"/>
      <c r="AG72" s="208"/>
      <c r="AH72" s="208"/>
      <c r="AI72" s="208"/>
      <c r="AJ72" s="208"/>
      <c r="AK72" s="208"/>
      <c r="AL72" s="208"/>
      <c r="AM72" s="208"/>
      <c r="AN72" s="208"/>
      <c r="AO72" s="208"/>
      <c r="AP72" s="208"/>
      <c r="AR72">
        <v>0</v>
      </c>
      <c r="AS72">
        <v>1</v>
      </c>
      <c r="AT72">
        <v>2.1</v>
      </c>
      <c r="AU72">
        <v>55</v>
      </c>
      <c r="AV72">
        <v>16</v>
      </c>
      <c r="AW72">
        <v>6.5000000000000002E-2</v>
      </c>
      <c r="AX72">
        <v>154</v>
      </c>
      <c r="AY72">
        <v>3</v>
      </c>
      <c r="AZ72">
        <v>75</v>
      </c>
      <c r="BA72">
        <v>42</v>
      </c>
      <c r="BB72">
        <v>13</v>
      </c>
      <c r="BC72">
        <v>2</v>
      </c>
      <c r="BD72">
        <v>34</v>
      </c>
      <c r="BE72">
        <v>34</v>
      </c>
      <c r="BF72">
        <v>158</v>
      </c>
      <c r="BG72">
        <v>165</v>
      </c>
      <c r="BH72">
        <v>9.1999999999999993</v>
      </c>
      <c r="BI72" s="117">
        <v>0</v>
      </c>
      <c r="BJ72" s="113">
        <v>1</v>
      </c>
      <c r="BK72" s="118">
        <v>1</v>
      </c>
      <c r="BL72">
        <v>0</v>
      </c>
      <c r="BM72">
        <v>0.37138049872097045</v>
      </c>
      <c r="BN72" s="117">
        <v>0.37138049872097045</v>
      </c>
      <c r="BO72" s="118">
        <v>0.62861950127902955</v>
      </c>
      <c r="BP72" s="117">
        <v>-0.46422913174794395</v>
      </c>
      <c r="BQ72" s="118">
        <v>100</v>
      </c>
      <c r="BR72">
        <v>0.59078742858809796</v>
      </c>
      <c r="CY72">
        <v>0.64729824740931496</v>
      </c>
      <c r="CZ72">
        <v>0</v>
      </c>
      <c r="DA72">
        <v>1</v>
      </c>
      <c r="DB72">
        <v>37</v>
      </c>
      <c r="DC72">
        <v>31</v>
      </c>
      <c r="DD72">
        <v>0.31481481481481477</v>
      </c>
      <c r="DE72">
        <v>0.67708333333333326</v>
      </c>
      <c r="DF72">
        <v>0</v>
      </c>
    </row>
    <row r="73" spans="1:110" x14ac:dyDescent="0.3">
      <c r="A73" s="129">
        <v>0</v>
      </c>
      <c r="B73" s="131">
        <v>0</v>
      </c>
      <c r="C73" s="170">
        <v>3.3</v>
      </c>
      <c r="D73" s="171">
        <v>79</v>
      </c>
      <c r="E73" s="130">
        <v>2</v>
      </c>
      <c r="F73" s="203">
        <v>0.54600000000000004</v>
      </c>
      <c r="G73" s="130">
        <v>122</v>
      </c>
      <c r="H73" s="130">
        <v>4</v>
      </c>
      <c r="I73" s="130">
        <v>129</v>
      </c>
      <c r="J73" s="130">
        <v>56</v>
      </c>
      <c r="K73" s="130">
        <v>3</v>
      </c>
      <c r="L73" s="130">
        <v>5</v>
      </c>
      <c r="M73" s="204">
        <v>33</v>
      </c>
      <c r="N73" s="171">
        <v>74</v>
      </c>
      <c r="O73" s="172">
        <v>163</v>
      </c>
      <c r="P73" s="172">
        <v>170</v>
      </c>
      <c r="Q73" s="170">
        <v>8.1</v>
      </c>
      <c r="R73" s="130">
        <v>1</v>
      </c>
      <c r="S73" s="208"/>
      <c r="T73" s="208"/>
      <c r="U73" s="208"/>
      <c r="V73" s="208"/>
      <c r="W73" s="208"/>
      <c r="X73" s="208"/>
      <c r="Y73" s="208"/>
      <c r="Z73" s="208"/>
      <c r="AA73" s="208"/>
      <c r="AB73" s="208"/>
      <c r="AC73" s="208"/>
      <c r="AD73" s="208"/>
      <c r="AE73" s="208"/>
      <c r="AF73" s="208"/>
      <c r="AG73" s="208"/>
      <c r="AH73" s="208"/>
      <c r="AI73" s="208"/>
      <c r="AJ73" s="208"/>
      <c r="AK73" s="208"/>
      <c r="AL73" s="208"/>
      <c r="AM73" s="208"/>
      <c r="AN73" s="208"/>
      <c r="AO73" s="208"/>
      <c r="AP73" s="208"/>
      <c r="AR73">
        <v>0</v>
      </c>
      <c r="AS73">
        <v>1</v>
      </c>
      <c r="AT73">
        <v>2.2000000000000002</v>
      </c>
      <c r="AU73">
        <v>62</v>
      </c>
      <c r="AV73">
        <v>23</v>
      </c>
      <c r="AW73">
        <v>0.42399999999999999</v>
      </c>
      <c r="AX73">
        <v>123</v>
      </c>
      <c r="AY73">
        <v>2</v>
      </c>
      <c r="AZ73">
        <v>75</v>
      </c>
      <c r="BA73">
        <v>49</v>
      </c>
      <c r="BB73">
        <v>12</v>
      </c>
      <c r="BC73">
        <v>3</v>
      </c>
      <c r="BD73">
        <v>48</v>
      </c>
      <c r="BE73">
        <v>43</v>
      </c>
      <c r="BF73">
        <v>157</v>
      </c>
      <c r="BG73">
        <v>162</v>
      </c>
      <c r="BH73">
        <v>9.1</v>
      </c>
      <c r="BI73" s="117">
        <v>0</v>
      </c>
      <c r="BJ73" s="113">
        <v>1</v>
      </c>
      <c r="BK73" s="118">
        <v>1</v>
      </c>
      <c r="BL73">
        <v>0</v>
      </c>
      <c r="BM73">
        <v>0.11916533294083501</v>
      </c>
      <c r="BN73" s="117">
        <v>0.11916533294083501</v>
      </c>
      <c r="BO73" s="118">
        <v>0.88083466705916502</v>
      </c>
      <c r="BP73" s="117">
        <v>-0.1268853357433315</v>
      </c>
      <c r="BQ73" s="118">
        <v>100</v>
      </c>
      <c r="BR73">
        <v>0.13528683349701853</v>
      </c>
      <c r="CY73">
        <v>0.64735921755556269</v>
      </c>
      <c r="CZ73">
        <v>0</v>
      </c>
      <c r="DA73">
        <v>1</v>
      </c>
      <c r="DB73">
        <v>37</v>
      </c>
      <c r="DC73">
        <v>32</v>
      </c>
      <c r="DD73">
        <v>0.31481481481481477</v>
      </c>
      <c r="DE73">
        <v>0.66666666666666674</v>
      </c>
      <c r="DF73">
        <v>0</v>
      </c>
    </row>
    <row r="74" spans="1:110" x14ac:dyDescent="0.3">
      <c r="A74" s="129">
        <v>0</v>
      </c>
      <c r="B74" s="131">
        <v>1</v>
      </c>
      <c r="C74" s="170">
        <v>2</v>
      </c>
      <c r="D74" s="171">
        <v>53</v>
      </c>
      <c r="E74" s="130">
        <v>19</v>
      </c>
      <c r="F74" s="203">
        <v>1.2949999999999999</v>
      </c>
      <c r="G74" s="130">
        <v>110</v>
      </c>
      <c r="H74" s="130">
        <v>1</v>
      </c>
      <c r="I74" s="130">
        <v>88</v>
      </c>
      <c r="J74" s="130">
        <v>40</v>
      </c>
      <c r="K74" s="130">
        <v>8</v>
      </c>
      <c r="L74" s="130">
        <v>3</v>
      </c>
      <c r="M74" s="204">
        <v>49</v>
      </c>
      <c r="N74" s="171">
        <v>31</v>
      </c>
      <c r="O74" s="172">
        <v>175</v>
      </c>
      <c r="P74" s="172">
        <v>182</v>
      </c>
      <c r="Q74" s="170">
        <v>9.5</v>
      </c>
      <c r="R74" s="130">
        <v>1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R74">
        <v>0</v>
      </c>
      <c r="AS74">
        <v>1</v>
      </c>
      <c r="AT74">
        <v>2.2000000000000002</v>
      </c>
      <c r="AU74">
        <v>65</v>
      </c>
      <c r="AV74">
        <v>10</v>
      </c>
      <c r="AW74">
        <v>2.1440000000000001</v>
      </c>
      <c r="AX74">
        <v>97</v>
      </c>
      <c r="AY74">
        <v>2</v>
      </c>
      <c r="AZ74">
        <v>100</v>
      </c>
      <c r="BA74">
        <v>32</v>
      </c>
      <c r="BB74">
        <v>8</v>
      </c>
      <c r="BC74">
        <v>2</v>
      </c>
      <c r="BD74">
        <v>40</v>
      </c>
      <c r="BE74">
        <v>51</v>
      </c>
      <c r="BF74">
        <v>174</v>
      </c>
      <c r="BG74">
        <v>180</v>
      </c>
      <c r="BH74">
        <v>10.3</v>
      </c>
      <c r="BI74" s="117">
        <v>1</v>
      </c>
      <c r="BJ74" s="113">
        <v>0</v>
      </c>
      <c r="BK74" s="118">
        <v>1</v>
      </c>
      <c r="BL74">
        <v>1</v>
      </c>
      <c r="BM74">
        <v>0.81675706114046653</v>
      </c>
      <c r="BN74" s="117">
        <v>0.81675706114046653</v>
      </c>
      <c r="BO74" s="118">
        <v>0.18324293885953347</v>
      </c>
      <c r="BP74" s="117">
        <v>-0.20241358312606497</v>
      </c>
      <c r="BQ74" s="118">
        <v>100</v>
      </c>
      <c r="BR74">
        <v>0.22435427568102678</v>
      </c>
      <c r="CY74">
        <v>0.64745540190013284</v>
      </c>
      <c r="CZ74">
        <v>0</v>
      </c>
      <c r="DA74">
        <v>1</v>
      </c>
      <c r="DB74">
        <v>37</v>
      </c>
      <c r="DC74">
        <v>33</v>
      </c>
      <c r="DD74">
        <v>0.31481481481481477</v>
      </c>
      <c r="DE74">
        <v>0.65625</v>
      </c>
      <c r="DF74">
        <v>0</v>
      </c>
    </row>
    <row r="75" spans="1:110" x14ac:dyDescent="0.3">
      <c r="A75" s="129">
        <v>1</v>
      </c>
      <c r="B75" s="131">
        <v>1</v>
      </c>
      <c r="C75" s="170">
        <v>1.8</v>
      </c>
      <c r="D75" s="171">
        <v>47</v>
      </c>
      <c r="E75" s="130">
        <v>10</v>
      </c>
      <c r="F75" s="203">
        <v>1.512</v>
      </c>
      <c r="G75" s="130">
        <v>73</v>
      </c>
      <c r="H75" s="130">
        <v>0</v>
      </c>
      <c r="I75" s="130">
        <v>82</v>
      </c>
      <c r="J75" s="130">
        <v>31</v>
      </c>
      <c r="K75" s="130">
        <v>7</v>
      </c>
      <c r="L75" s="130">
        <v>2</v>
      </c>
      <c r="M75" s="204">
        <v>41</v>
      </c>
      <c r="N75" s="171">
        <v>22</v>
      </c>
      <c r="O75" s="172">
        <v>174</v>
      </c>
      <c r="P75" s="172">
        <v>180</v>
      </c>
      <c r="Q75" s="170">
        <v>8.4</v>
      </c>
      <c r="R75" s="130">
        <v>0</v>
      </c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R75">
        <v>0</v>
      </c>
      <c r="AS75">
        <v>1</v>
      </c>
      <c r="AT75">
        <v>2.2999999999999998</v>
      </c>
      <c r="AU75">
        <v>56</v>
      </c>
      <c r="AV75">
        <v>7</v>
      </c>
      <c r="AW75">
        <v>0.91100000000000003</v>
      </c>
      <c r="AX75">
        <v>134</v>
      </c>
      <c r="AY75">
        <v>2</v>
      </c>
      <c r="AZ75">
        <v>112</v>
      </c>
      <c r="BA75">
        <v>30</v>
      </c>
      <c r="BB75">
        <v>13</v>
      </c>
      <c r="BC75">
        <v>1</v>
      </c>
      <c r="BD75">
        <v>38</v>
      </c>
      <c r="BE75">
        <v>34</v>
      </c>
      <c r="BF75">
        <v>178</v>
      </c>
      <c r="BG75">
        <v>185</v>
      </c>
      <c r="BH75">
        <v>14</v>
      </c>
      <c r="BI75" s="117">
        <v>1</v>
      </c>
      <c r="BJ75" s="113">
        <v>0</v>
      </c>
      <c r="BK75" s="118">
        <v>1</v>
      </c>
      <c r="BL75">
        <v>1</v>
      </c>
      <c r="BM75">
        <v>0.63313875073951331</v>
      </c>
      <c r="BN75" s="117">
        <v>0.63313875073951331</v>
      </c>
      <c r="BO75" s="118">
        <v>0.36686124926048669</v>
      </c>
      <c r="BP75" s="117">
        <v>-0.45706568537671666</v>
      </c>
      <c r="BQ75" s="118">
        <v>100</v>
      </c>
      <c r="BR75">
        <v>0.57943262646929838</v>
      </c>
      <c r="CY75">
        <v>0.64905116894591175</v>
      </c>
      <c r="CZ75">
        <v>0</v>
      </c>
      <c r="DA75">
        <v>1</v>
      </c>
      <c r="DB75">
        <v>37</v>
      </c>
      <c r="DC75">
        <v>34</v>
      </c>
      <c r="DD75">
        <v>0.31481481481481477</v>
      </c>
      <c r="DE75">
        <v>0.64583333333333326</v>
      </c>
      <c r="DF75">
        <v>0</v>
      </c>
    </row>
    <row r="76" spans="1:110" x14ac:dyDescent="0.3">
      <c r="A76" s="129">
        <v>0</v>
      </c>
      <c r="B76" s="131">
        <v>1</v>
      </c>
      <c r="C76" s="170">
        <v>1.8</v>
      </c>
      <c r="D76" s="171">
        <v>39</v>
      </c>
      <c r="E76" s="130">
        <v>9</v>
      </c>
      <c r="F76" s="203">
        <v>0.10299999999999999</v>
      </c>
      <c r="G76" s="130">
        <v>89</v>
      </c>
      <c r="H76" s="130">
        <v>5</v>
      </c>
      <c r="I76" s="130">
        <v>135</v>
      </c>
      <c r="J76" s="130">
        <v>40</v>
      </c>
      <c r="K76" s="130">
        <v>20</v>
      </c>
      <c r="L76" s="130">
        <v>2</v>
      </c>
      <c r="M76" s="204">
        <v>47</v>
      </c>
      <c r="N76" s="171">
        <v>16</v>
      </c>
      <c r="O76" s="172">
        <v>170</v>
      </c>
      <c r="P76" s="172">
        <v>176</v>
      </c>
      <c r="Q76" s="170">
        <v>9</v>
      </c>
      <c r="R76" s="130">
        <v>1</v>
      </c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R76">
        <v>0</v>
      </c>
      <c r="AS76">
        <v>1</v>
      </c>
      <c r="AT76">
        <v>2.2999999999999998</v>
      </c>
      <c r="AU76">
        <v>60</v>
      </c>
      <c r="AV76">
        <v>10</v>
      </c>
      <c r="AW76">
        <v>0.71199999999999997</v>
      </c>
      <c r="AX76">
        <v>171</v>
      </c>
      <c r="AY76">
        <v>3</v>
      </c>
      <c r="AZ76">
        <v>110</v>
      </c>
      <c r="BA76">
        <v>33</v>
      </c>
      <c r="BB76">
        <v>12</v>
      </c>
      <c r="BC76">
        <v>2</v>
      </c>
      <c r="BD76">
        <v>38</v>
      </c>
      <c r="BE76">
        <v>46</v>
      </c>
      <c r="BF76">
        <v>171</v>
      </c>
      <c r="BG76">
        <v>178</v>
      </c>
      <c r="BH76">
        <v>12.5</v>
      </c>
      <c r="BI76" s="117">
        <v>1</v>
      </c>
      <c r="BJ76" s="113">
        <v>0</v>
      </c>
      <c r="BK76" s="118">
        <v>1</v>
      </c>
      <c r="BL76">
        <v>1</v>
      </c>
      <c r="BM76">
        <v>0.75927367435927628</v>
      </c>
      <c r="BN76" s="117">
        <v>0.75927367435927628</v>
      </c>
      <c r="BO76" s="118">
        <v>0.24072632564072372</v>
      </c>
      <c r="BP76" s="117">
        <v>-0.27539299429870767</v>
      </c>
      <c r="BQ76" s="118">
        <v>100</v>
      </c>
      <c r="BR76">
        <v>0.31704816559571092</v>
      </c>
      <c r="CY76">
        <v>0.65314968881913205</v>
      </c>
      <c r="CZ76">
        <v>0</v>
      </c>
      <c r="DA76">
        <v>1</v>
      </c>
      <c r="DB76">
        <v>37</v>
      </c>
      <c r="DC76">
        <v>35</v>
      </c>
      <c r="DD76">
        <v>0.31481481481481477</v>
      </c>
      <c r="DE76">
        <v>0.63541666666666674</v>
      </c>
      <c r="DF76">
        <v>0</v>
      </c>
    </row>
    <row r="77" spans="1:110" x14ac:dyDescent="0.3">
      <c r="A77" s="129">
        <v>0</v>
      </c>
      <c r="B77" s="131">
        <v>1</v>
      </c>
      <c r="C77" s="170">
        <v>3.1</v>
      </c>
      <c r="D77" s="171">
        <v>75</v>
      </c>
      <c r="E77" s="130">
        <v>4</v>
      </c>
      <c r="F77" s="203">
        <v>0.185</v>
      </c>
      <c r="G77" s="130">
        <v>166</v>
      </c>
      <c r="H77" s="130">
        <v>5</v>
      </c>
      <c r="I77" s="130">
        <v>133</v>
      </c>
      <c r="J77" s="130">
        <v>29</v>
      </c>
      <c r="K77" s="130">
        <v>15</v>
      </c>
      <c r="L77" s="130">
        <v>1</v>
      </c>
      <c r="M77" s="204">
        <v>32</v>
      </c>
      <c r="N77" s="171">
        <v>97</v>
      </c>
      <c r="O77" s="172">
        <v>178</v>
      </c>
      <c r="P77" s="172">
        <v>187</v>
      </c>
      <c r="Q77" s="170">
        <v>15.5</v>
      </c>
      <c r="R77" s="130">
        <v>0</v>
      </c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R77">
        <v>0</v>
      </c>
      <c r="AS77">
        <v>1</v>
      </c>
      <c r="AT77">
        <v>2.6</v>
      </c>
      <c r="AU77">
        <v>57</v>
      </c>
      <c r="AV77">
        <v>7</v>
      </c>
      <c r="AW77">
        <v>1.476</v>
      </c>
      <c r="AX77">
        <v>171</v>
      </c>
      <c r="AY77">
        <v>1</v>
      </c>
      <c r="AZ77">
        <v>91</v>
      </c>
      <c r="BA77">
        <v>28</v>
      </c>
      <c r="BB77">
        <v>8</v>
      </c>
      <c r="BC77">
        <v>2</v>
      </c>
      <c r="BD77">
        <v>47</v>
      </c>
      <c r="BE77">
        <v>41</v>
      </c>
      <c r="BF77">
        <v>174</v>
      </c>
      <c r="BG77">
        <v>181</v>
      </c>
      <c r="BH77">
        <v>12.4</v>
      </c>
      <c r="BI77" s="117">
        <v>1</v>
      </c>
      <c r="BJ77" s="113">
        <v>0</v>
      </c>
      <c r="BK77" s="118">
        <v>1</v>
      </c>
      <c r="BL77">
        <v>1</v>
      </c>
      <c r="BM77">
        <v>0.64729824740931496</v>
      </c>
      <c r="BN77" s="117">
        <v>0.64729824740931496</v>
      </c>
      <c r="BO77" s="118">
        <v>0.35270175259068504</v>
      </c>
      <c r="BP77" s="117">
        <v>-0.43494812097440444</v>
      </c>
      <c r="BQ77" s="118">
        <v>100</v>
      </c>
      <c r="BR77">
        <v>0.54488290985230536</v>
      </c>
      <c r="CY77">
        <v>0.65405313444611846</v>
      </c>
      <c r="CZ77">
        <v>0</v>
      </c>
      <c r="DA77">
        <v>1</v>
      </c>
      <c r="DB77">
        <v>37</v>
      </c>
      <c r="DC77">
        <v>36</v>
      </c>
      <c r="DD77">
        <v>0.31481481481481477</v>
      </c>
      <c r="DE77">
        <v>0.625</v>
      </c>
      <c r="DF77">
        <v>0</v>
      </c>
    </row>
    <row r="78" spans="1:110" x14ac:dyDescent="0.3">
      <c r="A78" s="129">
        <v>0</v>
      </c>
      <c r="B78" s="131">
        <v>1</v>
      </c>
      <c r="C78" s="170">
        <v>2.1</v>
      </c>
      <c r="D78" s="171">
        <v>51</v>
      </c>
      <c r="E78" s="130">
        <v>5</v>
      </c>
      <c r="F78" s="203">
        <v>0.63600000000000001</v>
      </c>
      <c r="G78" s="130">
        <v>118</v>
      </c>
      <c r="H78" s="130">
        <v>3</v>
      </c>
      <c r="I78" s="130">
        <v>112</v>
      </c>
      <c r="J78" s="130">
        <v>32</v>
      </c>
      <c r="K78" s="130">
        <v>10</v>
      </c>
      <c r="L78" s="130">
        <v>2</v>
      </c>
      <c r="M78" s="204">
        <v>35</v>
      </c>
      <c r="N78" s="171">
        <v>26</v>
      </c>
      <c r="O78" s="172">
        <v>173</v>
      </c>
      <c r="P78" s="172">
        <v>180</v>
      </c>
      <c r="Q78" s="170">
        <v>10.4</v>
      </c>
      <c r="R78" s="130">
        <v>1</v>
      </c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R78">
        <v>0</v>
      </c>
      <c r="AS78">
        <v>1</v>
      </c>
      <c r="AT78">
        <v>2.7</v>
      </c>
      <c r="AU78">
        <v>69</v>
      </c>
      <c r="AV78">
        <v>8</v>
      </c>
      <c r="AW78">
        <v>9.0999999999999998E-2</v>
      </c>
      <c r="AX78">
        <v>213</v>
      </c>
      <c r="AY78">
        <v>3</v>
      </c>
      <c r="AZ78">
        <v>134</v>
      </c>
      <c r="BA78">
        <v>33</v>
      </c>
      <c r="BB78">
        <v>16</v>
      </c>
      <c r="BC78">
        <v>1</v>
      </c>
      <c r="BD78">
        <v>36</v>
      </c>
      <c r="BE78">
        <v>73</v>
      </c>
      <c r="BF78">
        <v>168</v>
      </c>
      <c r="BG78">
        <v>178</v>
      </c>
      <c r="BH78">
        <v>14.5</v>
      </c>
      <c r="BI78" s="117">
        <v>1</v>
      </c>
      <c r="BJ78" s="113">
        <v>0</v>
      </c>
      <c r="BK78" s="118">
        <v>1</v>
      </c>
      <c r="BL78">
        <v>1</v>
      </c>
      <c r="BM78">
        <v>0.87580236348036089</v>
      </c>
      <c r="BN78" s="117">
        <v>0.87580236348036089</v>
      </c>
      <c r="BO78" s="118">
        <v>0.12419763651963911</v>
      </c>
      <c r="BP78" s="117">
        <v>-0.13261482596540794</v>
      </c>
      <c r="BQ78" s="118">
        <v>100</v>
      </c>
      <c r="BR78">
        <v>0.14181011801120144</v>
      </c>
      <c r="CY78">
        <v>0.65949721508230186</v>
      </c>
      <c r="CZ78">
        <v>0</v>
      </c>
      <c r="DA78">
        <v>1</v>
      </c>
      <c r="DB78">
        <v>37</v>
      </c>
      <c r="DC78">
        <v>37</v>
      </c>
      <c r="DD78">
        <v>0.31481481481481477</v>
      </c>
      <c r="DE78">
        <v>0.61458333333333326</v>
      </c>
      <c r="DF78">
        <v>1.1381172839506154E-2</v>
      </c>
    </row>
    <row r="79" spans="1:110" x14ac:dyDescent="0.3">
      <c r="A79" s="129">
        <v>1</v>
      </c>
      <c r="B79" s="131">
        <v>0</v>
      </c>
      <c r="C79" s="170">
        <v>2.2000000000000002</v>
      </c>
      <c r="D79" s="171">
        <v>51</v>
      </c>
      <c r="E79" s="130">
        <v>7</v>
      </c>
      <c r="F79" s="203">
        <v>0.17199999999999999</v>
      </c>
      <c r="G79" s="130">
        <v>117</v>
      </c>
      <c r="H79" s="130">
        <v>5</v>
      </c>
      <c r="I79" s="130">
        <v>168</v>
      </c>
      <c r="J79" s="130">
        <v>33</v>
      </c>
      <c r="K79" s="130">
        <v>11</v>
      </c>
      <c r="L79" s="130">
        <v>5</v>
      </c>
      <c r="M79" s="204">
        <v>36</v>
      </c>
      <c r="N79" s="171">
        <v>23</v>
      </c>
      <c r="O79" s="172">
        <v>176</v>
      </c>
      <c r="P79" s="172">
        <v>184</v>
      </c>
      <c r="Q79" s="170">
        <v>12.7</v>
      </c>
      <c r="R79" s="130">
        <v>1</v>
      </c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R79">
        <v>0</v>
      </c>
      <c r="AS79">
        <v>1</v>
      </c>
      <c r="AT79">
        <v>3.1</v>
      </c>
      <c r="AU79">
        <v>75</v>
      </c>
      <c r="AV79">
        <v>4</v>
      </c>
      <c r="AW79">
        <v>0.185</v>
      </c>
      <c r="AX79">
        <v>166</v>
      </c>
      <c r="AY79">
        <v>5</v>
      </c>
      <c r="AZ79">
        <v>133</v>
      </c>
      <c r="BA79">
        <v>29</v>
      </c>
      <c r="BB79">
        <v>15</v>
      </c>
      <c r="BC79">
        <v>1</v>
      </c>
      <c r="BD79">
        <v>32</v>
      </c>
      <c r="BE79">
        <v>97</v>
      </c>
      <c r="BF79">
        <v>178</v>
      </c>
      <c r="BG79">
        <v>187</v>
      </c>
      <c r="BH79">
        <v>15.5</v>
      </c>
      <c r="BI79" s="117">
        <v>0</v>
      </c>
      <c r="BJ79" s="113">
        <v>1</v>
      </c>
      <c r="BK79" s="118">
        <v>1</v>
      </c>
      <c r="BL79">
        <v>0</v>
      </c>
      <c r="BM79">
        <v>0.94347489116421024</v>
      </c>
      <c r="BN79" s="117">
        <v>0.94347489116421024</v>
      </c>
      <c r="BO79" s="118">
        <v>5.6525108835789761E-2</v>
      </c>
      <c r="BP79" s="117">
        <v>-2.8730703353747602</v>
      </c>
      <c r="BQ79" s="118">
        <v>0</v>
      </c>
      <c r="BR79">
        <v>16.691252977594168</v>
      </c>
      <c r="CY79">
        <v>0.6656317024825078</v>
      </c>
      <c r="CZ79">
        <v>1</v>
      </c>
      <c r="DA79">
        <v>0</v>
      </c>
      <c r="DB79">
        <v>38</v>
      </c>
      <c r="DC79">
        <v>37</v>
      </c>
      <c r="DD79">
        <v>0.29629629629629628</v>
      </c>
      <c r="DE79">
        <v>0.61458333333333326</v>
      </c>
      <c r="DF79">
        <v>1.1381172839506154E-2</v>
      </c>
    </row>
    <row r="80" spans="1:110" x14ac:dyDescent="0.3">
      <c r="A80" s="129">
        <v>1</v>
      </c>
      <c r="B80" s="131">
        <v>0</v>
      </c>
      <c r="C80" s="170">
        <v>3</v>
      </c>
      <c r="D80" s="171">
        <v>74</v>
      </c>
      <c r="E80" s="130">
        <v>18</v>
      </c>
      <c r="F80" s="203">
        <v>4.3999999999999997E-2</v>
      </c>
      <c r="G80" s="130">
        <v>175</v>
      </c>
      <c r="H80" s="130">
        <v>3</v>
      </c>
      <c r="I80" s="130">
        <v>78</v>
      </c>
      <c r="J80" s="130">
        <v>39</v>
      </c>
      <c r="K80" s="130">
        <v>7</v>
      </c>
      <c r="L80" s="130">
        <v>3</v>
      </c>
      <c r="M80" s="204">
        <v>45</v>
      </c>
      <c r="N80" s="171">
        <v>84</v>
      </c>
      <c r="O80" s="172">
        <v>179</v>
      </c>
      <c r="P80" s="172">
        <v>187</v>
      </c>
      <c r="Q80" s="170">
        <v>14</v>
      </c>
      <c r="R80" s="130">
        <v>1</v>
      </c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R80">
        <v>1</v>
      </c>
      <c r="AS80">
        <v>0</v>
      </c>
      <c r="AT80">
        <v>2</v>
      </c>
      <c r="AU80">
        <v>51</v>
      </c>
      <c r="AV80">
        <v>3</v>
      </c>
      <c r="AW80">
        <v>1.155</v>
      </c>
      <c r="AX80">
        <v>132</v>
      </c>
      <c r="AY80">
        <v>2</v>
      </c>
      <c r="AZ80">
        <v>98</v>
      </c>
      <c r="BA80">
        <v>35</v>
      </c>
      <c r="BB80">
        <v>1</v>
      </c>
      <c r="BC80">
        <v>3</v>
      </c>
      <c r="BD80">
        <v>35</v>
      </c>
      <c r="BE80">
        <v>26</v>
      </c>
      <c r="BF80">
        <v>173</v>
      </c>
      <c r="BG80">
        <v>181</v>
      </c>
      <c r="BH80">
        <v>10.6</v>
      </c>
      <c r="BI80" s="117">
        <v>0</v>
      </c>
      <c r="BJ80" s="113">
        <v>1</v>
      </c>
      <c r="BK80" s="118">
        <v>1</v>
      </c>
      <c r="BL80">
        <v>0</v>
      </c>
      <c r="BM80">
        <v>0.52192375485441889</v>
      </c>
      <c r="BN80" s="117">
        <v>0.52192375485441889</v>
      </c>
      <c r="BO80" s="118">
        <v>0.47807624514558111</v>
      </c>
      <c r="BP80" s="117">
        <v>-0.73798505053807295</v>
      </c>
      <c r="BQ80" s="118">
        <v>0</v>
      </c>
      <c r="BR80">
        <v>1.0917165622723748</v>
      </c>
      <c r="CY80">
        <v>0.66735598590727097</v>
      </c>
      <c r="CZ80">
        <v>1</v>
      </c>
      <c r="DA80">
        <v>0</v>
      </c>
      <c r="DB80">
        <v>39</v>
      </c>
      <c r="DC80">
        <v>37</v>
      </c>
      <c r="DD80">
        <v>0.27777777777777779</v>
      </c>
      <c r="DE80">
        <v>0.61458333333333326</v>
      </c>
      <c r="DF80">
        <v>1.1381172839506154E-2</v>
      </c>
    </row>
    <row r="81" spans="1:110" x14ac:dyDescent="0.3">
      <c r="A81" s="129">
        <v>0</v>
      </c>
      <c r="B81" s="131">
        <v>1</v>
      </c>
      <c r="C81" s="170">
        <v>2</v>
      </c>
      <c r="D81" s="171">
        <v>50</v>
      </c>
      <c r="E81" s="130">
        <v>11</v>
      </c>
      <c r="F81" s="203">
        <v>1.5449999999999999</v>
      </c>
      <c r="G81" s="130">
        <v>102</v>
      </c>
      <c r="H81" s="130">
        <v>3</v>
      </c>
      <c r="I81" s="130">
        <v>110</v>
      </c>
      <c r="J81" s="130">
        <v>41</v>
      </c>
      <c r="K81" s="130">
        <v>10</v>
      </c>
      <c r="L81" s="130">
        <v>3</v>
      </c>
      <c r="M81" s="204">
        <v>41</v>
      </c>
      <c r="N81" s="171">
        <v>28</v>
      </c>
      <c r="O81" s="172">
        <v>162</v>
      </c>
      <c r="P81" s="172">
        <v>169</v>
      </c>
      <c r="Q81" s="170">
        <v>9.4</v>
      </c>
      <c r="R81" s="130">
        <v>1</v>
      </c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R81">
        <v>1</v>
      </c>
      <c r="AS81">
        <v>0</v>
      </c>
      <c r="AT81">
        <v>2</v>
      </c>
      <c r="AU81">
        <v>51</v>
      </c>
      <c r="AV81">
        <v>8</v>
      </c>
      <c r="AW81">
        <v>0.79900000000000004</v>
      </c>
      <c r="AX81">
        <v>96</v>
      </c>
      <c r="AY81">
        <v>6</v>
      </c>
      <c r="AZ81">
        <v>145</v>
      </c>
      <c r="BA81">
        <v>34</v>
      </c>
      <c r="BB81">
        <v>12</v>
      </c>
      <c r="BC81">
        <v>2</v>
      </c>
      <c r="BD81">
        <v>40</v>
      </c>
      <c r="BE81">
        <v>22</v>
      </c>
      <c r="BF81">
        <v>181</v>
      </c>
      <c r="BG81">
        <v>189</v>
      </c>
      <c r="BH81">
        <v>11.8</v>
      </c>
      <c r="BI81" s="117">
        <v>1</v>
      </c>
      <c r="BJ81" s="113">
        <v>0</v>
      </c>
      <c r="BK81" s="118">
        <v>1</v>
      </c>
      <c r="BL81">
        <v>1</v>
      </c>
      <c r="BM81">
        <v>0.94764200960890277</v>
      </c>
      <c r="BN81" s="117">
        <v>0.94764200960890277</v>
      </c>
      <c r="BO81" s="118">
        <v>5.2357990391097231E-2</v>
      </c>
      <c r="BP81" s="117">
        <v>-5.3778475040972384E-2</v>
      </c>
      <c r="BQ81" s="118">
        <v>100</v>
      </c>
      <c r="BR81">
        <v>5.5250811867981316E-2</v>
      </c>
      <c r="CY81">
        <v>0.66897074541271773</v>
      </c>
      <c r="CZ81">
        <v>1</v>
      </c>
      <c r="DA81">
        <v>0</v>
      </c>
      <c r="DB81">
        <v>40</v>
      </c>
      <c r="DC81">
        <v>37</v>
      </c>
      <c r="DD81">
        <v>0.2592592592592593</v>
      </c>
      <c r="DE81">
        <v>0.61458333333333326</v>
      </c>
      <c r="DF81">
        <v>1.1381172839506222E-2</v>
      </c>
    </row>
    <row r="82" spans="1:110" x14ac:dyDescent="0.3">
      <c r="A82" s="129">
        <v>1</v>
      </c>
      <c r="B82" s="131">
        <v>1</v>
      </c>
      <c r="C82" s="170">
        <v>2.5</v>
      </c>
      <c r="D82" s="171">
        <v>70</v>
      </c>
      <c r="E82" s="130">
        <v>5</v>
      </c>
      <c r="F82" s="203">
        <v>0.29099999999999998</v>
      </c>
      <c r="G82" s="130">
        <v>182</v>
      </c>
      <c r="H82" s="130">
        <v>3</v>
      </c>
      <c r="I82" s="130">
        <v>132</v>
      </c>
      <c r="J82" s="130">
        <v>31</v>
      </c>
      <c r="K82" s="130">
        <v>6</v>
      </c>
      <c r="L82" s="130">
        <v>2</v>
      </c>
      <c r="M82" s="204">
        <v>35</v>
      </c>
      <c r="N82" s="171">
        <v>74</v>
      </c>
      <c r="O82" s="172">
        <v>168</v>
      </c>
      <c r="P82" s="172">
        <v>173</v>
      </c>
      <c r="Q82" s="170">
        <v>14</v>
      </c>
      <c r="R82" s="130">
        <v>1</v>
      </c>
      <c r="S82" s="208"/>
      <c r="T82" s="208"/>
      <c r="U82" s="208"/>
      <c r="V82" s="208"/>
      <c r="W82" s="208"/>
      <c r="X82" s="208"/>
      <c r="Y82" s="208"/>
      <c r="Z82" s="208"/>
      <c r="AA82" s="208"/>
      <c r="AB82" s="208"/>
      <c r="AC82" s="208"/>
      <c r="AD82" s="208"/>
      <c r="AE82" s="208"/>
      <c r="AF82" s="208"/>
      <c r="AG82" s="208"/>
      <c r="AH82" s="208"/>
      <c r="AI82" s="208"/>
      <c r="AJ82" s="208"/>
      <c r="AK82" s="208"/>
      <c r="AL82" s="208"/>
      <c r="AM82" s="208"/>
      <c r="AN82" s="208"/>
      <c r="AO82" s="208"/>
      <c r="AP82" s="208"/>
      <c r="AR82">
        <v>1</v>
      </c>
      <c r="AS82">
        <v>0</v>
      </c>
      <c r="AT82">
        <v>2</v>
      </c>
      <c r="AU82">
        <v>53</v>
      </c>
      <c r="AV82">
        <v>4</v>
      </c>
      <c r="AW82">
        <v>1.018</v>
      </c>
      <c r="AX82">
        <v>134</v>
      </c>
      <c r="AY82">
        <v>1</v>
      </c>
      <c r="AZ82">
        <v>86</v>
      </c>
      <c r="BA82">
        <v>36</v>
      </c>
      <c r="BB82">
        <v>10</v>
      </c>
      <c r="BC82">
        <v>4</v>
      </c>
      <c r="BD82">
        <v>35</v>
      </c>
      <c r="BE82">
        <v>31</v>
      </c>
      <c r="BF82">
        <v>176</v>
      </c>
      <c r="BG82">
        <v>182</v>
      </c>
      <c r="BH82">
        <v>10.7</v>
      </c>
      <c r="BI82" s="117">
        <v>0</v>
      </c>
      <c r="BJ82" s="113">
        <v>1</v>
      </c>
      <c r="BK82" s="118">
        <v>1</v>
      </c>
      <c r="BL82">
        <v>0</v>
      </c>
      <c r="BM82">
        <v>0.62425751575424959</v>
      </c>
      <c r="BN82" s="117">
        <v>0.62425751575424959</v>
      </c>
      <c r="BO82" s="118">
        <v>0.37574248424575041</v>
      </c>
      <c r="BP82" s="117">
        <v>-0.97885125255641359</v>
      </c>
      <c r="BQ82" s="118">
        <v>0</v>
      </c>
      <c r="BR82">
        <v>1.6613972119957576</v>
      </c>
      <c r="CY82">
        <v>0.66983553323681344</v>
      </c>
      <c r="CZ82">
        <v>1</v>
      </c>
      <c r="DA82">
        <v>0</v>
      </c>
      <c r="DB82">
        <v>41</v>
      </c>
      <c r="DC82">
        <v>37</v>
      </c>
      <c r="DD82">
        <v>0.2407407407407407</v>
      </c>
      <c r="DE82">
        <v>0.61458333333333326</v>
      </c>
      <c r="DF82">
        <v>0</v>
      </c>
    </row>
    <row r="83" spans="1:110" x14ac:dyDescent="0.3">
      <c r="A83" s="129">
        <v>0</v>
      </c>
      <c r="B83" s="131">
        <v>0</v>
      </c>
      <c r="C83" s="170">
        <v>2.5</v>
      </c>
      <c r="D83" s="171">
        <v>66</v>
      </c>
      <c r="E83" s="130">
        <v>9</v>
      </c>
      <c r="F83" s="203">
        <v>9.1999999999999998E-2</v>
      </c>
      <c r="G83" s="130">
        <v>230</v>
      </c>
      <c r="H83" s="130">
        <v>4</v>
      </c>
      <c r="I83" s="130">
        <v>137</v>
      </c>
      <c r="J83" s="130">
        <v>43</v>
      </c>
      <c r="K83" s="130">
        <v>12</v>
      </c>
      <c r="L83" s="130">
        <v>3</v>
      </c>
      <c r="M83" s="204">
        <v>36</v>
      </c>
      <c r="N83" s="171">
        <v>65</v>
      </c>
      <c r="O83" s="172">
        <v>165</v>
      </c>
      <c r="P83" s="172">
        <v>174</v>
      </c>
      <c r="Q83" s="170">
        <v>15.9</v>
      </c>
      <c r="R83" s="130">
        <v>0</v>
      </c>
      <c r="S83" s="208"/>
      <c r="T83" s="208"/>
      <c r="U83" s="208"/>
      <c r="V83" s="208"/>
      <c r="W83" s="208"/>
      <c r="X83" s="208"/>
      <c r="Y83" s="208"/>
      <c r="Z83" s="208"/>
      <c r="AA83" s="208"/>
      <c r="AB83" s="208"/>
      <c r="AC83" s="208"/>
      <c r="AD83" s="208"/>
      <c r="AE83" s="208"/>
      <c r="AF83" s="208"/>
      <c r="AG83" s="208"/>
      <c r="AH83" s="208"/>
      <c r="AI83" s="208"/>
      <c r="AJ83" s="208"/>
      <c r="AK83" s="208"/>
      <c r="AL83" s="208"/>
      <c r="AM83" s="208"/>
      <c r="AN83" s="208"/>
      <c r="AO83" s="208"/>
      <c r="AP83" s="208"/>
      <c r="AR83">
        <v>1</v>
      </c>
      <c r="AS83">
        <v>0</v>
      </c>
      <c r="AT83">
        <v>2</v>
      </c>
      <c r="AU83">
        <v>53</v>
      </c>
      <c r="AV83">
        <v>4</v>
      </c>
      <c r="AW83">
        <v>1.3149999999999999</v>
      </c>
      <c r="AX83">
        <v>69</v>
      </c>
      <c r="AY83">
        <v>1</v>
      </c>
      <c r="AZ83">
        <v>78</v>
      </c>
      <c r="BA83">
        <v>35</v>
      </c>
      <c r="BB83">
        <v>9</v>
      </c>
      <c r="BC83">
        <v>2</v>
      </c>
      <c r="BD83">
        <v>47</v>
      </c>
      <c r="BE83">
        <v>25</v>
      </c>
      <c r="BF83">
        <v>181</v>
      </c>
      <c r="BG83">
        <v>189</v>
      </c>
      <c r="BH83">
        <v>10.4</v>
      </c>
      <c r="BI83" s="117">
        <v>1</v>
      </c>
      <c r="BJ83" s="113">
        <v>0</v>
      </c>
      <c r="BK83" s="118">
        <v>1</v>
      </c>
      <c r="BL83">
        <v>1</v>
      </c>
      <c r="BM83">
        <v>0.59292366067217239</v>
      </c>
      <c r="BN83" s="117">
        <v>0.59292366067217239</v>
      </c>
      <c r="BO83" s="118">
        <v>0.40707633932782761</v>
      </c>
      <c r="BP83" s="117">
        <v>-0.52268962238236627</v>
      </c>
      <c r="BQ83" s="118">
        <v>100</v>
      </c>
      <c r="BR83">
        <v>0.68655775832312449</v>
      </c>
      <c r="CY83">
        <v>0.67230696065394824</v>
      </c>
      <c r="CZ83">
        <v>0</v>
      </c>
      <c r="DA83">
        <v>1</v>
      </c>
      <c r="DB83">
        <v>41</v>
      </c>
      <c r="DC83">
        <v>38</v>
      </c>
      <c r="DD83">
        <v>0.2407407407407407</v>
      </c>
      <c r="DE83">
        <v>0.60416666666666674</v>
      </c>
      <c r="DF83">
        <v>1.1188271604938255E-2</v>
      </c>
    </row>
    <row r="84" spans="1:110" x14ac:dyDescent="0.3">
      <c r="A84" s="129">
        <v>0</v>
      </c>
      <c r="B84" s="131">
        <v>0</v>
      </c>
      <c r="C84" s="170">
        <v>1.6</v>
      </c>
      <c r="D84" s="171">
        <v>43</v>
      </c>
      <c r="E84" s="130">
        <v>5</v>
      </c>
      <c r="F84" s="203">
        <v>0.48</v>
      </c>
      <c r="G84" s="130">
        <v>59</v>
      </c>
      <c r="H84" s="130">
        <v>3</v>
      </c>
      <c r="I84" s="130">
        <v>127</v>
      </c>
      <c r="J84" s="130">
        <v>30</v>
      </c>
      <c r="K84" s="130">
        <v>4</v>
      </c>
      <c r="L84" s="130">
        <v>2</v>
      </c>
      <c r="M84" s="204">
        <v>35</v>
      </c>
      <c r="N84" s="171">
        <v>17</v>
      </c>
      <c r="O84" s="172">
        <v>170</v>
      </c>
      <c r="P84" s="172">
        <v>175</v>
      </c>
      <c r="Q84" s="170">
        <v>7.5</v>
      </c>
      <c r="R84" s="130">
        <v>0</v>
      </c>
      <c r="S84" s="208"/>
      <c r="T84" s="208"/>
      <c r="U84" s="208"/>
      <c r="V84" s="208"/>
      <c r="W84" s="208"/>
      <c r="X84" s="208"/>
      <c r="Y84" s="208"/>
      <c r="Z84" s="208"/>
      <c r="AA84" s="208"/>
      <c r="AB84" s="208"/>
      <c r="AC84" s="208"/>
      <c r="AD84" s="208"/>
      <c r="AE84" s="208"/>
      <c r="AF84" s="208"/>
      <c r="AG84" s="208"/>
      <c r="AH84" s="208"/>
      <c r="AI84" s="208"/>
      <c r="AJ84" s="208"/>
      <c r="AK84" s="208"/>
      <c r="AL84" s="208"/>
      <c r="AM84" s="208"/>
      <c r="AN84" s="208"/>
      <c r="AO84" s="208"/>
      <c r="AP84" s="208"/>
      <c r="AR84">
        <v>1</v>
      </c>
      <c r="AS84">
        <v>0</v>
      </c>
      <c r="AT84">
        <v>2</v>
      </c>
      <c r="AU84">
        <v>56</v>
      </c>
      <c r="AV84">
        <v>14</v>
      </c>
      <c r="AW84">
        <v>3.9E-2</v>
      </c>
      <c r="AX84">
        <v>128</v>
      </c>
      <c r="AY84">
        <v>1</v>
      </c>
      <c r="AZ84">
        <v>97</v>
      </c>
      <c r="BA84">
        <v>43</v>
      </c>
      <c r="BB84">
        <v>6</v>
      </c>
      <c r="BC84">
        <v>3</v>
      </c>
      <c r="BD84">
        <v>41</v>
      </c>
      <c r="BE84">
        <v>37</v>
      </c>
      <c r="BF84">
        <v>165</v>
      </c>
      <c r="BG84">
        <v>172</v>
      </c>
      <c r="BH84">
        <v>8.4</v>
      </c>
      <c r="BI84" s="117">
        <v>0</v>
      </c>
      <c r="BJ84" s="113">
        <v>1</v>
      </c>
      <c r="BK84" s="118">
        <v>1</v>
      </c>
      <c r="BL84">
        <v>0</v>
      </c>
      <c r="BM84">
        <v>0.30230592008326285</v>
      </c>
      <c r="BN84" s="117">
        <v>0.30230592008326285</v>
      </c>
      <c r="BO84" s="118">
        <v>0.69769407991673715</v>
      </c>
      <c r="BP84" s="117">
        <v>-0.35997455321450006</v>
      </c>
      <c r="BQ84" s="118">
        <v>100</v>
      </c>
      <c r="BR84">
        <v>0.43329294139824154</v>
      </c>
      <c r="CY84">
        <v>0.67608240336530734</v>
      </c>
      <c r="CZ84">
        <v>1</v>
      </c>
      <c r="DA84">
        <v>0</v>
      </c>
      <c r="DB84">
        <v>42</v>
      </c>
      <c r="DC84">
        <v>38</v>
      </c>
      <c r="DD84">
        <v>0.22222222222222221</v>
      </c>
      <c r="DE84">
        <v>0.60416666666666674</v>
      </c>
      <c r="DF84">
        <v>0</v>
      </c>
    </row>
    <row r="85" spans="1:110" x14ac:dyDescent="0.3">
      <c r="A85" s="129">
        <v>0</v>
      </c>
      <c r="B85" s="131">
        <v>0</v>
      </c>
      <c r="C85" s="170">
        <v>1.9</v>
      </c>
      <c r="D85" s="171">
        <v>49</v>
      </c>
      <c r="E85" s="130">
        <v>16</v>
      </c>
      <c r="F85" s="203">
        <v>0.98299999999999998</v>
      </c>
      <c r="G85" s="130">
        <v>71</v>
      </c>
      <c r="H85" s="130">
        <v>4</v>
      </c>
      <c r="I85" s="130">
        <v>112</v>
      </c>
      <c r="J85" s="130">
        <v>39</v>
      </c>
      <c r="K85" s="130">
        <v>7</v>
      </c>
      <c r="L85" s="130">
        <v>3</v>
      </c>
      <c r="M85" s="204">
        <v>45</v>
      </c>
      <c r="N85" s="171">
        <v>23</v>
      </c>
      <c r="O85" s="172">
        <v>175</v>
      </c>
      <c r="P85" s="172">
        <v>180</v>
      </c>
      <c r="Q85" s="170">
        <v>8.1</v>
      </c>
      <c r="R85" s="130">
        <v>1</v>
      </c>
      <c r="S85" s="208"/>
      <c r="T85" s="208"/>
      <c r="U85" s="208"/>
      <c r="V85" s="208"/>
      <c r="W85" s="208"/>
      <c r="X85" s="208"/>
      <c r="Y85" s="208"/>
      <c r="Z85" s="208"/>
      <c r="AA85" s="208"/>
      <c r="AB85" s="208"/>
      <c r="AC85" s="208"/>
      <c r="AD85" s="208"/>
      <c r="AE85" s="208"/>
      <c r="AF85" s="208"/>
      <c r="AG85" s="208"/>
      <c r="AH85" s="208"/>
      <c r="AI85" s="208"/>
      <c r="AJ85" s="208"/>
      <c r="AK85" s="208"/>
      <c r="AL85" s="208"/>
      <c r="AM85" s="208"/>
      <c r="AN85" s="208"/>
      <c r="AO85" s="208"/>
      <c r="AP85" s="208"/>
      <c r="AR85">
        <v>1</v>
      </c>
      <c r="AS85">
        <v>0</v>
      </c>
      <c r="AT85">
        <v>2.1</v>
      </c>
      <c r="AU85">
        <v>49</v>
      </c>
      <c r="AV85">
        <v>3</v>
      </c>
      <c r="AW85">
        <v>1.881</v>
      </c>
      <c r="AX85">
        <v>46</v>
      </c>
      <c r="AY85">
        <v>1</v>
      </c>
      <c r="AZ85">
        <v>85</v>
      </c>
      <c r="BA85">
        <v>46</v>
      </c>
      <c r="BB85">
        <v>9</v>
      </c>
      <c r="BC85">
        <v>3</v>
      </c>
      <c r="BD85">
        <v>36</v>
      </c>
      <c r="BE85">
        <v>17</v>
      </c>
      <c r="BF85">
        <v>184</v>
      </c>
      <c r="BG85">
        <v>194</v>
      </c>
      <c r="BH85">
        <v>10.3</v>
      </c>
      <c r="BI85" s="117">
        <v>0</v>
      </c>
      <c r="BJ85" s="113">
        <v>1</v>
      </c>
      <c r="BK85" s="118">
        <v>1</v>
      </c>
      <c r="BL85">
        <v>0</v>
      </c>
      <c r="BM85">
        <v>0.42617388453794391</v>
      </c>
      <c r="BN85" s="117">
        <v>0.42617388453794391</v>
      </c>
      <c r="BO85" s="118">
        <v>0.57382611546205609</v>
      </c>
      <c r="BP85" s="117">
        <v>-0.5554288632916603</v>
      </c>
      <c r="BQ85" s="118">
        <v>100</v>
      </c>
      <c r="BR85">
        <v>0.74268819953372167</v>
      </c>
      <c r="CY85">
        <v>0.68157064831731662</v>
      </c>
      <c r="CZ85">
        <v>0</v>
      </c>
      <c r="DA85">
        <v>1</v>
      </c>
      <c r="DB85">
        <v>42</v>
      </c>
      <c r="DC85">
        <v>39</v>
      </c>
      <c r="DD85">
        <v>0.22222222222222221</v>
      </c>
      <c r="DE85">
        <v>0.59375</v>
      </c>
      <c r="DF85">
        <v>1.0995370370370353E-2</v>
      </c>
    </row>
    <row r="86" spans="1:110" x14ac:dyDescent="0.3">
      <c r="A86" s="129">
        <v>1</v>
      </c>
      <c r="B86" s="131">
        <v>0</v>
      </c>
      <c r="C86" s="170">
        <v>2.1</v>
      </c>
      <c r="D86" s="171">
        <v>49</v>
      </c>
      <c r="E86" s="130">
        <v>3</v>
      </c>
      <c r="F86" s="203">
        <v>1.881</v>
      </c>
      <c r="G86" s="130">
        <v>46</v>
      </c>
      <c r="H86" s="130">
        <v>1</v>
      </c>
      <c r="I86" s="130">
        <v>85</v>
      </c>
      <c r="J86" s="130">
        <v>46</v>
      </c>
      <c r="K86" s="130">
        <v>9</v>
      </c>
      <c r="L86" s="130">
        <v>3</v>
      </c>
      <c r="M86" s="204">
        <v>36</v>
      </c>
      <c r="N86" s="171">
        <v>17</v>
      </c>
      <c r="O86" s="172">
        <v>184</v>
      </c>
      <c r="P86" s="172">
        <v>194</v>
      </c>
      <c r="Q86" s="170">
        <v>10.3</v>
      </c>
      <c r="R86" s="130">
        <v>0</v>
      </c>
      <c r="S86" s="208"/>
      <c r="T86" s="208"/>
      <c r="U86" s="208"/>
      <c r="V86" s="208"/>
      <c r="W86" s="208"/>
      <c r="X86" s="208"/>
      <c r="Y86" s="208"/>
      <c r="Z86" s="208"/>
      <c r="AA86" s="208"/>
      <c r="AB86" s="208"/>
      <c r="AC86" s="208"/>
      <c r="AD86" s="208"/>
      <c r="AE86" s="208"/>
      <c r="AF86" s="208"/>
      <c r="AG86" s="208"/>
      <c r="AH86" s="208"/>
      <c r="AI86" s="208"/>
      <c r="AJ86" s="208"/>
      <c r="AK86" s="208"/>
      <c r="AL86" s="208"/>
      <c r="AM86" s="208"/>
      <c r="AN86" s="208"/>
      <c r="AO86" s="208"/>
      <c r="AP86" s="208"/>
      <c r="AR86">
        <v>1</v>
      </c>
      <c r="AS86">
        <v>0</v>
      </c>
      <c r="AT86">
        <v>2.1</v>
      </c>
      <c r="AU86">
        <v>53</v>
      </c>
      <c r="AV86">
        <v>2</v>
      </c>
      <c r="AW86">
        <v>2.8719999999999999</v>
      </c>
      <c r="AX86">
        <v>144</v>
      </c>
      <c r="AY86">
        <v>6</v>
      </c>
      <c r="AZ86">
        <v>73</v>
      </c>
      <c r="BA86">
        <v>35</v>
      </c>
      <c r="BB86">
        <v>4</v>
      </c>
      <c r="BC86">
        <v>3</v>
      </c>
      <c r="BD86">
        <v>50</v>
      </c>
      <c r="BE86">
        <v>34</v>
      </c>
      <c r="BF86">
        <v>165</v>
      </c>
      <c r="BG86">
        <v>171</v>
      </c>
      <c r="BH86">
        <v>8.6999999999999993</v>
      </c>
      <c r="BI86" s="117">
        <v>1</v>
      </c>
      <c r="BJ86" s="113">
        <v>0</v>
      </c>
      <c r="BK86" s="118">
        <v>1</v>
      </c>
      <c r="BL86">
        <v>1</v>
      </c>
      <c r="BM86">
        <v>0.94856569317785877</v>
      </c>
      <c r="BN86" s="117">
        <v>0.94856569317785877</v>
      </c>
      <c r="BO86" s="118">
        <v>5.1434306822141229E-2</v>
      </c>
      <c r="BP86" s="117">
        <v>-5.2804231933892921E-2</v>
      </c>
      <c r="BQ86" s="118">
        <v>100</v>
      </c>
      <c r="BR86">
        <v>5.4223241671146068E-2</v>
      </c>
      <c r="CY86">
        <v>0.6847671073468401</v>
      </c>
      <c r="CZ86">
        <v>1</v>
      </c>
      <c r="DA86">
        <v>0</v>
      </c>
      <c r="DB86">
        <v>43</v>
      </c>
      <c r="DC86">
        <v>39</v>
      </c>
      <c r="DD86">
        <v>0.20370370370370372</v>
      </c>
      <c r="DE86">
        <v>0.59375</v>
      </c>
      <c r="DF86">
        <v>0</v>
      </c>
    </row>
    <row r="87" spans="1:110" x14ac:dyDescent="0.3">
      <c r="A87" s="129">
        <v>0</v>
      </c>
      <c r="B87" s="131">
        <v>0</v>
      </c>
      <c r="C87" s="170">
        <v>1.9</v>
      </c>
      <c r="D87" s="171">
        <v>46</v>
      </c>
      <c r="E87" s="130">
        <v>3</v>
      </c>
      <c r="F87" s="203">
        <v>2.6259999999999999</v>
      </c>
      <c r="G87" s="130">
        <v>43</v>
      </c>
      <c r="H87" s="130">
        <v>2</v>
      </c>
      <c r="I87" s="130">
        <v>74</v>
      </c>
      <c r="J87" s="130">
        <v>50</v>
      </c>
      <c r="K87" s="130">
        <v>4</v>
      </c>
      <c r="L87" s="130">
        <v>4</v>
      </c>
      <c r="M87" s="204">
        <v>50</v>
      </c>
      <c r="N87" s="171">
        <v>21</v>
      </c>
      <c r="O87" s="172">
        <v>176</v>
      </c>
      <c r="P87" s="172">
        <v>180</v>
      </c>
      <c r="Q87" s="170">
        <v>7.7</v>
      </c>
      <c r="R87" s="130">
        <v>0</v>
      </c>
      <c r="S87" s="208"/>
      <c r="T87" s="208"/>
      <c r="U87" s="208"/>
      <c r="V87" s="208"/>
      <c r="W87" s="208"/>
      <c r="X87" s="208"/>
      <c r="Y87" s="208"/>
      <c r="Z87" s="208"/>
      <c r="AA87" s="208"/>
      <c r="AB87" s="208"/>
      <c r="AC87" s="208"/>
      <c r="AD87" s="208"/>
      <c r="AE87" s="208"/>
      <c r="AF87" s="208"/>
      <c r="AG87" s="208"/>
      <c r="AH87" s="208"/>
      <c r="AI87" s="208"/>
      <c r="AJ87" s="208"/>
      <c r="AK87" s="208"/>
      <c r="AL87" s="208"/>
      <c r="AM87" s="208"/>
      <c r="AN87" s="208"/>
      <c r="AO87" s="208"/>
      <c r="AP87" s="208"/>
      <c r="AR87">
        <v>1</v>
      </c>
      <c r="AS87">
        <v>0</v>
      </c>
      <c r="AT87">
        <v>2.1</v>
      </c>
      <c r="AU87">
        <v>62</v>
      </c>
      <c r="AV87">
        <v>11</v>
      </c>
      <c r="AW87">
        <v>1.1519999999999999</v>
      </c>
      <c r="AX87">
        <v>106</v>
      </c>
      <c r="AY87">
        <v>2</v>
      </c>
      <c r="AZ87">
        <v>96</v>
      </c>
      <c r="BA87">
        <v>42</v>
      </c>
      <c r="BB87">
        <v>8</v>
      </c>
      <c r="BC87">
        <v>3</v>
      </c>
      <c r="BD87">
        <v>42</v>
      </c>
      <c r="BE87">
        <v>49</v>
      </c>
      <c r="BF87">
        <v>171</v>
      </c>
      <c r="BG87">
        <v>178</v>
      </c>
      <c r="BH87">
        <v>9.6999999999999993</v>
      </c>
      <c r="BI87" s="117">
        <v>1</v>
      </c>
      <c r="BJ87" s="113">
        <v>0</v>
      </c>
      <c r="BK87" s="118">
        <v>1</v>
      </c>
      <c r="BL87">
        <v>1</v>
      </c>
      <c r="BM87">
        <v>0.65949721508230186</v>
      </c>
      <c r="BN87" s="117">
        <v>0.65949721508230186</v>
      </c>
      <c r="BO87" s="118">
        <v>0.34050278491769814</v>
      </c>
      <c r="BP87" s="117">
        <v>-0.41627752960502279</v>
      </c>
      <c r="BQ87" s="118">
        <v>100</v>
      </c>
      <c r="BR87">
        <v>0.5163066304612145</v>
      </c>
      <c r="CY87">
        <v>0.69083875194297306</v>
      </c>
      <c r="CZ87">
        <v>0</v>
      </c>
      <c r="DA87">
        <v>1</v>
      </c>
      <c r="DB87">
        <v>43</v>
      </c>
      <c r="DC87">
        <v>40</v>
      </c>
      <c r="DD87">
        <v>0.20370370370370372</v>
      </c>
      <c r="DE87">
        <v>0.58333333333333326</v>
      </c>
      <c r="DF87">
        <v>0</v>
      </c>
    </row>
    <row r="88" spans="1:110" x14ac:dyDescent="0.3">
      <c r="A88" s="129">
        <v>0</v>
      </c>
      <c r="B88" s="131">
        <v>0</v>
      </c>
      <c r="C88" s="170">
        <v>1.9</v>
      </c>
      <c r="D88" s="171">
        <v>53</v>
      </c>
      <c r="E88" s="130">
        <v>21</v>
      </c>
      <c r="F88" s="203">
        <v>0.56799999999999995</v>
      </c>
      <c r="G88" s="130">
        <v>125</v>
      </c>
      <c r="H88" s="130">
        <v>3</v>
      </c>
      <c r="I88" s="130">
        <v>109</v>
      </c>
      <c r="J88" s="130">
        <v>44</v>
      </c>
      <c r="K88" s="130">
        <v>8</v>
      </c>
      <c r="L88" s="130">
        <v>3</v>
      </c>
      <c r="M88" s="204">
        <v>45</v>
      </c>
      <c r="N88" s="171">
        <v>34</v>
      </c>
      <c r="O88" s="172">
        <v>160</v>
      </c>
      <c r="P88" s="172">
        <v>167</v>
      </c>
      <c r="Q88" s="170">
        <v>8.5</v>
      </c>
      <c r="R88" s="130">
        <v>0</v>
      </c>
      <c r="S88" s="208"/>
      <c r="T88" s="208"/>
      <c r="U88" s="208"/>
      <c r="V88" s="208"/>
      <c r="W88" s="208"/>
      <c r="X88" s="208"/>
      <c r="Y88" s="208"/>
      <c r="Z88" s="208"/>
      <c r="AA88" s="208"/>
      <c r="AB88" s="208"/>
      <c r="AC88" s="208"/>
      <c r="AD88" s="208"/>
      <c r="AE88" s="208"/>
      <c r="AF88" s="208"/>
      <c r="AG88" s="208"/>
      <c r="AH88" s="208"/>
      <c r="AI88" s="208"/>
      <c r="AJ88" s="208"/>
      <c r="AK88" s="208"/>
      <c r="AL88" s="208"/>
      <c r="AM88" s="208"/>
      <c r="AN88" s="208"/>
      <c r="AO88" s="208"/>
      <c r="AP88" s="208"/>
      <c r="AR88">
        <v>1</v>
      </c>
      <c r="AS88">
        <v>0</v>
      </c>
      <c r="AT88">
        <v>2.2000000000000002</v>
      </c>
      <c r="AU88">
        <v>51</v>
      </c>
      <c r="AV88">
        <v>6</v>
      </c>
      <c r="AW88">
        <v>1.0840000000000001</v>
      </c>
      <c r="AX88">
        <v>181</v>
      </c>
      <c r="AY88">
        <v>2</v>
      </c>
      <c r="AZ88">
        <v>101</v>
      </c>
      <c r="BA88">
        <v>53</v>
      </c>
      <c r="BB88">
        <v>9</v>
      </c>
      <c r="BC88">
        <v>4</v>
      </c>
      <c r="BD88">
        <v>37</v>
      </c>
      <c r="BE88">
        <v>33</v>
      </c>
      <c r="BF88">
        <v>164</v>
      </c>
      <c r="BG88">
        <v>170</v>
      </c>
      <c r="BH88">
        <v>11</v>
      </c>
      <c r="BI88" s="117">
        <v>0</v>
      </c>
      <c r="BJ88" s="113">
        <v>1</v>
      </c>
      <c r="BK88" s="118">
        <v>1</v>
      </c>
      <c r="BL88">
        <v>0</v>
      </c>
      <c r="BM88">
        <v>0.22508522494610886</v>
      </c>
      <c r="BN88" s="117">
        <v>0.22508522494610886</v>
      </c>
      <c r="BO88" s="118">
        <v>0.77491477505389117</v>
      </c>
      <c r="BP88" s="117">
        <v>-0.25500222334807637</v>
      </c>
      <c r="BQ88" s="118">
        <v>100</v>
      </c>
      <c r="BR88">
        <v>0.29046449002144187</v>
      </c>
      <c r="CY88">
        <v>0.69131169802633807</v>
      </c>
      <c r="CZ88">
        <v>0</v>
      </c>
      <c r="DA88">
        <v>1</v>
      </c>
      <c r="DB88">
        <v>43</v>
      </c>
      <c r="DC88">
        <v>41</v>
      </c>
      <c r="DD88">
        <v>0.20370370370370372</v>
      </c>
      <c r="DE88">
        <v>0.57291666666666674</v>
      </c>
      <c r="DF88">
        <v>0</v>
      </c>
    </row>
    <row r="89" spans="1:110" x14ac:dyDescent="0.3">
      <c r="A89" s="129">
        <v>1</v>
      </c>
      <c r="B89" s="131">
        <v>1</v>
      </c>
      <c r="C89" s="170">
        <v>2.2000000000000002</v>
      </c>
      <c r="D89" s="171">
        <v>62</v>
      </c>
      <c r="E89" s="130">
        <v>8</v>
      </c>
      <c r="F89" s="203">
        <v>0.879</v>
      </c>
      <c r="G89" s="130">
        <v>118</v>
      </c>
      <c r="H89" s="130">
        <v>3</v>
      </c>
      <c r="I89" s="130">
        <v>108</v>
      </c>
      <c r="J89" s="130">
        <v>31</v>
      </c>
      <c r="K89" s="130">
        <v>10</v>
      </c>
      <c r="L89" s="130">
        <v>2</v>
      </c>
      <c r="M89" s="204">
        <v>37</v>
      </c>
      <c r="N89" s="171">
        <v>50</v>
      </c>
      <c r="O89" s="172">
        <v>173</v>
      </c>
      <c r="P89" s="172">
        <v>180</v>
      </c>
      <c r="Q89" s="170">
        <v>10.7</v>
      </c>
      <c r="R89" s="130">
        <v>0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R89">
        <v>1</v>
      </c>
      <c r="AS89">
        <v>0</v>
      </c>
      <c r="AT89">
        <v>2.2000000000000002</v>
      </c>
      <c r="AU89">
        <v>51</v>
      </c>
      <c r="AV89">
        <v>7</v>
      </c>
      <c r="AW89">
        <v>0.17199999999999999</v>
      </c>
      <c r="AX89">
        <v>117</v>
      </c>
      <c r="AY89">
        <v>5</v>
      </c>
      <c r="AZ89">
        <v>168</v>
      </c>
      <c r="BA89">
        <v>33</v>
      </c>
      <c r="BB89">
        <v>11</v>
      </c>
      <c r="BC89">
        <v>5</v>
      </c>
      <c r="BD89">
        <v>36</v>
      </c>
      <c r="BE89">
        <v>23</v>
      </c>
      <c r="BF89">
        <v>176</v>
      </c>
      <c r="BG89">
        <v>184</v>
      </c>
      <c r="BH89">
        <v>12.7</v>
      </c>
      <c r="BI89" s="117">
        <v>1</v>
      </c>
      <c r="BJ89" s="113">
        <v>0</v>
      </c>
      <c r="BK89" s="118">
        <v>1</v>
      </c>
      <c r="BL89">
        <v>1</v>
      </c>
      <c r="BM89">
        <v>0.78238535277711041</v>
      </c>
      <c r="BN89" s="117">
        <v>0.78238535277711041</v>
      </c>
      <c r="BO89" s="118">
        <v>0.21761464722288959</v>
      </c>
      <c r="BP89" s="117">
        <v>-0.24540788132491881</v>
      </c>
      <c r="BQ89" s="118">
        <v>100</v>
      </c>
      <c r="BR89">
        <v>0.27814253737043654</v>
      </c>
      <c r="CY89">
        <v>0.69632262006605772</v>
      </c>
      <c r="CZ89">
        <v>0</v>
      </c>
      <c r="DA89">
        <v>1</v>
      </c>
      <c r="DB89">
        <v>43</v>
      </c>
      <c r="DC89">
        <v>42</v>
      </c>
      <c r="DD89">
        <v>0.20370370370370372</v>
      </c>
      <c r="DE89">
        <v>0.5625</v>
      </c>
      <c r="DF89">
        <v>0</v>
      </c>
    </row>
    <row r="90" spans="1:110" x14ac:dyDescent="0.3">
      <c r="A90" s="129">
        <v>0</v>
      </c>
      <c r="B90" s="131">
        <v>0</v>
      </c>
      <c r="C90" s="170">
        <v>1.8</v>
      </c>
      <c r="D90" s="171">
        <v>51</v>
      </c>
      <c r="E90" s="130">
        <v>4</v>
      </c>
      <c r="F90" s="203">
        <v>1.083</v>
      </c>
      <c r="G90" s="130">
        <v>101</v>
      </c>
      <c r="H90" s="130">
        <v>2</v>
      </c>
      <c r="I90" s="130">
        <v>100</v>
      </c>
      <c r="J90" s="130">
        <v>53</v>
      </c>
      <c r="K90" s="130">
        <v>7</v>
      </c>
      <c r="L90" s="130">
        <v>4</v>
      </c>
      <c r="M90" s="204">
        <v>34</v>
      </c>
      <c r="N90" s="171">
        <v>28</v>
      </c>
      <c r="O90" s="172">
        <v>163</v>
      </c>
      <c r="P90" s="172">
        <v>167</v>
      </c>
      <c r="Q90" s="170">
        <v>7.4</v>
      </c>
      <c r="R90" s="130">
        <v>0</v>
      </c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R90">
        <v>1</v>
      </c>
      <c r="AS90">
        <v>0</v>
      </c>
      <c r="AT90">
        <v>2.2000000000000002</v>
      </c>
      <c r="AU90">
        <v>60</v>
      </c>
      <c r="AV90">
        <v>9</v>
      </c>
      <c r="AW90">
        <v>3.2000000000000001E-2</v>
      </c>
      <c r="AX90">
        <v>102</v>
      </c>
      <c r="AY90">
        <v>5</v>
      </c>
      <c r="AZ90">
        <v>135</v>
      </c>
      <c r="BA90">
        <v>35</v>
      </c>
      <c r="BB90">
        <v>8</v>
      </c>
      <c r="BC90">
        <v>2</v>
      </c>
      <c r="BD90">
        <v>32</v>
      </c>
      <c r="BE90">
        <v>37</v>
      </c>
      <c r="BF90">
        <v>178</v>
      </c>
      <c r="BG90">
        <v>185</v>
      </c>
      <c r="BH90">
        <v>11.6</v>
      </c>
      <c r="BI90" s="117">
        <v>1</v>
      </c>
      <c r="BJ90" s="113">
        <v>0</v>
      </c>
      <c r="BK90" s="118">
        <v>1</v>
      </c>
      <c r="BL90">
        <v>1</v>
      </c>
      <c r="BM90">
        <v>0.84155700092697583</v>
      </c>
      <c r="BN90" s="117">
        <v>0.84155700092697583</v>
      </c>
      <c r="BO90" s="118">
        <v>0.15844299907302417</v>
      </c>
      <c r="BP90" s="117">
        <v>-0.17250153035838398</v>
      </c>
      <c r="BQ90" s="118">
        <v>100</v>
      </c>
      <c r="BR90">
        <v>0.18827363909812295</v>
      </c>
      <c r="CY90">
        <v>0.7009558658584818</v>
      </c>
      <c r="CZ90">
        <v>0</v>
      </c>
      <c r="DA90">
        <v>1</v>
      </c>
      <c r="DB90">
        <v>43</v>
      </c>
      <c r="DC90">
        <v>43</v>
      </c>
      <c r="DD90">
        <v>0.20370370370370372</v>
      </c>
      <c r="DE90">
        <v>0.55208333333333326</v>
      </c>
      <c r="DF90">
        <v>0</v>
      </c>
    </row>
    <row r="91" spans="1:110" x14ac:dyDescent="0.3">
      <c r="A91" s="129">
        <v>1</v>
      </c>
      <c r="B91" s="131">
        <v>1</v>
      </c>
      <c r="C91" s="170">
        <v>2.6</v>
      </c>
      <c r="D91" s="171">
        <v>70</v>
      </c>
      <c r="E91" s="130">
        <v>6</v>
      </c>
      <c r="F91" s="203">
        <v>0.82799999999999996</v>
      </c>
      <c r="G91" s="130">
        <v>213</v>
      </c>
      <c r="H91" s="130">
        <v>3</v>
      </c>
      <c r="I91" s="130">
        <v>105</v>
      </c>
      <c r="J91" s="130">
        <v>37</v>
      </c>
      <c r="K91" s="130">
        <v>15</v>
      </c>
      <c r="L91" s="130">
        <v>2</v>
      </c>
      <c r="M91" s="204">
        <v>37</v>
      </c>
      <c r="N91" s="171">
        <v>75</v>
      </c>
      <c r="O91" s="172">
        <v>168</v>
      </c>
      <c r="P91" s="172">
        <v>176</v>
      </c>
      <c r="Q91" s="170">
        <v>14.8</v>
      </c>
      <c r="R91" s="130">
        <v>1</v>
      </c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R91">
        <v>1</v>
      </c>
      <c r="AS91">
        <v>0</v>
      </c>
      <c r="AT91">
        <v>2.2000000000000002</v>
      </c>
      <c r="AU91">
        <v>65</v>
      </c>
      <c r="AV91">
        <v>3</v>
      </c>
      <c r="AW91">
        <v>0.59</v>
      </c>
      <c r="AX91">
        <v>121</v>
      </c>
      <c r="AY91">
        <v>3</v>
      </c>
      <c r="AZ91">
        <v>108</v>
      </c>
      <c r="BA91">
        <v>32</v>
      </c>
      <c r="BB91">
        <v>10</v>
      </c>
      <c r="BC91">
        <v>2</v>
      </c>
      <c r="BD91">
        <v>29</v>
      </c>
      <c r="BE91">
        <v>54</v>
      </c>
      <c r="BF91">
        <v>173</v>
      </c>
      <c r="BG91">
        <v>181</v>
      </c>
      <c r="BH91">
        <v>10.5</v>
      </c>
      <c r="BI91" s="117">
        <v>1</v>
      </c>
      <c r="BJ91" s="113">
        <v>0</v>
      </c>
      <c r="BK91" s="118">
        <v>1</v>
      </c>
      <c r="BL91">
        <v>1</v>
      </c>
      <c r="BM91">
        <v>0.91110396534803928</v>
      </c>
      <c r="BN91" s="117">
        <v>0.91110396534803928</v>
      </c>
      <c r="BO91" s="118">
        <v>8.889603465196072E-2</v>
      </c>
      <c r="BP91" s="117">
        <v>-9.309826600745634E-2</v>
      </c>
      <c r="BQ91" s="118">
        <v>100</v>
      </c>
      <c r="BR91">
        <v>9.7569583749975972E-2</v>
      </c>
      <c r="CY91">
        <v>0.7011332367580646</v>
      </c>
      <c r="CZ91">
        <v>0</v>
      </c>
      <c r="DA91">
        <v>1</v>
      </c>
      <c r="DB91">
        <v>43</v>
      </c>
      <c r="DC91">
        <v>44</v>
      </c>
      <c r="DD91">
        <v>0.20370370370370372</v>
      </c>
      <c r="DE91">
        <v>0.54166666666666674</v>
      </c>
      <c r="DF91">
        <v>1.003086419753085E-2</v>
      </c>
    </row>
    <row r="92" spans="1:110" x14ac:dyDescent="0.3">
      <c r="A92" s="129">
        <v>0</v>
      </c>
      <c r="B92" s="131">
        <v>0</v>
      </c>
      <c r="C92" s="170">
        <v>1.9</v>
      </c>
      <c r="D92" s="171">
        <v>56</v>
      </c>
      <c r="E92" s="130">
        <v>24</v>
      </c>
      <c r="F92" s="203">
        <v>1.56</v>
      </c>
      <c r="G92" s="130">
        <v>115</v>
      </c>
      <c r="H92" s="130">
        <v>5</v>
      </c>
      <c r="I92" s="130">
        <v>87</v>
      </c>
      <c r="J92" s="130">
        <v>46</v>
      </c>
      <c r="K92" s="130">
        <v>1</v>
      </c>
      <c r="L92" s="130">
        <v>4</v>
      </c>
      <c r="M92" s="204">
        <v>45</v>
      </c>
      <c r="N92" s="171">
        <v>37</v>
      </c>
      <c r="O92" s="172">
        <v>162</v>
      </c>
      <c r="P92" s="172">
        <v>166</v>
      </c>
      <c r="Q92" s="170">
        <v>7.3</v>
      </c>
      <c r="R92" s="130">
        <v>1</v>
      </c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R92">
        <v>1</v>
      </c>
      <c r="AS92">
        <v>0</v>
      </c>
      <c r="AT92">
        <v>2.2000000000000002</v>
      </c>
      <c r="AU92">
        <v>65</v>
      </c>
      <c r="AV92">
        <v>6</v>
      </c>
      <c r="AW92">
        <v>0.89900000000000002</v>
      </c>
      <c r="AX92">
        <v>165</v>
      </c>
      <c r="AY92">
        <v>1</v>
      </c>
      <c r="AZ92">
        <v>140</v>
      </c>
      <c r="BA92">
        <v>60</v>
      </c>
      <c r="BB92">
        <v>9</v>
      </c>
      <c r="BC92">
        <v>5</v>
      </c>
      <c r="BD92">
        <v>35</v>
      </c>
      <c r="BE92">
        <v>62</v>
      </c>
      <c r="BF92">
        <v>169</v>
      </c>
      <c r="BG92">
        <v>174</v>
      </c>
      <c r="BH92">
        <v>12.7</v>
      </c>
      <c r="BI92" s="117">
        <v>0</v>
      </c>
      <c r="BJ92" s="113">
        <v>1</v>
      </c>
      <c r="BK92" s="118">
        <v>1</v>
      </c>
      <c r="BL92">
        <v>0</v>
      </c>
      <c r="BM92">
        <v>0.11907203659824504</v>
      </c>
      <c r="BN92" s="117">
        <v>0.11907203659824504</v>
      </c>
      <c r="BO92" s="118">
        <v>0.88092796340175494</v>
      </c>
      <c r="BP92" s="117">
        <v>-0.12677942324290262</v>
      </c>
      <c r="BQ92" s="118">
        <v>100</v>
      </c>
      <c r="BR92">
        <v>0.13516659879707008</v>
      </c>
      <c r="CY92">
        <v>0.70455980037297106</v>
      </c>
      <c r="CZ92">
        <v>1</v>
      </c>
      <c r="DA92">
        <v>0</v>
      </c>
      <c r="DB92">
        <v>44</v>
      </c>
      <c r="DC92">
        <v>44</v>
      </c>
      <c r="DD92">
        <v>0.18518518518518523</v>
      </c>
      <c r="DE92">
        <v>0.54166666666666674</v>
      </c>
      <c r="DF92">
        <v>1.003086419753091E-2</v>
      </c>
    </row>
    <row r="93" spans="1:110" x14ac:dyDescent="0.3">
      <c r="A93" s="129">
        <v>0</v>
      </c>
      <c r="B93" s="131">
        <v>0</v>
      </c>
      <c r="C93" s="170">
        <v>1.8</v>
      </c>
      <c r="D93" s="171">
        <v>42</v>
      </c>
      <c r="E93" s="130">
        <v>1</v>
      </c>
      <c r="F93" s="203">
        <v>1.4279999999999999</v>
      </c>
      <c r="G93" s="130">
        <v>121</v>
      </c>
      <c r="H93" s="130">
        <v>4</v>
      </c>
      <c r="I93" s="130">
        <v>84</v>
      </c>
      <c r="J93" s="130">
        <v>45</v>
      </c>
      <c r="K93" s="130">
        <v>5</v>
      </c>
      <c r="L93" s="130">
        <v>4</v>
      </c>
      <c r="M93" s="204">
        <v>24</v>
      </c>
      <c r="N93" s="171">
        <v>14</v>
      </c>
      <c r="O93" s="172">
        <v>160</v>
      </c>
      <c r="P93" s="172">
        <v>165</v>
      </c>
      <c r="Q93" s="170">
        <v>7.6</v>
      </c>
      <c r="R93" s="130">
        <v>1</v>
      </c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R93">
        <v>1</v>
      </c>
      <c r="AS93">
        <v>0</v>
      </c>
      <c r="AT93">
        <v>2.2999999999999998</v>
      </c>
      <c r="AU93">
        <v>55</v>
      </c>
      <c r="AV93">
        <v>3</v>
      </c>
      <c r="AW93">
        <v>0.73899999999999999</v>
      </c>
      <c r="AX93">
        <v>146</v>
      </c>
      <c r="AY93">
        <v>3</v>
      </c>
      <c r="AZ93">
        <v>114</v>
      </c>
      <c r="BA93">
        <v>43</v>
      </c>
      <c r="BB93">
        <v>11</v>
      </c>
      <c r="BC93">
        <v>3</v>
      </c>
      <c r="BD93">
        <v>28</v>
      </c>
      <c r="BE93">
        <v>35</v>
      </c>
      <c r="BF93">
        <v>170</v>
      </c>
      <c r="BG93">
        <v>175</v>
      </c>
      <c r="BH93">
        <v>11.6</v>
      </c>
      <c r="BI93" s="117">
        <v>1</v>
      </c>
      <c r="BJ93" s="113">
        <v>0</v>
      </c>
      <c r="BK93" s="118">
        <v>1</v>
      </c>
      <c r="BL93">
        <v>1</v>
      </c>
      <c r="BM93">
        <v>0.52637606908022172</v>
      </c>
      <c r="BN93" s="117">
        <v>0.52637606908022172</v>
      </c>
      <c r="BO93" s="118">
        <v>0.47362393091977828</v>
      </c>
      <c r="BP93" s="117">
        <v>-0.64173936147817667</v>
      </c>
      <c r="BQ93" s="118">
        <v>100</v>
      </c>
      <c r="BR93">
        <v>0.89978241554062022</v>
      </c>
      <c r="CY93">
        <v>0.7096055341500157</v>
      </c>
      <c r="CZ93">
        <v>1</v>
      </c>
      <c r="DA93">
        <v>0</v>
      </c>
      <c r="DB93">
        <v>45</v>
      </c>
      <c r="DC93">
        <v>44</v>
      </c>
      <c r="DD93">
        <v>0.16666666666666663</v>
      </c>
      <c r="DE93">
        <v>0.54166666666666674</v>
      </c>
      <c r="DF93">
        <v>0</v>
      </c>
    </row>
    <row r="94" spans="1:110" x14ac:dyDescent="0.3">
      <c r="A94" s="129">
        <v>0</v>
      </c>
      <c r="B94" s="131">
        <v>0</v>
      </c>
      <c r="C94" s="170">
        <v>1.9</v>
      </c>
      <c r="D94" s="171">
        <v>56</v>
      </c>
      <c r="E94" s="130">
        <v>3</v>
      </c>
      <c r="F94" s="203">
        <v>1.4039999999999999</v>
      </c>
      <c r="G94" s="130">
        <v>69</v>
      </c>
      <c r="H94" s="130">
        <v>1</v>
      </c>
      <c r="I94" s="130">
        <v>87</v>
      </c>
      <c r="J94" s="130">
        <v>34</v>
      </c>
      <c r="K94" s="130">
        <v>8</v>
      </c>
      <c r="L94" s="130">
        <v>2</v>
      </c>
      <c r="M94" s="204">
        <v>32</v>
      </c>
      <c r="N94" s="171">
        <v>38</v>
      </c>
      <c r="O94" s="172">
        <v>174</v>
      </c>
      <c r="P94" s="172">
        <v>181</v>
      </c>
      <c r="Q94" s="170">
        <v>9</v>
      </c>
      <c r="R94" s="130">
        <v>1</v>
      </c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R94">
        <v>1</v>
      </c>
      <c r="AS94">
        <v>0</v>
      </c>
      <c r="AT94">
        <v>2.2999999999999998</v>
      </c>
      <c r="AU94">
        <v>56</v>
      </c>
      <c r="AV94">
        <v>9</v>
      </c>
      <c r="AW94">
        <v>1.9990000000000001</v>
      </c>
      <c r="AX94">
        <v>75</v>
      </c>
      <c r="AY94">
        <v>0</v>
      </c>
      <c r="AZ94">
        <v>72</v>
      </c>
      <c r="BA94">
        <v>49</v>
      </c>
      <c r="BB94">
        <v>7</v>
      </c>
      <c r="BC94">
        <v>4</v>
      </c>
      <c r="BD94">
        <v>41</v>
      </c>
      <c r="BE94">
        <v>33</v>
      </c>
      <c r="BF94">
        <v>182</v>
      </c>
      <c r="BG94">
        <v>189</v>
      </c>
      <c r="BH94">
        <v>10.9</v>
      </c>
      <c r="BI94" s="117">
        <v>0</v>
      </c>
      <c r="BJ94" s="113">
        <v>1</v>
      </c>
      <c r="BK94" s="118">
        <v>1</v>
      </c>
      <c r="BL94">
        <v>0</v>
      </c>
      <c r="BM94">
        <v>0.25138156509957443</v>
      </c>
      <c r="BN94" s="117">
        <v>0.25138156509957443</v>
      </c>
      <c r="BO94" s="118">
        <v>0.74861843490042557</v>
      </c>
      <c r="BP94" s="117">
        <v>-0.2895258579795591</v>
      </c>
      <c r="BQ94" s="118">
        <v>100</v>
      </c>
      <c r="BR94">
        <v>0.33579398179395747</v>
      </c>
      <c r="CY94">
        <v>0.71128652575863272</v>
      </c>
      <c r="CZ94">
        <v>0</v>
      </c>
      <c r="DA94">
        <v>1</v>
      </c>
      <c r="DB94">
        <v>45</v>
      </c>
      <c r="DC94">
        <v>45</v>
      </c>
      <c r="DD94">
        <v>0.16666666666666663</v>
      </c>
      <c r="DE94">
        <v>0.53125</v>
      </c>
      <c r="DF94">
        <v>0</v>
      </c>
    </row>
    <row r="95" spans="1:110" x14ac:dyDescent="0.3">
      <c r="A95" s="129">
        <v>1</v>
      </c>
      <c r="B95" s="131">
        <v>1</v>
      </c>
      <c r="C95" s="170">
        <v>2.1</v>
      </c>
      <c r="D95" s="171">
        <v>60</v>
      </c>
      <c r="E95" s="130">
        <v>5</v>
      </c>
      <c r="F95" s="203">
        <v>1.0720000000000001</v>
      </c>
      <c r="G95" s="130">
        <v>178</v>
      </c>
      <c r="H95" s="130">
        <v>2</v>
      </c>
      <c r="I95" s="130">
        <v>101</v>
      </c>
      <c r="J95" s="130">
        <v>38</v>
      </c>
      <c r="K95" s="130">
        <v>13</v>
      </c>
      <c r="L95" s="130">
        <v>2</v>
      </c>
      <c r="M95" s="204">
        <v>36</v>
      </c>
      <c r="N95" s="171">
        <v>49</v>
      </c>
      <c r="O95" s="172">
        <v>175</v>
      </c>
      <c r="P95" s="172">
        <v>183</v>
      </c>
      <c r="Q95" s="170">
        <v>12.9</v>
      </c>
      <c r="R95" s="130">
        <v>1</v>
      </c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R95">
        <v>1</v>
      </c>
      <c r="AS95">
        <v>0</v>
      </c>
      <c r="AT95">
        <v>2.4</v>
      </c>
      <c r="AU95">
        <v>54</v>
      </c>
      <c r="AV95">
        <v>9</v>
      </c>
      <c r="AW95">
        <v>4.5999999999999999E-2</v>
      </c>
      <c r="AX95">
        <v>151</v>
      </c>
      <c r="AY95">
        <v>0</v>
      </c>
      <c r="AZ95">
        <v>72</v>
      </c>
      <c r="BA95">
        <v>30</v>
      </c>
      <c r="BB95">
        <v>13</v>
      </c>
      <c r="BC95">
        <v>5</v>
      </c>
      <c r="BD95">
        <v>39</v>
      </c>
      <c r="BE95">
        <v>26</v>
      </c>
      <c r="BF95">
        <v>201</v>
      </c>
      <c r="BG95">
        <v>204</v>
      </c>
      <c r="BH95">
        <v>14.5</v>
      </c>
      <c r="BI95" s="117">
        <v>1</v>
      </c>
      <c r="BJ95" s="113">
        <v>0</v>
      </c>
      <c r="BK95" s="118">
        <v>1</v>
      </c>
      <c r="BL95">
        <v>1</v>
      </c>
      <c r="BM95">
        <v>0.65405313444611846</v>
      </c>
      <c r="BN95" s="117">
        <v>0.65405313444611846</v>
      </c>
      <c r="BO95" s="118">
        <v>0.34594686555388154</v>
      </c>
      <c r="BP95" s="117">
        <v>-0.42456668549470511</v>
      </c>
      <c r="BQ95" s="118">
        <v>100</v>
      </c>
      <c r="BR95">
        <v>0.52892776952570508</v>
      </c>
      <c r="CY95">
        <v>0.71568427809624391</v>
      </c>
      <c r="CZ95">
        <v>0</v>
      </c>
      <c r="DA95">
        <v>1</v>
      </c>
      <c r="DB95">
        <v>45</v>
      </c>
      <c r="DC95">
        <v>46</v>
      </c>
      <c r="DD95">
        <v>0.16666666666666663</v>
      </c>
      <c r="DE95">
        <v>0.52083333333333326</v>
      </c>
      <c r="DF95">
        <v>0</v>
      </c>
    </row>
    <row r="96" spans="1:110" x14ac:dyDescent="0.3">
      <c r="A96" s="129">
        <v>0</v>
      </c>
      <c r="B96" s="131">
        <v>0</v>
      </c>
      <c r="C96" s="170">
        <v>1.9</v>
      </c>
      <c r="D96" s="171">
        <v>48</v>
      </c>
      <c r="E96" s="130">
        <v>12</v>
      </c>
      <c r="F96" s="203">
        <v>0.183</v>
      </c>
      <c r="G96" s="130">
        <v>85</v>
      </c>
      <c r="H96" s="130">
        <v>4</v>
      </c>
      <c r="I96" s="130">
        <v>130</v>
      </c>
      <c r="J96" s="130">
        <v>37</v>
      </c>
      <c r="K96" s="130">
        <v>11</v>
      </c>
      <c r="L96" s="130">
        <v>2</v>
      </c>
      <c r="M96" s="204">
        <v>38</v>
      </c>
      <c r="N96" s="171">
        <v>22</v>
      </c>
      <c r="O96" s="172">
        <v>171</v>
      </c>
      <c r="P96" s="172">
        <v>178</v>
      </c>
      <c r="Q96" s="170">
        <v>9</v>
      </c>
      <c r="R96" s="130">
        <v>1</v>
      </c>
      <c r="S96" s="208"/>
      <c r="T96" s="208"/>
      <c r="U96" s="208"/>
      <c r="V96" s="208"/>
      <c r="W96" s="208"/>
      <c r="X96" s="208"/>
      <c r="Y96" s="208"/>
      <c r="Z96" s="208"/>
      <c r="AA96" s="208"/>
      <c r="AB96" s="208"/>
      <c r="AC96" s="208"/>
      <c r="AD96" s="208"/>
      <c r="AE96" s="208"/>
      <c r="AF96" s="208"/>
      <c r="AG96" s="208"/>
      <c r="AH96" s="208"/>
      <c r="AI96" s="208"/>
      <c r="AJ96" s="208"/>
      <c r="AK96" s="208"/>
      <c r="AL96" s="208"/>
      <c r="AM96" s="208"/>
      <c r="AN96" s="208"/>
      <c r="AO96" s="208"/>
      <c r="AP96" s="208"/>
      <c r="AR96">
        <v>1</v>
      </c>
      <c r="AS96">
        <v>0</v>
      </c>
      <c r="AT96">
        <v>2.4</v>
      </c>
      <c r="AU96">
        <v>61</v>
      </c>
      <c r="AV96">
        <v>7</v>
      </c>
      <c r="AW96">
        <v>0.66200000000000003</v>
      </c>
      <c r="AX96">
        <v>124</v>
      </c>
      <c r="AY96">
        <v>2</v>
      </c>
      <c r="AZ96">
        <v>100</v>
      </c>
      <c r="BA96">
        <v>52</v>
      </c>
      <c r="BB96">
        <v>15</v>
      </c>
      <c r="BC96">
        <v>3</v>
      </c>
      <c r="BD96">
        <v>37</v>
      </c>
      <c r="BE96">
        <v>69</v>
      </c>
      <c r="BF96">
        <v>182</v>
      </c>
      <c r="BG96">
        <v>191</v>
      </c>
      <c r="BH96">
        <v>13.1</v>
      </c>
      <c r="BI96" s="117">
        <v>1</v>
      </c>
      <c r="BJ96" s="113">
        <v>0</v>
      </c>
      <c r="BK96" s="118">
        <v>1</v>
      </c>
      <c r="BL96">
        <v>1</v>
      </c>
      <c r="BM96">
        <v>0.56718699422226271</v>
      </c>
      <c r="BN96" s="117">
        <v>0.56718699422226271</v>
      </c>
      <c r="BO96" s="118">
        <v>0.43281300577773729</v>
      </c>
      <c r="BP96" s="117">
        <v>-0.56706623381860832</v>
      </c>
      <c r="BQ96" s="118">
        <v>100</v>
      </c>
      <c r="BR96">
        <v>0.76308697164542449</v>
      </c>
      <c r="CY96">
        <v>0.72536625627947182</v>
      </c>
      <c r="CZ96">
        <v>0</v>
      </c>
      <c r="DA96">
        <v>1</v>
      </c>
      <c r="DB96">
        <v>45</v>
      </c>
      <c r="DC96">
        <v>47</v>
      </c>
      <c r="DD96">
        <v>0.16666666666666663</v>
      </c>
      <c r="DE96">
        <v>0.51041666666666674</v>
      </c>
      <c r="DF96">
        <v>0</v>
      </c>
    </row>
    <row r="97" spans="1:110" x14ac:dyDescent="0.3">
      <c r="A97" s="129">
        <v>1</v>
      </c>
      <c r="B97" s="131">
        <v>1</v>
      </c>
      <c r="C97" s="170">
        <v>3.6</v>
      </c>
      <c r="D97" s="171">
        <v>88</v>
      </c>
      <c r="E97" s="130">
        <v>12</v>
      </c>
      <c r="F97" s="203">
        <v>1.6</v>
      </c>
      <c r="G97" s="130">
        <v>282</v>
      </c>
      <c r="H97" s="130">
        <v>0</v>
      </c>
      <c r="I97" s="130">
        <v>72</v>
      </c>
      <c r="J97" s="130">
        <v>39</v>
      </c>
      <c r="K97" s="130">
        <v>18</v>
      </c>
      <c r="L97" s="130">
        <v>1</v>
      </c>
      <c r="M97" s="204">
        <v>41</v>
      </c>
      <c r="N97" s="171">
        <v>29</v>
      </c>
      <c r="O97" s="172">
        <v>175</v>
      </c>
      <c r="P97" s="172">
        <v>185</v>
      </c>
      <c r="Q97" s="170">
        <v>18.2</v>
      </c>
      <c r="R97" s="130">
        <v>1</v>
      </c>
      <c r="S97" s="208"/>
      <c r="T97" s="208"/>
      <c r="U97" s="208"/>
      <c r="V97" s="208"/>
      <c r="W97" s="208"/>
      <c r="X97" s="208"/>
      <c r="Y97" s="208"/>
      <c r="Z97" s="208"/>
      <c r="AA97" s="208"/>
      <c r="AB97" s="208"/>
      <c r="AC97" s="208"/>
      <c r="AD97" s="208"/>
      <c r="AE97" s="208"/>
      <c r="AF97" s="208"/>
      <c r="AG97" s="208"/>
      <c r="AH97" s="208"/>
      <c r="AI97" s="208"/>
      <c r="AJ97" s="208"/>
      <c r="AK97" s="208"/>
      <c r="AL97" s="208"/>
      <c r="AM97" s="208"/>
      <c r="AN97" s="208"/>
      <c r="AO97" s="208"/>
      <c r="AP97" s="208"/>
      <c r="AR97">
        <v>1</v>
      </c>
      <c r="AS97">
        <v>0</v>
      </c>
      <c r="AT97">
        <v>2.4</v>
      </c>
      <c r="AU97">
        <v>66</v>
      </c>
      <c r="AV97">
        <v>7</v>
      </c>
      <c r="AW97">
        <v>2.2850000000000001</v>
      </c>
      <c r="AX97">
        <v>200</v>
      </c>
      <c r="AY97">
        <v>3</v>
      </c>
      <c r="AZ97">
        <v>124</v>
      </c>
      <c r="BA97">
        <v>32</v>
      </c>
      <c r="BB97">
        <v>9</v>
      </c>
      <c r="BC97">
        <v>2</v>
      </c>
      <c r="BD97">
        <v>32</v>
      </c>
      <c r="BE97">
        <v>62</v>
      </c>
      <c r="BF97">
        <v>171</v>
      </c>
      <c r="BG97">
        <v>177</v>
      </c>
      <c r="BH97">
        <v>13.9</v>
      </c>
      <c r="BI97" s="117">
        <v>1</v>
      </c>
      <c r="BJ97" s="113">
        <v>0</v>
      </c>
      <c r="BK97" s="118">
        <v>1</v>
      </c>
      <c r="BL97">
        <v>1</v>
      </c>
      <c r="BM97">
        <v>0.97372826225940967</v>
      </c>
      <c r="BN97" s="117">
        <v>0.97372826225940967</v>
      </c>
      <c r="BO97" s="118">
        <v>2.6271737740590329E-2</v>
      </c>
      <c r="BP97" s="117">
        <v>-2.662300578508944E-2</v>
      </c>
      <c r="BQ97" s="118">
        <v>100</v>
      </c>
      <c r="BR97">
        <v>2.6980564043227195E-2</v>
      </c>
      <c r="CY97">
        <v>0.72737279690756462</v>
      </c>
      <c r="CZ97">
        <v>0</v>
      </c>
      <c r="DA97">
        <v>1</v>
      </c>
      <c r="DB97">
        <v>45</v>
      </c>
      <c r="DC97">
        <v>48</v>
      </c>
      <c r="DD97">
        <v>0.16666666666666663</v>
      </c>
      <c r="DE97">
        <v>0.5</v>
      </c>
      <c r="DF97">
        <v>0</v>
      </c>
    </row>
    <row r="98" spans="1:110" x14ac:dyDescent="0.3">
      <c r="A98" s="129">
        <v>1</v>
      </c>
      <c r="B98" s="131">
        <v>1</v>
      </c>
      <c r="C98" s="170">
        <v>3</v>
      </c>
      <c r="D98" s="171">
        <v>75</v>
      </c>
      <c r="E98" s="130">
        <v>5</v>
      </c>
      <c r="F98" s="203">
        <v>0.61199999999999999</v>
      </c>
      <c r="G98" s="130">
        <v>156</v>
      </c>
      <c r="H98" s="130">
        <v>5</v>
      </c>
      <c r="I98" s="130">
        <v>129</v>
      </c>
      <c r="J98" s="130">
        <v>42</v>
      </c>
      <c r="K98" s="130">
        <v>15</v>
      </c>
      <c r="L98" s="130">
        <v>4</v>
      </c>
      <c r="M98" s="204">
        <v>36</v>
      </c>
      <c r="N98" s="171">
        <v>55</v>
      </c>
      <c r="O98" s="172">
        <v>186</v>
      </c>
      <c r="P98" s="172">
        <v>193</v>
      </c>
      <c r="Q98" s="170">
        <v>14.4</v>
      </c>
      <c r="R98" s="130">
        <v>0</v>
      </c>
      <c r="S98" s="208"/>
      <c r="T98" s="208"/>
      <c r="U98" s="208"/>
      <c r="V98" s="208"/>
      <c r="W98" s="208"/>
      <c r="X98" s="208"/>
      <c r="Y98" s="208"/>
      <c r="Z98" s="208"/>
      <c r="AA98" s="208"/>
      <c r="AB98" s="208"/>
      <c r="AC98" s="208"/>
      <c r="AD98" s="208"/>
      <c r="AE98" s="208"/>
      <c r="AF98" s="208"/>
      <c r="AG98" s="208"/>
      <c r="AH98" s="208"/>
      <c r="AI98" s="208"/>
      <c r="AJ98" s="208"/>
      <c r="AK98" s="208"/>
      <c r="AL98" s="208"/>
      <c r="AM98" s="208"/>
      <c r="AN98" s="208"/>
      <c r="AO98" s="208"/>
      <c r="AP98" s="208"/>
      <c r="AR98">
        <v>1</v>
      </c>
      <c r="AS98">
        <v>0</v>
      </c>
      <c r="AT98">
        <v>2.5</v>
      </c>
      <c r="AU98">
        <v>56</v>
      </c>
      <c r="AV98">
        <v>4</v>
      </c>
      <c r="AW98">
        <v>2.536</v>
      </c>
      <c r="AX98">
        <v>146</v>
      </c>
      <c r="AY98">
        <v>1</v>
      </c>
      <c r="AZ98">
        <v>84</v>
      </c>
      <c r="BA98">
        <v>36</v>
      </c>
      <c r="BB98">
        <v>8</v>
      </c>
      <c r="BC98">
        <v>2</v>
      </c>
      <c r="BD98">
        <v>50</v>
      </c>
      <c r="BE98">
        <v>40</v>
      </c>
      <c r="BF98">
        <v>173</v>
      </c>
      <c r="BG98">
        <v>179</v>
      </c>
      <c r="BH98">
        <v>12.1</v>
      </c>
      <c r="BI98" s="117">
        <v>1</v>
      </c>
      <c r="BJ98" s="113">
        <v>0</v>
      </c>
      <c r="BK98" s="118">
        <v>1</v>
      </c>
      <c r="BL98">
        <v>1</v>
      </c>
      <c r="BM98">
        <v>0.72737279690756462</v>
      </c>
      <c r="BN98" s="117">
        <v>0.72737279690756462</v>
      </c>
      <c r="BO98" s="118">
        <v>0.27262720309243538</v>
      </c>
      <c r="BP98" s="117">
        <v>-0.31831614483605991</v>
      </c>
      <c r="BQ98" s="118">
        <v>100</v>
      </c>
      <c r="BR98">
        <v>0.37481083187536524</v>
      </c>
      <c r="CY98">
        <v>0.73011695558360856</v>
      </c>
      <c r="CZ98">
        <v>0</v>
      </c>
      <c r="DA98">
        <v>1</v>
      </c>
      <c r="DB98">
        <v>45</v>
      </c>
      <c r="DC98">
        <v>49</v>
      </c>
      <c r="DD98">
        <v>0.16666666666666663</v>
      </c>
      <c r="DE98">
        <v>0.48958333333333337</v>
      </c>
      <c r="DF98">
        <v>0</v>
      </c>
    </row>
    <row r="99" spans="1:110" x14ac:dyDescent="0.3">
      <c r="A99" s="129">
        <v>0</v>
      </c>
      <c r="B99" s="131">
        <v>0</v>
      </c>
      <c r="C99" s="170">
        <v>2</v>
      </c>
      <c r="D99" s="171">
        <v>56</v>
      </c>
      <c r="E99" s="130">
        <v>3</v>
      </c>
      <c r="F99" s="203">
        <v>0.496</v>
      </c>
      <c r="G99" s="130">
        <v>86</v>
      </c>
      <c r="H99" s="130">
        <v>3</v>
      </c>
      <c r="I99" s="130">
        <v>100</v>
      </c>
      <c r="J99" s="130">
        <v>54</v>
      </c>
      <c r="K99" s="130">
        <v>8</v>
      </c>
      <c r="L99" s="130">
        <v>4</v>
      </c>
      <c r="M99" s="204">
        <v>31</v>
      </c>
      <c r="N99" s="171">
        <v>37</v>
      </c>
      <c r="O99" s="172">
        <v>172</v>
      </c>
      <c r="P99" s="172">
        <v>179</v>
      </c>
      <c r="Q99" s="170">
        <v>8.8000000000000007</v>
      </c>
      <c r="R99" s="130">
        <v>0</v>
      </c>
      <c r="S99" s="208"/>
      <c r="T99" s="208"/>
      <c r="U99" s="208"/>
      <c r="V99" s="208"/>
      <c r="W99" s="208"/>
      <c r="X99" s="208"/>
      <c r="Y99" s="208"/>
      <c r="Z99" s="208"/>
      <c r="AA99" s="208"/>
      <c r="AB99" s="208"/>
      <c r="AC99" s="208"/>
      <c r="AD99" s="208"/>
      <c r="AE99" s="208"/>
      <c r="AF99" s="208"/>
      <c r="AG99" s="208"/>
      <c r="AH99" s="208"/>
      <c r="AI99" s="208"/>
      <c r="AJ99" s="208"/>
      <c r="AK99" s="208"/>
      <c r="AL99" s="208"/>
      <c r="AM99" s="208"/>
      <c r="AN99" s="208"/>
      <c r="AO99" s="208"/>
      <c r="AP99" s="208"/>
      <c r="AR99">
        <v>1</v>
      </c>
      <c r="AS99">
        <v>0</v>
      </c>
      <c r="AT99">
        <v>2.5</v>
      </c>
      <c r="AU99">
        <v>60</v>
      </c>
      <c r="AV99">
        <v>17</v>
      </c>
      <c r="AW99">
        <v>1.8</v>
      </c>
      <c r="AX99">
        <v>212</v>
      </c>
      <c r="AY99">
        <v>2</v>
      </c>
      <c r="AZ99">
        <v>86</v>
      </c>
      <c r="BA99">
        <v>39</v>
      </c>
      <c r="BB99">
        <v>9</v>
      </c>
      <c r="BC99">
        <v>3</v>
      </c>
      <c r="BD99">
        <v>44</v>
      </c>
      <c r="BE99">
        <v>40</v>
      </c>
      <c r="BF99">
        <v>165</v>
      </c>
      <c r="BG99">
        <v>171</v>
      </c>
      <c r="BH99">
        <v>12.5</v>
      </c>
      <c r="BI99" s="117">
        <v>1</v>
      </c>
      <c r="BJ99" s="113">
        <v>0</v>
      </c>
      <c r="BK99" s="118">
        <v>1</v>
      </c>
      <c r="BL99">
        <v>1</v>
      </c>
      <c r="BM99">
        <v>0.833973578464275</v>
      </c>
      <c r="BN99" s="117">
        <v>0.833973578464275</v>
      </c>
      <c r="BO99" s="118">
        <v>0.166026421535725</v>
      </c>
      <c r="BP99" s="117">
        <v>-0.1815535576236991</v>
      </c>
      <c r="BQ99" s="118">
        <v>100</v>
      </c>
      <c r="BR99">
        <v>0.1990787547987494</v>
      </c>
      <c r="CY99">
        <v>0.73111376716227439</v>
      </c>
      <c r="CZ99">
        <v>0</v>
      </c>
      <c r="DA99">
        <v>1</v>
      </c>
      <c r="DB99">
        <v>45</v>
      </c>
      <c r="DC99">
        <v>50</v>
      </c>
      <c r="DD99">
        <v>0.16666666666666663</v>
      </c>
      <c r="DE99">
        <v>0.47916666666666663</v>
      </c>
      <c r="DF99">
        <v>8.8734567901234424E-3</v>
      </c>
    </row>
    <row r="100" spans="1:110" x14ac:dyDescent="0.3">
      <c r="A100" s="129">
        <v>1</v>
      </c>
      <c r="B100" s="131">
        <v>0</v>
      </c>
      <c r="C100" s="170">
        <v>2.5</v>
      </c>
      <c r="D100" s="171">
        <v>60</v>
      </c>
      <c r="E100" s="130">
        <v>17</v>
      </c>
      <c r="F100" s="203">
        <v>1.8</v>
      </c>
      <c r="G100" s="130">
        <v>212</v>
      </c>
      <c r="H100" s="130">
        <v>2</v>
      </c>
      <c r="I100" s="130">
        <v>86</v>
      </c>
      <c r="J100" s="130">
        <v>39</v>
      </c>
      <c r="K100" s="130">
        <v>9</v>
      </c>
      <c r="L100" s="130">
        <v>3</v>
      </c>
      <c r="M100" s="204">
        <v>44</v>
      </c>
      <c r="N100" s="171">
        <v>40</v>
      </c>
      <c r="O100" s="172">
        <v>165</v>
      </c>
      <c r="P100" s="172">
        <v>171</v>
      </c>
      <c r="Q100" s="170">
        <v>12.5</v>
      </c>
      <c r="R100" s="130">
        <v>1</v>
      </c>
      <c r="S100" s="208"/>
      <c r="T100" s="208"/>
      <c r="U100" s="208"/>
      <c r="V100" s="208"/>
      <c r="W100" s="208"/>
      <c r="X100" s="208"/>
      <c r="Y100" s="208"/>
      <c r="Z100" s="208"/>
      <c r="AA100" s="208"/>
      <c r="AB100" s="208"/>
      <c r="AC100" s="208"/>
      <c r="AD100" s="208"/>
      <c r="AE100" s="208"/>
      <c r="AF100" s="208"/>
      <c r="AG100" s="208"/>
      <c r="AH100" s="208"/>
      <c r="AI100" s="208"/>
      <c r="AJ100" s="208"/>
      <c r="AK100" s="208"/>
      <c r="AL100" s="208"/>
      <c r="AM100" s="208"/>
      <c r="AN100" s="208"/>
      <c r="AO100" s="208"/>
      <c r="AP100" s="208"/>
      <c r="AR100">
        <v>1</v>
      </c>
      <c r="AS100">
        <v>0</v>
      </c>
      <c r="AT100">
        <v>2.6</v>
      </c>
      <c r="AU100">
        <v>56</v>
      </c>
      <c r="AV100">
        <v>2</v>
      </c>
      <c r="AW100">
        <v>1.1419999999999999</v>
      </c>
      <c r="AX100">
        <v>199</v>
      </c>
      <c r="AY100">
        <v>2</v>
      </c>
      <c r="AZ100">
        <v>98</v>
      </c>
      <c r="BA100">
        <v>35</v>
      </c>
      <c r="BB100">
        <v>8</v>
      </c>
      <c r="BC100">
        <v>2</v>
      </c>
      <c r="BD100">
        <v>30</v>
      </c>
      <c r="BE100">
        <v>37</v>
      </c>
      <c r="BF100">
        <v>164</v>
      </c>
      <c r="BG100">
        <v>170</v>
      </c>
      <c r="BH100">
        <v>11.8</v>
      </c>
      <c r="BI100" s="117">
        <v>1</v>
      </c>
      <c r="BJ100" s="113">
        <v>0</v>
      </c>
      <c r="BK100" s="118">
        <v>1</v>
      </c>
      <c r="BL100">
        <v>1</v>
      </c>
      <c r="BM100">
        <v>0.7009558658584818</v>
      </c>
      <c r="BN100" s="117">
        <v>0.7009558658584818</v>
      </c>
      <c r="BO100" s="118">
        <v>0.2990441341415182</v>
      </c>
      <c r="BP100" s="117">
        <v>-0.35531035276194572</v>
      </c>
      <c r="BQ100" s="118">
        <v>100</v>
      </c>
      <c r="BR100">
        <v>0.42662334207770675</v>
      </c>
      <c r="CY100">
        <v>0.73994660175922455</v>
      </c>
      <c r="CZ100">
        <v>1</v>
      </c>
      <c r="DA100">
        <v>0</v>
      </c>
      <c r="DB100">
        <v>46</v>
      </c>
      <c r="DC100">
        <v>50</v>
      </c>
      <c r="DD100">
        <v>0.14814814814814814</v>
      </c>
      <c r="DE100">
        <v>0.47916666666666663</v>
      </c>
      <c r="DF100">
        <v>8.8734567901234424E-3</v>
      </c>
    </row>
    <row r="101" spans="1:110" x14ac:dyDescent="0.3">
      <c r="A101" s="129">
        <v>1</v>
      </c>
      <c r="B101" s="131">
        <v>1</v>
      </c>
      <c r="C101" s="170">
        <v>2.2000000000000002</v>
      </c>
      <c r="D101" s="171">
        <v>58</v>
      </c>
      <c r="E101" s="130">
        <v>6</v>
      </c>
      <c r="F101" s="203">
        <v>0.40300000000000002</v>
      </c>
      <c r="G101" s="130">
        <v>157</v>
      </c>
      <c r="H101" s="130">
        <v>2</v>
      </c>
      <c r="I101" s="130">
        <v>98</v>
      </c>
      <c r="J101" s="130">
        <v>35</v>
      </c>
      <c r="K101" s="130">
        <v>16</v>
      </c>
      <c r="L101" s="130">
        <v>1</v>
      </c>
      <c r="M101" s="204">
        <v>36</v>
      </c>
      <c r="N101" s="171">
        <v>45</v>
      </c>
      <c r="O101" s="172">
        <v>174</v>
      </c>
      <c r="P101" s="172">
        <v>180</v>
      </c>
      <c r="Q101" s="170">
        <v>13.3</v>
      </c>
      <c r="R101" s="130">
        <v>0</v>
      </c>
      <c r="S101" s="208"/>
      <c r="T101" s="208"/>
      <c r="U101" s="208"/>
      <c r="V101" s="208"/>
      <c r="W101" s="208"/>
      <c r="X101" s="208"/>
      <c r="Y101" s="208"/>
      <c r="Z101" s="208"/>
      <c r="AA101" s="208"/>
      <c r="AB101" s="208"/>
      <c r="AC101" s="208"/>
      <c r="AD101" s="208"/>
      <c r="AE101" s="208"/>
      <c r="AF101" s="208"/>
      <c r="AG101" s="208"/>
      <c r="AH101" s="208"/>
      <c r="AI101" s="208"/>
      <c r="AJ101" s="208"/>
      <c r="AK101" s="208"/>
      <c r="AL101" s="208"/>
      <c r="AM101" s="208"/>
      <c r="AN101" s="208"/>
      <c r="AO101" s="208"/>
      <c r="AP101" s="208"/>
      <c r="AR101">
        <v>1</v>
      </c>
      <c r="AS101">
        <v>0</v>
      </c>
      <c r="AT101">
        <v>2.6</v>
      </c>
      <c r="AU101">
        <v>66</v>
      </c>
      <c r="AV101">
        <v>7</v>
      </c>
      <c r="AW101">
        <v>1.3720000000000001</v>
      </c>
      <c r="AX101">
        <v>287</v>
      </c>
      <c r="AY101">
        <v>1</v>
      </c>
      <c r="AZ101">
        <v>85</v>
      </c>
      <c r="BA101">
        <v>29</v>
      </c>
      <c r="BB101">
        <v>10</v>
      </c>
      <c r="BC101">
        <v>2</v>
      </c>
      <c r="BD101">
        <v>38</v>
      </c>
      <c r="BE101">
        <v>66</v>
      </c>
      <c r="BF101">
        <v>173</v>
      </c>
      <c r="BG101">
        <v>180</v>
      </c>
      <c r="BH101">
        <v>18.2</v>
      </c>
      <c r="BI101" s="117">
        <v>1</v>
      </c>
      <c r="BJ101" s="113">
        <v>0</v>
      </c>
      <c r="BK101" s="118">
        <v>1</v>
      </c>
      <c r="BL101">
        <v>1</v>
      </c>
      <c r="BM101">
        <v>0.90736437148833726</v>
      </c>
      <c r="BN101" s="117">
        <v>0.90736437148833726</v>
      </c>
      <c r="BO101" s="118">
        <v>9.2635628511662738E-2</v>
      </c>
      <c r="BP101" s="117">
        <v>-9.7211176917743017E-2</v>
      </c>
      <c r="BQ101" s="118">
        <v>100</v>
      </c>
      <c r="BR101">
        <v>0.10209308566933678</v>
      </c>
      <c r="CY101">
        <v>0.75187019236128649</v>
      </c>
      <c r="CZ101">
        <v>1</v>
      </c>
      <c r="DA101">
        <v>0</v>
      </c>
      <c r="DB101">
        <v>47</v>
      </c>
      <c r="DC101">
        <v>50</v>
      </c>
      <c r="DD101">
        <v>0.12962962962962965</v>
      </c>
      <c r="DE101">
        <v>0.47916666666666663</v>
      </c>
      <c r="DF101">
        <v>0</v>
      </c>
    </row>
    <row r="102" spans="1:110" x14ac:dyDescent="0.3">
      <c r="A102" s="129">
        <v>0</v>
      </c>
      <c r="B102" s="131">
        <v>0</v>
      </c>
      <c r="C102" s="170">
        <v>2.4</v>
      </c>
      <c r="D102" s="171">
        <v>67</v>
      </c>
      <c r="E102" s="130">
        <v>10</v>
      </c>
      <c r="F102" s="203">
        <v>0.85599999999999998</v>
      </c>
      <c r="G102" s="130">
        <v>91</v>
      </c>
      <c r="H102" s="130">
        <v>3</v>
      </c>
      <c r="I102" s="130">
        <v>112</v>
      </c>
      <c r="J102" s="130">
        <v>33</v>
      </c>
      <c r="K102" s="130">
        <v>1</v>
      </c>
      <c r="L102" s="130">
        <v>3</v>
      </c>
      <c r="M102" s="204">
        <v>38</v>
      </c>
      <c r="N102" s="171">
        <v>43</v>
      </c>
      <c r="O102" s="172">
        <v>178</v>
      </c>
      <c r="P102" s="172">
        <v>188</v>
      </c>
      <c r="Q102" s="170">
        <v>12.5</v>
      </c>
      <c r="R102" s="130">
        <v>1</v>
      </c>
      <c r="S102" s="208"/>
      <c r="T102" s="208"/>
      <c r="U102" s="208"/>
      <c r="V102" s="208"/>
      <c r="W102" s="208"/>
      <c r="X102" s="208"/>
      <c r="Y102" s="208"/>
      <c r="Z102" s="208"/>
      <c r="AA102" s="208"/>
      <c r="AB102" s="208"/>
      <c r="AC102" s="208"/>
      <c r="AD102" s="208"/>
      <c r="AE102" s="208"/>
      <c r="AF102" s="208"/>
      <c r="AG102" s="208"/>
      <c r="AH102" s="208"/>
      <c r="AI102" s="208"/>
      <c r="AJ102" s="208"/>
      <c r="AK102" s="208"/>
      <c r="AL102" s="208"/>
      <c r="AM102" s="208"/>
      <c r="AN102" s="208"/>
      <c r="AO102" s="208"/>
      <c r="AP102" s="208"/>
      <c r="AR102">
        <v>1</v>
      </c>
      <c r="AS102">
        <v>0</v>
      </c>
      <c r="AT102">
        <v>2.6</v>
      </c>
      <c r="AU102">
        <v>70</v>
      </c>
      <c r="AV102">
        <v>14</v>
      </c>
      <c r="AW102">
        <v>4.8000000000000001E-2</v>
      </c>
      <c r="AX102">
        <v>197</v>
      </c>
      <c r="AY102">
        <v>4</v>
      </c>
      <c r="AZ102">
        <v>72</v>
      </c>
      <c r="BA102">
        <v>35</v>
      </c>
      <c r="BB102">
        <v>11</v>
      </c>
      <c r="BC102">
        <v>3</v>
      </c>
      <c r="BD102">
        <v>42</v>
      </c>
      <c r="BE102">
        <v>56</v>
      </c>
      <c r="BF102">
        <v>166</v>
      </c>
      <c r="BG102">
        <v>172</v>
      </c>
      <c r="BH102">
        <v>11.2</v>
      </c>
      <c r="BI102" s="117">
        <v>1</v>
      </c>
      <c r="BJ102" s="113">
        <v>0</v>
      </c>
      <c r="BK102" s="118">
        <v>1</v>
      </c>
      <c r="BL102">
        <v>1</v>
      </c>
      <c r="BM102">
        <v>0.89415360064699378</v>
      </c>
      <c r="BN102" s="117">
        <v>0.89415360064699378</v>
      </c>
      <c r="BO102" s="118">
        <v>0.10584639935300622</v>
      </c>
      <c r="BP102" s="117">
        <v>-0.11187770576250876</v>
      </c>
      <c r="BQ102" s="118">
        <v>100</v>
      </c>
      <c r="BR102">
        <v>0.11837608133145985</v>
      </c>
      <c r="CY102">
        <v>0.75538377322160877</v>
      </c>
      <c r="CZ102">
        <v>0</v>
      </c>
      <c r="DA102">
        <v>1</v>
      </c>
      <c r="DB102">
        <v>47</v>
      </c>
      <c r="DC102">
        <v>51</v>
      </c>
      <c r="DD102">
        <v>0.12962962962962965</v>
      </c>
      <c r="DE102">
        <v>0.46875</v>
      </c>
      <c r="DF102">
        <v>0</v>
      </c>
    </row>
    <row r="103" spans="1:110" x14ac:dyDescent="0.3">
      <c r="A103" s="129">
        <v>1</v>
      </c>
      <c r="B103" s="131">
        <v>1</v>
      </c>
      <c r="C103" s="170">
        <v>2.8</v>
      </c>
      <c r="D103" s="171">
        <v>73</v>
      </c>
      <c r="E103" s="130">
        <v>15</v>
      </c>
      <c r="F103" s="203">
        <v>1.8360000000000001</v>
      </c>
      <c r="G103" s="130">
        <v>169</v>
      </c>
      <c r="H103" s="130">
        <v>0</v>
      </c>
      <c r="I103" s="130">
        <v>85</v>
      </c>
      <c r="J103" s="130">
        <v>36</v>
      </c>
      <c r="K103" s="130">
        <v>7</v>
      </c>
      <c r="L103" s="130">
        <v>2</v>
      </c>
      <c r="M103" s="204">
        <v>42</v>
      </c>
      <c r="N103" s="171">
        <v>83</v>
      </c>
      <c r="O103" s="172">
        <v>179</v>
      </c>
      <c r="P103" s="172">
        <v>187</v>
      </c>
      <c r="Q103" s="170">
        <v>13.2</v>
      </c>
      <c r="R103" s="130">
        <v>0</v>
      </c>
      <c r="S103" s="208"/>
      <c r="T103" s="208"/>
      <c r="U103" s="208"/>
      <c r="V103" s="208"/>
      <c r="W103" s="208"/>
      <c r="X103" s="208"/>
      <c r="Y103" s="208"/>
      <c r="Z103" s="208"/>
      <c r="AA103" s="208"/>
      <c r="AB103" s="208"/>
      <c r="AC103" s="208"/>
      <c r="AD103" s="208"/>
      <c r="AE103" s="208"/>
      <c r="AF103" s="208"/>
      <c r="AG103" s="208"/>
      <c r="AH103" s="208"/>
      <c r="AI103" s="208"/>
      <c r="AJ103" s="208"/>
      <c r="AK103" s="208"/>
      <c r="AL103" s="208"/>
      <c r="AM103" s="208"/>
      <c r="AN103" s="208"/>
      <c r="AO103" s="208"/>
      <c r="AP103" s="208"/>
      <c r="AR103">
        <v>1</v>
      </c>
      <c r="AS103">
        <v>0</v>
      </c>
      <c r="AT103">
        <v>2.6</v>
      </c>
      <c r="AU103">
        <v>72</v>
      </c>
      <c r="AV103">
        <v>4</v>
      </c>
      <c r="AW103">
        <v>1.496</v>
      </c>
      <c r="AX103">
        <v>139</v>
      </c>
      <c r="AY103">
        <v>2</v>
      </c>
      <c r="AZ103">
        <v>84</v>
      </c>
      <c r="BA103">
        <v>36</v>
      </c>
      <c r="BB103">
        <v>6</v>
      </c>
      <c r="BC103">
        <v>3</v>
      </c>
      <c r="BD103">
        <v>34</v>
      </c>
      <c r="BE103">
        <v>77</v>
      </c>
      <c r="BF103">
        <v>177</v>
      </c>
      <c r="BG103">
        <v>184</v>
      </c>
      <c r="BH103">
        <v>11.3</v>
      </c>
      <c r="BI103" s="117">
        <v>1</v>
      </c>
      <c r="BJ103" s="113">
        <v>0</v>
      </c>
      <c r="BK103" s="118">
        <v>1</v>
      </c>
      <c r="BL103">
        <v>1</v>
      </c>
      <c r="BM103">
        <v>0.88417810572837785</v>
      </c>
      <c r="BN103" s="117">
        <v>0.88417810572837785</v>
      </c>
      <c r="BO103" s="118">
        <v>0.11582189427162215</v>
      </c>
      <c r="BP103" s="117">
        <v>-0.12309675956997163</v>
      </c>
      <c r="BQ103" s="118">
        <v>100</v>
      </c>
      <c r="BR103">
        <v>0.13099385013182285</v>
      </c>
      <c r="CY103">
        <v>0.75927367435927628</v>
      </c>
      <c r="CZ103">
        <v>0</v>
      </c>
      <c r="DA103">
        <v>1</v>
      </c>
      <c r="DB103">
        <v>47</v>
      </c>
      <c r="DC103">
        <v>52</v>
      </c>
      <c r="DD103">
        <v>0.12962962962962965</v>
      </c>
      <c r="DE103">
        <v>0.45833333333333337</v>
      </c>
      <c r="DF103">
        <v>8.4876543209876417E-3</v>
      </c>
    </row>
    <row r="104" spans="1:110" x14ac:dyDescent="0.3">
      <c r="A104" s="129">
        <v>0</v>
      </c>
      <c r="B104" s="131">
        <v>0</v>
      </c>
      <c r="C104" s="170">
        <v>2.5</v>
      </c>
      <c r="D104" s="171">
        <v>70</v>
      </c>
      <c r="E104" s="130">
        <v>20</v>
      </c>
      <c r="F104" s="203">
        <v>0.40799999999999997</v>
      </c>
      <c r="G104" s="130">
        <v>175</v>
      </c>
      <c r="H104" s="130">
        <v>2</v>
      </c>
      <c r="I104" s="130">
        <v>96</v>
      </c>
      <c r="J104" s="130">
        <v>42</v>
      </c>
      <c r="K104" s="130">
        <v>7</v>
      </c>
      <c r="L104" s="130">
        <v>6</v>
      </c>
      <c r="M104" s="204">
        <v>47</v>
      </c>
      <c r="N104" s="171">
        <v>49</v>
      </c>
      <c r="O104" s="172">
        <v>161</v>
      </c>
      <c r="P104" s="172">
        <v>168</v>
      </c>
      <c r="Q104" s="170">
        <v>11.1</v>
      </c>
      <c r="R104" s="130">
        <v>0</v>
      </c>
      <c r="S104" s="208"/>
      <c r="T104" s="208"/>
      <c r="U104" s="208"/>
      <c r="V104" s="208"/>
      <c r="W104" s="208"/>
      <c r="X104" s="208"/>
      <c r="Y104" s="208"/>
      <c r="Z104" s="208"/>
      <c r="AA104" s="208"/>
      <c r="AB104" s="208"/>
      <c r="AC104" s="208"/>
      <c r="AD104" s="208"/>
      <c r="AE104" s="208"/>
      <c r="AF104" s="208"/>
      <c r="AG104" s="208"/>
      <c r="AH104" s="208"/>
      <c r="AI104" s="208"/>
      <c r="AJ104" s="208"/>
      <c r="AK104" s="208"/>
      <c r="AL104" s="208"/>
      <c r="AM104" s="208"/>
      <c r="AN104" s="208"/>
      <c r="AO104" s="208"/>
      <c r="AP104" s="208"/>
      <c r="AR104">
        <v>1</v>
      </c>
      <c r="AS104">
        <v>0</v>
      </c>
      <c r="AT104">
        <v>2.9</v>
      </c>
      <c r="AU104">
        <v>66</v>
      </c>
      <c r="AV104">
        <v>17</v>
      </c>
      <c r="AW104">
        <v>2.62</v>
      </c>
      <c r="AX104">
        <v>103</v>
      </c>
      <c r="AY104">
        <v>2</v>
      </c>
      <c r="AZ104">
        <v>102</v>
      </c>
      <c r="BA104">
        <v>39</v>
      </c>
      <c r="BB104">
        <v>8</v>
      </c>
      <c r="BC104">
        <v>3</v>
      </c>
      <c r="BD104">
        <v>50</v>
      </c>
      <c r="BE104">
        <v>48</v>
      </c>
      <c r="BF104">
        <v>166</v>
      </c>
      <c r="BG104">
        <v>172</v>
      </c>
      <c r="BH104">
        <v>13.6</v>
      </c>
      <c r="BI104" s="117">
        <v>0</v>
      </c>
      <c r="BJ104" s="113">
        <v>1</v>
      </c>
      <c r="BK104" s="118">
        <v>1</v>
      </c>
      <c r="BL104">
        <v>0</v>
      </c>
      <c r="BM104">
        <v>0.55870210474634441</v>
      </c>
      <c r="BN104" s="117">
        <v>0.55870210474634441</v>
      </c>
      <c r="BO104" s="118">
        <v>0.44129789525365559</v>
      </c>
      <c r="BP104" s="117">
        <v>-0.81803513214095147</v>
      </c>
      <c r="BQ104" s="118">
        <v>0</v>
      </c>
      <c r="BR104">
        <v>1.2660429853743254</v>
      </c>
      <c r="CY104">
        <v>0.76457169363490673</v>
      </c>
      <c r="CZ104">
        <v>1</v>
      </c>
      <c r="DA104">
        <v>0</v>
      </c>
      <c r="DB104">
        <v>48</v>
      </c>
      <c r="DC104">
        <v>52</v>
      </c>
      <c r="DD104">
        <v>0.11111111111111116</v>
      </c>
      <c r="DE104">
        <v>0.45833333333333337</v>
      </c>
      <c r="DF104">
        <v>8.487654320987692E-3</v>
      </c>
    </row>
    <row r="105" spans="1:110" x14ac:dyDescent="0.3">
      <c r="A105" s="129">
        <v>0</v>
      </c>
      <c r="B105" s="131">
        <v>1</v>
      </c>
      <c r="C105" s="170">
        <v>1.9</v>
      </c>
      <c r="D105" s="171">
        <v>49</v>
      </c>
      <c r="E105" s="130">
        <v>4</v>
      </c>
      <c r="F105" s="203">
        <v>0.124</v>
      </c>
      <c r="G105" s="130">
        <v>77</v>
      </c>
      <c r="H105" s="130">
        <v>3</v>
      </c>
      <c r="I105" s="130">
        <v>150</v>
      </c>
      <c r="J105" s="130">
        <v>29</v>
      </c>
      <c r="K105" s="130">
        <v>10</v>
      </c>
      <c r="L105" s="130">
        <v>1</v>
      </c>
      <c r="M105" s="204">
        <v>32</v>
      </c>
      <c r="N105" s="171">
        <v>24</v>
      </c>
      <c r="O105" s="172">
        <v>168</v>
      </c>
      <c r="P105" s="172">
        <v>175</v>
      </c>
      <c r="Q105" s="170">
        <v>8.3000000000000007</v>
      </c>
      <c r="R105" s="130">
        <v>0</v>
      </c>
      <c r="S105" s="208"/>
      <c r="T105" s="208"/>
      <c r="U105" s="208"/>
      <c r="V105" s="208"/>
      <c r="W105" s="208"/>
      <c r="X105" s="208"/>
      <c r="Y105" s="208"/>
      <c r="Z105" s="208"/>
      <c r="AA105" s="208"/>
      <c r="AB105" s="208"/>
      <c r="AC105" s="208"/>
      <c r="AD105" s="208"/>
      <c r="AE105" s="208"/>
      <c r="AF105" s="208"/>
      <c r="AG105" s="208"/>
      <c r="AH105" s="208"/>
      <c r="AI105" s="208"/>
      <c r="AJ105" s="208"/>
      <c r="AK105" s="208"/>
      <c r="AL105" s="208"/>
      <c r="AM105" s="208"/>
      <c r="AN105" s="208"/>
      <c r="AO105" s="208"/>
      <c r="AP105" s="208"/>
      <c r="AR105">
        <v>1</v>
      </c>
      <c r="AS105">
        <v>0</v>
      </c>
      <c r="AT105">
        <v>2.9</v>
      </c>
      <c r="AU105">
        <v>70</v>
      </c>
      <c r="AV105">
        <v>13</v>
      </c>
      <c r="AW105">
        <v>1.4159999999999999</v>
      </c>
      <c r="AX105">
        <v>209</v>
      </c>
      <c r="AY105">
        <v>2</v>
      </c>
      <c r="AZ105">
        <v>85</v>
      </c>
      <c r="BA105">
        <v>45</v>
      </c>
      <c r="BB105">
        <v>6</v>
      </c>
      <c r="BC105">
        <v>3</v>
      </c>
      <c r="BD105">
        <v>40</v>
      </c>
      <c r="BE105">
        <v>57</v>
      </c>
      <c r="BF105">
        <v>169</v>
      </c>
      <c r="BG105">
        <v>175</v>
      </c>
      <c r="BH105">
        <v>12.8</v>
      </c>
      <c r="BI105" s="117">
        <v>1</v>
      </c>
      <c r="BJ105" s="113">
        <v>0</v>
      </c>
      <c r="BK105" s="118">
        <v>1</v>
      </c>
      <c r="BL105">
        <v>1</v>
      </c>
      <c r="BM105">
        <v>0.69083875194297306</v>
      </c>
      <c r="BN105" s="117">
        <v>0.69083875194297306</v>
      </c>
      <c r="BO105" s="118">
        <v>0.30916124805702694</v>
      </c>
      <c r="BP105" s="117">
        <v>-0.36984883708703675</v>
      </c>
      <c r="BQ105" s="118">
        <v>100</v>
      </c>
      <c r="BR105">
        <v>0.44751578742147258</v>
      </c>
      <c r="CY105">
        <v>0.7709453851003939</v>
      </c>
      <c r="CZ105">
        <v>1</v>
      </c>
      <c r="DA105">
        <v>0</v>
      </c>
      <c r="DB105">
        <v>49</v>
      </c>
      <c r="DC105">
        <v>52</v>
      </c>
      <c r="DD105">
        <v>9.259259259259256E-2</v>
      </c>
      <c r="DE105">
        <v>0.45833333333333337</v>
      </c>
      <c r="DF105">
        <v>0</v>
      </c>
    </row>
    <row r="106" spans="1:110" x14ac:dyDescent="0.3">
      <c r="A106" s="129">
        <v>0</v>
      </c>
      <c r="B106" s="131">
        <v>0</v>
      </c>
      <c r="C106" s="170">
        <v>1.9</v>
      </c>
      <c r="D106" s="171">
        <v>55</v>
      </c>
      <c r="E106" s="130">
        <v>11</v>
      </c>
      <c r="F106" s="203">
        <v>8.5000000000000006E-2</v>
      </c>
      <c r="G106" s="130">
        <v>125</v>
      </c>
      <c r="H106" s="130">
        <v>7</v>
      </c>
      <c r="I106" s="130">
        <v>107</v>
      </c>
      <c r="J106" s="130">
        <v>38</v>
      </c>
      <c r="K106" s="130">
        <v>4</v>
      </c>
      <c r="L106" s="130">
        <v>5</v>
      </c>
      <c r="M106" s="204">
        <v>32</v>
      </c>
      <c r="N106" s="171">
        <v>35</v>
      </c>
      <c r="O106" s="172">
        <v>162</v>
      </c>
      <c r="P106" s="172">
        <v>169</v>
      </c>
      <c r="Q106" s="170">
        <v>9.3000000000000007</v>
      </c>
      <c r="R106" s="130">
        <v>1</v>
      </c>
      <c r="S106" s="208"/>
      <c r="T106" s="208"/>
      <c r="U106" s="208"/>
      <c r="V106" s="208"/>
      <c r="W106" s="208"/>
      <c r="X106" s="208"/>
      <c r="Y106" s="208"/>
      <c r="Z106" s="208"/>
      <c r="AA106" s="208"/>
      <c r="AB106" s="208"/>
      <c r="AC106" s="208"/>
      <c r="AD106" s="208"/>
      <c r="AE106" s="208"/>
      <c r="AF106" s="208"/>
      <c r="AG106" s="208"/>
      <c r="AH106" s="208"/>
      <c r="AI106" s="208"/>
      <c r="AJ106" s="208"/>
      <c r="AK106" s="208"/>
      <c r="AL106" s="208"/>
      <c r="AM106" s="208"/>
      <c r="AN106" s="208"/>
      <c r="AO106" s="208"/>
      <c r="AP106" s="208"/>
      <c r="AR106">
        <v>1</v>
      </c>
      <c r="AS106">
        <v>0</v>
      </c>
      <c r="AT106">
        <v>3</v>
      </c>
      <c r="AU106">
        <v>74</v>
      </c>
      <c r="AV106">
        <v>18</v>
      </c>
      <c r="AW106">
        <v>4.3999999999999997E-2</v>
      </c>
      <c r="AX106">
        <v>175</v>
      </c>
      <c r="AY106">
        <v>3</v>
      </c>
      <c r="AZ106">
        <v>78</v>
      </c>
      <c r="BA106">
        <v>39</v>
      </c>
      <c r="BB106">
        <v>7</v>
      </c>
      <c r="BC106">
        <v>3</v>
      </c>
      <c r="BD106">
        <v>45</v>
      </c>
      <c r="BE106">
        <v>84</v>
      </c>
      <c r="BF106">
        <v>179</v>
      </c>
      <c r="BG106">
        <v>187</v>
      </c>
      <c r="BH106">
        <v>14</v>
      </c>
      <c r="BI106" s="117">
        <v>1</v>
      </c>
      <c r="BJ106" s="113">
        <v>0</v>
      </c>
      <c r="BK106" s="118">
        <v>1</v>
      </c>
      <c r="BL106">
        <v>1</v>
      </c>
      <c r="BM106">
        <v>0.78189422056445657</v>
      </c>
      <c r="BN106" s="117">
        <v>0.78189422056445657</v>
      </c>
      <c r="BO106" s="118">
        <v>0.21810577943554343</v>
      </c>
      <c r="BP106" s="117">
        <v>-0.24603581540673072</v>
      </c>
      <c r="BQ106" s="118">
        <v>100</v>
      </c>
      <c r="BR106">
        <v>0.2789453786703921</v>
      </c>
      <c r="CY106">
        <v>0.78039999553890915</v>
      </c>
      <c r="CZ106">
        <v>0</v>
      </c>
      <c r="DA106">
        <v>1</v>
      </c>
      <c r="DB106">
        <v>49</v>
      </c>
      <c r="DC106">
        <v>53</v>
      </c>
      <c r="DD106">
        <v>9.259259259259256E-2</v>
      </c>
      <c r="DE106">
        <v>0.44791666666666663</v>
      </c>
      <c r="DF106">
        <v>0</v>
      </c>
    </row>
    <row r="107" spans="1:110" x14ac:dyDescent="0.3">
      <c r="A107" s="129">
        <v>0</v>
      </c>
      <c r="B107" s="131">
        <v>0</v>
      </c>
      <c r="C107" s="170">
        <v>1.7</v>
      </c>
      <c r="D107" s="171">
        <v>49</v>
      </c>
      <c r="E107" s="130">
        <v>13</v>
      </c>
      <c r="F107" s="203">
        <v>0.85199999999999998</v>
      </c>
      <c r="G107" s="130">
        <v>102</v>
      </c>
      <c r="H107" s="130">
        <v>3</v>
      </c>
      <c r="I107" s="130">
        <v>108</v>
      </c>
      <c r="J107" s="130">
        <v>37</v>
      </c>
      <c r="K107" s="130">
        <v>9</v>
      </c>
      <c r="L107" s="130">
        <v>4</v>
      </c>
      <c r="M107" s="204">
        <v>41</v>
      </c>
      <c r="N107" s="171">
        <v>25</v>
      </c>
      <c r="O107" s="172">
        <v>162</v>
      </c>
      <c r="P107" s="172">
        <v>168</v>
      </c>
      <c r="Q107" s="170">
        <v>8.1999999999999993</v>
      </c>
      <c r="R107" s="130">
        <v>1</v>
      </c>
      <c r="S107" s="208"/>
      <c r="T107" s="208"/>
      <c r="U107" s="208"/>
      <c r="V107" s="208"/>
      <c r="W107" s="208"/>
      <c r="X107" s="208"/>
      <c r="Y107" s="208"/>
      <c r="Z107" s="208"/>
      <c r="AA107" s="208"/>
      <c r="AB107" s="208"/>
      <c r="AC107" s="208"/>
      <c r="AD107" s="208"/>
      <c r="AE107" s="208"/>
      <c r="AF107" s="208"/>
      <c r="AG107" s="208"/>
      <c r="AH107" s="208"/>
      <c r="AI107" s="208"/>
      <c r="AJ107" s="208"/>
      <c r="AK107" s="208"/>
      <c r="AL107" s="208"/>
      <c r="AM107" s="208"/>
      <c r="AN107" s="208"/>
      <c r="AO107" s="208"/>
      <c r="AP107" s="208"/>
      <c r="AR107">
        <v>1</v>
      </c>
      <c r="AS107">
        <v>0</v>
      </c>
      <c r="AT107">
        <v>3.2</v>
      </c>
      <c r="AU107">
        <v>76</v>
      </c>
      <c r="AV107">
        <v>19</v>
      </c>
      <c r="AW107">
        <v>4.2999999999999997E-2</v>
      </c>
      <c r="AX107">
        <v>214</v>
      </c>
      <c r="AY107">
        <v>2</v>
      </c>
      <c r="AZ107">
        <v>98</v>
      </c>
      <c r="BA107">
        <v>42</v>
      </c>
      <c r="BB107">
        <v>3</v>
      </c>
      <c r="BC107">
        <v>3</v>
      </c>
      <c r="BD107">
        <v>43</v>
      </c>
      <c r="BE107">
        <v>59</v>
      </c>
      <c r="BF107">
        <v>160</v>
      </c>
      <c r="BG107">
        <v>166</v>
      </c>
      <c r="BH107">
        <v>12.4</v>
      </c>
      <c r="BI107" s="117">
        <v>1</v>
      </c>
      <c r="BJ107" s="113">
        <v>0</v>
      </c>
      <c r="BK107" s="118">
        <v>1</v>
      </c>
      <c r="BL107">
        <v>1</v>
      </c>
      <c r="BM107">
        <v>0.38304094286838558</v>
      </c>
      <c r="BN107" s="117">
        <v>0.38304094286838558</v>
      </c>
      <c r="BO107" s="118">
        <v>0.61695905713161436</v>
      </c>
      <c r="BP107" s="117">
        <v>-0.95961339507528687</v>
      </c>
      <c r="BQ107" s="118">
        <v>0</v>
      </c>
      <c r="BR107">
        <v>1.6106869738559617</v>
      </c>
      <c r="CY107">
        <v>0.78189422056445657</v>
      </c>
      <c r="CZ107">
        <v>0</v>
      </c>
      <c r="DA107">
        <v>1</v>
      </c>
      <c r="DB107">
        <v>49</v>
      </c>
      <c r="DC107">
        <v>54</v>
      </c>
      <c r="DD107">
        <v>9.259259259259256E-2</v>
      </c>
      <c r="DE107">
        <v>0.4375</v>
      </c>
      <c r="DF107">
        <v>0</v>
      </c>
    </row>
    <row r="108" spans="1:110" x14ac:dyDescent="0.3">
      <c r="A108" s="129">
        <v>1</v>
      </c>
      <c r="B108" s="131">
        <v>0</v>
      </c>
      <c r="C108" s="170">
        <v>3.3</v>
      </c>
      <c r="D108" s="171">
        <v>74</v>
      </c>
      <c r="E108" s="130">
        <v>6</v>
      </c>
      <c r="F108" s="203">
        <v>1.927</v>
      </c>
      <c r="G108" s="130">
        <v>249</v>
      </c>
      <c r="H108" s="130">
        <v>2</v>
      </c>
      <c r="I108" s="130">
        <v>78</v>
      </c>
      <c r="J108" s="130">
        <v>29</v>
      </c>
      <c r="K108" s="130">
        <v>7</v>
      </c>
      <c r="L108" s="130">
        <v>2</v>
      </c>
      <c r="M108" s="204">
        <v>38</v>
      </c>
      <c r="N108" s="171">
        <v>58</v>
      </c>
      <c r="O108" s="172">
        <v>164</v>
      </c>
      <c r="P108" s="172">
        <v>171</v>
      </c>
      <c r="Q108" s="170">
        <v>14.8</v>
      </c>
      <c r="R108" s="130">
        <v>1</v>
      </c>
      <c r="S108" s="208"/>
      <c r="T108" s="208"/>
      <c r="U108" s="208"/>
      <c r="V108" s="208"/>
      <c r="W108" s="208"/>
      <c r="X108" s="208"/>
      <c r="Y108" s="208"/>
      <c r="Z108" s="208"/>
      <c r="AA108" s="208"/>
      <c r="AB108" s="208"/>
      <c r="AC108" s="208"/>
      <c r="AD108" s="208"/>
      <c r="AE108" s="208"/>
      <c r="AF108" s="208"/>
      <c r="AG108" s="208"/>
      <c r="AH108" s="208"/>
      <c r="AI108" s="208"/>
      <c r="AJ108" s="208"/>
      <c r="AK108" s="208"/>
      <c r="AL108" s="208"/>
      <c r="AM108" s="208"/>
      <c r="AN108" s="208"/>
      <c r="AO108" s="208"/>
      <c r="AP108" s="208"/>
      <c r="AR108">
        <v>1</v>
      </c>
      <c r="AS108">
        <v>0</v>
      </c>
      <c r="AT108">
        <v>3.3</v>
      </c>
      <c r="AU108">
        <v>74</v>
      </c>
      <c r="AV108">
        <v>6</v>
      </c>
      <c r="AW108">
        <v>1.927</v>
      </c>
      <c r="AX108">
        <v>249</v>
      </c>
      <c r="AY108">
        <v>2</v>
      </c>
      <c r="AZ108">
        <v>78</v>
      </c>
      <c r="BA108">
        <v>29</v>
      </c>
      <c r="BB108">
        <v>7</v>
      </c>
      <c r="BC108">
        <v>2</v>
      </c>
      <c r="BD108">
        <v>38</v>
      </c>
      <c r="BE108">
        <v>58</v>
      </c>
      <c r="BF108">
        <v>164</v>
      </c>
      <c r="BG108">
        <v>171</v>
      </c>
      <c r="BH108">
        <v>14.8</v>
      </c>
      <c r="BI108" s="117">
        <v>1</v>
      </c>
      <c r="BJ108" s="113">
        <v>0</v>
      </c>
      <c r="BK108" s="118">
        <v>1</v>
      </c>
      <c r="BL108">
        <v>1</v>
      </c>
      <c r="BM108">
        <v>0.92302098289587453</v>
      </c>
      <c r="BN108" s="117">
        <v>0.92302098289587453</v>
      </c>
      <c r="BO108" s="118">
        <v>7.6979017104125469E-2</v>
      </c>
      <c r="BP108" s="117">
        <v>-8.0103311372706099E-2</v>
      </c>
      <c r="BQ108" s="118">
        <v>100</v>
      </c>
      <c r="BR108">
        <v>8.3398989330245185E-2</v>
      </c>
      <c r="CY108">
        <v>0.78238535277711041</v>
      </c>
      <c r="CZ108">
        <v>0</v>
      </c>
      <c r="DA108">
        <v>1</v>
      </c>
      <c r="DB108">
        <v>49</v>
      </c>
      <c r="DC108">
        <v>55</v>
      </c>
      <c r="DD108">
        <v>9.259259259259256E-2</v>
      </c>
      <c r="DE108">
        <v>0.42708333333333337</v>
      </c>
      <c r="DF108">
        <v>0</v>
      </c>
    </row>
    <row r="109" spans="1:110" x14ac:dyDescent="0.3">
      <c r="A109" s="129">
        <v>1</v>
      </c>
      <c r="B109" s="131">
        <v>0</v>
      </c>
      <c r="C109" s="170">
        <v>2</v>
      </c>
      <c r="D109" s="171">
        <v>53</v>
      </c>
      <c r="E109" s="130">
        <v>4</v>
      </c>
      <c r="F109" s="203">
        <v>1.018</v>
      </c>
      <c r="G109" s="130">
        <v>134</v>
      </c>
      <c r="H109" s="130">
        <v>1</v>
      </c>
      <c r="I109" s="130">
        <v>86</v>
      </c>
      <c r="J109" s="130">
        <v>36</v>
      </c>
      <c r="K109" s="130">
        <v>10</v>
      </c>
      <c r="L109" s="130">
        <v>4</v>
      </c>
      <c r="M109" s="204">
        <v>35</v>
      </c>
      <c r="N109" s="171">
        <v>31</v>
      </c>
      <c r="O109" s="172">
        <v>176</v>
      </c>
      <c r="P109" s="172">
        <v>182</v>
      </c>
      <c r="Q109" s="170">
        <v>10.7</v>
      </c>
      <c r="R109" s="130">
        <v>0</v>
      </c>
      <c r="S109" s="208"/>
      <c r="T109" s="208"/>
      <c r="U109" s="208"/>
      <c r="V109" s="208"/>
      <c r="W109" s="208"/>
      <c r="X109" s="208"/>
      <c r="Y109" s="208"/>
      <c r="Z109" s="208"/>
      <c r="AA109" s="208"/>
      <c r="AB109" s="208"/>
      <c r="AC109" s="208"/>
      <c r="AD109" s="208"/>
      <c r="AE109" s="208"/>
      <c r="AF109" s="208"/>
      <c r="AG109" s="208"/>
      <c r="AH109" s="208"/>
      <c r="AI109" s="208"/>
      <c r="AJ109" s="208"/>
      <c r="AK109" s="208"/>
      <c r="AL109" s="208"/>
      <c r="AM109" s="208"/>
      <c r="AN109" s="208"/>
      <c r="AO109" s="208"/>
      <c r="AP109" s="208"/>
      <c r="AR109">
        <v>1</v>
      </c>
      <c r="AS109">
        <v>0</v>
      </c>
      <c r="AT109">
        <v>3.4</v>
      </c>
      <c r="AU109">
        <v>117</v>
      </c>
      <c r="AV109">
        <v>2</v>
      </c>
      <c r="AW109">
        <v>0.104</v>
      </c>
      <c r="AX109">
        <v>253</v>
      </c>
      <c r="AY109">
        <v>2</v>
      </c>
      <c r="AZ109">
        <v>145</v>
      </c>
      <c r="BA109">
        <v>52</v>
      </c>
      <c r="BB109">
        <v>15</v>
      </c>
      <c r="BC109">
        <v>3</v>
      </c>
      <c r="BD109">
        <v>30</v>
      </c>
      <c r="BE109">
        <v>59</v>
      </c>
      <c r="BF109">
        <v>163</v>
      </c>
      <c r="BG109">
        <v>169</v>
      </c>
      <c r="BH109">
        <v>15.3</v>
      </c>
      <c r="BI109" s="117">
        <v>1</v>
      </c>
      <c r="BJ109" s="113">
        <v>0</v>
      </c>
      <c r="BK109" s="118">
        <v>1</v>
      </c>
      <c r="BL109">
        <v>1</v>
      </c>
      <c r="BM109">
        <v>0.80853250921716135</v>
      </c>
      <c r="BN109" s="117">
        <v>0.80853250921716135</v>
      </c>
      <c r="BO109" s="118">
        <v>0.19146749078283865</v>
      </c>
      <c r="BP109" s="117">
        <v>-0.21253439147568365</v>
      </c>
      <c r="BQ109" s="118">
        <v>100</v>
      </c>
      <c r="BR109">
        <v>0.23680864850842126</v>
      </c>
      <c r="CY109">
        <v>0.78641896277320689</v>
      </c>
      <c r="CZ109">
        <v>0</v>
      </c>
      <c r="DA109">
        <v>1</v>
      </c>
      <c r="DB109">
        <v>49</v>
      </c>
      <c r="DC109">
        <v>56</v>
      </c>
      <c r="DD109">
        <v>9.259259259259256E-2</v>
      </c>
      <c r="DE109">
        <v>0.41666666666666663</v>
      </c>
      <c r="DF109">
        <v>0</v>
      </c>
    </row>
    <row r="110" spans="1:110" x14ac:dyDescent="0.3">
      <c r="A110" s="129">
        <v>0</v>
      </c>
      <c r="B110" s="131">
        <v>0</v>
      </c>
      <c r="C110" s="170">
        <v>2.1</v>
      </c>
      <c r="D110" s="171">
        <v>58</v>
      </c>
      <c r="E110" s="130">
        <v>13</v>
      </c>
      <c r="F110" s="203">
        <v>0.86399999999999999</v>
      </c>
      <c r="G110" s="130">
        <v>129</v>
      </c>
      <c r="H110" s="130">
        <v>4</v>
      </c>
      <c r="I110" s="130">
        <v>133</v>
      </c>
      <c r="J110" s="130">
        <v>61</v>
      </c>
      <c r="K110" s="130">
        <v>8</v>
      </c>
      <c r="L110" s="130">
        <v>5</v>
      </c>
      <c r="M110" s="204">
        <v>44</v>
      </c>
      <c r="N110" s="171">
        <v>39</v>
      </c>
      <c r="O110" s="172">
        <v>162</v>
      </c>
      <c r="P110" s="172">
        <v>168</v>
      </c>
      <c r="Q110" s="170">
        <v>8.8000000000000007</v>
      </c>
      <c r="R110" s="130">
        <v>1</v>
      </c>
      <c r="S110" s="208"/>
      <c r="T110" s="208"/>
      <c r="U110" s="208"/>
      <c r="V110" s="208"/>
      <c r="W110" s="208"/>
      <c r="X110" s="208"/>
      <c r="Y110" s="208"/>
      <c r="Z110" s="208"/>
      <c r="AA110" s="208"/>
      <c r="AB110" s="208"/>
      <c r="AC110" s="208"/>
      <c r="AD110" s="208"/>
      <c r="AE110" s="208"/>
      <c r="AF110" s="208"/>
      <c r="AG110" s="208"/>
      <c r="AH110" s="208"/>
      <c r="AI110" s="208"/>
      <c r="AJ110" s="208"/>
      <c r="AK110" s="208"/>
      <c r="AL110" s="208"/>
      <c r="AM110" s="208"/>
      <c r="AN110" s="208"/>
      <c r="AO110" s="208"/>
      <c r="AP110" s="208"/>
      <c r="AR110">
        <v>1</v>
      </c>
      <c r="AS110">
        <v>0</v>
      </c>
      <c r="AT110">
        <v>3.9</v>
      </c>
      <c r="AU110">
        <v>98</v>
      </c>
      <c r="AV110">
        <v>3</v>
      </c>
      <c r="AW110">
        <v>0.97399999999999998</v>
      </c>
      <c r="AX110">
        <v>201</v>
      </c>
      <c r="AY110">
        <v>1</v>
      </c>
      <c r="AZ110">
        <v>91</v>
      </c>
      <c r="BA110">
        <v>37</v>
      </c>
      <c r="BB110">
        <v>6</v>
      </c>
      <c r="BC110">
        <v>3</v>
      </c>
      <c r="BD110">
        <v>32</v>
      </c>
      <c r="BE110">
        <v>106</v>
      </c>
      <c r="BF110">
        <v>186</v>
      </c>
      <c r="BG110">
        <v>194</v>
      </c>
      <c r="BH110">
        <v>16.100000000000001</v>
      </c>
      <c r="BI110" s="117">
        <v>1</v>
      </c>
      <c r="BJ110" s="113">
        <v>0</v>
      </c>
      <c r="BK110" s="118">
        <v>1</v>
      </c>
      <c r="BL110">
        <v>1</v>
      </c>
      <c r="BM110">
        <v>0.90299289770291569</v>
      </c>
      <c r="BN110" s="117">
        <v>0.90299289770291569</v>
      </c>
      <c r="BO110" s="118">
        <v>9.7007102297084313E-2</v>
      </c>
      <c r="BP110" s="117">
        <v>-0.10204059081987482</v>
      </c>
      <c r="BQ110" s="118">
        <v>100</v>
      </c>
      <c r="BR110">
        <v>0.1074284222432496</v>
      </c>
      <c r="CY110">
        <v>0.79517762543486536</v>
      </c>
      <c r="CZ110">
        <v>0</v>
      </c>
      <c r="DA110">
        <v>1</v>
      </c>
      <c r="DB110">
        <v>49</v>
      </c>
      <c r="DC110">
        <v>57</v>
      </c>
      <c r="DD110">
        <v>9.259259259259256E-2</v>
      </c>
      <c r="DE110">
        <v>0.40625</v>
      </c>
      <c r="DF110">
        <v>0</v>
      </c>
    </row>
    <row r="111" spans="1:110" x14ac:dyDescent="0.3">
      <c r="A111" s="129">
        <v>0</v>
      </c>
      <c r="B111" s="131">
        <v>0</v>
      </c>
      <c r="C111" s="170">
        <v>2</v>
      </c>
      <c r="D111" s="171">
        <v>54</v>
      </c>
      <c r="E111" s="130">
        <v>2</v>
      </c>
      <c r="F111" s="203">
        <v>0.626</v>
      </c>
      <c r="G111" s="130">
        <v>51</v>
      </c>
      <c r="H111" s="130">
        <v>2</v>
      </c>
      <c r="I111" s="130">
        <v>107</v>
      </c>
      <c r="J111" s="130">
        <v>38</v>
      </c>
      <c r="K111" s="130">
        <v>8</v>
      </c>
      <c r="L111" s="130">
        <v>3</v>
      </c>
      <c r="M111" s="204">
        <v>28</v>
      </c>
      <c r="N111" s="171">
        <v>26</v>
      </c>
      <c r="O111" s="172">
        <v>185</v>
      </c>
      <c r="P111" s="172">
        <v>193</v>
      </c>
      <c r="Q111" s="170">
        <v>9.6999999999999993</v>
      </c>
      <c r="R111" s="130">
        <v>1</v>
      </c>
      <c r="S111" s="208"/>
      <c r="T111" s="208"/>
      <c r="U111" s="208"/>
      <c r="V111" s="208"/>
      <c r="W111" s="208"/>
      <c r="X111" s="208"/>
      <c r="Y111" s="208"/>
      <c r="Z111" s="208"/>
      <c r="AA111" s="208"/>
      <c r="AB111" s="208"/>
      <c r="AC111" s="208"/>
      <c r="AD111" s="208"/>
      <c r="AE111" s="208"/>
      <c r="AF111" s="208"/>
      <c r="AG111" s="208"/>
      <c r="AH111" s="208"/>
      <c r="AI111" s="208"/>
      <c r="AJ111" s="208"/>
      <c r="AK111" s="208"/>
      <c r="AL111" s="208"/>
      <c r="AM111" s="208"/>
      <c r="AN111" s="208"/>
      <c r="AO111" s="208"/>
      <c r="AP111" s="208"/>
      <c r="AR111">
        <v>1</v>
      </c>
      <c r="AS111">
        <v>1</v>
      </c>
      <c r="AT111">
        <v>1.7</v>
      </c>
      <c r="AU111">
        <v>39</v>
      </c>
      <c r="AV111">
        <v>7</v>
      </c>
      <c r="AW111">
        <v>7.1999999999999995E-2</v>
      </c>
      <c r="AX111">
        <v>116</v>
      </c>
      <c r="AY111">
        <v>7</v>
      </c>
      <c r="AZ111">
        <v>155</v>
      </c>
      <c r="BA111">
        <v>44</v>
      </c>
      <c r="BB111">
        <v>16</v>
      </c>
      <c r="BC111">
        <v>2</v>
      </c>
      <c r="BD111">
        <v>35</v>
      </c>
      <c r="BE111">
        <v>8</v>
      </c>
      <c r="BF111">
        <v>164</v>
      </c>
      <c r="BG111">
        <v>170</v>
      </c>
      <c r="BH111">
        <v>8.9</v>
      </c>
      <c r="BI111" s="117">
        <v>1</v>
      </c>
      <c r="BJ111" s="113">
        <v>0</v>
      </c>
      <c r="BK111" s="118">
        <v>1</v>
      </c>
      <c r="BL111">
        <v>1</v>
      </c>
      <c r="BM111">
        <v>0.43699738807846816</v>
      </c>
      <c r="BN111" s="117">
        <v>0.43699738807846816</v>
      </c>
      <c r="BO111" s="118">
        <v>0.56300261192153189</v>
      </c>
      <c r="BP111" s="117">
        <v>-0.82782806084155269</v>
      </c>
      <c r="BQ111" s="118">
        <v>0</v>
      </c>
      <c r="BR111">
        <v>1.2883431967342514</v>
      </c>
      <c r="CY111">
        <v>0.79564309252960974</v>
      </c>
      <c r="CZ111">
        <v>0</v>
      </c>
      <c r="DA111">
        <v>1</v>
      </c>
      <c r="DB111">
        <v>49</v>
      </c>
      <c r="DC111">
        <v>58</v>
      </c>
      <c r="DD111">
        <v>9.259259259259256E-2</v>
      </c>
      <c r="DE111">
        <v>0.39583333333333337</v>
      </c>
      <c r="DF111">
        <v>0</v>
      </c>
    </row>
    <row r="112" spans="1:110" x14ac:dyDescent="0.3">
      <c r="A112" s="129">
        <v>0</v>
      </c>
      <c r="B112" s="131">
        <v>1</v>
      </c>
      <c r="C112" s="170">
        <v>1.9</v>
      </c>
      <c r="D112" s="171">
        <v>55</v>
      </c>
      <c r="E112" s="130">
        <v>4</v>
      </c>
      <c r="F112" s="203">
        <v>1.3839999999999999</v>
      </c>
      <c r="G112" s="130">
        <v>33</v>
      </c>
      <c r="H112" s="130">
        <v>2</v>
      </c>
      <c r="I112" s="130">
        <v>100</v>
      </c>
      <c r="J112" s="130">
        <v>27</v>
      </c>
      <c r="K112" s="130">
        <v>10</v>
      </c>
      <c r="L112" s="130">
        <v>1</v>
      </c>
      <c r="M112" s="204">
        <v>34</v>
      </c>
      <c r="N112" s="171">
        <v>94</v>
      </c>
      <c r="O112" s="172">
        <v>182</v>
      </c>
      <c r="P112" s="172">
        <v>192</v>
      </c>
      <c r="Q112" s="170">
        <v>9.6999999999999993</v>
      </c>
      <c r="R112" s="130">
        <v>1</v>
      </c>
      <c r="S112" s="208"/>
      <c r="T112" s="208"/>
      <c r="U112" s="208"/>
      <c r="V112" s="208"/>
      <c r="W112" s="208"/>
      <c r="X112" s="208"/>
      <c r="Y112" s="208"/>
      <c r="Z112" s="208"/>
      <c r="AA112" s="208"/>
      <c r="AB112" s="208"/>
      <c r="AC112" s="208"/>
      <c r="AD112" s="208"/>
      <c r="AE112" s="208"/>
      <c r="AF112" s="208"/>
      <c r="AG112" s="208"/>
      <c r="AH112" s="208"/>
      <c r="AI112" s="208"/>
      <c r="AJ112" s="208"/>
      <c r="AK112" s="208"/>
      <c r="AL112" s="208"/>
      <c r="AM112" s="208"/>
      <c r="AN112" s="208"/>
      <c r="AO112" s="208"/>
      <c r="AP112" s="208"/>
      <c r="AR112">
        <v>1</v>
      </c>
      <c r="AS112">
        <v>1</v>
      </c>
      <c r="AT112">
        <v>1.8</v>
      </c>
      <c r="AU112">
        <v>47</v>
      </c>
      <c r="AV112">
        <v>10</v>
      </c>
      <c r="AW112">
        <v>1.512</v>
      </c>
      <c r="AX112">
        <v>73</v>
      </c>
      <c r="AY112">
        <v>0</v>
      </c>
      <c r="AZ112">
        <v>82</v>
      </c>
      <c r="BA112">
        <v>31</v>
      </c>
      <c r="BB112">
        <v>7</v>
      </c>
      <c r="BC112">
        <v>2</v>
      </c>
      <c r="BD112">
        <v>41</v>
      </c>
      <c r="BE112">
        <v>22</v>
      </c>
      <c r="BF112">
        <v>174</v>
      </c>
      <c r="BG112">
        <v>180</v>
      </c>
      <c r="BH112">
        <v>8.4</v>
      </c>
      <c r="BI112" s="117">
        <v>0</v>
      </c>
      <c r="BJ112" s="113">
        <v>1</v>
      </c>
      <c r="BK112" s="118">
        <v>1</v>
      </c>
      <c r="BL112">
        <v>0</v>
      </c>
      <c r="BM112">
        <v>0.24293354541647422</v>
      </c>
      <c r="BN112" s="117">
        <v>0.24293354541647422</v>
      </c>
      <c r="BO112" s="118">
        <v>0.75706645458352573</v>
      </c>
      <c r="BP112" s="117">
        <v>-0.2783042426295233</v>
      </c>
      <c r="BQ112" s="118">
        <v>100</v>
      </c>
      <c r="BR112">
        <v>0.32088800652264515</v>
      </c>
      <c r="CY112">
        <v>0.79565583389631889</v>
      </c>
      <c r="CZ112">
        <v>0</v>
      </c>
      <c r="DA112">
        <v>1</v>
      </c>
      <c r="DB112">
        <v>49</v>
      </c>
      <c r="DC112">
        <v>59</v>
      </c>
      <c r="DD112">
        <v>9.259259259259256E-2</v>
      </c>
      <c r="DE112">
        <v>0.38541666666666663</v>
      </c>
      <c r="DF112">
        <v>0</v>
      </c>
    </row>
    <row r="113" spans="1:110" x14ac:dyDescent="0.3">
      <c r="A113" s="129">
        <v>1</v>
      </c>
      <c r="B113" s="131">
        <v>0</v>
      </c>
      <c r="C113" s="170">
        <v>2.2000000000000002</v>
      </c>
      <c r="D113" s="171">
        <v>65</v>
      </c>
      <c r="E113" s="130">
        <v>3</v>
      </c>
      <c r="F113" s="203">
        <v>0.59</v>
      </c>
      <c r="G113" s="130">
        <v>121</v>
      </c>
      <c r="H113" s="130">
        <v>3</v>
      </c>
      <c r="I113" s="130">
        <v>108</v>
      </c>
      <c r="J113" s="130">
        <v>32</v>
      </c>
      <c r="K113" s="130">
        <v>10</v>
      </c>
      <c r="L113" s="130">
        <v>2</v>
      </c>
      <c r="M113" s="204">
        <v>29</v>
      </c>
      <c r="N113" s="171">
        <v>54</v>
      </c>
      <c r="O113" s="172">
        <v>173</v>
      </c>
      <c r="P113" s="172">
        <v>181</v>
      </c>
      <c r="Q113" s="170">
        <v>10.5</v>
      </c>
      <c r="R113" s="130">
        <v>1</v>
      </c>
      <c r="S113" s="208"/>
      <c r="T113" s="208"/>
      <c r="U113" s="208"/>
      <c r="V113" s="208"/>
      <c r="W113" s="208"/>
      <c r="X113" s="208"/>
      <c r="Y113" s="208"/>
      <c r="Z113" s="208"/>
      <c r="AA113" s="208"/>
      <c r="AB113" s="208"/>
      <c r="AC113" s="208"/>
      <c r="AD113" s="208"/>
      <c r="AE113" s="208"/>
      <c r="AF113" s="208"/>
      <c r="AG113" s="208"/>
      <c r="AH113" s="208"/>
      <c r="AI113" s="208"/>
      <c r="AJ113" s="208"/>
      <c r="AK113" s="208"/>
      <c r="AL113" s="208"/>
      <c r="AM113" s="208"/>
      <c r="AN113" s="208"/>
      <c r="AO113" s="208"/>
      <c r="AP113" s="208"/>
      <c r="AR113">
        <v>1</v>
      </c>
      <c r="AS113">
        <v>1</v>
      </c>
      <c r="AT113">
        <v>1.8</v>
      </c>
      <c r="AU113">
        <v>48</v>
      </c>
      <c r="AV113">
        <v>10</v>
      </c>
      <c r="AW113">
        <v>1.6439999999999999</v>
      </c>
      <c r="AX113">
        <v>60</v>
      </c>
      <c r="AY113">
        <v>3</v>
      </c>
      <c r="AZ113">
        <v>118</v>
      </c>
      <c r="BA113">
        <v>34</v>
      </c>
      <c r="BB113">
        <v>19</v>
      </c>
      <c r="BC113">
        <v>1</v>
      </c>
      <c r="BD113">
        <v>39</v>
      </c>
      <c r="BE113">
        <v>22</v>
      </c>
      <c r="BF113">
        <v>172</v>
      </c>
      <c r="BG113">
        <v>180</v>
      </c>
      <c r="BH113">
        <v>8.6</v>
      </c>
      <c r="BI113" s="117">
        <v>0</v>
      </c>
      <c r="BJ113" s="113">
        <v>1</v>
      </c>
      <c r="BK113" s="118">
        <v>1</v>
      </c>
      <c r="BL113">
        <v>0</v>
      </c>
      <c r="BM113">
        <v>0.8188223930919778</v>
      </c>
      <c r="BN113" s="117">
        <v>0.8188223930919778</v>
      </c>
      <c r="BO113" s="118">
        <v>0.1811776069080222</v>
      </c>
      <c r="BP113" s="117">
        <v>-1.7082774751954735</v>
      </c>
      <c r="BQ113" s="118">
        <v>0</v>
      </c>
      <c r="BR113">
        <v>4.5194459020957618</v>
      </c>
      <c r="CY113">
        <v>0.79816775694065278</v>
      </c>
      <c r="CZ113">
        <v>0</v>
      </c>
      <c r="DA113">
        <v>1</v>
      </c>
      <c r="DB113">
        <v>49</v>
      </c>
      <c r="DC113">
        <v>60</v>
      </c>
      <c r="DD113">
        <v>9.259259259259256E-2</v>
      </c>
      <c r="DE113">
        <v>0.375</v>
      </c>
      <c r="DF113">
        <v>0</v>
      </c>
    </row>
    <row r="114" spans="1:110" x14ac:dyDescent="0.3">
      <c r="A114" s="129">
        <v>1</v>
      </c>
      <c r="B114" s="131">
        <v>1</v>
      </c>
      <c r="C114" s="170">
        <v>1.7</v>
      </c>
      <c r="D114" s="171">
        <v>39</v>
      </c>
      <c r="E114" s="130">
        <v>7</v>
      </c>
      <c r="F114" s="203">
        <v>7.1999999999999995E-2</v>
      </c>
      <c r="G114" s="130">
        <v>116</v>
      </c>
      <c r="H114" s="130">
        <v>7</v>
      </c>
      <c r="I114" s="130">
        <v>155</v>
      </c>
      <c r="J114" s="130">
        <v>44</v>
      </c>
      <c r="K114" s="130">
        <v>16</v>
      </c>
      <c r="L114" s="130">
        <v>2</v>
      </c>
      <c r="M114" s="204">
        <v>35</v>
      </c>
      <c r="N114" s="171">
        <v>8</v>
      </c>
      <c r="O114" s="172">
        <v>164</v>
      </c>
      <c r="P114" s="172">
        <v>170</v>
      </c>
      <c r="Q114" s="170">
        <v>8.9</v>
      </c>
      <c r="R114" s="130">
        <v>1</v>
      </c>
      <c r="S114" s="208"/>
      <c r="T114" s="208"/>
      <c r="U114" s="208"/>
      <c r="V114" s="208"/>
      <c r="W114" s="208"/>
      <c r="X114" s="208"/>
      <c r="Y114" s="208"/>
      <c r="Z114" s="208"/>
      <c r="AA114" s="208"/>
      <c r="AB114" s="208"/>
      <c r="AC114" s="208"/>
      <c r="AD114" s="208"/>
      <c r="AE114" s="208"/>
      <c r="AF114" s="208"/>
      <c r="AG114" s="208"/>
      <c r="AH114" s="208"/>
      <c r="AI114" s="208"/>
      <c r="AJ114" s="208"/>
      <c r="AK114" s="208"/>
      <c r="AL114" s="208"/>
      <c r="AM114" s="208"/>
      <c r="AN114" s="208"/>
      <c r="AO114" s="208"/>
      <c r="AP114" s="208"/>
      <c r="AR114">
        <v>1</v>
      </c>
      <c r="AS114">
        <v>1</v>
      </c>
      <c r="AT114">
        <v>1.8</v>
      </c>
      <c r="AU114">
        <v>53</v>
      </c>
      <c r="AV114">
        <v>10</v>
      </c>
      <c r="AW114">
        <v>1.2</v>
      </c>
      <c r="AX114">
        <v>83</v>
      </c>
      <c r="AY114">
        <v>2</v>
      </c>
      <c r="AZ114">
        <v>90</v>
      </c>
      <c r="BA114">
        <v>33</v>
      </c>
      <c r="BB114">
        <v>8</v>
      </c>
      <c r="BC114">
        <v>2</v>
      </c>
      <c r="BD114">
        <v>39</v>
      </c>
      <c r="BE114">
        <v>109</v>
      </c>
      <c r="BF114">
        <v>172</v>
      </c>
      <c r="BG114">
        <v>179</v>
      </c>
      <c r="BH114">
        <v>8.6999999999999993</v>
      </c>
      <c r="BI114" s="117">
        <v>1</v>
      </c>
      <c r="BJ114" s="113">
        <v>0</v>
      </c>
      <c r="BK114" s="118">
        <v>1</v>
      </c>
      <c r="BL114">
        <v>1</v>
      </c>
      <c r="BM114">
        <v>0.59375224509833235</v>
      </c>
      <c r="BN114" s="117">
        <v>0.59375224509833235</v>
      </c>
      <c r="BO114" s="118">
        <v>0.40624775490166765</v>
      </c>
      <c r="BP114" s="117">
        <v>-0.52129314242219094</v>
      </c>
      <c r="BQ114" s="118">
        <v>100</v>
      </c>
      <c r="BR114">
        <v>0.68420415797230072</v>
      </c>
      <c r="CY114">
        <v>0.79862585471390579</v>
      </c>
      <c r="CZ114">
        <v>0</v>
      </c>
      <c r="DA114">
        <v>1</v>
      </c>
      <c r="DB114">
        <v>49</v>
      </c>
      <c r="DC114">
        <v>61</v>
      </c>
      <c r="DD114">
        <v>9.259259259259256E-2</v>
      </c>
      <c r="DE114">
        <v>0.36458333333333337</v>
      </c>
      <c r="DF114">
        <v>0</v>
      </c>
    </row>
    <row r="115" spans="1:110" x14ac:dyDescent="0.3">
      <c r="A115" s="129">
        <v>0</v>
      </c>
      <c r="B115" s="131">
        <v>0</v>
      </c>
      <c r="C115" s="170">
        <v>1.8</v>
      </c>
      <c r="D115" s="171">
        <v>42</v>
      </c>
      <c r="E115" s="130">
        <v>4</v>
      </c>
      <c r="F115" s="203">
        <v>1.2829999999999999</v>
      </c>
      <c r="G115" s="130">
        <v>68</v>
      </c>
      <c r="H115" s="130">
        <v>4</v>
      </c>
      <c r="I115" s="130">
        <v>90</v>
      </c>
      <c r="J115" s="130">
        <v>37</v>
      </c>
      <c r="K115" s="130">
        <v>6</v>
      </c>
      <c r="L115" s="130">
        <v>3</v>
      </c>
      <c r="M115" s="204">
        <v>36</v>
      </c>
      <c r="N115" s="171">
        <v>17</v>
      </c>
      <c r="O115" s="172">
        <v>170</v>
      </c>
      <c r="P115" s="172">
        <v>175</v>
      </c>
      <c r="Q115" s="170">
        <v>7.9</v>
      </c>
      <c r="R115" s="130">
        <v>1</v>
      </c>
      <c r="S115" s="208"/>
      <c r="T115" s="208"/>
      <c r="U115" s="208"/>
      <c r="V115" s="208"/>
      <c r="W115" s="208"/>
      <c r="X115" s="208"/>
      <c r="Y115" s="208"/>
      <c r="Z115" s="208"/>
      <c r="AA115" s="208"/>
      <c r="AB115" s="208"/>
      <c r="AC115" s="208"/>
      <c r="AD115" s="208"/>
      <c r="AE115" s="208"/>
      <c r="AF115" s="208"/>
      <c r="AG115" s="208"/>
      <c r="AH115" s="208"/>
      <c r="AI115" s="208"/>
      <c r="AJ115" s="208"/>
      <c r="AK115" s="208"/>
      <c r="AL115" s="208"/>
      <c r="AM115" s="208"/>
      <c r="AN115" s="208"/>
      <c r="AO115" s="208"/>
      <c r="AP115" s="208"/>
      <c r="AR115">
        <v>1</v>
      </c>
      <c r="AS115">
        <v>1</v>
      </c>
      <c r="AT115">
        <v>1.9</v>
      </c>
      <c r="AU115">
        <v>64</v>
      </c>
      <c r="AV115">
        <v>5</v>
      </c>
      <c r="AW115">
        <v>1.5389999999999999</v>
      </c>
      <c r="AX115">
        <v>115</v>
      </c>
      <c r="AY115">
        <v>4</v>
      </c>
      <c r="AZ115">
        <v>72</v>
      </c>
      <c r="BA115">
        <v>36</v>
      </c>
      <c r="BB115">
        <v>8</v>
      </c>
      <c r="BC115">
        <v>2</v>
      </c>
      <c r="BD115">
        <v>35</v>
      </c>
      <c r="BE115">
        <v>50</v>
      </c>
      <c r="BF115">
        <v>175</v>
      </c>
      <c r="BG115">
        <v>183</v>
      </c>
      <c r="BH115">
        <v>9.8000000000000007</v>
      </c>
      <c r="BI115" s="117">
        <v>1</v>
      </c>
      <c r="BJ115" s="113">
        <v>0</v>
      </c>
      <c r="BK115" s="118">
        <v>1</v>
      </c>
      <c r="BL115">
        <v>1</v>
      </c>
      <c r="BM115">
        <v>0.78641896277320689</v>
      </c>
      <c r="BN115" s="117">
        <v>0.78641896277320689</v>
      </c>
      <c r="BO115" s="118">
        <v>0.21358103722679311</v>
      </c>
      <c r="BP115" s="117">
        <v>-0.24026559704569328</v>
      </c>
      <c r="BQ115" s="118">
        <v>100</v>
      </c>
      <c r="BR115">
        <v>0.27158683518213578</v>
      </c>
      <c r="CY115">
        <v>0.79969713512674101</v>
      </c>
      <c r="CZ115">
        <v>0</v>
      </c>
      <c r="DA115">
        <v>1</v>
      </c>
      <c r="DB115">
        <v>49</v>
      </c>
      <c r="DC115">
        <v>62</v>
      </c>
      <c r="DD115">
        <v>9.259259259259256E-2</v>
      </c>
      <c r="DE115">
        <v>0.35416666666666663</v>
      </c>
      <c r="DF115">
        <v>0</v>
      </c>
    </row>
    <row r="116" spans="1:110" x14ac:dyDescent="0.3">
      <c r="A116" s="129">
        <v>1</v>
      </c>
      <c r="B116" s="131">
        <v>1</v>
      </c>
      <c r="C116" s="170">
        <v>3.3</v>
      </c>
      <c r="D116" s="171">
        <v>89</v>
      </c>
      <c r="E116" s="130">
        <v>6</v>
      </c>
      <c r="F116" s="203">
        <v>7.4999999999999997E-2</v>
      </c>
      <c r="G116" s="130">
        <v>296</v>
      </c>
      <c r="H116" s="130">
        <v>0</v>
      </c>
      <c r="I116" s="130">
        <v>137</v>
      </c>
      <c r="J116" s="130">
        <v>37</v>
      </c>
      <c r="K116" s="130">
        <v>13</v>
      </c>
      <c r="L116" s="130">
        <v>1</v>
      </c>
      <c r="M116" s="204">
        <v>36</v>
      </c>
      <c r="N116" s="171">
        <v>27</v>
      </c>
      <c r="O116" s="172">
        <v>184</v>
      </c>
      <c r="P116" s="172">
        <v>196</v>
      </c>
      <c r="Q116" s="170">
        <v>21</v>
      </c>
      <c r="R116" s="130">
        <v>1</v>
      </c>
      <c r="S116" s="208"/>
      <c r="T116" s="208"/>
      <c r="U116" s="208"/>
      <c r="V116" s="208"/>
      <c r="W116" s="208"/>
      <c r="X116" s="208"/>
      <c r="Y116" s="208"/>
      <c r="Z116" s="208"/>
      <c r="AA116" s="208"/>
      <c r="AB116" s="208"/>
      <c r="AC116" s="208"/>
      <c r="AD116" s="208"/>
      <c r="AE116" s="208"/>
      <c r="AF116" s="208"/>
      <c r="AG116" s="208"/>
      <c r="AH116" s="208"/>
      <c r="AI116" s="208"/>
      <c r="AJ116" s="208"/>
      <c r="AK116" s="208"/>
      <c r="AL116" s="208"/>
      <c r="AM116" s="208"/>
      <c r="AN116" s="208"/>
      <c r="AO116" s="208"/>
      <c r="AP116" s="208"/>
      <c r="AR116">
        <v>1</v>
      </c>
      <c r="AS116">
        <v>1</v>
      </c>
      <c r="AT116">
        <v>2.1</v>
      </c>
      <c r="AU116">
        <v>51</v>
      </c>
      <c r="AV116">
        <v>15</v>
      </c>
      <c r="AW116">
        <v>0.18</v>
      </c>
      <c r="AX116">
        <v>84</v>
      </c>
      <c r="AY116">
        <v>4</v>
      </c>
      <c r="AZ116">
        <v>122</v>
      </c>
      <c r="BA116">
        <v>40</v>
      </c>
      <c r="BB116">
        <v>8</v>
      </c>
      <c r="BC116">
        <v>3</v>
      </c>
      <c r="BD116">
        <v>43</v>
      </c>
      <c r="BE116">
        <v>26</v>
      </c>
      <c r="BF116">
        <v>171</v>
      </c>
      <c r="BG116">
        <v>180</v>
      </c>
      <c r="BH116">
        <v>8.6999999999999993</v>
      </c>
      <c r="BI116" s="117">
        <v>1</v>
      </c>
      <c r="BJ116" s="113">
        <v>0</v>
      </c>
      <c r="BK116" s="118">
        <v>1</v>
      </c>
      <c r="BL116">
        <v>1</v>
      </c>
      <c r="BM116">
        <v>0.27805715420779148</v>
      </c>
      <c r="BN116" s="117">
        <v>0.27805715420779148</v>
      </c>
      <c r="BO116" s="118">
        <v>0.72194284579220858</v>
      </c>
      <c r="BP116" s="117">
        <v>-1.2799285957468578</v>
      </c>
      <c r="BQ116" s="118">
        <v>0</v>
      </c>
      <c r="BR116">
        <v>2.5963829193644927</v>
      </c>
      <c r="CY116">
        <v>0.80290655488663587</v>
      </c>
      <c r="CZ116">
        <v>0</v>
      </c>
      <c r="DA116">
        <v>1</v>
      </c>
      <c r="DB116">
        <v>49</v>
      </c>
      <c r="DC116">
        <v>63</v>
      </c>
      <c r="DD116">
        <v>9.259259259259256E-2</v>
      </c>
      <c r="DE116">
        <v>0.34375</v>
      </c>
      <c r="DF116">
        <v>0</v>
      </c>
    </row>
    <row r="117" spans="1:110" x14ac:dyDescent="0.3">
      <c r="A117" s="129">
        <v>1</v>
      </c>
      <c r="B117" s="131">
        <v>0</v>
      </c>
      <c r="C117" s="170">
        <v>2.2000000000000002</v>
      </c>
      <c r="D117" s="171">
        <v>65</v>
      </c>
      <c r="E117" s="130">
        <v>6</v>
      </c>
      <c r="F117" s="203">
        <v>0.89900000000000002</v>
      </c>
      <c r="G117" s="130">
        <v>165</v>
      </c>
      <c r="H117" s="130">
        <v>1</v>
      </c>
      <c r="I117" s="130">
        <v>140</v>
      </c>
      <c r="J117" s="130">
        <v>60</v>
      </c>
      <c r="K117" s="130">
        <v>9</v>
      </c>
      <c r="L117" s="130">
        <v>5</v>
      </c>
      <c r="M117" s="204">
        <v>35</v>
      </c>
      <c r="N117" s="171">
        <v>62</v>
      </c>
      <c r="O117" s="172">
        <v>169</v>
      </c>
      <c r="P117" s="172">
        <v>174</v>
      </c>
      <c r="Q117" s="170">
        <v>12.7</v>
      </c>
      <c r="R117" s="130">
        <v>0</v>
      </c>
      <c r="S117" s="208"/>
      <c r="T117" s="208"/>
      <c r="U117" s="208"/>
      <c r="V117" s="208"/>
      <c r="W117" s="208"/>
      <c r="X117" s="208"/>
      <c r="Y117" s="208"/>
      <c r="Z117" s="208"/>
      <c r="AA117" s="208"/>
      <c r="AB117" s="208"/>
      <c r="AC117" s="208"/>
      <c r="AD117" s="208"/>
      <c r="AE117" s="208"/>
      <c r="AF117" s="208"/>
      <c r="AG117" s="208"/>
      <c r="AH117" s="208"/>
      <c r="AI117" s="208"/>
      <c r="AJ117" s="208"/>
      <c r="AK117" s="208"/>
      <c r="AL117" s="208"/>
      <c r="AM117" s="208"/>
      <c r="AN117" s="208"/>
      <c r="AO117" s="208"/>
      <c r="AP117" s="208"/>
      <c r="AR117">
        <v>1</v>
      </c>
      <c r="AS117">
        <v>1</v>
      </c>
      <c r="AT117">
        <v>2.1</v>
      </c>
      <c r="AU117">
        <v>60</v>
      </c>
      <c r="AV117">
        <v>5</v>
      </c>
      <c r="AW117">
        <v>1.0720000000000001</v>
      </c>
      <c r="AX117">
        <v>178</v>
      </c>
      <c r="AY117">
        <v>2</v>
      </c>
      <c r="AZ117">
        <v>101</v>
      </c>
      <c r="BA117">
        <v>38</v>
      </c>
      <c r="BB117">
        <v>13</v>
      </c>
      <c r="BC117">
        <v>2</v>
      </c>
      <c r="BD117">
        <v>36</v>
      </c>
      <c r="BE117">
        <v>49</v>
      </c>
      <c r="BF117">
        <v>175</v>
      </c>
      <c r="BG117">
        <v>183</v>
      </c>
      <c r="BH117">
        <v>12.9</v>
      </c>
      <c r="BI117" s="117">
        <v>1</v>
      </c>
      <c r="BJ117" s="113">
        <v>0</v>
      </c>
      <c r="BK117" s="118">
        <v>1</v>
      </c>
      <c r="BL117">
        <v>1</v>
      </c>
      <c r="BM117">
        <v>0.60373599775183262</v>
      </c>
      <c r="BN117" s="117">
        <v>0.60373599775183262</v>
      </c>
      <c r="BO117" s="118">
        <v>0.39626400224816738</v>
      </c>
      <c r="BP117" s="117">
        <v>-0.50461826641376595</v>
      </c>
      <c r="BQ117" s="118">
        <v>100</v>
      </c>
      <c r="BR117">
        <v>0.65635311414883168</v>
      </c>
      <c r="CY117">
        <v>0.80853250921716135</v>
      </c>
      <c r="CZ117">
        <v>0</v>
      </c>
      <c r="DA117">
        <v>1</v>
      </c>
      <c r="DB117">
        <v>49</v>
      </c>
      <c r="DC117">
        <v>64</v>
      </c>
      <c r="DD117">
        <v>9.259259259259256E-2</v>
      </c>
      <c r="DE117">
        <v>0.33333333333333337</v>
      </c>
      <c r="DF117">
        <v>0</v>
      </c>
    </row>
    <row r="118" spans="1:110" x14ac:dyDescent="0.3">
      <c r="A118" s="129">
        <v>0</v>
      </c>
      <c r="B118" s="131">
        <v>0</v>
      </c>
      <c r="C118" s="170">
        <v>1.9</v>
      </c>
      <c r="D118" s="171">
        <v>49</v>
      </c>
      <c r="E118" s="130">
        <v>10</v>
      </c>
      <c r="F118" s="203">
        <v>1.248</v>
      </c>
      <c r="G118" s="130">
        <v>92</v>
      </c>
      <c r="H118" s="130">
        <v>2</v>
      </c>
      <c r="I118" s="130">
        <v>98</v>
      </c>
      <c r="J118" s="130">
        <v>53</v>
      </c>
      <c r="K118" s="130">
        <v>12</v>
      </c>
      <c r="L118" s="130">
        <v>4</v>
      </c>
      <c r="M118" s="204">
        <v>42</v>
      </c>
      <c r="N118" s="171">
        <v>25</v>
      </c>
      <c r="O118" s="172">
        <v>175</v>
      </c>
      <c r="P118" s="172">
        <v>182</v>
      </c>
      <c r="Q118" s="170">
        <v>9.4</v>
      </c>
      <c r="R118" s="130">
        <v>0</v>
      </c>
      <c r="S118" s="208"/>
      <c r="T118" s="208"/>
      <c r="U118" s="208"/>
      <c r="V118" s="208"/>
      <c r="W118" s="208"/>
      <c r="X118" s="208"/>
      <c r="Y118" s="208"/>
      <c r="Z118" s="208"/>
      <c r="AA118" s="208"/>
      <c r="AB118" s="208"/>
      <c r="AC118" s="208"/>
      <c r="AD118" s="208"/>
      <c r="AE118" s="208"/>
      <c r="AF118" s="208"/>
      <c r="AG118" s="208"/>
      <c r="AH118" s="208"/>
      <c r="AI118" s="208"/>
      <c r="AJ118" s="208"/>
      <c r="AK118" s="208"/>
      <c r="AL118" s="208"/>
      <c r="AM118" s="208"/>
      <c r="AN118" s="208"/>
      <c r="AO118" s="208"/>
      <c r="AP118" s="208"/>
      <c r="AR118">
        <v>1</v>
      </c>
      <c r="AS118">
        <v>1</v>
      </c>
      <c r="AT118">
        <v>2.1</v>
      </c>
      <c r="AU118">
        <v>62</v>
      </c>
      <c r="AV118">
        <v>16</v>
      </c>
      <c r="AW118">
        <v>0.58799999999999997</v>
      </c>
      <c r="AX118">
        <v>136</v>
      </c>
      <c r="AY118">
        <v>4</v>
      </c>
      <c r="AZ118">
        <v>121</v>
      </c>
      <c r="BA118">
        <v>41</v>
      </c>
      <c r="BB118">
        <v>10</v>
      </c>
      <c r="BC118">
        <v>3</v>
      </c>
      <c r="BD118">
        <v>41</v>
      </c>
      <c r="BE118">
        <v>44</v>
      </c>
      <c r="BF118">
        <v>159</v>
      </c>
      <c r="BG118">
        <v>167</v>
      </c>
      <c r="BH118">
        <v>9.8000000000000007</v>
      </c>
      <c r="BI118" s="117">
        <v>1</v>
      </c>
      <c r="BJ118" s="113">
        <v>0</v>
      </c>
      <c r="BK118" s="118">
        <v>1</v>
      </c>
      <c r="BL118">
        <v>1</v>
      </c>
      <c r="BM118">
        <v>0.40411179045029644</v>
      </c>
      <c r="BN118" s="117">
        <v>0.40411179045029644</v>
      </c>
      <c r="BO118" s="118">
        <v>0.59588820954970356</v>
      </c>
      <c r="BP118" s="117">
        <v>-0.90606373026248399</v>
      </c>
      <c r="BQ118" s="118">
        <v>0</v>
      </c>
      <c r="BR118">
        <v>1.4745627908696086</v>
      </c>
      <c r="CY118">
        <v>0.8107319876662028</v>
      </c>
      <c r="CZ118">
        <v>0</v>
      </c>
      <c r="DA118">
        <v>1</v>
      </c>
      <c r="DB118">
        <v>49</v>
      </c>
      <c r="DC118">
        <v>65</v>
      </c>
      <c r="DD118">
        <v>9.259259259259256E-2</v>
      </c>
      <c r="DE118">
        <v>0.32291666666666663</v>
      </c>
      <c r="DF118">
        <v>0</v>
      </c>
    </row>
    <row r="119" spans="1:110" x14ac:dyDescent="0.3">
      <c r="A119" s="129">
        <v>0</v>
      </c>
      <c r="B119" s="131">
        <v>1</v>
      </c>
      <c r="C119" s="170">
        <v>1.8</v>
      </c>
      <c r="D119" s="171">
        <v>51</v>
      </c>
      <c r="E119" s="130">
        <v>18</v>
      </c>
      <c r="F119" s="203">
        <v>0.23100000000000001</v>
      </c>
      <c r="G119" s="130">
        <v>109</v>
      </c>
      <c r="H119" s="130">
        <v>5</v>
      </c>
      <c r="I119" s="130">
        <v>111</v>
      </c>
      <c r="J119" s="130">
        <v>41</v>
      </c>
      <c r="K119" s="130">
        <v>7</v>
      </c>
      <c r="L119" s="130">
        <v>3</v>
      </c>
      <c r="M119" s="204">
        <v>49</v>
      </c>
      <c r="N119" s="171">
        <v>29</v>
      </c>
      <c r="O119" s="172">
        <v>162</v>
      </c>
      <c r="P119" s="172">
        <v>165</v>
      </c>
      <c r="Q119" s="170">
        <v>7.5</v>
      </c>
      <c r="R119" s="130">
        <v>1</v>
      </c>
      <c r="S119" s="208"/>
      <c r="T119" s="208"/>
      <c r="U119" s="208"/>
      <c r="V119" s="208"/>
      <c r="W119" s="208"/>
      <c r="X119" s="208"/>
      <c r="Y119" s="208"/>
      <c r="Z119" s="208"/>
      <c r="AA119" s="208"/>
      <c r="AB119" s="208"/>
      <c r="AC119" s="208"/>
      <c r="AD119" s="208"/>
      <c r="AE119" s="208"/>
      <c r="AF119" s="208"/>
      <c r="AG119" s="208"/>
      <c r="AH119" s="208"/>
      <c r="AI119" s="208"/>
      <c r="AJ119" s="208"/>
      <c r="AK119" s="208"/>
      <c r="AL119" s="208"/>
      <c r="AM119" s="208"/>
      <c r="AN119" s="208"/>
      <c r="AO119" s="208"/>
      <c r="AP119" s="208"/>
      <c r="AR119">
        <v>1</v>
      </c>
      <c r="AS119">
        <v>1</v>
      </c>
      <c r="AT119">
        <v>2.2000000000000002</v>
      </c>
      <c r="AU119">
        <v>58</v>
      </c>
      <c r="AV119">
        <v>6</v>
      </c>
      <c r="AW119">
        <v>0.40300000000000002</v>
      </c>
      <c r="AX119">
        <v>157</v>
      </c>
      <c r="AY119">
        <v>2</v>
      </c>
      <c r="AZ119">
        <v>98</v>
      </c>
      <c r="BA119">
        <v>35</v>
      </c>
      <c r="BB119">
        <v>16</v>
      </c>
      <c r="BC119">
        <v>1</v>
      </c>
      <c r="BD119">
        <v>36</v>
      </c>
      <c r="BE119">
        <v>45</v>
      </c>
      <c r="BF119">
        <v>174</v>
      </c>
      <c r="BG119">
        <v>180</v>
      </c>
      <c r="BH119">
        <v>13.3</v>
      </c>
      <c r="BI119" s="117">
        <v>0</v>
      </c>
      <c r="BJ119" s="113">
        <v>1</v>
      </c>
      <c r="BK119" s="118">
        <v>1</v>
      </c>
      <c r="BL119">
        <v>0</v>
      </c>
      <c r="BM119">
        <v>0.4200954345596119</v>
      </c>
      <c r="BN119" s="117">
        <v>0.4200954345596119</v>
      </c>
      <c r="BO119" s="118">
        <v>0.57990456544038804</v>
      </c>
      <c r="BP119" s="117">
        <v>-0.54489173132440727</v>
      </c>
      <c r="BQ119" s="118">
        <v>100</v>
      </c>
      <c r="BR119">
        <v>0.72442167141861569</v>
      </c>
      <c r="CY119">
        <v>0.81590772159332337</v>
      </c>
      <c r="CZ119">
        <v>0</v>
      </c>
      <c r="DA119">
        <v>1</v>
      </c>
      <c r="DB119">
        <v>49</v>
      </c>
      <c r="DC119">
        <v>66</v>
      </c>
      <c r="DD119">
        <v>9.259259259259256E-2</v>
      </c>
      <c r="DE119">
        <v>0.3125</v>
      </c>
      <c r="DF119">
        <v>0</v>
      </c>
    </row>
    <row r="120" spans="1:110" x14ac:dyDescent="0.3">
      <c r="A120" s="129">
        <v>0</v>
      </c>
      <c r="B120" s="131">
        <v>0</v>
      </c>
      <c r="C120" s="170">
        <v>1.8</v>
      </c>
      <c r="D120" s="171">
        <v>53</v>
      </c>
      <c r="E120" s="130">
        <v>7</v>
      </c>
      <c r="F120" s="203">
        <v>1.512</v>
      </c>
      <c r="G120" s="130">
        <v>125</v>
      </c>
      <c r="H120" s="130">
        <v>2</v>
      </c>
      <c r="I120" s="130">
        <v>101</v>
      </c>
      <c r="J120" s="130">
        <v>39</v>
      </c>
      <c r="K120" s="130">
        <v>13</v>
      </c>
      <c r="L120" s="130">
        <v>2</v>
      </c>
      <c r="M120" s="204">
        <v>36</v>
      </c>
      <c r="N120" s="171">
        <v>32</v>
      </c>
      <c r="O120" s="172">
        <v>172</v>
      </c>
      <c r="P120" s="172">
        <v>179</v>
      </c>
      <c r="Q120" s="170">
        <v>11.8</v>
      </c>
      <c r="R120" s="130">
        <v>1</v>
      </c>
      <c r="S120" s="208"/>
      <c r="T120" s="208"/>
      <c r="U120" s="208"/>
      <c r="V120" s="208"/>
      <c r="W120" s="208"/>
      <c r="X120" s="208"/>
      <c r="Y120" s="208"/>
      <c r="Z120" s="208"/>
      <c r="AA120" s="208"/>
      <c r="AB120" s="208"/>
      <c r="AC120" s="208"/>
      <c r="AD120" s="208"/>
      <c r="AE120" s="208"/>
      <c r="AF120" s="208"/>
      <c r="AG120" s="208"/>
      <c r="AH120" s="208"/>
      <c r="AI120" s="208"/>
      <c r="AJ120" s="208"/>
      <c r="AK120" s="208"/>
      <c r="AL120" s="208"/>
      <c r="AM120" s="208"/>
      <c r="AN120" s="208"/>
      <c r="AO120" s="208"/>
      <c r="AP120" s="208"/>
      <c r="AR120">
        <v>1</v>
      </c>
      <c r="AS120">
        <v>1</v>
      </c>
      <c r="AT120">
        <v>2.2000000000000002</v>
      </c>
      <c r="AU120">
        <v>62</v>
      </c>
      <c r="AV120">
        <v>8</v>
      </c>
      <c r="AW120">
        <v>0.879</v>
      </c>
      <c r="AX120">
        <v>118</v>
      </c>
      <c r="AY120">
        <v>3</v>
      </c>
      <c r="AZ120">
        <v>108</v>
      </c>
      <c r="BA120">
        <v>31</v>
      </c>
      <c r="BB120">
        <v>10</v>
      </c>
      <c r="BC120">
        <v>2</v>
      </c>
      <c r="BD120">
        <v>37</v>
      </c>
      <c r="BE120">
        <v>50</v>
      </c>
      <c r="BF120">
        <v>173</v>
      </c>
      <c r="BG120">
        <v>180</v>
      </c>
      <c r="BH120">
        <v>10.7</v>
      </c>
      <c r="BI120" s="117">
        <v>0</v>
      </c>
      <c r="BJ120" s="113">
        <v>1</v>
      </c>
      <c r="BK120" s="118">
        <v>1</v>
      </c>
      <c r="BL120">
        <v>0</v>
      </c>
      <c r="BM120">
        <v>0.6656317024825078</v>
      </c>
      <c r="BN120" s="117">
        <v>0.6656317024825078</v>
      </c>
      <c r="BO120" s="118">
        <v>0.3343682975174922</v>
      </c>
      <c r="BP120" s="117">
        <v>-1.0955122063402658</v>
      </c>
      <c r="BQ120" s="118">
        <v>0</v>
      </c>
      <c r="BR120">
        <v>1.9907141538969788</v>
      </c>
      <c r="CY120">
        <v>0.81675706114046653</v>
      </c>
      <c r="CZ120">
        <v>0</v>
      </c>
      <c r="DA120">
        <v>1</v>
      </c>
      <c r="DB120">
        <v>49</v>
      </c>
      <c r="DC120">
        <v>67</v>
      </c>
      <c r="DD120">
        <v>9.259259259259256E-2</v>
      </c>
      <c r="DE120">
        <v>0.30208333333333337</v>
      </c>
      <c r="DF120">
        <v>5.5941358024691277E-3</v>
      </c>
    </row>
    <row r="121" spans="1:110" x14ac:dyDescent="0.3">
      <c r="A121" s="129">
        <v>0</v>
      </c>
      <c r="B121" s="131">
        <v>0</v>
      </c>
      <c r="C121" s="170">
        <v>3.6</v>
      </c>
      <c r="D121" s="171">
        <v>96</v>
      </c>
      <c r="E121" s="130">
        <v>1</v>
      </c>
      <c r="F121" s="203">
        <v>0.83099999999999996</v>
      </c>
      <c r="G121" s="130">
        <v>199</v>
      </c>
      <c r="H121" s="130">
        <v>3</v>
      </c>
      <c r="I121" s="130">
        <v>109</v>
      </c>
      <c r="J121" s="130">
        <v>44</v>
      </c>
      <c r="K121" s="130">
        <v>10</v>
      </c>
      <c r="L121" s="130">
        <v>4</v>
      </c>
      <c r="M121" s="204">
        <v>24</v>
      </c>
      <c r="N121" s="171">
        <v>65</v>
      </c>
      <c r="O121" s="172">
        <v>162</v>
      </c>
      <c r="P121" s="172">
        <v>168</v>
      </c>
      <c r="Q121" s="170">
        <v>11.4</v>
      </c>
      <c r="R121" s="130">
        <v>1</v>
      </c>
      <c r="S121" s="208"/>
      <c r="T121" s="208"/>
      <c r="U121" s="208"/>
      <c r="V121" s="208"/>
      <c r="W121" s="208"/>
      <c r="X121" s="208"/>
      <c r="Y121" s="208"/>
      <c r="Z121" s="208"/>
      <c r="AA121" s="208"/>
      <c r="AB121" s="208"/>
      <c r="AC121" s="208"/>
      <c r="AD121" s="208"/>
      <c r="AE121" s="208"/>
      <c r="AF121" s="208"/>
      <c r="AG121" s="208"/>
      <c r="AH121" s="208"/>
      <c r="AI121" s="208"/>
      <c r="AJ121" s="208"/>
      <c r="AK121" s="208"/>
      <c r="AL121" s="208"/>
      <c r="AM121" s="208"/>
      <c r="AN121" s="208"/>
      <c r="AO121" s="208"/>
      <c r="AP121" s="208"/>
      <c r="AR121">
        <v>1</v>
      </c>
      <c r="AS121">
        <v>1</v>
      </c>
      <c r="AT121">
        <v>2.2999999999999998</v>
      </c>
      <c r="AU121">
        <v>65</v>
      </c>
      <c r="AV121">
        <v>9</v>
      </c>
      <c r="AW121">
        <v>0.27500000000000002</v>
      </c>
      <c r="AX121">
        <v>139</v>
      </c>
      <c r="AY121">
        <v>1</v>
      </c>
      <c r="AZ121">
        <v>124</v>
      </c>
      <c r="BA121">
        <v>34</v>
      </c>
      <c r="BB121">
        <v>11</v>
      </c>
      <c r="BC121">
        <v>2</v>
      </c>
      <c r="BD121">
        <v>40</v>
      </c>
      <c r="BE121">
        <v>59</v>
      </c>
      <c r="BF121">
        <v>169</v>
      </c>
      <c r="BG121">
        <v>174</v>
      </c>
      <c r="BH121">
        <v>11.4</v>
      </c>
      <c r="BI121" s="117">
        <v>0</v>
      </c>
      <c r="BJ121" s="113">
        <v>1</v>
      </c>
      <c r="BK121" s="118">
        <v>1</v>
      </c>
      <c r="BL121">
        <v>0</v>
      </c>
      <c r="BM121">
        <v>0.27331467746922999</v>
      </c>
      <c r="BN121" s="117">
        <v>0.27331467746922999</v>
      </c>
      <c r="BO121" s="118">
        <v>0.72668532253077001</v>
      </c>
      <c r="BP121" s="117">
        <v>-0.31926173898918153</v>
      </c>
      <c r="BQ121" s="118">
        <v>100</v>
      </c>
      <c r="BR121">
        <v>0.37611145979580046</v>
      </c>
      <c r="CY121">
        <v>0.8188223930919778</v>
      </c>
      <c r="CZ121">
        <v>1</v>
      </c>
      <c r="DA121">
        <v>0</v>
      </c>
      <c r="DB121">
        <v>50</v>
      </c>
      <c r="DC121">
        <v>67</v>
      </c>
      <c r="DD121">
        <v>7.407407407407407E-2</v>
      </c>
      <c r="DE121">
        <v>0.30208333333333337</v>
      </c>
      <c r="DF121">
        <v>0</v>
      </c>
    </row>
    <row r="122" spans="1:110" x14ac:dyDescent="0.3">
      <c r="A122" s="129">
        <v>0</v>
      </c>
      <c r="B122" s="131">
        <v>0</v>
      </c>
      <c r="C122" s="170">
        <v>1.9</v>
      </c>
      <c r="D122" s="171">
        <v>56</v>
      </c>
      <c r="E122" s="130">
        <v>4</v>
      </c>
      <c r="F122" s="203">
        <v>0.123</v>
      </c>
      <c r="G122" s="130">
        <v>113</v>
      </c>
      <c r="H122" s="130">
        <v>3</v>
      </c>
      <c r="I122" s="130">
        <v>132</v>
      </c>
      <c r="J122" s="130">
        <v>45</v>
      </c>
      <c r="K122" s="130">
        <v>6</v>
      </c>
      <c r="L122" s="130">
        <v>3</v>
      </c>
      <c r="M122" s="204">
        <v>31</v>
      </c>
      <c r="N122" s="171">
        <v>36</v>
      </c>
      <c r="O122" s="172">
        <v>161</v>
      </c>
      <c r="P122" s="172">
        <v>167</v>
      </c>
      <c r="Q122" s="170">
        <v>7.2</v>
      </c>
      <c r="R122" s="130">
        <v>0</v>
      </c>
      <c r="S122" s="208"/>
      <c r="T122" s="208"/>
      <c r="U122" s="208"/>
      <c r="V122" s="208"/>
      <c r="W122" s="208"/>
      <c r="X122" s="208"/>
      <c r="Y122" s="208"/>
      <c r="Z122" s="208"/>
      <c r="AA122" s="208"/>
      <c r="AB122" s="208"/>
      <c r="AC122" s="208"/>
      <c r="AD122" s="208"/>
      <c r="AE122" s="208"/>
      <c r="AF122" s="208"/>
      <c r="AG122" s="208"/>
      <c r="AH122" s="208"/>
      <c r="AI122" s="208"/>
      <c r="AJ122" s="208"/>
      <c r="AK122" s="208"/>
      <c r="AL122" s="208"/>
      <c r="AM122" s="208"/>
      <c r="AN122" s="208"/>
      <c r="AO122" s="208"/>
      <c r="AP122" s="208"/>
      <c r="AR122">
        <v>1</v>
      </c>
      <c r="AS122">
        <v>1</v>
      </c>
      <c r="AT122">
        <v>2.4</v>
      </c>
      <c r="AU122">
        <v>58</v>
      </c>
      <c r="AV122">
        <v>2</v>
      </c>
      <c r="AW122">
        <v>1.3360000000000001</v>
      </c>
      <c r="AX122">
        <v>150</v>
      </c>
      <c r="AY122">
        <v>2</v>
      </c>
      <c r="AZ122">
        <v>98</v>
      </c>
      <c r="BA122">
        <v>38</v>
      </c>
      <c r="BB122">
        <v>9</v>
      </c>
      <c r="BC122">
        <v>2</v>
      </c>
      <c r="BD122">
        <v>47</v>
      </c>
      <c r="BE122">
        <v>41</v>
      </c>
      <c r="BF122">
        <v>177</v>
      </c>
      <c r="BG122">
        <v>183</v>
      </c>
      <c r="BH122">
        <v>11.4</v>
      </c>
      <c r="BI122" s="117">
        <v>0</v>
      </c>
      <c r="BJ122" s="113">
        <v>1</v>
      </c>
      <c r="BK122" s="118">
        <v>1</v>
      </c>
      <c r="BL122">
        <v>0</v>
      </c>
      <c r="BM122">
        <v>0.368114477443235</v>
      </c>
      <c r="BN122" s="117">
        <v>0.368114477443235</v>
      </c>
      <c r="BO122" s="118">
        <v>0.631885522556765</v>
      </c>
      <c r="BP122" s="117">
        <v>-0.45904703643723244</v>
      </c>
      <c r="BQ122" s="118">
        <v>100</v>
      </c>
      <c r="BR122">
        <v>0.58256513925774533</v>
      </c>
      <c r="CY122">
        <v>0.81986341713668065</v>
      </c>
      <c r="CZ122">
        <v>0</v>
      </c>
      <c r="DA122">
        <v>1</v>
      </c>
      <c r="DB122">
        <v>50</v>
      </c>
      <c r="DC122">
        <v>68</v>
      </c>
      <c r="DD122">
        <v>7.407407407407407E-2</v>
      </c>
      <c r="DE122">
        <v>0.29166666666666663</v>
      </c>
      <c r="DF122">
        <v>5.4012345679012256E-3</v>
      </c>
    </row>
    <row r="123" spans="1:110" x14ac:dyDescent="0.3">
      <c r="A123" s="129">
        <v>1</v>
      </c>
      <c r="B123" s="131">
        <v>1</v>
      </c>
      <c r="C123" s="170">
        <v>3.3</v>
      </c>
      <c r="D123" s="171">
        <v>79</v>
      </c>
      <c r="E123" s="130">
        <v>7</v>
      </c>
      <c r="F123" s="203">
        <v>0.13100000000000001</v>
      </c>
      <c r="G123" s="130">
        <v>284</v>
      </c>
      <c r="H123" s="130">
        <v>4</v>
      </c>
      <c r="I123" s="130">
        <v>137</v>
      </c>
      <c r="J123" s="130">
        <v>38</v>
      </c>
      <c r="K123" s="130">
        <v>15</v>
      </c>
      <c r="L123" s="130">
        <v>5</v>
      </c>
      <c r="M123" s="204">
        <v>39</v>
      </c>
      <c r="N123" s="171">
        <v>39</v>
      </c>
      <c r="O123" s="172">
        <v>175</v>
      </c>
      <c r="P123" s="172">
        <v>185</v>
      </c>
      <c r="Q123" s="170">
        <v>20.399999999999999</v>
      </c>
      <c r="R123" s="130">
        <v>0</v>
      </c>
      <c r="S123" s="208"/>
      <c r="T123" s="208"/>
      <c r="U123" s="208"/>
      <c r="V123" s="208"/>
      <c r="W123" s="208"/>
      <c r="X123" s="208"/>
      <c r="Y123" s="208"/>
      <c r="Z123" s="208"/>
      <c r="AA123" s="208"/>
      <c r="AB123" s="208"/>
      <c r="AC123" s="208"/>
      <c r="AD123" s="208"/>
      <c r="AE123" s="208"/>
      <c r="AF123" s="208"/>
      <c r="AG123" s="208"/>
      <c r="AH123" s="208"/>
      <c r="AI123" s="208"/>
      <c r="AJ123" s="208"/>
      <c r="AK123" s="208"/>
      <c r="AL123" s="208"/>
      <c r="AM123" s="208"/>
      <c r="AN123" s="208"/>
      <c r="AO123" s="208"/>
      <c r="AP123" s="208"/>
      <c r="AR123">
        <v>1</v>
      </c>
      <c r="AS123">
        <v>1</v>
      </c>
      <c r="AT123">
        <v>2.4</v>
      </c>
      <c r="AU123">
        <v>58</v>
      </c>
      <c r="AV123">
        <v>6</v>
      </c>
      <c r="AW123">
        <v>1.623</v>
      </c>
      <c r="AX123">
        <v>209</v>
      </c>
      <c r="AY123">
        <v>1</v>
      </c>
      <c r="AZ123">
        <v>88</v>
      </c>
      <c r="BA123">
        <v>45</v>
      </c>
      <c r="BB123">
        <v>10</v>
      </c>
      <c r="BC123">
        <v>3</v>
      </c>
      <c r="BD123">
        <v>38</v>
      </c>
      <c r="BE123">
        <v>45</v>
      </c>
      <c r="BF123">
        <v>179</v>
      </c>
      <c r="BG123">
        <v>187</v>
      </c>
      <c r="BH123">
        <v>15.4</v>
      </c>
      <c r="BI123" s="117">
        <v>0</v>
      </c>
      <c r="BJ123" s="113">
        <v>1</v>
      </c>
      <c r="BK123" s="118">
        <v>1</v>
      </c>
      <c r="BL123">
        <v>0</v>
      </c>
      <c r="BM123">
        <v>0.25596129929860728</v>
      </c>
      <c r="BN123" s="117">
        <v>0.25596129929860728</v>
      </c>
      <c r="BO123" s="118">
        <v>0.74403870070139266</v>
      </c>
      <c r="BP123" s="117">
        <v>-0.2956622284301218</v>
      </c>
      <c r="BQ123" s="118">
        <v>100</v>
      </c>
      <c r="BR123">
        <v>0.34401610972294439</v>
      </c>
      <c r="CY123">
        <v>0.82332954455847129</v>
      </c>
      <c r="CZ123">
        <v>1</v>
      </c>
      <c r="DA123">
        <v>0</v>
      </c>
      <c r="DB123">
        <v>51</v>
      </c>
      <c r="DC123">
        <v>68</v>
      </c>
      <c r="DD123">
        <v>5.555555555555558E-2</v>
      </c>
      <c r="DE123">
        <v>0.29166666666666663</v>
      </c>
      <c r="DF123">
        <v>0</v>
      </c>
    </row>
    <row r="124" spans="1:110" x14ac:dyDescent="0.3">
      <c r="A124" s="129">
        <v>1</v>
      </c>
      <c r="B124" s="131">
        <v>1</v>
      </c>
      <c r="C124" s="170">
        <v>1.9</v>
      </c>
      <c r="D124" s="171">
        <v>64</v>
      </c>
      <c r="E124" s="130">
        <v>5</v>
      </c>
      <c r="F124" s="203">
        <v>1.5389999999999999</v>
      </c>
      <c r="G124" s="130">
        <v>115</v>
      </c>
      <c r="H124" s="130">
        <v>4</v>
      </c>
      <c r="I124" s="130">
        <v>72</v>
      </c>
      <c r="J124" s="130">
        <v>36</v>
      </c>
      <c r="K124" s="130">
        <v>8</v>
      </c>
      <c r="L124" s="130">
        <v>2</v>
      </c>
      <c r="M124" s="204">
        <v>35</v>
      </c>
      <c r="N124" s="171">
        <v>50</v>
      </c>
      <c r="O124" s="172">
        <v>175</v>
      </c>
      <c r="P124" s="172">
        <v>183</v>
      </c>
      <c r="Q124" s="170">
        <v>9.8000000000000007</v>
      </c>
      <c r="R124" s="130">
        <v>1</v>
      </c>
      <c r="S124" s="208"/>
      <c r="T124" s="208"/>
      <c r="U124" s="208"/>
      <c r="V124" s="208"/>
      <c r="W124" s="208"/>
      <c r="X124" s="208"/>
      <c r="Y124" s="208"/>
      <c r="Z124" s="208"/>
      <c r="AA124" s="208"/>
      <c r="AB124" s="208"/>
      <c r="AC124" s="208"/>
      <c r="AD124" s="208"/>
      <c r="AE124" s="208"/>
      <c r="AF124" s="208"/>
      <c r="AG124" s="208"/>
      <c r="AH124" s="208"/>
      <c r="AI124" s="208"/>
      <c r="AJ124" s="208"/>
      <c r="AK124" s="208"/>
      <c r="AL124" s="208"/>
      <c r="AM124" s="208"/>
      <c r="AN124" s="208"/>
      <c r="AO124" s="208"/>
      <c r="AP124" s="208"/>
      <c r="AR124">
        <v>1</v>
      </c>
      <c r="AS124">
        <v>1</v>
      </c>
      <c r="AT124">
        <v>2.4</v>
      </c>
      <c r="AU124">
        <v>65</v>
      </c>
      <c r="AV124">
        <v>3</v>
      </c>
      <c r="AW124">
        <v>0.159</v>
      </c>
      <c r="AX124">
        <v>144</v>
      </c>
      <c r="AY124">
        <v>2</v>
      </c>
      <c r="AZ124">
        <v>85</v>
      </c>
      <c r="BA124">
        <v>47</v>
      </c>
      <c r="BB124">
        <v>14</v>
      </c>
      <c r="BC124">
        <v>3</v>
      </c>
      <c r="BD124">
        <v>27</v>
      </c>
      <c r="BE124">
        <v>59</v>
      </c>
      <c r="BF124">
        <v>168</v>
      </c>
      <c r="BG124">
        <v>174</v>
      </c>
      <c r="BH124">
        <v>11.1</v>
      </c>
      <c r="BI124" s="117">
        <v>0</v>
      </c>
      <c r="BJ124" s="113">
        <v>1</v>
      </c>
      <c r="BK124" s="118">
        <v>1</v>
      </c>
      <c r="BL124">
        <v>0</v>
      </c>
      <c r="BM124">
        <v>0.12843342516150238</v>
      </c>
      <c r="BN124" s="117">
        <v>0.12843342516150238</v>
      </c>
      <c r="BO124" s="118">
        <v>0.87156657483849764</v>
      </c>
      <c r="BP124" s="117">
        <v>-0.13746302584562453</v>
      </c>
      <c r="BQ124" s="118">
        <v>100</v>
      </c>
      <c r="BR124">
        <v>0.14735928254855488</v>
      </c>
      <c r="CY124">
        <v>0.82867760091124532</v>
      </c>
      <c r="CZ124">
        <v>0</v>
      </c>
      <c r="DA124">
        <v>1</v>
      </c>
      <c r="DB124">
        <v>51</v>
      </c>
      <c r="DC124">
        <v>69</v>
      </c>
      <c r="DD124">
        <v>5.555555555555558E-2</v>
      </c>
      <c r="DE124">
        <v>0.28125</v>
      </c>
      <c r="DF124">
        <v>0</v>
      </c>
    </row>
    <row r="125" spans="1:110" x14ac:dyDescent="0.3">
      <c r="A125" s="129">
        <v>1</v>
      </c>
      <c r="B125" s="131">
        <v>1</v>
      </c>
      <c r="C125" s="170">
        <v>2.9</v>
      </c>
      <c r="D125" s="171">
        <v>67</v>
      </c>
      <c r="E125" s="130">
        <v>9</v>
      </c>
      <c r="F125" s="203">
        <v>0.63700000000000001</v>
      </c>
      <c r="G125" s="130">
        <v>188</v>
      </c>
      <c r="H125" s="130">
        <v>4</v>
      </c>
      <c r="I125" s="130">
        <v>76</v>
      </c>
      <c r="J125" s="130">
        <v>30</v>
      </c>
      <c r="K125" s="130">
        <v>12</v>
      </c>
      <c r="L125" s="130">
        <v>1</v>
      </c>
      <c r="M125" s="204">
        <v>37</v>
      </c>
      <c r="N125" s="171">
        <v>49</v>
      </c>
      <c r="O125" s="172">
        <v>181</v>
      </c>
      <c r="P125" s="172">
        <v>190</v>
      </c>
      <c r="Q125" s="170">
        <v>16.2</v>
      </c>
      <c r="R125" s="130">
        <v>0</v>
      </c>
      <c r="S125" s="208"/>
      <c r="T125" s="208"/>
      <c r="U125" s="208"/>
      <c r="V125" s="208"/>
      <c r="W125" s="208"/>
      <c r="X125" s="208"/>
      <c r="Y125" s="208"/>
      <c r="Z125" s="208"/>
      <c r="AA125" s="208"/>
      <c r="AB125" s="208"/>
      <c r="AC125" s="208"/>
      <c r="AD125" s="208"/>
      <c r="AE125" s="208"/>
      <c r="AF125" s="208"/>
      <c r="AG125" s="208"/>
      <c r="AH125" s="208"/>
      <c r="AI125" s="208"/>
      <c r="AJ125" s="208"/>
      <c r="AK125" s="208"/>
      <c r="AL125" s="208"/>
      <c r="AM125" s="208"/>
      <c r="AN125" s="208"/>
      <c r="AO125" s="208"/>
      <c r="AP125" s="208"/>
      <c r="AR125">
        <v>1</v>
      </c>
      <c r="AS125">
        <v>1</v>
      </c>
      <c r="AT125">
        <v>2.5</v>
      </c>
      <c r="AU125">
        <v>61</v>
      </c>
      <c r="AV125">
        <v>7</v>
      </c>
      <c r="AW125">
        <v>0.96</v>
      </c>
      <c r="AX125">
        <v>213</v>
      </c>
      <c r="AY125">
        <v>2</v>
      </c>
      <c r="AZ125">
        <v>101</v>
      </c>
      <c r="BA125">
        <v>30</v>
      </c>
      <c r="BB125">
        <v>10</v>
      </c>
      <c r="BC125">
        <v>5</v>
      </c>
      <c r="BD125">
        <v>39</v>
      </c>
      <c r="BE125">
        <v>43</v>
      </c>
      <c r="BF125">
        <v>168</v>
      </c>
      <c r="BG125">
        <v>173</v>
      </c>
      <c r="BH125">
        <v>13.1</v>
      </c>
      <c r="BI125" s="117">
        <v>1</v>
      </c>
      <c r="BJ125" s="113">
        <v>0</v>
      </c>
      <c r="BK125" s="118">
        <v>1</v>
      </c>
      <c r="BL125">
        <v>1</v>
      </c>
      <c r="BM125">
        <v>0.4355433617196966</v>
      </c>
      <c r="BN125" s="117">
        <v>0.4355433617196966</v>
      </c>
      <c r="BO125" s="118">
        <v>0.56445663828030335</v>
      </c>
      <c r="BP125" s="117">
        <v>-0.831160919977462</v>
      </c>
      <c r="BQ125" s="118">
        <v>0</v>
      </c>
      <c r="BR125">
        <v>1.2959826457958317</v>
      </c>
      <c r="CY125">
        <v>0.833973578464275</v>
      </c>
      <c r="CZ125">
        <v>0</v>
      </c>
      <c r="DA125">
        <v>1</v>
      </c>
      <c r="DB125">
        <v>51</v>
      </c>
      <c r="DC125">
        <v>70</v>
      </c>
      <c r="DD125">
        <v>5.555555555555558E-2</v>
      </c>
      <c r="DE125">
        <v>0.27083333333333337</v>
      </c>
      <c r="DF125">
        <v>0</v>
      </c>
    </row>
    <row r="126" spans="1:110" x14ac:dyDescent="0.3">
      <c r="A126" s="129">
        <v>1</v>
      </c>
      <c r="B126" s="131">
        <v>1</v>
      </c>
      <c r="C126" s="170">
        <v>2.2999999999999998</v>
      </c>
      <c r="D126" s="171">
        <v>65</v>
      </c>
      <c r="E126" s="130">
        <v>9</v>
      </c>
      <c r="F126" s="203">
        <v>0.27500000000000002</v>
      </c>
      <c r="G126" s="130">
        <v>139</v>
      </c>
      <c r="H126" s="130">
        <v>1</v>
      </c>
      <c r="I126" s="130">
        <v>124</v>
      </c>
      <c r="J126" s="130">
        <v>34</v>
      </c>
      <c r="K126" s="130">
        <v>11</v>
      </c>
      <c r="L126" s="130">
        <v>2</v>
      </c>
      <c r="M126" s="204">
        <v>40</v>
      </c>
      <c r="N126" s="171">
        <v>59</v>
      </c>
      <c r="O126" s="172">
        <v>169</v>
      </c>
      <c r="P126" s="172">
        <v>174</v>
      </c>
      <c r="Q126" s="170">
        <v>11.4</v>
      </c>
      <c r="R126" s="130">
        <v>0</v>
      </c>
      <c r="S126" s="208"/>
      <c r="T126" s="208"/>
      <c r="U126" s="208"/>
      <c r="V126" s="208"/>
      <c r="W126" s="208"/>
      <c r="X126" s="208"/>
      <c r="Y126" s="208"/>
      <c r="Z126" s="208"/>
      <c r="AA126" s="208"/>
      <c r="AB126" s="208"/>
      <c r="AC126" s="208"/>
      <c r="AD126" s="208"/>
      <c r="AE126" s="208"/>
      <c r="AF126" s="208"/>
      <c r="AG126" s="208"/>
      <c r="AH126" s="208"/>
      <c r="AI126" s="208"/>
      <c r="AJ126" s="208"/>
      <c r="AK126" s="208"/>
      <c r="AL126" s="208"/>
      <c r="AM126" s="208"/>
      <c r="AN126" s="208"/>
      <c r="AO126" s="208"/>
      <c r="AP126" s="208"/>
      <c r="AR126">
        <v>1</v>
      </c>
      <c r="AS126">
        <v>1</v>
      </c>
      <c r="AT126">
        <v>2.5</v>
      </c>
      <c r="AU126">
        <v>70</v>
      </c>
      <c r="AV126">
        <v>5</v>
      </c>
      <c r="AW126">
        <v>0.29099999999999998</v>
      </c>
      <c r="AX126">
        <v>182</v>
      </c>
      <c r="AY126">
        <v>3</v>
      </c>
      <c r="AZ126">
        <v>132</v>
      </c>
      <c r="BA126">
        <v>31</v>
      </c>
      <c r="BB126">
        <v>6</v>
      </c>
      <c r="BC126">
        <v>2</v>
      </c>
      <c r="BD126">
        <v>35</v>
      </c>
      <c r="BE126">
        <v>74</v>
      </c>
      <c r="BF126">
        <v>168</v>
      </c>
      <c r="BG126">
        <v>173</v>
      </c>
      <c r="BH126">
        <v>14</v>
      </c>
      <c r="BI126" s="117">
        <v>1</v>
      </c>
      <c r="BJ126" s="113">
        <v>0</v>
      </c>
      <c r="BK126" s="118">
        <v>1</v>
      </c>
      <c r="BL126">
        <v>1</v>
      </c>
      <c r="BM126">
        <v>0.3629288245977258</v>
      </c>
      <c r="BN126" s="117">
        <v>0.3629288245977258</v>
      </c>
      <c r="BO126" s="118">
        <v>0.6370711754022742</v>
      </c>
      <c r="BP126" s="117">
        <v>-1.0135485394309567</v>
      </c>
      <c r="BQ126" s="118">
        <v>0</v>
      </c>
      <c r="BR126">
        <v>1.7553611954311172</v>
      </c>
      <c r="CY126">
        <v>0.83638926684650594</v>
      </c>
      <c r="CZ126">
        <v>0</v>
      </c>
      <c r="DA126">
        <v>1</v>
      </c>
      <c r="DB126">
        <v>51</v>
      </c>
      <c r="DC126">
        <v>71</v>
      </c>
      <c r="DD126">
        <v>5.555555555555558E-2</v>
      </c>
      <c r="DE126">
        <v>0.26041666666666663</v>
      </c>
      <c r="DF126">
        <v>0</v>
      </c>
    </row>
    <row r="127" spans="1:110" x14ac:dyDescent="0.3">
      <c r="A127" s="129">
        <v>1</v>
      </c>
      <c r="B127" s="131">
        <v>1</v>
      </c>
      <c r="C127" s="170">
        <v>3.2</v>
      </c>
      <c r="D127" s="171">
        <v>89</v>
      </c>
      <c r="E127" s="130">
        <v>6</v>
      </c>
      <c r="F127" s="203">
        <v>0.71099999999999997</v>
      </c>
      <c r="G127" s="130">
        <v>232</v>
      </c>
      <c r="H127" s="130">
        <v>4</v>
      </c>
      <c r="I127" s="130">
        <v>99</v>
      </c>
      <c r="J127" s="130">
        <v>47</v>
      </c>
      <c r="K127" s="130">
        <v>13</v>
      </c>
      <c r="L127" s="130">
        <v>3</v>
      </c>
      <c r="M127" s="204">
        <v>37</v>
      </c>
      <c r="N127" s="171">
        <v>89</v>
      </c>
      <c r="O127" s="172">
        <v>183</v>
      </c>
      <c r="P127" s="172">
        <v>193</v>
      </c>
      <c r="Q127" s="170">
        <v>18.3</v>
      </c>
      <c r="R127" s="130">
        <v>0</v>
      </c>
      <c r="S127" s="208"/>
      <c r="T127" s="208"/>
      <c r="U127" s="208"/>
      <c r="V127" s="208"/>
      <c r="W127" s="208"/>
      <c r="X127" s="208"/>
      <c r="Y127" s="208"/>
      <c r="Z127" s="208"/>
      <c r="AA127" s="208"/>
      <c r="AB127" s="208"/>
      <c r="AC127" s="208"/>
      <c r="AD127" s="208"/>
      <c r="AE127" s="208"/>
      <c r="AF127" s="208"/>
      <c r="AG127" s="208"/>
      <c r="AH127" s="208"/>
      <c r="AI127" s="208"/>
      <c r="AJ127" s="208"/>
      <c r="AK127" s="208"/>
      <c r="AL127" s="208"/>
      <c r="AM127" s="208"/>
      <c r="AN127" s="208"/>
      <c r="AO127" s="208"/>
      <c r="AP127" s="208"/>
      <c r="AR127">
        <v>1</v>
      </c>
      <c r="AS127">
        <v>1</v>
      </c>
      <c r="AT127">
        <v>2.6</v>
      </c>
      <c r="AU127">
        <v>67</v>
      </c>
      <c r="AV127">
        <v>8</v>
      </c>
      <c r="AW127">
        <v>4.4999999999999998E-2</v>
      </c>
      <c r="AX127">
        <v>187</v>
      </c>
      <c r="AY127">
        <v>0</v>
      </c>
      <c r="AZ127">
        <v>73</v>
      </c>
      <c r="BA127">
        <v>29</v>
      </c>
      <c r="BB127">
        <v>13</v>
      </c>
      <c r="BC127">
        <v>1</v>
      </c>
      <c r="BD127">
        <v>41</v>
      </c>
      <c r="BE127">
        <v>45</v>
      </c>
      <c r="BF127">
        <v>182</v>
      </c>
      <c r="BG127">
        <v>192</v>
      </c>
      <c r="BH127">
        <v>16.2</v>
      </c>
      <c r="BI127" s="117">
        <v>1</v>
      </c>
      <c r="BJ127" s="113">
        <v>0</v>
      </c>
      <c r="BK127" s="118">
        <v>1</v>
      </c>
      <c r="BL127">
        <v>1</v>
      </c>
      <c r="BM127">
        <v>0.39900206684948086</v>
      </c>
      <c r="BN127" s="117">
        <v>0.39900206684948086</v>
      </c>
      <c r="BO127" s="118">
        <v>0.60099793315051908</v>
      </c>
      <c r="BP127" s="117">
        <v>-0.91878868203180331</v>
      </c>
      <c r="BQ127" s="118">
        <v>0</v>
      </c>
      <c r="BR127">
        <v>1.5062526815863309</v>
      </c>
      <c r="CY127">
        <v>0.83851074734575981</v>
      </c>
      <c r="CZ127">
        <v>0</v>
      </c>
      <c r="DA127">
        <v>1</v>
      </c>
      <c r="DB127">
        <v>51</v>
      </c>
      <c r="DC127">
        <v>72</v>
      </c>
      <c r="DD127">
        <v>5.555555555555558E-2</v>
      </c>
      <c r="DE127">
        <v>0.25</v>
      </c>
      <c r="DF127">
        <v>0</v>
      </c>
    </row>
    <row r="128" spans="1:110" x14ac:dyDescent="0.3">
      <c r="A128" s="129">
        <v>1</v>
      </c>
      <c r="B128" s="131">
        <v>1</v>
      </c>
      <c r="C128" s="170">
        <v>1.8</v>
      </c>
      <c r="D128" s="171">
        <v>53</v>
      </c>
      <c r="E128" s="130">
        <v>10</v>
      </c>
      <c r="F128" s="203">
        <v>1.2</v>
      </c>
      <c r="G128" s="130">
        <v>83</v>
      </c>
      <c r="H128" s="130">
        <v>2</v>
      </c>
      <c r="I128" s="130">
        <v>90</v>
      </c>
      <c r="J128" s="130">
        <v>33</v>
      </c>
      <c r="K128" s="130">
        <v>8</v>
      </c>
      <c r="L128" s="130">
        <v>2</v>
      </c>
      <c r="M128" s="204">
        <v>39</v>
      </c>
      <c r="N128" s="171">
        <v>109</v>
      </c>
      <c r="O128" s="172">
        <v>172</v>
      </c>
      <c r="P128" s="172">
        <v>179</v>
      </c>
      <c r="Q128" s="170">
        <v>8.6999999999999993</v>
      </c>
      <c r="R128" s="130">
        <v>1</v>
      </c>
      <c r="S128" s="208"/>
      <c r="T128" s="208"/>
      <c r="U128" s="208"/>
      <c r="V128" s="208"/>
      <c r="W128" s="208"/>
      <c r="X128" s="208"/>
      <c r="Y128" s="208"/>
      <c r="Z128" s="208"/>
      <c r="AA128" s="208"/>
      <c r="AB128" s="208"/>
      <c r="AC128" s="208"/>
      <c r="AD128" s="208"/>
      <c r="AE128" s="208"/>
      <c r="AF128" s="208"/>
      <c r="AG128" s="208"/>
      <c r="AH128" s="208"/>
      <c r="AI128" s="208"/>
      <c r="AJ128" s="208"/>
      <c r="AK128" s="208"/>
      <c r="AL128" s="208"/>
      <c r="AM128" s="208"/>
      <c r="AN128" s="208"/>
      <c r="AO128" s="208"/>
      <c r="AP128" s="208"/>
      <c r="AR128">
        <v>1</v>
      </c>
      <c r="AS128">
        <v>1</v>
      </c>
      <c r="AT128">
        <v>2.6</v>
      </c>
      <c r="AU128">
        <v>70</v>
      </c>
      <c r="AV128">
        <v>6</v>
      </c>
      <c r="AW128">
        <v>0.82799999999999996</v>
      </c>
      <c r="AX128">
        <v>213</v>
      </c>
      <c r="AY128">
        <v>3</v>
      </c>
      <c r="AZ128">
        <v>105</v>
      </c>
      <c r="BA128">
        <v>37</v>
      </c>
      <c r="BB128">
        <v>15</v>
      </c>
      <c r="BC128">
        <v>2</v>
      </c>
      <c r="BD128">
        <v>37</v>
      </c>
      <c r="BE128">
        <v>75</v>
      </c>
      <c r="BF128">
        <v>168</v>
      </c>
      <c r="BG128">
        <v>176</v>
      </c>
      <c r="BH128">
        <v>14.8</v>
      </c>
      <c r="BI128" s="117">
        <v>1</v>
      </c>
      <c r="BJ128" s="113">
        <v>0</v>
      </c>
      <c r="BK128" s="118">
        <v>1</v>
      </c>
      <c r="BL128">
        <v>1</v>
      </c>
      <c r="BM128">
        <v>0.68157064831731662</v>
      </c>
      <c r="BN128" s="117">
        <v>0.68157064831731662</v>
      </c>
      <c r="BO128" s="118">
        <v>0.31842935168268338</v>
      </c>
      <c r="BP128" s="117">
        <v>-0.38335536730899999</v>
      </c>
      <c r="BQ128" s="118">
        <v>100</v>
      </c>
      <c r="BR128">
        <v>0.46719933211447989</v>
      </c>
      <c r="CY128">
        <v>0.84155700092697583</v>
      </c>
      <c r="CZ128">
        <v>0</v>
      </c>
      <c r="DA128">
        <v>1</v>
      </c>
      <c r="DB128">
        <v>51</v>
      </c>
      <c r="DC128">
        <v>73</v>
      </c>
      <c r="DD128">
        <v>5.555555555555558E-2</v>
      </c>
      <c r="DE128">
        <v>0.23958333333333337</v>
      </c>
      <c r="DF128">
        <v>0</v>
      </c>
    </row>
    <row r="129" spans="1:110" x14ac:dyDescent="0.3">
      <c r="A129" s="129">
        <v>0</v>
      </c>
      <c r="B129" s="131">
        <v>0</v>
      </c>
      <c r="C129" s="170">
        <v>1.8</v>
      </c>
      <c r="D129" s="171">
        <v>44</v>
      </c>
      <c r="E129" s="130">
        <v>14</v>
      </c>
      <c r="F129" s="203">
        <v>1.2270000000000001</v>
      </c>
      <c r="G129" s="130">
        <v>100</v>
      </c>
      <c r="H129" s="130">
        <v>5</v>
      </c>
      <c r="I129" s="130">
        <v>98</v>
      </c>
      <c r="J129" s="130">
        <v>37</v>
      </c>
      <c r="K129" s="130">
        <v>10</v>
      </c>
      <c r="L129" s="130">
        <v>4</v>
      </c>
      <c r="M129" s="204">
        <v>41</v>
      </c>
      <c r="N129" s="171">
        <v>20</v>
      </c>
      <c r="O129" s="172">
        <v>173</v>
      </c>
      <c r="P129" s="172">
        <v>180</v>
      </c>
      <c r="Q129" s="170">
        <v>9.1</v>
      </c>
      <c r="R129" s="130">
        <v>1</v>
      </c>
      <c r="S129" s="208"/>
      <c r="T129" s="208"/>
      <c r="U129" s="208"/>
      <c r="V129" s="208"/>
      <c r="W129" s="208"/>
      <c r="X129" s="208"/>
      <c r="Y129" s="208"/>
      <c r="Z129" s="208"/>
      <c r="AA129" s="208"/>
      <c r="AB129" s="208"/>
      <c r="AC129" s="208"/>
      <c r="AD129" s="208"/>
      <c r="AE129" s="208"/>
      <c r="AF129" s="208"/>
      <c r="AG129" s="208"/>
      <c r="AH129" s="208"/>
      <c r="AI129" s="208"/>
      <c r="AJ129" s="208"/>
      <c r="AK129" s="208"/>
      <c r="AL129" s="208"/>
      <c r="AM129" s="208"/>
      <c r="AN129" s="208"/>
      <c r="AO129" s="208"/>
      <c r="AP129" s="208"/>
      <c r="AR129">
        <v>1</v>
      </c>
      <c r="AS129">
        <v>1</v>
      </c>
      <c r="AT129">
        <v>2.6</v>
      </c>
      <c r="AU129">
        <v>71</v>
      </c>
      <c r="AV129">
        <v>13</v>
      </c>
      <c r="AW129">
        <v>0.121</v>
      </c>
      <c r="AX129">
        <v>116</v>
      </c>
      <c r="AY129">
        <v>0</v>
      </c>
      <c r="AZ129">
        <v>82</v>
      </c>
      <c r="BA129">
        <v>34</v>
      </c>
      <c r="BB129">
        <v>8</v>
      </c>
      <c r="BC129">
        <v>2</v>
      </c>
      <c r="BD129">
        <v>47</v>
      </c>
      <c r="BE129">
        <v>51</v>
      </c>
      <c r="BF129">
        <v>185</v>
      </c>
      <c r="BG129">
        <v>193</v>
      </c>
      <c r="BH129">
        <v>12.2</v>
      </c>
      <c r="BI129" s="117">
        <v>0</v>
      </c>
      <c r="BJ129" s="113">
        <v>1</v>
      </c>
      <c r="BK129" s="118">
        <v>1</v>
      </c>
      <c r="BL129">
        <v>0</v>
      </c>
      <c r="BM129">
        <v>0.27566106978932969</v>
      </c>
      <c r="BN129" s="117">
        <v>0.27566106978932969</v>
      </c>
      <c r="BO129" s="118">
        <v>0.72433893021067031</v>
      </c>
      <c r="BP129" s="117">
        <v>-0.32249586048763157</v>
      </c>
      <c r="BQ129" s="118">
        <v>100</v>
      </c>
      <c r="BR129">
        <v>0.38056917596456546</v>
      </c>
      <c r="CY129">
        <v>0.8499598018291481</v>
      </c>
      <c r="CZ129">
        <v>0</v>
      </c>
      <c r="DA129">
        <v>1</v>
      </c>
      <c r="DB129">
        <v>51</v>
      </c>
      <c r="DC129">
        <v>74</v>
      </c>
      <c r="DD129">
        <v>5.555555555555558E-2</v>
      </c>
      <c r="DE129">
        <v>0.22916666666666663</v>
      </c>
      <c r="DF129">
        <v>0</v>
      </c>
    </row>
    <row r="130" spans="1:110" x14ac:dyDescent="0.3">
      <c r="A130" s="129">
        <v>0</v>
      </c>
      <c r="B130" s="131">
        <v>0</v>
      </c>
      <c r="C130" s="170">
        <v>1.8</v>
      </c>
      <c r="D130" s="171">
        <v>46</v>
      </c>
      <c r="E130" s="130">
        <v>7</v>
      </c>
      <c r="F130" s="203">
        <v>1.9630000000000001</v>
      </c>
      <c r="G130" s="130">
        <v>113</v>
      </c>
      <c r="H130" s="130">
        <v>4</v>
      </c>
      <c r="I130" s="130">
        <v>85</v>
      </c>
      <c r="J130" s="130">
        <v>28</v>
      </c>
      <c r="K130" s="130">
        <v>10</v>
      </c>
      <c r="L130" s="130">
        <v>1</v>
      </c>
      <c r="M130" s="204">
        <v>39</v>
      </c>
      <c r="N130" s="171">
        <v>22</v>
      </c>
      <c r="O130" s="172">
        <v>176</v>
      </c>
      <c r="P130" s="172">
        <v>181</v>
      </c>
      <c r="Q130" s="170">
        <v>9.6999999999999993</v>
      </c>
      <c r="R130" s="130">
        <v>1</v>
      </c>
      <c r="S130" s="208"/>
      <c r="T130" s="208"/>
      <c r="U130" s="208"/>
      <c r="V130" s="208"/>
      <c r="W130" s="208"/>
      <c r="X130" s="208"/>
      <c r="Y130" s="208"/>
      <c r="Z130" s="208"/>
      <c r="AA130" s="208"/>
      <c r="AB130" s="208"/>
      <c r="AC130" s="208"/>
      <c r="AD130" s="208"/>
      <c r="AE130" s="208"/>
      <c r="AF130" s="208"/>
      <c r="AG130" s="208"/>
      <c r="AH130" s="208"/>
      <c r="AI130" s="208"/>
      <c r="AJ130" s="208"/>
      <c r="AK130" s="208"/>
      <c r="AL130" s="208"/>
      <c r="AM130" s="208"/>
      <c r="AN130" s="208"/>
      <c r="AO130" s="208"/>
      <c r="AP130" s="208"/>
      <c r="AR130">
        <v>1</v>
      </c>
      <c r="AS130">
        <v>1</v>
      </c>
      <c r="AT130">
        <v>2.7</v>
      </c>
      <c r="AU130">
        <v>62</v>
      </c>
      <c r="AV130">
        <v>6</v>
      </c>
      <c r="AW130">
        <v>2.0190000000000001</v>
      </c>
      <c r="AX130">
        <v>238</v>
      </c>
      <c r="AY130">
        <v>0</v>
      </c>
      <c r="AZ130">
        <v>77</v>
      </c>
      <c r="BA130">
        <v>32</v>
      </c>
      <c r="BB130">
        <v>15</v>
      </c>
      <c r="BC130">
        <v>4</v>
      </c>
      <c r="BD130">
        <v>37</v>
      </c>
      <c r="BE130">
        <v>40</v>
      </c>
      <c r="BF130">
        <v>183</v>
      </c>
      <c r="BG130">
        <v>192</v>
      </c>
      <c r="BH130">
        <v>18.5</v>
      </c>
      <c r="BI130" s="117">
        <v>1</v>
      </c>
      <c r="BJ130" s="113">
        <v>0</v>
      </c>
      <c r="BK130" s="118">
        <v>1</v>
      </c>
      <c r="BL130">
        <v>1</v>
      </c>
      <c r="BM130">
        <v>0.61736234070140361</v>
      </c>
      <c r="BN130" s="117">
        <v>0.61736234070140361</v>
      </c>
      <c r="BO130" s="118">
        <v>0.38263765929859639</v>
      </c>
      <c r="BP130" s="117">
        <v>-0.48229916537081219</v>
      </c>
      <c r="BQ130" s="118">
        <v>100</v>
      </c>
      <c r="BR130">
        <v>0.61979429918558115</v>
      </c>
      <c r="CY130">
        <v>0.85728818078656899</v>
      </c>
      <c r="CZ130">
        <v>0</v>
      </c>
      <c r="DA130">
        <v>1</v>
      </c>
      <c r="DB130">
        <v>51</v>
      </c>
      <c r="DC130">
        <v>75</v>
      </c>
      <c r="DD130">
        <v>5.555555555555558E-2</v>
      </c>
      <c r="DE130">
        <v>0.21875</v>
      </c>
      <c r="DF130">
        <v>0</v>
      </c>
    </row>
    <row r="131" spans="1:110" x14ac:dyDescent="0.3">
      <c r="A131" s="129">
        <v>0</v>
      </c>
      <c r="B131" s="131">
        <v>0</v>
      </c>
      <c r="C131" s="170">
        <v>1.6</v>
      </c>
      <c r="D131" s="171">
        <v>58</v>
      </c>
      <c r="E131" s="130">
        <v>17</v>
      </c>
      <c r="F131" s="203">
        <v>0.496</v>
      </c>
      <c r="G131" s="130">
        <v>100</v>
      </c>
      <c r="H131" s="130">
        <v>2</v>
      </c>
      <c r="I131" s="130">
        <v>136</v>
      </c>
      <c r="J131" s="130">
        <v>42</v>
      </c>
      <c r="K131" s="130">
        <v>5</v>
      </c>
      <c r="L131" s="130">
        <v>3</v>
      </c>
      <c r="M131" s="204">
        <v>43</v>
      </c>
      <c r="N131" s="171">
        <v>39</v>
      </c>
      <c r="O131" s="172">
        <v>161</v>
      </c>
      <c r="P131" s="172">
        <v>165</v>
      </c>
      <c r="Q131" s="170">
        <v>6.6</v>
      </c>
      <c r="R131" s="130">
        <v>0</v>
      </c>
      <c r="S131" s="208"/>
      <c r="T131" s="208"/>
      <c r="U131" s="208"/>
      <c r="V131" s="208"/>
      <c r="W131" s="208"/>
      <c r="X131" s="208"/>
      <c r="Y131" s="208"/>
      <c r="Z131" s="208"/>
      <c r="AA131" s="208"/>
      <c r="AB131" s="208"/>
      <c r="AC131" s="208"/>
      <c r="AD131" s="208"/>
      <c r="AE131" s="208"/>
      <c r="AF131" s="208"/>
      <c r="AG131" s="208"/>
      <c r="AH131" s="208"/>
      <c r="AI131" s="208"/>
      <c r="AJ131" s="208"/>
      <c r="AK131" s="208"/>
      <c r="AL131" s="208"/>
      <c r="AM131" s="208"/>
      <c r="AN131" s="208"/>
      <c r="AO131" s="208"/>
      <c r="AP131" s="208"/>
      <c r="AR131">
        <v>1</v>
      </c>
      <c r="AS131">
        <v>1</v>
      </c>
      <c r="AT131">
        <v>2.7</v>
      </c>
      <c r="AU131">
        <v>65</v>
      </c>
      <c r="AV131">
        <v>8</v>
      </c>
      <c r="AW131">
        <v>0.93700000000000006</v>
      </c>
      <c r="AX131">
        <v>215</v>
      </c>
      <c r="AY131">
        <v>4</v>
      </c>
      <c r="AZ131">
        <v>112</v>
      </c>
      <c r="BA131">
        <v>31</v>
      </c>
      <c r="BB131">
        <v>12</v>
      </c>
      <c r="BC131">
        <v>5</v>
      </c>
      <c r="BD131">
        <v>40</v>
      </c>
      <c r="BE131">
        <v>42</v>
      </c>
      <c r="BF131">
        <v>183</v>
      </c>
      <c r="BG131">
        <v>192</v>
      </c>
      <c r="BH131">
        <v>17.100000000000001</v>
      </c>
      <c r="BI131" s="117">
        <v>0</v>
      </c>
      <c r="BJ131" s="113">
        <v>1</v>
      </c>
      <c r="BK131" s="118">
        <v>1</v>
      </c>
      <c r="BL131">
        <v>0</v>
      </c>
      <c r="BM131">
        <v>0.76457169363490673</v>
      </c>
      <c r="BN131" s="117">
        <v>0.76457169363490673</v>
      </c>
      <c r="BO131" s="118">
        <v>0.23542830636509327</v>
      </c>
      <c r="BP131" s="117">
        <v>-1.4463488434450913</v>
      </c>
      <c r="BQ131" s="118">
        <v>0</v>
      </c>
      <c r="BR131">
        <v>3.2475775977814578</v>
      </c>
      <c r="CY131">
        <v>0.8755960027602766</v>
      </c>
      <c r="CZ131">
        <v>0</v>
      </c>
      <c r="DA131">
        <v>1</v>
      </c>
      <c r="DB131">
        <v>51</v>
      </c>
      <c r="DC131">
        <v>76</v>
      </c>
      <c r="DD131">
        <v>5.555555555555558E-2</v>
      </c>
      <c r="DE131">
        <v>0.20833333333333337</v>
      </c>
      <c r="DF131">
        <v>0</v>
      </c>
    </row>
    <row r="132" spans="1:110" x14ac:dyDescent="0.3">
      <c r="A132" s="129">
        <v>0</v>
      </c>
      <c r="B132" s="131">
        <v>1</v>
      </c>
      <c r="C132" s="170">
        <v>2.2000000000000002</v>
      </c>
      <c r="D132" s="171">
        <v>62</v>
      </c>
      <c r="E132" s="130">
        <v>23</v>
      </c>
      <c r="F132" s="203">
        <v>0.42399999999999999</v>
      </c>
      <c r="G132" s="130">
        <v>123</v>
      </c>
      <c r="H132" s="130">
        <v>2</v>
      </c>
      <c r="I132" s="130">
        <v>75</v>
      </c>
      <c r="J132" s="130">
        <v>49</v>
      </c>
      <c r="K132" s="130">
        <v>12</v>
      </c>
      <c r="L132" s="130">
        <v>3</v>
      </c>
      <c r="M132" s="204">
        <v>48</v>
      </c>
      <c r="N132" s="171">
        <v>43</v>
      </c>
      <c r="O132" s="172">
        <v>157</v>
      </c>
      <c r="P132" s="172">
        <v>162</v>
      </c>
      <c r="Q132" s="170">
        <v>9.1</v>
      </c>
      <c r="R132" s="130">
        <v>0</v>
      </c>
      <c r="S132" s="208"/>
      <c r="T132" s="208"/>
      <c r="U132" s="208"/>
      <c r="V132" s="208"/>
      <c r="W132" s="208"/>
      <c r="X132" s="208"/>
      <c r="Y132" s="208"/>
      <c r="Z132" s="208"/>
      <c r="AA132" s="208"/>
      <c r="AB132" s="208"/>
      <c r="AC132" s="208"/>
      <c r="AD132" s="208"/>
      <c r="AE132" s="208"/>
      <c r="AF132" s="208"/>
      <c r="AG132" s="208"/>
      <c r="AH132" s="208"/>
      <c r="AI132" s="208"/>
      <c r="AJ132" s="208"/>
      <c r="AK132" s="208"/>
      <c r="AL132" s="208"/>
      <c r="AM132" s="208"/>
      <c r="AN132" s="208"/>
      <c r="AO132" s="208"/>
      <c r="AP132" s="208"/>
      <c r="AR132">
        <v>1</v>
      </c>
      <c r="AS132">
        <v>1</v>
      </c>
      <c r="AT132">
        <v>2.7</v>
      </c>
      <c r="AU132">
        <v>71</v>
      </c>
      <c r="AV132">
        <v>5</v>
      </c>
      <c r="AW132">
        <v>1.28</v>
      </c>
      <c r="AX132">
        <v>141</v>
      </c>
      <c r="AY132">
        <v>2</v>
      </c>
      <c r="AZ132">
        <v>96</v>
      </c>
      <c r="BA132">
        <v>28</v>
      </c>
      <c r="BB132">
        <v>9</v>
      </c>
      <c r="BC132">
        <v>1</v>
      </c>
      <c r="BD132">
        <v>37</v>
      </c>
      <c r="BE132">
        <v>54</v>
      </c>
      <c r="BF132">
        <v>180</v>
      </c>
      <c r="BG132">
        <v>186</v>
      </c>
      <c r="BH132">
        <v>13.4</v>
      </c>
      <c r="BI132" s="117">
        <v>0</v>
      </c>
      <c r="BJ132" s="113">
        <v>1</v>
      </c>
      <c r="BK132" s="118">
        <v>1</v>
      </c>
      <c r="BL132">
        <v>0</v>
      </c>
      <c r="BM132">
        <v>0.70455980037297106</v>
      </c>
      <c r="BN132" s="117">
        <v>0.70455980037297106</v>
      </c>
      <c r="BO132" s="118">
        <v>0.29544019962702894</v>
      </c>
      <c r="BP132" s="117">
        <v>-1.2192888327440794</v>
      </c>
      <c r="BQ132" s="118">
        <v>0</v>
      </c>
      <c r="BR132">
        <v>2.3847797329626261</v>
      </c>
      <c r="CY132">
        <v>0.87580236348036089</v>
      </c>
      <c r="CZ132">
        <v>0</v>
      </c>
      <c r="DA132">
        <v>1</v>
      </c>
      <c r="DB132">
        <v>51</v>
      </c>
      <c r="DC132">
        <v>77</v>
      </c>
      <c r="DD132">
        <v>5.555555555555558E-2</v>
      </c>
      <c r="DE132">
        <v>0.19791666666666663</v>
      </c>
      <c r="DF132">
        <v>0</v>
      </c>
    </row>
    <row r="133" spans="1:110" x14ac:dyDescent="0.3">
      <c r="A133" s="129">
        <v>1</v>
      </c>
      <c r="B133" s="131">
        <v>0</v>
      </c>
      <c r="C133" s="170">
        <v>2.1</v>
      </c>
      <c r="D133" s="171">
        <v>62</v>
      </c>
      <c r="E133" s="130">
        <v>11</v>
      </c>
      <c r="F133" s="203">
        <v>1.1519999999999999</v>
      </c>
      <c r="G133" s="130">
        <v>106</v>
      </c>
      <c r="H133" s="130">
        <v>2</v>
      </c>
      <c r="I133" s="130">
        <v>96</v>
      </c>
      <c r="J133" s="130">
        <v>42</v>
      </c>
      <c r="K133" s="130">
        <v>8</v>
      </c>
      <c r="L133" s="130">
        <v>3</v>
      </c>
      <c r="M133" s="204">
        <v>42</v>
      </c>
      <c r="N133" s="171">
        <v>49</v>
      </c>
      <c r="O133" s="172">
        <v>171</v>
      </c>
      <c r="P133" s="172">
        <v>178</v>
      </c>
      <c r="Q133" s="170">
        <v>9.6999999999999993</v>
      </c>
      <c r="R133" s="130">
        <v>1</v>
      </c>
      <c r="S133" s="208"/>
      <c r="T133" s="208"/>
      <c r="U133" s="208"/>
      <c r="V133" s="208"/>
      <c r="W133" s="208"/>
      <c r="X133" s="208"/>
      <c r="Y133" s="208"/>
      <c r="Z133" s="208"/>
      <c r="AA133" s="208"/>
      <c r="AB133" s="208"/>
      <c r="AC133" s="208"/>
      <c r="AD133" s="208"/>
      <c r="AE133" s="208"/>
      <c r="AF133" s="208"/>
      <c r="AG133" s="208"/>
      <c r="AH133" s="208"/>
      <c r="AI133" s="208"/>
      <c r="AJ133" s="208"/>
      <c r="AK133" s="208"/>
      <c r="AL133" s="208"/>
      <c r="AM133" s="208"/>
      <c r="AN133" s="208"/>
      <c r="AO133" s="208"/>
      <c r="AP133" s="208"/>
      <c r="AR133">
        <v>1</v>
      </c>
      <c r="AS133">
        <v>1</v>
      </c>
      <c r="AT133">
        <v>2.8</v>
      </c>
      <c r="AU133">
        <v>67</v>
      </c>
      <c r="AV133">
        <v>9</v>
      </c>
      <c r="AW133">
        <v>0.05</v>
      </c>
      <c r="AX133">
        <v>228</v>
      </c>
      <c r="AY133">
        <v>4</v>
      </c>
      <c r="AZ133">
        <v>86</v>
      </c>
      <c r="BA133">
        <v>31</v>
      </c>
      <c r="BB133">
        <v>13</v>
      </c>
      <c r="BC133">
        <v>1</v>
      </c>
      <c r="BD133">
        <v>38</v>
      </c>
      <c r="BE133">
        <v>70</v>
      </c>
      <c r="BF133">
        <v>173</v>
      </c>
      <c r="BG133">
        <v>181</v>
      </c>
      <c r="BH133">
        <v>15.7</v>
      </c>
      <c r="BI133" s="117">
        <v>0</v>
      </c>
      <c r="BJ133" s="113">
        <v>1</v>
      </c>
      <c r="BK133" s="118">
        <v>1</v>
      </c>
      <c r="BL133">
        <v>0</v>
      </c>
      <c r="BM133">
        <v>0.73994660175922455</v>
      </c>
      <c r="BN133" s="117">
        <v>0.73994660175922455</v>
      </c>
      <c r="BO133" s="118">
        <v>0.26005339824077545</v>
      </c>
      <c r="BP133" s="117">
        <v>-1.3468682912046164</v>
      </c>
      <c r="BQ133" s="118">
        <v>0</v>
      </c>
      <c r="BR133">
        <v>2.8453640935471674</v>
      </c>
      <c r="CY133">
        <v>0.88150662817735781</v>
      </c>
      <c r="CZ133">
        <v>0</v>
      </c>
      <c r="DA133">
        <v>1</v>
      </c>
      <c r="DB133">
        <v>51</v>
      </c>
      <c r="DC133">
        <v>78</v>
      </c>
      <c r="DD133">
        <v>5.555555555555558E-2</v>
      </c>
      <c r="DE133">
        <v>0.1875</v>
      </c>
      <c r="DF133">
        <v>3.4722222222222168E-3</v>
      </c>
    </row>
    <row r="134" spans="1:110" x14ac:dyDescent="0.3">
      <c r="A134" s="129">
        <v>0</v>
      </c>
      <c r="B134" s="131">
        <v>0</v>
      </c>
      <c r="C134" s="170">
        <v>2.1</v>
      </c>
      <c r="D134" s="171">
        <v>46</v>
      </c>
      <c r="E134" s="130">
        <v>17</v>
      </c>
      <c r="F134" s="203">
        <v>1.4810000000000001</v>
      </c>
      <c r="G134" s="130">
        <v>126</v>
      </c>
      <c r="H134" s="130">
        <v>3</v>
      </c>
      <c r="I134" s="130">
        <v>97</v>
      </c>
      <c r="J134" s="130">
        <v>40</v>
      </c>
      <c r="K134" s="130">
        <v>1</v>
      </c>
      <c r="L134" s="130">
        <v>6</v>
      </c>
      <c r="M134" s="204">
        <v>47</v>
      </c>
      <c r="N134" s="171">
        <v>24</v>
      </c>
      <c r="O134" s="172">
        <v>160</v>
      </c>
      <c r="P134" s="172">
        <v>165</v>
      </c>
      <c r="Q134" s="170">
        <v>7.8</v>
      </c>
      <c r="R134" s="130">
        <v>0</v>
      </c>
      <c r="S134" s="208"/>
      <c r="T134" s="208"/>
      <c r="U134" s="208"/>
      <c r="V134" s="208"/>
      <c r="W134" s="208"/>
      <c r="X134" s="208"/>
      <c r="Y134" s="208"/>
      <c r="Z134" s="208"/>
      <c r="AA134" s="208"/>
      <c r="AB134" s="208"/>
      <c r="AC134" s="208"/>
      <c r="AD134" s="208"/>
      <c r="AE134" s="208"/>
      <c r="AF134" s="208"/>
      <c r="AG134" s="208"/>
      <c r="AH134" s="208"/>
      <c r="AI134" s="208"/>
      <c r="AJ134" s="208"/>
      <c r="AK134" s="208"/>
      <c r="AL134" s="208"/>
      <c r="AM134" s="208"/>
      <c r="AN134" s="208"/>
      <c r="AO134" s="208"/>
      <c r="AP134" s="208"/>
      <c r="AR134">
        <v>1</v>
      </c>
      <c r="AS134">
        <v>1</v>
      </c>
      <c r="AT134">
        <v>2.8</v>
      </c>
      <c r="AU134">
        <v>73</v>
      </c>
      <c r="AV134">
        <v>15</v>
      </c>
      <c r="AW134">
        <v>1.8360000000000001</v>
      </c>
      <c r="AX134">
        <v>169</v>
      </c>
      <c r="AY134">
        <v>0</v>
      </c>
      <c r="AZ134">
        <v>85</v>
      </c>
      <c r="BA134">
        <v>36</v>
      </c>
      <c r="BB134">
        <v>7</v>
      </c>
      <c r="BC134">
        <v>2</v>
      </c>
      <c r="BD134">
        <v>42</v>
      </c>
      <c r="BE134">
        <v>83</v>
      </c>
      <c r="BF134">
        <v>179</v>
      </c>
      <c r="BG134">
        <v>187</v>
      </c>
      <c r="BH134">
        <v>13.2</v>
      </c>
      <c r="BI134" s="117">
        <v>0</v>
      </c>
      <c r="BJ134" s="113">
        <v>1</v>
      </c>
      <c r="BK134" s="118">
        <v>1</v>
      </c>
      <c r="BL134">
        <v>0</v>
      </c>
      <c r="BM134">
        <v>0.66897074541271773</v>
      </c>
      <c r="BN134" s="117">
        <v>0.66897074541271773</v>
      </c>
      <c r="BO134" s="118">
        <v>0.33102925458728227</v>
      </c>
      <c r="BP134" s="117">
        <v>-1.1055485250716526</v>
      </c>
      <c r="BQ134" s="118">
        <v>0</v>
      </c>
      <c r="BR134">
        <v>2.0208810434194739</v>
      </c>
      <c r="CY134">
        <v>0.88185696696405746</v>
      </c>
      <c r="CZ134">
        <v>1</v>
      </c>
      <c r="DA134">
        <v>0</v>
      </c>
      <c r="DB134">
        <v>52</v>
      </c>
      <c r="DC134">
        <v>78</v>
      </c>
      <c r="DD134">
        <v>3.703703703703709E-2</v>
      </c>
      <c r="DE134">
        <v>0.1875</v>
      </c>
      <c r="DF134">
        <v>0</v>
      </c>
    </row>
    <row r="135" spans="1:110" x14ac:dyDescent="0.3">
      <c r="A135" s="129">
        <v>1</v>
      </c>
      <c r="B135" s="131">
        <v>0</v>
      </c>
      <c r="C135" s="170">
        <v>2.4</v>
      </c>
      <c r="D135" s="171">
        <v>66</v>
      </c>
      <c r="E135" s="130">
        <v>7</v>
      </c>
      <c r="F135" s="203">
        <v>2.2850000000000001</v>
      </c>
      <c r="G135" s="130">
        <v>200</v>
      </c>
      <c r="H135" s="130">
        <v>3</v>
      </c>
      <c r="I135" s="130">
        <v>124</v>
      </c>
      <c r="J135" s="130">
        <v>32</v>
      </c>
      <c r="K135" s="130">
        <v>9</v>
      </c>
      <c r="L135" s="130">
        <v>2</v>
      </c>
      <c r="M135" s="204">
        <v>32</v>
      </c>
      <c r="N135" s="171">
        <v>62</v>
      </c>
      <c r="O135" s="172">
        <v>171</v>
      </c>
      <c r="P135" s="172">
        <v>177</v>
      </c>
      <c r="Q135" s="170">
        <v>13.9</v>
      </c>
      <c r="R135" s="130">
        <v>1</v>
      </c>
      <c r="S135" s="208"/>
      <c r="T135" s="208"/>
      <c r="U135" s="208"/>
      <c r="V135" s="208"/>
      <c r="W135" s="208"/>
      <c r="X135" s="208"/>
      <c r="Y135" s="208"/>
      <c r="Z135" s="208"/>
      <c r="AA135" s="208"/>
      <c r="AB135" s="208"/>
      <c r="AC135" s="208"/>
      <c r="AD135" s="208"/>
      <c r="AE135" s="208"/>
      <c r="AF135" s="208"/>
      <c r="AG135" s="208"/>
      <c r="AH135" s="208"/>
      <c r="AI135" s="208"/>
      <c r="AJ135" s="208"/>
      <c r="AK135" s="208"/>
      <c r="AL135" s="208"/>
      <c r="AM135" s="208"/>
      <c r="AN135" s="208"/>
      <c r="AO135" s="208"/>
      <c r="AP135" s="208"/>
      <c r="AR135">
        <v>1</v>
      </c>
      <c r="AS135">
        <v>1</v>
      </c>
      <c r="AT135">
        <v>2.9</v>
      </c>
      <c r="AU135">
        <v>67</v>
      </c>
      <c r="AV135">
        <v>9</v>
      </c>
      <c r="AW135">
        <v>0.63700000000000001</v>
      </c>
      <c r="AX135">
        <v>188</v>
      </c>
      <c r="AY135">
        <v>4</v>
      </c>
      <c r="AZ135">
        <v>76</v>
      </c>
      <c r="BA135">
        <v>30</v>
      </c>
      <c r="BB135">
        <v>12</v>
      </c>
      <c r="BC135">
        <v>1</v>
      </c>
      <c r="BD135">
        <v>37</v>
      </c>
      <c r="BE135">
        <v>49</v>
      </c>
      <c r="BF135">
        <v>181</v>
      </c>
      <c r="BG135">
        <v>190</v>
      </c>
      <c r="BH135">
        <v>16.2</v>
      </c>
      <c r="BI135" s="117">
        <v>0</v>
      </c>
      <c r="BJ135" s="113">
        <v>1</v>
      </c>
      <c r="BK135" s="118">
        <v>1</v>
      </c>
      <c r="BL135">
        <v>0</v>
      </c>
      <c r="BM135">
        <v>0.7709453851003939</v>
      </c>
      <c r="BN135" s="117">
        <v>0.7709453851003939</v>
      </c>
      <c r="BO135" s="118">
        <v>0.2290546148996061</v>
      </c>
      <c r="BP135" s="117">
        <v>-1.4737948108514543</v>
      </c>
      <c r="BQ135" s="118">
        <v>0</v>
      </c>
      <c r="BR135">
        <v>3.3657710211963936</v>
      </c>
      <c r="CY135">
        <v>0.88216545030096249</v>
      </c>
      <c r="CZ135">
        <v>0</v>
      </c>
      <c r="DA135">
        <v>1</v>
      </c>
      <c r="DB135">
        <v>52</v>
      </c>
      <c r="DC135">
        <v>79</v>
      </c>
      <c r="DD135">
        <v>3.703703703703709E-2</v>
      </c>
      <c r="DE135">
        <v>0.17708333333333337</v>
      </c>
      <c r="DF135">
        <v>0</v>
      </c>
    </row>
    <row r="136" spans="1:110" x14ac:dyDescent="0.3">
      <c r="A136" s="129">
        <v>0</v>
      </c>
      <c r="B136" s="131">
        <v>0</v>
      </c>
      <c r="C136" s="170">
        <v>2.2000000000000002</v>
      </c>
      <c r="D136" s="171">
        <v>56</v>
      </c>
      <c r="E136" s="130">
        <v>11</v>
      </c>
      <c r="F136" s="203">
        <v>0.29199999999999998</v>
      </c>
      <c r="G136" s="130">
        <v>47</v>
      </c>
      <c r="H136" s="130">
        <v>3</v>
      </c>
      <c r="I136" s="130">
        <v>111</v>
      </c>
      <c r="J136" s="130">
        <v>34</v>
      </c>
      <c r="K136" s="130">
        <v>9</v>
      </c>
      <c r="L136" s="130">
        <v>2</v>
      </c>
      <c r="M136" s="204">
        <v>38</v>
      </c>
      <c r="N136" s="171">
        <v>30</v>
      </c>
      <c r="O136" s="172">
        <v>179</v>
      </c>
      <c r="P136" s="172">
        <v>186</v>
      </c>
      <c r="Q136" s="170">
        <v>10.3</v>
      </c>
      <c r="R136" s="130">
        <v>1</v>
      </c>
      <c r="S136" s="208"/>
      <c r="T136" s="208"/>
      <c r="U136" s="208"/>
      <c r="V136" s="208"/>
      <c r="W136" s="208"/>
      <c r="X136" s="208"/>
      <c r="Y136" s="208"/>
      <c r="Z136" s="208"/>
      <c r="AA136" s="208"/>
      <c r="AB136" s="208"/>
      <c r="AC136" s="208"/>
      <c r="AD136" s="208"/>
      <c r="AE136" s="208"/>
      <c r="AF136" s="208"/>
      <c r="AG136" s="208"/>
      <c r="AH136" s="208"/>
      <c r="AI136" s="208"/>
      <c r="AJ136" s="208"/>
      <c r="AK136" s="208"/>
      <c r="AL136" s="208"/>
      <c r="AM136" s="208"/>
      <c r="AN136" s="208"/>
      <c r="AO136" s="208"/>
      <c r="AP136" s="208"/>
      <c r="AR136">
        <v>1</v>
      </c>
      <c r="AS136">
        <v>1</v>
      </c>
      <c r="AT136">
        <v>2.9</v>
      </c>
      <c r="AU136">
        <v>76</v>
      </c>
      <c r="AV136">
        <v>5</v>
      </c>
      <c r="AW136">
        <v>0.81899999999999995</v>
      </c>
      <c r="AX136">
        <v>266</v>
      </c>
      <c r="AY136">
        <v>4</v>
      </c>
      <c r="AZ136">
        <v>92</v>
      </c>
      <c r="BA136">
        <v>52</v>
      </c>
      <c r="BB136">
        <v>18</v>
      </c>
      <c r="BC136">
        <v>5</v>
      </c>
      <c r="BD136">
        <v>34</v>
      </c>
      <c r="BE136">
        <v>87</v>
      </c>
      <c r="BF136">
        <v>178</v>
      </c>
      <c r="BG136">
        <v>186</v>
      </c>
      <c r="BH136">
        <v>17.100000000000001</v>
      </c>
      <c r="BI136" s="117">
        <v>0</v>
      </c>
      <c r="BJ136" s="113">
        <v>1</v>
      </c>
      <c r="BK136" s="118">
        <v>1</v>
      </c>
      <c r="BL136">
        <v>0</v>
      </c>
      <c r="BM136">
        <v>0.64294137869900958</v>
      </c>
      <c r="BN136" s="117">
        <v>0.64294137869900958</v>
      </c>
      <c r="BO136" s="118">
        <v>0.35705862130099042</v>
      </c>
      <c r="BP136" s="117">
        <v>-1.0298553053578134</v>
      </c>
      <c r="BQ136" s="118">
        <v>0</v>
      </c>
      <c r="BR136">
        <v>1.800660564801285</v>
      </c>
      <c r="CY136">
        <v>0.88417810572837785</v>
      </c>
      <c r="CZ136">
        <v>0</v>
      </c>
      <c r="DA136">
        <v>1</v>
      </c>
      <c r="DB136">
        <v>52</v>
      </c>
      <c r="DC136">
        <v>80</v>
      </c>
      <c r="DD136">
        <v>3.703703703703709E-2</v>
      </c>
      <c r="DE136">
        <v>0.16666666666666663</v>
      </c>
      <c r="DF136">
        <v>0</v>
      </c>
    </row>
    <row r="137" spans="1:110" x14ac:dyDescent="0.3">
      <c r="A137" s="129">
        <v>1</v>
      </c>
      <c r="B137" s="131">
        <v>1</v>
      </c>
      <c r="C137" s="170">
        <v>3</v>
      </c>
      <c r="D137" s="171">
        <v>82</v>
      </c>
      <c r="E137" s="130">
        <v>15</v>
      </c>
      <c r="F137" s="203">
        <v>0.88800000000000001</v>
      </c>
      <c r="G137" s="130">
        <v>202</v>
      </c>
      <c r="H137" s="130">
        <v>5</v>
      </c>
      <c r="I137" s="130">
        <v>147</v>
      </c>
      <c r="J137" s="130">
        <v>40</v>
      </c>
      <c r="K137" s="130">
        <v>7</v>
      </c>
      <c r="L137" s="130">
        <v>3</v>
      </c>
      <c r="M137" s="204">
        <v>42</v>
      </c>
      <c r="N137" s="171">
        <v>61</v>
      </c>
      <c r="O137" s="172">
        <v>156</v>
      </c>
      <c r="P137" s="172">
        <v>163</v>
      </c>
      <c r="Q137" s="170">
        <v>11.7</v>
      </c>
      <c r="R137" s="130">
        <v>1</v>
      </c>
      <c r="S137" s="208"/>
      <c r="T137" s="208"/>
      <c r="U137" s="208"/>
      <c r="V137" s="208"/>
      <c r="W137" s="208"/>
      <c r="X137" s="208"/>
      <c r="Y137" s="208"/>
      <c r="Z137" s="208"/>
      <c r="AA137" s="208"/>
      <c r="AB137" s="208"/>
      <c r="AC137" s="208"/>
      <c r="AD137" s="208"/>
      <c r="AE137" s="208"/>
      <c r="AF137" s="208"/>
      <c r="AG137" s="208"/>
      <c r="AH137" s="208"/>
      <c r="AI137" s="208"/>
      <c r="AJ137" s="208"/>
      <c r="AK137" s="208"/>
      <c r="AL137" s="208"/>
      <c r="AM137" s="208"/>
      <c r="AN137" s="208"/>
      <c r="AO137" s="208"/>
      <c r="AP137" s="208"/>
      <c r="AR137">
        <v>1</v>
      </c>
      <c r="AS137">
        <v>1</v>
      </c>
      <c r="AT137">
        <v>3</v>
      </c>
      <c r="AU137">
        <v>68</v>
      </c>
      <c r="AV137">
        <v>4</v>
      </c>
      <c r="AW137">
        <v>2.3519999999999999</v>
      </c>
      <c r="AX137">
        <v>209</v>
      </c>
      <c r="AY137">
        <v>0</v>
      </c>
      <c r="AZ137">
        <v>85</v>
      </c>
      <c r="BA137">
        <v>30</v>
      </c>
      <c r="BB137">
        <v>12</v>
      </c>
      <c r="BC137">
        <v>2</v>
      </c>
      <c r="BD137">
        <v>50</v>
      </c>
      <c r="BE137">
        <v>51</v>
      </c>
      <c r="BF137">
        <v>182</v>
      </c>
      <c r="BG137">
        <v>189</v>
      </c>
      <c r="BH137">
        <v>16.7</v>
      </c>
      <c r="BI137" s="117">
        <v>1</v>
      </c>
      <c r="BJ137" s="113">
        <v>0</v>
      </c>
      <c r="BK137" s="118">
        <v>1</v>
      </c>
      <c r="BL137">
        <v>1</v>
      </c>
      <c r="BM137">
        <v>0.65314968881913205</v>
      </c>
      <c r="BN137" s="117">
        <v>0.65314968881913205</v>
      </c>
      <c r="BO137" s="118">
        <v>0.34685031118086795</v>
      </c>
      <c r="BP137" s="117">
        <v>-0.42594894348061751</v>
      </c>
      <c r="BQ137" s="118">
        <v>100</v>
      </c>
      <c r="BR137">
        <v>0.53104260343131937</v>
      </c>
      <c r="CY137">
        <v>0.89373478813304807</v>
      </c>
      <c r="CZ137">
        <v>0</v>
      </c>
      <c r="DA137">
        <v>1</v>
      </c>
      <c r="DB137">
        <v>52</v>
      </c>
      <c r="DC137">
        <v>81</v>
      </c>
      <c r="DD137">
        <v>3.703703703703709E-2</v>
      </c>
      <c r="DE137">
        <v>0.15625</v>
      </c>
      <c r="DF137">
        <v>0</v>
      </c>
    </row>
    <row r="138" spans="1:110" x14ac:dyDescent="0.3">
      <c r="A138" s="129">
        <v>0</v>
      </c>
      <c r="B138" s="131">
        <v>1</v>
      </c>
      <c r="C138" s="170">
        <v>1.8</v>
      </c>
      <c r="D138" s="171">
        <v>44</v>
      </c>
      <c r="E138" s="130">
        <v>12</v>
      </c>
      <c r="F138" s="203">
        <v>2.3239999999999998</v>
      </c>
      <c r="G138" s="130">
        <v>97</v>
      </c>
      <c r="H138" s="130">
        <v>2</v>
      </c>
      <c r="I138" s="130">
        <v>101</v>
      </c>
      <c r="J138" s="130">
        <v>49</v>
      </c>
      <c r="K138" s="130">
        <v>19</v>
      </c>
      <c r="L138" s="130">
        <v>3</v>
      </c>
      <c r="M138" s="204">
        <v>32</v>
      </c>
      <c r="N138" s="171">
        <v>21</v>
      </c>
      <c r="O138" s="172">
        <v>172</v>
      </c>
      <c r="P138" s="172">
        <v>179</v>
      </c>
      <c r="Q138" s="170">
        <v>9.4</v>
      </c>
      <c r="R138" s="130">
        <v>1</v>
      </c>
      <c r="S138" s="208"/>
      <c r="T138" s="208"/>
      <c r="U138" s="208"/>
      <c r="V138" s="208"/>
      <c r="W138" s="208"/>
      <c r="X138" s="208"/>
      <c r="Y138" s="208"/>
      <c r="Z138" s="208"/>
      <c r="AA138" s="208"/>
      <c r="AB138" s="208"/>
      <c r="AC138" s="208"/>
      <c r="AD138" s="208"/>
      <c r="AE138" s="208"/>
      <c r="AF138" s="208"/>
      <c r="AG138" s="208"/>
      <c r="AH138" s="208"/>
      <c r="AI138" s="208"/>
      <c r="AJ138" s="208"/>
      <c r="AK138" s="208"/>
      <c r="AL138" s="208"/>
      <c r="AM138" s="208"/>
      <c r="AN138" s="208"/>
      <c r="AO138" s="208"/>
      <c r="AP138" s="208"/>
      <c r="AR138">
        <v>1</v>
      </c>
      <c r="AS138">
        <v>1</v>
      </c>
      <c r="AT138">
        <v>3</v>
      </c>
      <c r="AU138">
        <v>75</v>
      </c>
      <c r="AV138">
        <v>5</v>
      </c>
      <c r="AW138">
        <v>0.61199999999999999</v>
      </c>
      <c r="AX138">
        <v>156</v>
      </c>
      <c r="AY138">
        <v>5</v>
      </c>
      <c r="AZ138">
        <v>129</v>
      </c>
      <c r="BA138">
        <v>42</v>
      </c>
      <c r="BB138">
        <v>15</v>
      </c>
      <c r="BC138">
        <v>4</v>
      </c>
      <c r="BD138">
        <v>36</v>
      </c>
      <c r="BE138">
        <v>55</v>
      </c>
      <c r="BF138">
        <v>186</v>
      </c>
      <c r="BG138">
        <v>193</v>
      </c>
      <c r="BH138">
        <v>14.4</v>
      </c>
      <c r="BI138" s="117">
        <v>0</v>
      </c>
      <c r="BJ138" s="113">
        <v>1</v>
      </c>
      <c r="BK138" s="118">
        <v>1</v>
      </c>
      <c r="BL138">
        <v>0</v>
      </c>
      <c r="BM138">
        <v>0.75187019236128649</v>
      </c>
      <c r="BN138" s="117">
        <v>0.75187019236128649</v>
      </c>
      <c r="BO138" s="118">
        <v>0.24812980763871351</v>
      </c>
      <c r="BP138" s="117">
        <v>-1.3938032518544836</v>
      </c>
      <c r="BQ138" s="118">
        <v>0</v>
      </c>
      <c r="BR138">
        <v>3.0301486126005392</v>
      </c>
      <c r="CY138">
        <v>0.89378694101355372</v>
      </c>
      <c r="CZ138">
        <v>0</v>
      </c>
      <c r="DA138">
        <v>1</v>
      </c>
      <c r="DB138">
        <v>52</v>
      </c>
      <c r="DC138">
        <v>82</v>
      </c>
      <c r="DD138">
        <v>3.703703703703709E-2</v>
      </c>
      <c r="DE138">
        <v>0.14583333333333337</v>
      </c>
      <c r="DF138">
        <v>0</v>
      </c>
    </row>
    <row r="139" spans="1:110" x14ac:dyDescent="0.3">
      <c r="A139" s="129">
        <v>0</v>
      </c>
      <c r="B139" s="131">
        <v>0</v>
      </c>
      <c r="C139" s="170">
        <v>1.9</v>
      </c>
      <c r="D139" s="171">
        <v>44</v>
      </c>
      <c r="E139" s="130">
        <v>10</v>
      </c>
      <c r="F139" s="203">
        <v>0.19600000000000001</v>
      </c>
      <c r="G139" s="130">
        <v>49</v>
      </c>
      <c r="H139" s="130">
        <v>3</v>
      </c>
      <c r="I139" s="130">
        <v>111</v>
      </c>
      <c r="J139" s="130">
        <v>33</v>
      </c>
      <c r="K139" s="130">
        <v>12</v>
      </c>
      <c r="L139" s="130">
        <v>2</v>
      </c>
      <c r="M139" s="204">
        <v>40</v>
      </c>
      <c r="N139" s="171">
        <v>15</v>
      </c>
      <c r="O139" s="172">
        <v>181</v>
      </c>
      <c r="P139" s="172">
        <v>189</v>
      </c>
      <c r="Q139" s="170">
        <v>9.5</v>
      </c>
      <c r="R139" s="130">
        <v>1</v>
      </c>
      <c r="S139" s="208"/>
      <c r="T139" s="208"/>
      <c r="U139" s="208"/>
      <c r="V139" s="208"/>
      <c r="W139" s="208"/>
      <c r="X139" s="208"/>
      <c r="Y139" s="208"/>
      <c r="Z139" s="208"/>
      <c r="AA139" s="208"/>
      <c r="AB139" s="208"/>
      <c r="AC139" s="208"/>
      <c r="AD139" s="208"/>
      <c r="AE139" s="208"/>
      <c r="AF139" s="208"/>
      <c r="AG139" s="208"/>
      <c r="AH139" s="208"/>
      <c r="AI139" s="208"/>
      <c r="AJ139" s="208"/>
      <c r="AK139" s="208"/>
      <c r="AL139" s="208"/>
      <c r="AM139" s="208"/>
      <c r="AN139" s="208"/>
      <c r="AO139" s="208"/>
      <c r="AP139" s="208"/>
      <c r="AR139">
        <v>1</v>
      </c>
      <c r="AS139">
        <v>1</v>
      </c>
      <c r="AT139">
        <v>3</v>
      </c>
      <c r="AU139">
        <v>75</v>
      </c>
      <c r="AV139">
        <v>7</v>
      </c>
      <c r="AW139">
        <v>0.995</v>
      </c>
      <c r="AX139">
        <v>185</v>
      </c>
      <c r="AY139">
        <v>2</v>
      </c>
      <c r="AZ139">
        <v>99</v>
      </c>
      <c r="BA139">
        <v>30</v>
      </c>
      <c r="BB139">
        <v>10</v>
      </c>
      <c r="BC139">
        <v>2</v>
      </c>
      <c r="BD139">
        <v>39</v>
      </c>
      <c r="BE139">
        <v>58</v>
      </c>
      <c r="BF139">
        <v>180</v>
      </c>
      <c r="BG139">
        <v>189</v>
      </c>
      <c r="BH139">
        <v>17</v>
      </c>
      <c r="BI139" s="117">
        <v>1</v>
      </c>
      <c r="BJ139" s="113">
        <v>0</v>
      </c>
      <c r="BK139" s="118">
        <v>1</v>
      </c>
      <c r="BL139">
        <v>1</v>
      </c>
      <c r="BM139">
        <v>0.60057728646825137</v>
      </c>
      <c r="BN139" s="117">
        <v>0.60057728646825137</v>
      </c>
      <c r="BO139" s="118">
        <v>0.39942271353174863</v>
      </c>
      <c r="BP139" s="117">
        <v>-0.5098639422162079</v>
      </c>
      <c r="BQ139" s="118">
        <v>100</v>
      </c>
      <c r="BR139">
        <v>0.66506463452953701</v>
      </c>
      <c r="CY139">
        <v>0.89415360064699378</v>
      </c>
      <c r="CZ139">
        <v>0</v>
      </c>
      <c r="DA139">
        <v>1</v>
      </c>
      <c r="DB139">
        <v>52</v>
      </c>
      <c r="DC139">
        <v>83</v>
      </c>
      <c r="DD139">
        <v>3.703703703703709E-2</v>
      </c>
      <c r="DE139">
        <v>0.13541666666666663</v>
      </c>
      <c r="DF139">
        <v>0</v>
      </c>
    </row>
    <row r="140" spans="1:110" x14ac:dyDescent="0.3">
      <c r="A140" s="129">
        <v>1</v>
      </c>
      <c r="B140" s="131">
        <v>1</v>
      </c>
      <c r="C140" s="170">
        <v>2.1</v>
      </c>
      <c r="D140" s="171">
        <v>51</v>
      </c>
      <c r="E140" s="130">
        <v>15</v>
      </c>
      <c r="F140" s="203">
        <v>0.18</v>
      </c>
      <c r="G140" s="130">
        <v>84</v>
      </c>
      <c r="H140" s="130">
        <v>4</v>
      </c>
      <c r="I140" s="130">
        <v>122</v>
      </c>
      <c r="J140" s="130">
        <v>40</v>
      </c>
      <c r="K140" s="130">
        <v>8</v>
      </c>
      <c r="L140" s="130">
        <v>3</v>
      </c>
      <c r="M140" s="204">
        <v>43</v>
      </c>
      <c r="N140" s="171">
        <v>26</v>
      </c>
      <c r="O140" s="172">
        <v>171</v>
      </c>
      <c r="P140" s="172">
        <v>180</v>
      </c>
      <c r="Q140" s="170">
        <v>8.6999999999999993</v>
      </c>
      <c r="R140" s="130">
        <v>1</v>
      </c>
      <c r="S140" s="208"/>
      <c r="T140" s="208"/>
      <c r="U140" s="208"/>
      <c r="V140" s="208"/>
      <c r="W140" s="208"/>
      <c r="X140" s="208"/>
      <c r="Y140" s="208"/>
      <c r="Z140" s="208"/>
      <c r="AA140" s="208"/>
      <c r="AB140" s="208"/>
      <c r="AC140" s="208"/>
      <c r="AD140" s="208"/>
      <c r="AE140" s="208"/>
      <c r="AF140" s="208"/>
      <c r="AG140" s="208"/>
      <c r="AH140" s="208"/>
      <c r="AI140" s="208"/>
      <c r="AJ140" s="208"/>
      <c r="AK140" s="208"/>
      <c r="AL140" s="208"/>
      <c r="AM140" s="208"/>
      <c r="AN140" s="208"/>
      <c r="AO140" s="208"/>
      <c r="AP140" s="208"/>
      <c r="AR140">
        <v>1</v>
      </c>
      <c r="AS140">
        <v>1</v>
      </c>
      <c r="AT140">
        <v>3</v>
      </c>
      <c r="AU140">
        <v>82</v>
      </c>
      <c r="AV140">
        <v>15</v>
      </c>
      <c r="AW140">
        <v>0.88800000000000001</v>
      </c>
      <c r="AX140">
        <v>202</v>
      </c>
      <c r="AY140">
        <v>5</v>
      </c>
      <c r="AZ140">
        <v>147</v>
      </c>
      <c r="BA140">
        <v>40</v>
      </c>
      <c r="BB140">
        <v>7</v>
      </c>
      <c r="BC140">
        <v>3</v>
      </c>
      <c r="BD140">
        <v>42</v>
      </c>
      <c r="BE140">
        <v>61</v>
      </c>
      <c r="BF140">
        <v>156</v>
      </c>
      <c r="BG140">
        <v>163</v>
      </c>
      <c r="BH140">
        <v>11.7</v>
      </c>
      <c r="BI140" s="117">
        <v>1</v>
      </c>
      <c r="BJ140" s="113">
        <v>0</v>
      </c>
      <c r="BK140" s="118">
        <v>1</v>
      </c>
      <c r="BL140">
        <v>1</v>
      </c>
      <c r="BM140">
        <v>0.69131169802633807</v>
      </c>
      <c r="BN140" s="117">
        <v>0.69131169802633807</v>
      </c>
      <c r="BO140" s="118">
        <v>0.30868830197366193</v>
      </c>
      <c r="BP140" s="117">
        <v>-0.36916447439434391</v>
      </c>
      <c r="BQ140" s="118">
        <v>100</v>
      </c>
      <c r="BR140">
        <v>0.44652550051583428</v>
      </c>
      <c r="CY140">
        <v>0.90299289770291569</v>
      </c>
      <c r="CZ140">
        <v>0</v>
      </c>
      <c r="DA140">
        <v>1</v>
      </c>
      <c r="DB140">
        <v>52</v>
      </c>
      <c r="DC140">
        <v>84</v>
      </c>
      <c r="DD140">
        <v>3.703703703703709E-2</v>
      </c>
      <c r="DE140">
        <v>0.125</v>
      </c>
      <c r="DF140">
        <v>0</v>
      </c>
    </row>
    <row r="141" spans="1:110" x14ac:dyDescent="0.3">
      <c r="A141" s="129">
        <v>1</v>
      </c>
      <c r="B141" s="131">
        <v>0</v>
      </c>
      <c r="C141" s="170">
        <v>2.9</v>
      </c>
      <c r="D141" s="171">
        <v>70</v>
      </c>
      <c r="E141" s="130">
        <v>13</v>
      </c>
      <c r="F141" s="203">
        <v>1.4159999999999999</v>
      </c>
      <c r="G141" s="130">
        <v>209</v>
      </c>
      <c r="H141" s="130">
        <v>2</v>
      </c>
      <c r="I141" s="130">
        <v>85</v>
      </c>
      <c r="J141" s="130">
        <v>45</v>
      </c>
      <c r="K141" s="130">
        <v>6</v>
      </c>
      <c r="L141" s="130">
        <v>3</v>
      </c>
      <c r="M141" s="204">
        <v>40</v>
      </c>
      <c r="N141" s="171">
        <v>57</v>
      </c>
      <c r="O141" s="172">
        <v>169</v>
      </c>
      <c r="P141" s="172">
        <v>175</v>
      </c>
      <c r="Q141" s="170">
        <v>12.8</v>
      </c>
      <c r="R141" s="130">
        <v>1</v>
      </c>
      <c r="S141" s="208"/>
      <c r="T141" s="208"/>
      <c r="U141" s="208"/>
      <c r="V141" s="208"/>
      <c r="W141" s="208"/>
      <c r="X141" s="208"/>
      <c r="Y141" s="208"/>
      <c r="Z141" s="208"/>
      <c r="AA141" s="208"/>
      <c r="AB141" s="208"/>
      <c r="AC141" s="208"/>
      <c r="AD141" s="208"/>
      <c r="AE141" s="208"/>
      <c r="AF141" s="208"/>
      <c r="AG141" s="208"/>
      <c r="AH141" s="208"/>
      <c r="AI141" s="208"/>
      <c r="AJ141" s="208"/>
      <c r="AK141" s="208"/>
      <c r="AL141" s="208"/>
      <c r="AM141" s="208"/>
      <c r="AN141" s="208"/>
      <c r="AO141" s="208"/>
      <c r="AP141" s="208"/>
      <c r="AR141">
        <v>1</v>
      </c>
      <c r="AS141">
        <v>1</v>
      </c>
      <c r="AT141">
        <v>3</v>
      </c>
      <c r="AU141">
        <v>86</v>
      </c>
      <c r="AV141">
        <v>8</v>
      </c>
      <c r="AW141">
        <v>2.2839999999999998</v>
      </c>
      <c r="AX141">
        <v>201</v>
      </c>
      <c r="AY141">
        <v>0</v>
      </c>
      <c r="AZ141">
        <v>80</v>
      </c>
      <c r="BA141">
        <v>38</v>
      </c>
      <c r="BB141">
        <v>10</v>
      </c>
      <c r="BC141">
        <v>2</v>
      </c>
      <c r="BD141">
        <v>32</v>
      </c>
      <c r="BE141">
        <v>78</v>
      </c>
      <c r="BF141">
        <v>183</v>
      </c>
      <c r="BG141">
        <v>192</v>
      </c>
      <c r="BH141">
        <v>16.8</v>
      </c>
      <c r="BI141" s="117">
        <v>1</v>
      </c>
      <c r="BJ141" s="113">
        <v>0</v>
      </c>
      <c r="BK141" s="118">
        <v>1</v>
      </c>
      <c r="BL141">
        <v>1</v>
      </c>
      <c r="BM141">
        <v>0.78039999553890915</v>
      </c>
      <c r="BN141" s="117">
        <v>0.78039999553890915</v>
      </c>
      <c r="BO141" s="118">
        <v>0.21960000446109085</v>
      </c>
      <c r="BP141" s="117">
        <v>-0.24794867594959666</v>
      </c>
      <c r="BQ141" s="118">
        <v>100</v>
      </c>
      <c r="BR141">
        <v>0.28139416416762658</v>
      </c>
      <c r="CY141">
        <v>0.90736437148833726</v>
      </c>
      <c r="CZ141">
        <v>0</v>
      </c>
      <c r="DA141">
        <v>1</v>
      </c>
      <c r="DB141">
        <v>52</v>
      </c>
      <c r="DC141">
        <v>85</v>
      </c>
      <c r="DD141">
        <v>3.703703703703709E-2</v>
      </c>
      <c r="DE141">
        <v>0.11458333333333337</v>
      </c>
      <c r="DF141">
        <v>0</v>
      </c>
    </row>
    <row r="142" spans="1:110" x14ac:dyDescent="0.3">
      <c r="A142" s="129">
        <v>0</v>
      </c>
      <c r="B142" s="131">
        <v>0</v>
      </c>
      <c r="C142" s="170">
        <v>1.7</v>
      </c>
      <c r="D142" s="171">
        <v>44</v>
      </c>
      <c r="E142" s="130">
        <v>2</v>
      </c>
      <c r="F142" s="203">
        <v>0.115</v>
      </c>
      <c r="G142" s="130">
        <v>70</v>
      </c>
      <c r="H142" s="130">
        <v>3</v>
      </c>
      <c r="I142" s="130">
        <v>137</v>
      </c>
      <c r="J142" s="130">
        <v>46</v>
      </c>
      <c r="K142" s="130">
        <v>6</v>
      </c>
      <c r="L142" s="130">
        <v>3</v>
      </c>
      <c r="M142" s="204">
        <v>29</v>
      </c>
      <c r="N142" s="171">
        <v>19</v>
      </c>
      <c r="O142" s="172">
        <v>161</v>
      </c>
      <c r="P142" s="172">
        <v>167</v>
      </c>
      <c r="Q142" s="170">
        <v>6.6</v>
      </c>
      <c r="R142" s="130">
        <v>0</v>
      </c>
      <c r="S142" s="208"/>
      <c r="T142" s="208"/>
      <c r="U142" s="208"/>
      <c r="V142" s="208"/>
      <c r="W142" s="208"/>
      <c r="X142" s="208"/>
      <c r="Y142" s="208"/>
      <c r="Z142" s="208"/>
      <c r="AA142" s="208"/>
      <c r="AB142" s="208"/>
      <c r="AC142" s="208"/>
      <c r="AD142" s="208"/>
      <c r="AE142" s="208"/>
      <c r="AF142" s="208"/>
      <c r="AG142" s="208"/>
      <c r="AH142" s="208"/>
      <c r="AI142" s="208"/>
      <c r="AJ142" s="208"/>
      <c r="AK142" s="208"/>
      <c r="AL142" s="208"/>
      <c r="AM142" s="208"/>
      <c r="AN142" s="208"/>
      <c r="AO142" s="208"/>
      <c r="AP142" s="208"/>
      <c r="AR142">
        <v>1</v>
      </c>
      <c r="AS142">
        <v>1</v>
      </c>
      <c r="AT142">
        <v>3.1</v>
      </c>
      <c r="AU142">
        <v>74</v>
      </c>
      <c r="AV142">
        <v>7</v>
      </c>
      <c r="AW142">
        <v>0.248</v>
      </c>
      <c r="AX142">
        <v>301</v>
      </c>
      <c r="AY142">
        <v>1</v>
      </c>
      <c r="AZ142">
        <v>96</v>
      </c>
      <c r="BA142">
        <v>39</v>
      </c>
      <c r="BB142">
        <v>21</v>
      </c>
      <c r="BC142">
        <v>5</v>
      </c>
      <c r="BD142">
        <v>40</v>
      </c>
      <c r="BE142">
        <v>86</v>
      </c>
      <c r="BF142">
        <v>174</v>
      </c>
      <c r="BG142">
        <v>187</v>
      </c>
      <c r="BH142">
        <v>19.3</v>
      </c>
      <c r="BI142" s="117">
        <v>1</v>
      </c>
      <c r="BJ142" s="113">
        <v>0</v>
      </c>
      <c r="BK142" s="118">
        <v>1</v>
      </c>
      <c r="BL142">
        <v>1</v>
      </c>
      <c r="BM142">
        <v>0.64745540190013284</v>
      </c>
      <c r="BN142" s="117">
        <v>0.64745540190013284</v>
      </c>
      <c r="BO142" s="118">
        <v>0.35254459809986716</v>
      </c>
      <c r="BP142" s="117">
        <v>-0.4347053651549117</v>
      </c>
      <c r="BQ142" s="118">
        <v>100</v>
      </c>
      <c r="BR142">
        <v>0.5445079260520953</v>
      </c>
      <c r="CY142">
        <v>0.90923961643278917</v>
      </c>
      <c r="CZ142">
        <v>0</v>
      </c>
      <c r="DA142">
        <v>1</v>
      </c>
      <c r="DB142">
        <v>52</v>
      </c>
      <c r="DC142">
        <v>86</v>
      </c>
      <c r="DD142">
        <v>3.703703703703709E-2</v>
      </c>
      <c r="DE142">
        <v>0.10416666666666663</v>
      </c>
      <c r="DF142">
        <v>0</v>
      </c>
    </row>
    <row r="143" spans="1:110" x14ac:dyDescent="0.3">
      <c r="A143" s="129">
        <v>1</v>
      </c>
      <c r="B143" s="131">
        <v>1</v>
      </c>
      <c r="C143" s="170">
        <v>3</v>
      </c>
      <c r="D143" s="171">
        <v>75</v>
      </c>
      <c r="E143" s="130">
        <v>7</v>
      </c>
      <c r="F143" s="203">
        <v>0.995</v>
      </c>
      <c r="G143" s="130">
        <v>185</v>
      </c>
      <c r="H143" s="130">
        <v>2</v>
      </c>
      <c r="I143" s="130">
        <v>99</v>
      </c>
      <c r="J143" s="130">
        <v>30</v>
      </c>
      <c r="K143" s="130">
        <v>10</v>
      </c>
      <c r="L143" s="130">
        <v>2</v>
      </c>
      <c r="M143" s="204">
        <v>39</v>
      </c>
      <c r="N143" s="171">
        <v>58</v>
      </c>
      <c r="O143" s="172">
        <v>180</v>
      </c>
      <c r="P143" s="172">
        <v>189</v>
      </c>
      <c r="Q143" s="170">
        <v>17</v>
      </c>
      <c r="R143" s="130">
        <v>1</v>
      </c>
      <c r="S143" s="208"/>
      <c r="T143" s="208"/>
      <c r="U143" s="208"/>
      <c r="V143" s="208"/>
      <c r="W143" s="208"/>
      <c r="X143" s="208"/>
      <c r="Y143" s="208"/>
      <c r="Z143" s="208"/>
      <c r="AA143" s="208"/>
      <c r="AB143" s="208"/>
      <c r="AC143" s="208"/>
      <c r="AD143" s="208"/>
      <c r="AE143" s="208"/>
      <c r="AF143" s="208"/>
      <c r="AG143" s="208"/>
      <c r="AH143" s="208"/>
      <c r="AI143" s="208"/>
      <c r="AJ143" s="208"/>
      <c r="AK143" s="208"/>
      <c r="AL143" s="208"/>
      <c r="AM143" s="208"/>
      <c r="AN143" s="208"/>
      <c r="AO143" s="208"/>
      <c r="AP143" s="208"/>
      <c r="AR143">
        <v>1</v>
      </c>
      <c r="AS143">
        <v>1</v>
      </c>
      <c r="AT143">
        <v>3.1</v>
      </c>
      <c r="AU143">
        <v>79</v>
      </c>
      <c r="AV143">
        <v>7</v>
      </c>
      <c r="AW143">
        <v>1.72</v>
      </c>
      <c r="AX143">
        <v>255</v>
      </c>
      <c r="AY143">
        <v>1</v>
      </c>
      <c r="AZ143">
        <v>98</v>
      </c>
      <c r="BA143">
        <v>40</v>
      </c>
      <c r="BB143">
        <v>13</v>
      </c>
      <c r="BC143">
        <v>2</v>
      </c>
      <c r="BD143">
        <v>39</v>
      </c>
      <c r="BE143">
        <v>64</v>
      </c>
      <c r="BF143">
        <v>180</v>
      </c>
      <c r="BG143">
        <v>188</v>
      </c>
      <c r="BH143">
        <v>19</v>
      </c>
      <c r="BI143" s="117">
        <v>1</v>
      </c>
      <c r="BJ143" s="113">
        <v>0</v>
      </c>
      <c r="BK143" s="118">
        <v>1</v>
      </c>
      <c r="BL143">
        <v>1</v>
      </c>
      <c r="BM143">
        <v>0.62433668788745544</v>
      </c>
      <c r="BN143" s="117">
        <v>0.62433668788745544</v>
      </c>
      <c r="BO143" s="118">
        <v>0.37566331211254456</v>
      </c>
      <c r="BP143" s="117">
        <v>-0.47106549220277844</v>
      </c>
      <c r="BQ143" s="118">
        <v>100</v>
      </c>
      <c r="BR143">
        <v>0.60169988309298683</v>
      </c>
      <c r="CY143">
        <v>0.91110396534803928</v>
      </c>
      <c r="CZ143">
        <v>0</v>
      </c>
      <c r="DA143">
        <v>1</v>
      </c>
      <c r="DB143">
        <v>52</v>
      </c>
      <c r="DC143">
        <v>87</v>
      </c>
      <c r="DD143">
        <v>3.703703703703709E-2</v>
      </c>
      <c r="DE143">
        <v>9.375E-2</v>
      </c>
      <c r="DF143">
        <v>0</v>
      </c>
    </row>
    <row r="144" spans="1:110" x14ac:dyDescent="0.3">
      <c r="A144" s="129">
        <v>1</v>
      </c>
      <c r="B144" s="131">
        <v>1</v>
      </c>
      <c r="C144" s="170">
        <v>3</v>
      </c>
      <c r="D144" s="171">
        <v>68</v>
      </c>
      <c r="E144" s="130">
        <v>4</v>
      </c>
      <c r="F144" s="203">
        <v>2.3519999999999999</v>
      </c>
      <c r="G144" s="130">
        <v>209</v>
      </c>
      <c r="H144" s="130">
        <v>0</v>
      </c>
      <c r="I144" s="130">
        <v>85</v>
      </c>
      <c r="J144" s="130">
        <v>30</v>
      </c>
      <c r="K144" s="130">
        <v>12</v>
      </c>
      <c r="L144" s="130">
        <v>2</v>
      </c>
      <c r="M144" s="204">
        <v>50</v>
      </c>
      <c r="N144" s="171">
        <v>51</v>
      </c>
      <c r="O144" s="172">
        <v>182</v>
      </c>
      <c r="P144" s="172">
        <v>189</v>
      </c>
      <c r="Q144" s="170">
        <v>16.7</v>
      </c>
      <c r="R144" s="130">
        <v>1</v>
      </c>
      <c r="S144" s="208"/>
      <c r="T144" s="208"/>
      <c r="U144" s="208"/>
      <c r="V144" s="208"/>
      <c r="W144" s="208"/>
      <c r="X144" s="208"/>
      <c r="Y144" s="208"/>
      <c r="Z144" s="208"/>
      <c r="AA144" s="208"/>
      <c r="AB144" s="208"/>
      <c r="AC144" s="208"/>
      <c r="AD144" s="208"/>
      <c r="AE144" s="208"/>
      <c r="AF144" s="208"/>
      <c r="AG144" s="208"/>
      <c r="AH144" s="208"/>
      <c r="AI144" s="208"/>
      <c r="AJ144" s="208"/>
      <c r="AK144" s="208"/>
      <c r="AL144" s="208"/>
      <c r="AM144" s="208"/>
      <c r="AN144" s="208"/>
      <c r="AO144" s="208"/>
      <c r="AP144" s="208"/>
      <c r="AR144">
        <v>1</v>
      </c>
      <c r="AS144">
        <v>1</v>
      </c>
      <c r="AT144">
        <v>3.2</v>
      </c>
      <c r="AU144">
        <v>89</v>
      </c>
      <c r="AV144">
        <v>6</v>
      </c>
      <c r="AW144">
        <v>0.71099999999999997</v>
      </c>
      <c r="AX144">
        <v>232</v>
      </c>
      <c r="AY144">
        <v>4</v>
      </c>
      <c r="AZ144">
        <v>99</v>
      </c>
      <c r="BA144">
        <v>47</v>
      </c>
      <c r="BB144">
        <v>13</v>
      </c>
      <c r="BC144">
        <v>3</v>
      </c>
      <c r="BD144">
        <v>37</v>
      </c>
      <c r="BE144">
        <v>89</v>
      </c>
      <c r="BF144">
        <v>183</v>
      </c>
      <c r="BG144">
        <v>193</v>
      </c>
      <c r="BH144">
        <v>18.3</v>
      </c>
      <c r="BI144" s="117">
        <v>0</v>
      </c>
      <c r="BJ144" s="113">
        <v>1</v>
      </c>
      <c r="BK144" s="118">
        <v>1</v>
      </c>
      <c r="BL144">
        <v>0</v>
      </c>
      <c r="BM144">
        <v>0.7096055341500157</v>
      </c>
      <c r="BN144" s="117">
        <v>0.7096055341500157</v>
      </c>
      <c r="BO144" s="118">
        <v>0.2903944658499843</v>
      </c>
      <c r="BP144" s="117">
        <v>-1.236515053203495</v>
      </c>
      <c r="BQ144" s="118">
        <v>0</v>
      </c>
      <c r="BR144">
        <v>2.4435917952947244</v>
      </c>
      <c r="CY144">
        <v>0.92302098289587453</v>
      </c>
      <c r="CZ144">
        <v>0</v>
      </c>
      <c r="DA144">
        <v>1</v>
      </c>
      <c r="DB144">
        <v>52</v>
      </c>
      <c r="DC144">
        <v>88</v>
      </c>
      <c r="DD144">
        <v>3.703703703703709E-2</v>
      </c>
      <c r="DE144">
        <v>8.333333333333337E-2</v>
      </c>
      <c r="DF144">
        <v>0</v>
      </c>
    </row>
    <row r="145" spans="1:110" x14ac:dyDescent="0.3">
      <c r="A145" s="129">
        <v>1</v>
      </c>
      <c r="B145" s="131">
        <v>1</v>
      </c>
      <c r="C145" s="170">
        <v>3.4</v>
      </c>
      <c r="D145" s="171">
        <v>84</v>
      </c>
      <c r="E145" s="130">
        <v>9</v>
      </c>
      <c r="F145" s="203">
        <v>1.2589999999999999</v>
      </c>
      <c r="G145" s="130">
        <v>175</v>
      </c>
      <c r="H145" s="130">
        <v>1</v>
      </c>
      <c r="I145" s="130">
        <v>84</v>
      </c>
      <c r="J145" s="130">
        <v>31</v>
      </c>
      <c r="K145" s="130">
        <v>8</v>
      </c>
      <c r="L145" s="130">
        <v>2</v>
      </c>
      <c r="M145" s="204">
        <v>37</v>
      </c>
      <c r="N145" s="171">
        <v>76</v>
      </c>
      <c r="O145" s="172">
        <v>183</v>
      </c>
      <c r="P145" s="172">
        <v>190</v>
      </c>
      <c r="Q145" s="170">
        <v>15.9</v>
      </c>
      <c r="R145" s="130">
        <v>1</v>
      </c>
      <c r="S145" s="208"/>
      <c r="T145" s="208"/>
      <c r="U145" s="208"/>
      <c r="V145" s="208"/>
      <c r="W145" s="208"/>
      <c r="X145" s="208"/>
      <c r="Y145" s="208"/>
      <c r="Z145" s="208"/>
      <c r="AA145" s="208"/>
      <c r="AB145" s="208"/>
      <c r="AC145" s="208"/>
      <c r="AD145" s="208"/>
      <c r="AE145" s="208"/>
      <c r="AF145" s="208"/>
      <c r="AG145" s="208"/>
      <c r="AH145" s="208"/>
      <c r="AI145" s="208"/>
      <c r="AJ145" s="208"/>
      <c r="AK145" s="208"/>
      <c r="AL145" s="208"/>
      <c r="AM145" s="208"/>
      <c r="AN145" s="208"/>
      <c r="AO145" s="208"/>
      <c r="AP145" s="208"/>
      <c r="AR145">
        <v>1</v>
      </c>
      <c r="AS145">
        <v>1</v>
      </c>
      <c r="AT145">
        <v>3.3</v>
      </c>
      <c r="AU145">
        <v>79</v>
      </c>
      <c r="AV145">
        <v>7</v>
      </c>
      <c r="AW145">
        <v>0.13100000000000001</v>
      </c>
      <c r="AX145">
        <v>284</v>
      </c>
      <c r="AY145">
        <v>4</v>
      </c>
      <c r="AZ145">
        <v>137</v>
      </c>
      <c r="BA145">
        <v>38</v>
      </c>
      <c r="BB145">
        <v>15</v>
      </c>
      <c r="BC145">
        <v>5</v>
      </c>
      <c r="BD145">
        <v>39</v>
      </c>
      <c r="BE145">
        <v>39</v>
      </c>
      <c r="BF145">
        <v>175</v>
      </c>
      <c r="BG145">
        <v>185</v>
      </c>
      <c r="BH145">
        <v>20.399999999999999</v>
      </c>
      <c r="BI145" s="117">
        <v>0</v>
      </c>
      <c r="BJ145" s="113">
        <v>1</v>
      </c>
      <c r="BK145" s="118">
        <v>1</v>
      </c>
      <c r="BL145">
        <v>0</v>
      </c>
      <c r="BM145">
        <v>0.52061917808825886</v>
      </c>
      <c r="BN145" s="117">
        <v>0.52061917808825886</v>
      </c>
      <c r="BO145" s="118">
        <v>0.47938082191174114</v>
      </c>
      <c r="BP145" s="117">
        <v>-0.73525996213803291</v>
      </c>
      <c r="BQ145" s="118">
        <v>0</v>
      </c>
      <c r="BR145">
        <v>1.0860242093374985</v>
      </c>
      <c r="CY145">
        <v>0.92634742230734646</v>
      </c>
      <c r="CZ145">
        <v>0</v>
      </c>
      <c r="DA145">
        <v>1</v>
      </c>
      <c r="DB145">
        <v>52</v>
      </c>
      <c r="DC145">
        <v>89</v>
      </c>
      <c r="DD145">
        <v>3.703703703703709E-2</v>
      </c>
      <c r="DE145">
        <v>7.291666666666663E-2</v>
      </c>
      <c r="DF145">
        <v>1.350308641975314E-3</v>
      </c>
    </row>
    <row r="146" spans="1:110" x14ac:dyDescent="0.3">
      <c r="A146" s="129">
        <v>0</v>
      </c>
      <c r="B146" s="131">
        <v>0</v>
      </c>
      <c r="C146" s="170">
        <v>2</v>
      </c>
      <c r="D146" s="171">
        <v>51</v>
      </c>
      <c r="E146" s="130">
        <v>3</v>
      </c>
      <c r="F146" s="203">
        <v>1.464</v>
      </c>
      <c r="G146" s="130">
        <v>118</v>
      </c>
      <c r="H146" s="130">
        <v>4</v>
      </c>
      <c r="I146" s="130">
        <v>115</v>
      </c>
      <c r="J146" s="130">
        <v>46</v>
      </c>
      <c r="K146" s="130">
        <v>6</v>
      </c>
      <c r="L146" s="130">
        <v>4</v>
      </c>
      <c r="M146" s="204">
        <v>33</v>
      </c>
      <c r="N146" s="171">
        <v>31</v>
      </c>
      <c r="O146" s="172">
        <v>162</v>
      </c>
      <c r="P146" s="172">
        <v>167</v>
      </c>
      <c r="Q146" s="170">
        <v>7.9</v>
      </c>
      <c r="R146" s="130">
        <v>1</v>
      </c>
      <c r="S146" s="208"/>
      <c r="T146" s="208"/>
      <c r="U146" s="208"/>
      <c r="V146" s="208"/>
      <c r="W146" s="208"/>
      <c r="X146" s="208"/>
      <c r="Y146" s="208"/>
      <c r="Z146" s="208"/>
      <c r="AA146" s="208"/>
      <c r="AB146" s="208"/>
      <c r="AC146" s="208"/>
      <c r="AD146" s="208"/>
      <c r="AE146" s="208"/>
      <c r="AF146" s="208"/>
      <c r="AG146" s="208"/>
      <c r="AH146" s="208"/>
      <c r="AI146" s="208"/>
      <c r="AJ146" s="208"/>
      <c r="AK146" s="208"/>
      <c r="AL146" s="208"/>
      <c r="AM146" s="208"/>
      <c r="AN146" s="208"/>
      <c r="AO146" s="208"/>
      <c r="AP146" s="208"/>
      <c r="AR146">
        <v>1</v>
      </c>
      <c r="AS146">
        <v>1</v>
      </c>
      <c r="AT146">
        <v>3.3</v>
      </c>
      <c r="AU146">
        <v>88</v>
      </c>
      <c r="AV146">
        <v>5</v>
      </c>
      <c r="AW146">
        <v>0.504</v>
      </c>
      <c r="AX146">
        <v>253</v>
      </c>
      <c r="AY146">
        <v>3</v>
      </c>
      <c r="AZ146">
        <v>124</v>
      </c>
      <c r="BA146">
        <v>42</v>
      </c>
      <c r="BB146">
        <v>9</v>
      </c>
      <c r="BC146">
        <v>3</v>
      </c>
      <c r="BD146">
        <v>35</v>
      </c>
      <c r="BE146">
        <v>63</v>
      </c>
      <c r="BF146">
        <v>163</v>
      </c>
      <c r="BG146">
        <v>172</v>
      </c>
      <c r="BH146">
        <v>14.1</v>
      </c>
      <c r="BI146" s="117">
        <v>0</v>
      </c>
      <c r="BJ146" s="113">
        <v>1</v>
      </c>
      <c r="BK146" s="118">
        <v>1</v>
      </c>
      <c r="BL146">
        <v>0</v>
      </c>
      <c r="BM146">
        <v>0.57063666752201647</v>
      </c>
      <c r="BN146" s="117">
        <v>0.57063666752201647</v>
      </c>
      <c r="BO146" s="118">
        <v>0.42936333247798353</v>
      </c>
      <c r="BP146" s="117">
        <v>-0.84545178964288381</v>
      </c>
      <c r="BQ146" s="118">
        <v>0</v>
      </c>
      <c r="BR146">
        <v>1.3290298084577985</v>
      </c>
      <c r="CY146">
        <v>0.92874940263157135</v>
      </c>
      <c r="CZ146">
        <v>1</v>
      </c>
      <c r="DA146">
        <v>0</v>
      </c>
      <c r="DB146">
        <v>53</v>
      </c>
      <c r="DC146">
        <v>89</v>
      </c>
      <c r="DD146">
        <v>1.851851851851849E-2</v>
      </c>
      <c r="DE146">
        <v>7.291666666666663E-2</v>
      </c>
      <c r="DF146">
        <v>1.350308641975306E-3</v>
      </c>
    </row>
    <row r="147" spans="1:110" x14ac:dyDescent="0.3">
      <c r="A147" s="129">
        <v>1</v>
      </c>
      <c r="B147" s="131">
        <v>1</v>
      </c>
      <c r="C147" s="170">
        <v>3.3</v>
      </c>
      <c r="D147" s="171">
        <v>88</v>
      </c>
      <c r="E147" s="130">
        <v>5</v>
      </c>
      <c r="F147" s="203">
        <v>0.504</v>
      </c>
      <c r="G147" s="130">
        <v>253</v>
      </c>
      <c r="H147" s="130">
        <v>3</v>
      </c>
      <c r="I147" s="130">
        <v>124</v>
      </c>
      <c r="J147" s="130">
        <v>42</v>
      </c>
      <c r="K147" s="130">
        <v>9</v>
      </c>
      <c r="L147" s="130">
        <v>3</v>
      </c>
      <c r="M147" s="204">
        <v>35</v>
      </c>
      <c r="N147" s="171">
        <v>63</v>
      </c>
      <c r="O147" s="172">
        <v>163</v>
      </c>
      <c r="P147" s="172">
        <v>172</v>
      </c>
      <c r="Q147" s="170">
        <v>14.1</v>
      </c>
      <c r="R147" s="130">
        <v>0</v>
      </c>
      <c r="S147" s="208"/>
      <c r="T147" s="208"/>
      <c r="U147" s="208"/>
      <c r="V147" s="208"/>
      <c r="W147" s="208"/>
      <c r="X147" s="208"/>
      <c r="Y147" s="208"/>
      <c r="Z147" s="208"/>
      <c r="AA147" s="208"/>
      <c r="AB147" s="208"/>
      <c r="AC147" s="208"/>
      <c r="AD147" s="208"/>
      <c r="AE147" s="208"/>
      <c r="AF147" s="208"/>
      <c r="AG147" s="208"/>
      <c r="AH147" s="208"/>
      <c r="AI147" s="208"/>
      <c r="AJ147" s="208"/>
      <c r="AK147" s="208"/>
      <c r="AL147" s="208"/>
      <c r="AM147" s="208"/>
      <c r="AN147" s="208"/>
      <c r="AO147" s="208"/>
      <c r="AP147" s="208"/>
      <c r="AR147">
        <v>1</v>
      </c>
      <c r="AS147">
        <v>1</v>
      </c>
      <c r="AT147">
        <v>3.3</v>
      </c>
      <c r="AU147">
        <v>89</v>
      </c>
      <c r="AV147">
        <v>6</v>
      </c>
      <c r="AW147">
        <v>7.4999999999999997E-2</v>
      </c>
      <c r="AX147">
        <v>296</v>
      </c>
      <c r="AY147">
        <v>0</v>
      </c>
      <c r="AZ147">
        <v>137</v>
      </c>
      <c r="BA147">
        <v>37</v>
      </c>
      <c r="BB147">
        <v>13</v>
      </c>
      <c r="BC147">
        <v>1</v>
      </c>
      <c r="BD147">
        <v>36</v>
      </c>
      <c r="BE147">
        <v>27</v>
      </c>
      <c r="BF147">
        <v>184</v>
      </c>
      <c r="BG147">
        <v>196</v>
      </c>
      <c r="BH147">
        <v>21</v>
      </c>
      <c r="BI147" s="117">
        <v>1</v>
      </c>
      <c r="BJ147" s="113">
        <v>0</v>
      </c>
      <c r="BK147" s="118">
        <v>1</v>
      </c>
      <c r="BL147">
        <v>1</v>
      </c>
      <c r="BM147">
        <v>0.58854124814548603</v>
      </c>
      <c r="BN147" s="117">
        <v>0.58854124814548603</v>
      </c>
      <c r="BO147" s="118">
        <v>0.41145875185451397</v>
      </c>
      <c r="BP147" s="117">
        <v>-0.53010826443132819</v>
      </c>
      <c r="BQ147" s="118">
        <v>100</v>
      </c>
      <c r="BR147">
        <v>0.69911625251591936</v>
      </c>
      <c r="CY147">
        <v>0.94347489116421024</v>
      </c>
      <c r="CZ147">
        <v>1</v>
      </c>
      <c r="DA147">
        <v>0</v>
      </c>
      <c r="DB147">
        <v>54</v>
      </c>
      <c r="DC147">
        <v>89</v>
      </c>
      <c r="DD147">
        <v>0</v>
      </c>
      <c r="DE147">
        <v>7.291666666666663E-2</v>
      </c>
      <c r="DF147">
        <v>0</v>
      </c>
    </row>
    <row r="148" spans="1:110" x14ac:dyDescent="0.3">
      <c r="A148" s="129">
        <v>0</v>
      </c>
      <c r="B148" s="131">
        <v>0</v>
      </c>
      <c r="C148" s="170">
        <v>1.7</v>
      </c>
      <c r="D148" s="171">
        <v>58</v>
      </c>
      <c r="E148" s="130">
        <v>19</v>
      </c>
      <c r="F148" s="203">
        <v>0.44700000000000001</v>
      </c>
      <c r="G148" s="130">
        <v>20</v>
      </c>
      <c r="H148" s="130">
        <v>4</v>
      </c>
      <c r="I148" s="130">
        <v>129</v>
      </c>
      <c r="J148" s="130">
        <v>43</v>
      </c>
      <c r="K148" s="130">
        <v>10</v>
      </c>
      <c r="L148" s="130">
        <v>3</v>
      </c>
      <c r="M148" s="204">
        <v>42</v>
      </c>
      <c r="N148" s="171">
        <v>35</v>
      </c>
      <c r="O148" s="172">
        <v>178</v>
      </c>
      <c r="P148" s="172">
        <v>184</v>
      </c>
      <c r="Q148" s="170">
        <v>8.1</v>
      </c>
      <c r="R148" s="130">
        <v>1</v>
      </c>
      <c r="S148" s="208"/>
      <c r="T148" s="208"/>
      <c r="U148" s="208"/>
      <c r="V148" s="208"/>
      <c r="W148" s="208"/>
      <c r="X148" s="208"/>
      <c r="Y148" s="208"/>
      <c r="Z148" s="208"/>
      <c r="AA148" s="208"/>
      <c r="AB148" s="208"/>
      <c r="AC148" s="208"/>
      <c r="AD148" s="208"/>
      <c r="AE148" s="208"/>
      <c r="AF148" s="208"/>
      <c r="AG148" s="208"/>
      <c r="AH148" s="208"/>
      <c r="AI148" s="208"/>
      <c r="AJ148" s="208"/>
      <c r="AK148" s="208"/>
      <c r="AL148" s="208"/>
      <c r="AM148" s="208"/>
      <c r="AN148" s="208"/>
      <c r="AO148" s="208"/>
      <c r="AP148" s="208"/>
      <c r="AR148">
        <v>1</v>
      </c>
      <c r="AS148">
        <v>1</v>
      </c>
      <c r="AT148">
        <v>3.4</v>
      </c>
      <c r="AU148">
        <v>84</v>
      </c>
      <c r="AV148">
        <v>9</v>
      </c>
      <c r="AW148">
        <v>1.2589999999999999</v>
      </c>
      <c r="AX148">
        <v>175</v>
      </c>
      <c r="AY148">
        <v>1</v>
      </c>
      <c r="AZ148">
        <v>84</v>
      </c>
      <c r="BA148">
        <v>31</v>
      </c>
      <c r="BB148">
        <v>8</v>
      </c>
      <c r="BC148">
        <v>2</v>
      </c>
      <c r="BD148">
        <v>37</v>
      </c>
      <c r="BE148">
        <v>76</v>
      </c>
      <c r="BF148">
        <v>183</v>
      </c>
      <c r="BG148">
        <v>190</v>
      </c>
      <c r="BH148">
        <v>15.9</v>
      </c>
      <c r="BI148" s="117">
        <v>1</v>
      </c>
      <c r="BJ148" s="113">
        <v>0</v>
      </c>
      <c r="BK148" s="118">
        <v>1</v>
      </c>
      <c r="BL148">
        <v>1</v>
      </c>
      <c r="BM148">
        <v>0.63370219644400982</v>
      </c>
      <c r="BN148" s="117">
        <v>0.63370219644400982</v>
      </c>
      <c r="BO148" s="118">
        <v>0.36629780355599018</v>
      </c>
      <c r="BP148" s="117">
        <v>-0.45617615659585131</v>
      </c>
      <c r="BQ148" s="118">
        <v>100</v>
      </c>
      <c r="BR148">
        <v>0.57802830037745356</v>
      </c>
      <c r="CY148">
        <v>0.94764200960890277</v>
      </c>
      <c r="CZ148">
        <v>0</v>
      </c>
      <c r="DA148">
        <v>1</v>
      </c>
      <c r="DB148">
        <v>54</v>
      </c>
      <c r="DC148">
        <v>90</v>
      </c>
      <c r="DD148">
        <v>0</v>
      </c>
      <c r="DE148">
        <v>6.25E-2</v>
      </c>
      <c r="DF148">
        <v>0</v>
      </c>
    </row>
    <row r="149" spans="1:110" x14ac:dyDescent="0.3">
      <c r="A149" s="129">
        <v>1</v>
      </c>
      <c r="B149" s="131">
        <v>0</v>
      </c>
      <c r="C149" s="170">
        <v>2.9</v>
      </c>
      <c r="D149" s="171">
        <v>66</v>
      </c>
      <c r="E149" s="130">
        <v>17</v>
      </c>
      <c r="F149" s="203">
        <v>2.62</v>
      </c>
      <c r="G149" s="130">
        <v>103</v>
      </c>
      <c r="H149" s="130">
        <v>2</v>
      </c>
      <c r="I149" s="130">
        <v>102</v>
      </c>
      <c r="J149" s="130">
        <v>39</v>
      </c>
      <c r="K149" s="130">
        <v>8</v>
      </c>
      <c r="L149" s="130">
        <v>3</v>
      </c>
      <c r="M149" s="204">
        <v>50</v>
      </c>
      <c r="N149" s="171">
        <v>48</v>
      </c>
      <c r="O149" s="172">
        <v>166</v>
      </c>
      <c r="P149" s="172">
        <v>172</v>
      </c>
      <c r="Q149" s="170">
        <v>13.6</v>
      </c>
      <c r="R149" s="130">
        <v>0</v>
      </c>
      <c r="S149" s="208"/>
      <c r="T149" s="208"/>
      <c r="U149" s="208"/>
      <c r="V149" s="208"/>
      <c r="W149" s="208"/>
      <c r="X149" s="208"/>
      <c r="Y149" s="208"/>
      <c r="Z149" s="208"/>
      <c r="AA149" s="208"/>
      <c r="AB149" s="208"/>
      <c r="AC149" s="208"/>
      <c r="AD149" s="208"/>
      <c r="AE149" s="208"/>
      <c r="AF149" s="208"/>
      <c r="AG149" s="208"/>
      <c r="AH149" s="208"/>
      <c r="AI149" s="208"/>
      <c r="AJ149" s="208"/>
      <c r="AK149" s="208"/>
      <c r="AL149" s="208"/>
      <c r="AM149" s="208"/>
      <c r="AN149" s="208"/>
      <c r="AO149" s="208"/>
      <c r="AP149" s="208"/>
      <c r="AR149">
        <v>1</v>
      </c>
      <c r="AS149">
        <v>1</v>
      </c>
      <c r="AT149">
        <v>3.4</v>
      </c>
      <c r="AU149">
        <v>85</v>
      </c>
      <c r="AV149">
        <v>12</v>
      </c>
      <c r="AW149">
        <v>1.86</v>
      </c>
      <c r="AX149">
        <v>311</v>
      </c>
      <c r="AY149">
        <v>2</v>
      </c>
      <c r="AZ149">
        <v>124</v>
      </c>
      <c r="BA149">
        <v>37</v>
      </c>
      <c r="BB149">
        <v>13</v>
      </c>
      <c r="BC149">
        <v>2</v>
      </c>
      <c r="BD149">
        <v>42</v>
      </c>
      <c r="BE149">
        <v>62</v>
      </c>
      <c r="BF149">
        <v>164</v>
      </c>
      <c r="BG149">
        <v>172</v>
      </c>
      <c r="BH149">
        <v>16.899999999999999</v>
      </c>
      <c r="BI149" s="117">
        <v>1</v>
      </c>
      <c r="BJ149" s="113">
        <v>0</v>
      </c>
      <c r="BK149" s="118">
        <v>1</v>
      </c>
      <c r="BL149">
        <v>1</v>
      </c>
      <c r="BM149">
        <v>0.89378694101355372</v>
      </c>
      <c r="BN149" s="117">
        <v>0.89378694101355372</v>
      </c>
      <c r="BO149" s="118">
        <v>0.10621305898644628</v>
      </c>
      <c r="BP149" s="117">
        <v>-0.11228785322551053</v>
      </c>
      <c r="BQ149" s="118">
        <v>100</v>
      </c>
      <c r="BR149">
        <v>0.11883487452390024</v>
      </c>
      <c r="CY149">
        <v>0.94856569317785877</v>
      </c>
      <c r="CZ149">
        <v>0</v>
      </c>
      <c r="DA149">
        <v>1</v>
      </c>
      <c r="DB149">
        <v>54</v>
      </c>
      <c r="DC149">
        <v>91</v>
      </c>
      <c r="DD149">
        <v>0</v>
      </c>
      <c r="DE149">
        <v>5.208333333333337E-2</v>
      </c>
      <c r="DF149">
        <v>0</v>
      </c>
    </row>
    <row r="150" spans="1:110" x14ac:dyDescent="0.3">
      <c r="A150" s="129">
        <v>0</v>
      </c>
      <c r="B150" s="131">
        <v>0</v>
      </c>
      <c r="C150" s="170">
        <v>2</v>
      </c>
      <c r="D150" s="171">
        <v>55</v>
      </c>
      <c r="E150" s="130">
        <v>8</v>
      </c>
      <c r="F150" s="203">
        <v>1.1679999999999999</v>
      </c>
      <c r="G150" s="130">
        <v>120</v>
      </c>
      <c r="H150" s="130">
        <v>3</v>
      </c>
      <c r="I150" s="130">
        <v>114</v>
      </c>
      <c r="J150" s="130">
        <v>52</v>
      </c>
      <c r="K150" s="130">
        <v>10</v>
      </c>
      <c r="L150" s="130">
        <v>3</v>
      </c>
      <c r="M150" s="204">
        <v>40</v>
      </c>
      <c r="N150" s="171">
        <v>34</v>
      </c>
      <c r="O150" s="172">
        <v>174</v>
      </c>
      <c r="P150" s="172">
        <v>182</v>
      </c>
      <c r="Q150" s="170">
        <v>10</v>
      </c>
      <c r="R150" s="130">
        <v>1</v>
      </c>
      <c r="S150" s="208"/>
      <c r="T150" s="208"/>
      <c r="U150" s="208"/>
      <c r="V150" s="208"/>
      <c r="W150" s="208"/>
      <c r="X150" s="208"/>
      <c r="Y150" s="208"/>
      <c r="Z150" s="208"/>
      <c r="AA150" s="208"/>
      <c r="AB150" s="208"/>
      <c r="AC150" s="208"/>
      <c r="AD150" s="208"/>
      <c r="AE150" s="208"/>
      <c r="AF150" s="208"/>
      <c r="AG150" s="208"/>
      <c r="AH150" s="208"/>
      <c r="AI150" s="208"/>
      <c r="AJ150" s="208"/>
      <c r="AK150" s="208"/>
      <c r="AL150" s="208"/>
      <c r="AM150" s="208"/>
      <c r="AN150" s="208"/>
      <c r="AO150" s="208"/>
      <c r="AP150" s="208"/>
      <c r="AR150">
        <v>1</v>
      </c>
      <c r="AS150">
        <v>1</v>
      </c>
      <c r="AT150">
        <v>3.6</v>
      </c>
      <c r="AU150">
        <v>88</v>
      </c>
      <c r="AV150">
        <v>12</v>
      </c>
      <c r="AW150">
        <v>1.6</v>
      </c>
      <c r="AX150">
        <v>282</v>
      </c>
      <c r="AY150">
        <v>0</v>
      </c>
      <c r="AZ150">
        <v>72</v>
      </c>
      <c r="BA150">
        <v>39</v>
      </c>
      <c r="BB150">
        <v>18</v>
      </c>
      <c r="BC150">
        <v>1</v>
      </c>
      <c r="BD150">
        <v>41</v>
      </c>
      <c r="BE150">
        <v>29</v>
      </c>
      <c r="BF150">
        <v>175</v>
      </c>
      <c r="BG150">
        <v>185</v>
      </c>
      <c r="BH150">
        <v>18.2</v>
      </c>
      <c r="BI150" s="117">
        <v>1</v>
      </c>
      <c r="BJ150" s="113">
        <v>0</v>
      </c>
      <c r="BK150" s="118">
        <v>1</v>
      </c>
      <c r="BL150">
        <v>1</v>
      </c>
      <c r="BM150">
        <v>0.79517762543486536</v>
      </c>
      <c r="BN150" s="117">
        <v>0.79517762543486536</v>
      </c>
      <c r="BO150" s="118">
        <v>0.20482237456513464</v>
      </c>
      <c r="BP150" s="117">
        <v>-0.22918976106421621</v>
      </c>
      <c r="BQ150" s="118">
        <v>100</v>
      </c>
      <c r="BR150">
        <v>0.25758065621265658</v>
      </c>
      <c r="CY150">
        <v>0.9613430872520401</v>
      </c>
      <c r="CZ150">
        <v>0</v>
      </c>
      <c r="DA150">
        <v>1</v>
      </c>
      <c r="DB150">
        <v>54</v>
      </c>
      <c r="DC150">
        <v>92</v>
      </c>
      <c r="DD150">
        <v>0</v>
      </c>
      <c r="DE150">
        <v>4.166666666666663E-2</v>
      </c>
      <c r="DF150">
        <v>0</v>
      </c>
    </row>
    <row r="151" spans="1:110" x14ac:dyDescent="0.3">
      <c r="A151" s="129">
        <v>1</v>
      </c>
      <c r="B151" s="131">
        <v>0</v>
      </c>
      <c r="C151" s="170">
        <v>2.2000000000000002</v>
      </c>
      <c r="D151" s="171">
        <v>60</v>
      </c>
      <c r="E151" s="130">
        <v>9</v>
      </c>
      <c r="F151" s="203">
        <v>3.2000000000000001E-2</v>
      </c>
      <c r="G151" s="130">
        <v>102</v>
      </c>
      <c r="H151" s="130">
        <v>5</v>
      </c>
      <c r="I151" s="130">
        <v>135</v>
      </c>
      <c r="J151" s="130">
        <v>35</v>
      </c>
      <c r="K151" s="130">
        <v>8</v>
      </c>
      <c r="L151" s="130">
        <v>2</v>
      </c>
      <c r="M151" s="204">
        <v>32</v>
      </c>
      <c r="N151" s="171">
        <v>37</v>
      </c>
      <c r="O151" s="172">
        <v>178</v>
      </c>
      <c r="P151" s="172">
        <v>185</v>
      </c>
      <c r="Q151" s="170">
        <v>11.6</v>
      </c>
      <c r="R151" s="130">
        <v>1</v>
      </c>
      <c r="S151" s="208"/>
      <c r="T151" s="208"/>
      <c r="U151" s="208"/>
      <c r="V151" s="208"/>
      <c r="W151" s="208"/>
      <c r="X151" s="208"/>
      <c r="Y151" s="208"/>
      <c r="Z151" s="208"/>
      <c r="AA151" s="208"/>
      <c r="AB151" s="208"/>
      <c r="AC151" s="208"/>
      <c r="AD151" s="208"/>
      <c r="AE151" s="208"/>
      <c r="AF151" s="208"/>
      <c r="AG151" s="208"/>
      <c r="AH151" s="208"/>
      <c r="AI151" s="208"/>
      <c r="AJ151" s="208"/>
      <c r="AK151" s="208"/>
      <c r="AL151" s="208"/>
      <c r="AM151" s="208"/>
      <c r="AN151" s="208"/>
      <c r="AO151" s="208"/>
      <c r="AP151" s="208"/>
      <c r="AR151">
        <v>1</v>
      </c>
      <c r="AS151">
        <v>1</v>
      </c>
      <c r="AT151">
        <v>3.6</v>
      </c>
      <c r="AU151">
        <v>89</v>
      </c>
      <c r="AV151">
        <v>8</v>
      </c>
      <c r="AW151">
        <v>1.018</v>
      </c>
      <c r="AX151">
        <v>348</v>
      </c>
      <c r="AY151">
        <v>0</v>
      </c>
      <c r="AZ151">
        <v>98</v>
      </c>
      <c r="BA151">
        <v>36</v>
      </c>
      <c r="BB151">
        <v>12</v>
      </c>
      <c r="BC151">
        <v>1</v>
      </c>
      <c r="BD151">
        <v>40</v>
      </c>
      <c r="BE151">
        <v>57</v>
      </c>
      <c r="BF151">
        <v>184</v>
      </c>
      <c r="BG151">
        <v>195</v>
      </c>
      <c r="BH151">
        <v>23.5</v>
      </c>
      <c r="BI151" s="117">
        <v>1</v>
      </c>
      <c r="BJ151" s="113">
        <v>0</v>
      </c>
      <c r="BK151" s="118">
        <v>1</v>
      </c>
      <c r="BL151">
        <v>1</v>
      </c>
      <c r="BM151">
        <v>0.7011332367580646</v>
      </c>
      <c r="BN151" s="117">
        <v>0.7011332367580646</v>
      </c>
      <c r="BO151" s="118">
        <v>0.2988667632419354</v>
      </c>
      <c r="BP151" s="117">
        <v>-0.35505734330598748</v>
      </c>
      <c r="BQ151" s="118">
        <v>100</v>
      </c>
      <c r="BR151">
        <v>0.42626243853999946</v>
      </c>
      <c r="CY151">
        <v>0.97372826225940967</v>
      </c>
      <c r="CZ151">
        <v>0</v>
      </c>
      <c r="DA151">
        <v>1</v>
      </c>
      <c r="DB151">
        <v>54</v>
      </c>
      <c r="DC151">
        <v>93</v>
      </c>
      <c r="DD151">
        <v>0</v>
      </c>
      <c r="DE151">
        <v>3.125E-2</v>
      </c>
      <c r="DF151">
        <v>0</v>
      </c>
    </row>
    <row r="152" spans="1:110" x14ac:dyDescent="0.3">
      <c r="AR152">
        <v>1</v>
      </c>
      <c r="AS152">
        <v>1</v>
      </c>
      <c r="AT152">
        <v>3.7</v>
      </c>
      <c r="AU152">
        <v>102</v>
      </c>
      <c r="AV152">
        <v>12</v>
      </c>
      <c r="AW152">
        <v>8.4000000000000005E-2</v>
      </c>
      <c r="AX152">
        <v>249</v>
      </c>
      <c r="AY152">
        <v>2</v>
      </c>
      <c r="AZ152">
        <v>86</v>
      </c>
      <c r="BA152">
        <v>38</v>
      </c>
      <c r="BB152">
        <v>11</v>
      </c>
      <c r="BC152">
        <v>2</v>
      </c>
      <c r="BD152">
        <v>32</v>
      </c>
      <c r="BE152">
        <v>114</v>
      </c>
      <c r="BF152">
        <v>170</v>
      </c>
      <c r="BG152">
        <v>177</v>
      </c>
      <c r="BH152">
        <v>16.3</v>
      </c>
      <c r="BI152" s="117">
        <v>1</v>
      </c>
      <c r="BJ152" s="113">
        <v>0</v>
      </c>
      <c r="BK152" s="118">
        <v>1</v>
      </c>
      <c r="BL152">
        <v>1</v>
      </c>
      <c r="BM152">
        <v>0.69632262006605772</v>
      </c>
      <c r="BN152" s="117">
        <v>0.69632262006605772</v>
      </c>
      <c r="BO152" s="118">
        <v>0.30367737993394228</v>
      </c>
      <c r="BP152" s="117">
        <v>-0.36194219146901313</v>
      </c>
      <c r="BQ152" s="118">
        <v>100</v>
      </c>
      <c r="BR152">
        <v>0.4361159198090297</v>
      </c>
      <c r="CY152">
        <v>0.97411634097392352</v>
      </c>
      <c r="CZ152">
        <v>0</v>
      </c>
      <c r="DA152">
        <v>1</v>
      </c>
      <c r="DB152">
        <v>54</v>
      </c>
      <c r="DC152">
        <v>94</v>
      </c>
      <c r="DD152">
        <v>0</v>
      </c>
      <c r="DE152">
        <v>2.083333333333337E-2</v>
      </c>
      <c r="DF152">
        <v>0</v>
      </c>
    </row>
    <row r="153" spans="1:110" x14ac:dyDescent="0.3">
      <c r="AR153">
        <v>1</v>
      </c>
      <c r="AS153">
        <v>1</v>
      </c>
      <c r="AT153">
        <v>3.8</v>
      </c>
      <c r="AU153">
        <v>99</v>
      </c>
      <c r="AV153">
        <v>9</v>
      </c>
      <c r="AW153">
        <v>1.76</v>
      </c>
      <c r="AX153">
        <v>369</v>
      </c>
      <c r="AY153">
        <v>4</v>
      </c>
      <c r="AZ153">
        <v>85</v>
      </c>
      <c r="BA153">
        <v>38</v>
      </c>
      <c r="BB153">
        <v>12</v>
      </c>
      <c r="BC153">
        <v>2</v>
      </c>
      <c r="BD153">
        <v>38</v>
      </c>
      <c r="BE153">
        <v>68</v>
      </c>
      <c r="BF153">
        <v>163</v>
      </c>
      <c r="BG153">
        <v>170</v>
      </c>
      <c r="BH153">
        <v>19.5</v>
      </c>
      <c r="BI153" s="119">
        <v>0</v>
      </c>
      <c r="BJ153" s="120">
        <v>1</v>
      </c>
      <c r="BK153" s="118">
        <v>1</v>
      </c>
      <c r="BL153">
        <v>0</v>
      </c>
      <c r="BM153">
        <v>0.92874940263157135</v>
      </c>
      <c r="BN153" s="117">
        <v>0.92874940263157135</v>
      </c>
      <c r="BO153" s="118">
        <v>7.1250597368428648E-2</v>
      </c>
      <c r="BP153" s="117">
        <v>-2.6415520757502269</v>
      </c>
      <c r="BQ153" s="118">
        <v>0</v>
      </c>
      <c r="BR153">
        <v>13.034970048449066</v>
      </c>
      <c r="CY153">
        <v>0.97799537119248847</v>
      </c>
      <c r="CZ153">
        <v>0</v>
      </c>
      <c r="DA153">
        <v>1</v>
      </c>
      <c r="DB153">
        <v>54</v>
      </c>
      <c r="DC153">
        <v>95</v>
      </c>
      <c r="DD153">
        <v>0</v>
      </c>
      <c r="DE153">
        <v>1.041666666666663E-2</v>
      </c>
      <c r="DF153">
        <v>0</v>
      </c>
    </row>
    <row r="154" spans="1:110" x14ac:dyDescent="0.3">
      <c r="AR154" s="112"/>
      <c r="AS154" s="112"/>
      <c r="AT154" s="112"/>
      <c r="AU154" s="112"/>
      <c r="AV154" s="112"/>
      <c r="AW154" s="112"/>
      <c r="AX154" s="112"/>
      <c r="AY154" s="112"/>
      <c r="AZ154" s="112"/>
      <c r="BA154" s="112"/>
      <c r="BB154" s="112"/>
      <c r="BC154" s="112"/>
      <c r="BD154" s="112"/>
      <c r="BE154" s="112"/>
      <c r="BF154" s="112"/>
      <c r="BG154" s="112"/>
      <c r="BH154" s="112"/>
      <c r="BI154" s="112">
        <v>96</v>
      </c>
      <c r="BJ154" s="112">
        <v>54</v>
      </c>
      <c r="BK154" s="199">
        <v>150</v>
      </c>
      <c r="BL154" s="199"/>
      <c r="BM154" s="199"/>
      <c r="BN154" s="199">
        <v>95.999999999999929</v>
      </c>
      <c r="BO154" s="199">
        <v>54.000000000000043</v>
      </c>
      <c r="BP154" s="199">
        <v>-82.207911938865976</v>
      </c>
      <c r="BQ154" s="199">
        <v>70.666666666666671</v>
      </c>
      <c r="BR154" s="199">
        <v>155.45639923495867</v>
      </c>
      <c r="CY154" s="111">
        <v>0.97932633548715753</v>
      </c>
      <c r="CZ154" s="111">
        <v>0</v>
      </c>
      <c r="DA154" s="111">
        <v>1</v>
      </c>
      <c r="DB154" s="111">
        <v>54</v>
      </c>
      <c r="DC154" s="111">
        <v>96</v>
      </c>
      <c r="DD154" s="111">
        <v>0</v>
      </c>
      <c r="DE154" s="111">
        <v>0</v>
      </c>
      <c r="DF154" s="111">
        <v>0</v>
      </c>
    </row>
    <row r="155" spans="1:110" x14ac:dyDescent="0.3">
      <c r="DF155">
        <v>0.76118827160493829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254A5-9E45-4BEB-93DB-ED748C37FD0B}">
  <dimension ref="A1:CM155"/>
  <sheetViews>
    <sheetView showGridLines="0" workbookViewId="0"/>
  </sheetViews>
  <sheetFormatPr defaultRowHeight="14.4" x14ac:dyDescent="0.3"/>
  <cols>
    <col min="19" max="19" width="13.21875" bestFit="1" customWidth="1"/>
  </cols>
  <sheetData>
    <row r="1" spans="1:91" x14ac:dyDescent="0.3">
      <c r="A1" s="134" t="s">
        <v>48</v>
      </c>
      <c r="B1" s="136" t="s">
        <v>54</v>
      </c>
      <c r="C1" s="135" t="s">
        <v>40</v>
      </c>
      <c r="D1" s="135" t="s">
        <v>41</v>
      </c>
      <c r="E1" s="135" t="s">
        <v>42</v>
      </c>
      <c r="F1" s="135" t="s">
        <v>43</v>
      </c>
      <c r="G1" s="135" t="s">
        <v>44</v>
      </c>
      <c r="H1" s="135" t="s">
        <v>45</v>
      </c>
      <c r="I1" s="135" t="s">
        <v>46</v>
      </c>
      <c r="J1" s="135" t="s">
        <v>49</v>
      </c>
      <c r="K1" s="135" t="s">
        <v>50</v>
      </c>
      <c r="L1" s="135" t="s">
        <v>51</v>
      </c>
      <c r="M1" s="135" t="s">
        <v>52</v>
      </c>
      <c r="N1" s="135" t="s">
        <v>53</v>
      </c>
      <c r="O1" s="135" t="s">
        <v>56</v>
      </c>
      <c r="P1" s="135" t="s">
        <v>39</v>
      </c>
      <c r="Q1" s="134" t="s">
        <v>47</v>
      </c>
      <c r="S1" t="s">
        <v>179</v>
      </c>
      <c r="T1" s="122">
        <v>-98.012729219055274</v>
      </c>
      <c r="V1" t="s">
        <v>193</v>
      </c>
      <c r="AA1" t="s">
        <v>168</v>
      </c>
      <c r="CF1" t="s">
        <v>198</v>
      </c>
    </row>
    <row r="2" spans="1:91" ht="15" thickBot="1" x14ac:dyDescent="0.35">
      <c r="A2" s="129">
        <v>0</v>
      </c>
      <c r="B2" s="131">
        <v>1</v>
      </c>
      <c r="C2" s="170">
        <v>2.2999999999999998</v>
      </c>
      <c r="D2" s="171">
        <v>60</v>
      </c>
      <c r="E2" s="130">
        <v>10</v>
      </c>
      <c r="F2" s="203">
        <v>0.71199999999999997</v>
      </c>
      <c r="G2" s="130">
        <v>171</v>
      </c>
      <c r="H2" s="130">
        <v>3</v>
      </c>
      <c r="I2" s="130">
        <v>110</v>
      </c>
      <c r="J2" s="130">
        <v>33</v>
      </c>
      <c r="K2" s="130">
        <v>12</v>
      </c>
      <c r="L2" s="130">
        <v>2</v>
      </c>
      <c r="M2" s="204">
        <v>38</v>
      </c>
      <c r="N2" s="171">
        <v>46</v>
      </c>
      <c r="O2" s="172">
        <v>178</v>
      </c>
      <c r="P2" s="170">
        <v>12.5</v>
      </c>
      <c r="Q2" s="130">
        <v>1</v>
      </c>
      <c r="R2" s="208"/>
      <c r="S2" t="s">
        <v>180</v>
      </c>
      <c r="T2" s="124">
        <v>-82.254193326419838</v>
      </c>
      <c r="U2" s="208"/>
    </row>
    <row r="3" spans="1:91" ht="15" thickTop="1" x14ac:dyDescent="0.3">
      <c r="A3" s="129">
        <v>0</v>
      </c>
      <c r="B3" s="131">
        <v>1</v>
      </c>
      <c r="C3" s="170">
        <v>2.7</v>
      </c>
      <c r="D3" s="171">
        <v>69</v>
      </c>
      <c r="E3" s="130">
        <v>8</v>
      </c>
      <c r="F3" s="203">
        <v>9.0999999999999998E-2</v>
      </c>
      <c r="G3" s="130">
        <v>213</v>
      </c>
      <c r="H3" s="130">
        <v>3</v>
      </c>
      <c r="I3" s="130">
        <v>134</v>
      </c>
      <c r="J3" s="130">
        <v>33</v>
      </c>
      <c r="K3" s="130">
        <v>16</v>
      </c>
      <c r="L3" s="130">
        <v>1</v>
      </c>
      <c r="M3" s="204">
        <v>36</v>
      </c>
      <c r="N3" s="171">
        <v>73</v>
      </c>
      <c r="O3" s="172">
        <v>178</v>
      </c>
      <c r="P3" s="170">
        <v>14.5</v>
      </c>
      <c r="Q3" s="130">
        <v>1</v>
      </c>
      <c r="R3" s="208"/>
      <c r="U3" s="208"/>
      <c r="W3" s="47" t="s">
        <v>194</v>
      </c>
      <c r="X3" s="47" t="s">
        <v>195</v>
      </c>
      <c r="AA3" s="198" t="s">
        <v>48</v>
      </c>
      <c r="AB3" s="198" t="s">
        <v>54</v>
      </c>
      <c r="AC3" s="198" t="s">
        <v>40</v>
      </c>
      <c r="AD3" s="198" t="s">
        <v>41</v>
      </c>
      <c r="AE3" s="198" t="s">
        <v>42</v>
      </c>
      <c r="AF3" s="198" t="s">
        <v>43</v>
      </c>
      <c r="AG3" s="198" t="s">
        <v>44</v>
      </c>
      <c r="AH3" s="198" t="s">
        <v>45</v>
      </c>
      <c r="AI3" s="198" t="s">
        <v>46</v>
      </c>
      <c r="AJ3" s="198" t="s">
        <v>49</v>
      </c>
      <c r="AK3" s="198" t="s">
        <v>50</v>
      </c>
      <c r="AL3" s="198" t="s">
        <v>51</v>
      </c>
      <c r="AM3" s="198" t="s">
        <v>52</v>
      </c>
      <c r="AN3" s="198" t="s">
        <v>53</v>
      </c>
      <c r="AO3" s="198" t="s">
        <v>56</v>
      </c>
      <c r="AP3" s="198" t="s">
        <v>39</v>
      </c>
      <c r="AQ3" s="198" t="s">
        <v>169</v>
      </c>
      <c r="AR3" s="198" t="s">
        <v>170</v>
      </c>
      <c r="AS3" s="198" t="s">
        <v>103</v>
      </c>
      <c r="AT3" s="198" t="s">
        <v>171</v>
      </c>
      <c r="AU3" s="198" t="s">
        <v>172</v>
      </c>
      <c r="AV3" s="198" t="s">
        <v>173</v>
      </c>
      <c r="AW3" s="198" t="s">
        <v>174</v>
      </c>
      <c r="AX3" s="198" t="s">
        <v>175</v>
      </c>
      <c r="AY3" s="198" t="s">
        <v>176</v>
      </c>
      <c r="AZ3" s="198" t="s">
        <v>177</v>
      </c>
      <c r="BB3" t="s">
        <v>178</v>
      </c>
      <c r="BG3" t="s">
        <v>187</v>
      </c>
      <c r="BY3" t="s">
        <v>192</v>
      </c>
      <c r="CF3" s="125" t="s">
        <v>172</v>
      </c>
      <c r="CG3" s="125" t="s">
        <v>170</v>
      </c>
      <c r="CH3" s="125" t="s">
        <v>169</v>
      </c>
      <c r="CI3" s="125" t="s">
        <v>199</v>
      </c>
      <c r="CJ3" s="125" t="s">
        <v>200</v>
      </c>
      <c r="CK3" s="125" t="s">
        <v>201</v>
      </c>
      <c r="CL3" s="125" t="s">
        <v>202</v>
      </c>
      <c r="CM3" s="125" t="s">
        <v>203</v>
      </c>
    </row>
    <row r="4" spans="1:91" x14ac:dyDescent="0.3">
      <c r="A4" s="129">
        <v>1</v>
      </c>
      <c r="B4" s="131">
        <v>1</v>
      </c>
      <c r="C4" s="170">
        <v>3.1</v>
      </c>
      <c r="D4" s="171">
        <v>79</v>
      </c>
      <c r="E4" s="130">
        <v>7</v>
      </c>
      <c r="F4" s="203">
        <v>1.72</v>
      </c>
      <c r="G4" s="130">
        <v>255</v>
      </c>
      <c r="H4" s="130">
        <v>1</v>
      </c>
      <c r="I4" s="130">
        <v>98</v>
      </c>
      <c r="J4" s="130">
        <v>40</v>
      </c>
      <c r="K4" s="130">
        <v>13</v>
      </c>
      <c r="L4" s="130">
        <v>2</v>
      </c>
      <c r="M4" s="204">
        <v>39</v>
      </c>
      <c r="N4" s="171">
        <v>64</v>
      </c>
      <c r="O4" s="172">
        <v>188</v>
      </c>
      <c r="P4" s="170">
        <v>19</v>
      </c>
      <c r="Q4" s="130">
        <v>1</v>
      </c>
      <c r="R4" s="208"/>
      <c r="S4" t="s">
        <v>181</v>
      </c>
      <c r="T4" s="122">
        <v>31.517071785270872</v>
      </c>
      <c r="U4" s="208"/>
      <c r="V4" t="s">
        <v>173</v>
      </c>
      <c r="W4" s="114">
        <v>83</v>
      </c>
      <c r="X4" s="116">
        <v>31</v>
      </c>
      <c r="Y4">
        <v>114</v>
      </c>
      <c r="AA4">
        <v>0</v>
      </c>
      <c r="AB4">
        <v>0</v>
      </c>
      <c r="AC4">
        <v>1.5</v>
      </c>
      <c r="AD4">
        <v>35</v>
      </c>
      <c r="AE4">
        <v>6</v>
      </c>
      <c r="AF4">
        <v>4.7E-2</v>
      </c>
      <c r="AG4">
        <v>65</v>
      </c>
      <c r="AH4">
        <v>4</v>
      </c>
      <c r="AI4">
        <v>88</v>
      </c>
      <c r="AJ4">
        <v>27</v>
      </c>
      <c r="AK4">
        <v>5</v>
      </c>
      <c r="AL4">
        <v>6</v>
      </c>
      <c r="AM4">
        <v>37</v>
      </c>
      <c r="AN4">
        <v>16</v>
      </c>
      <c r="AO4">
        <v>186</v>
      </c>
      <c r="AP4">
        <v>7.9</v>
      </c>
      <c r="AQ4" s="117">
        <v>1</v>
      </c>
      <c r="AR4" s="113">
        <v>0</v>
      </c>
      <c r="AS4" s="118">
        <v>1</v>
      </c>
      <c r="AT4">
        <v>1</v>
      </c>
      <c r="AU4">
        <v>0.71026384365909156</v>
      </c>
      <c r="AV4" s="114">
        <v>0.71026384365909156</v>
      </c>
      <c r="AW4" s="116">
        <v>0.28973615634090844</v>
      </c>
      <c r="AX4" s="114">
        <v>-0.34211876718951068</v>
      </c>
      <c r="AY4" s="116">
        <v>100</v>
      </c>
      <c r="AZ4">
        <v>0.40792750317721982</v>
      </c>
      <c r="BG4" s="114">
        <v>82.18299766153153</v>
      </c>
      <c r="BH4" s="115">
        <v>8.7925340012397615E-2</v>
      </c>
      <c r="BI4" s="115">
        <v>8.5386405493140888E-2</v>
      </c>
      <c r="BJ4" s="115">
        <v>-0.70935445456113422</v>
      </c>
      <c r="BK4" s="115">
        <v>-4.4921253509043356E-3</v>
      </c>
      <c r="BL4" s="115">
        <v>-8.0412910875807361E-2</v>
      </c>
      <c r="BM4" s="115">
        <v>-0.97197918621778412</v>
      </c>
      <c r="BN4" s="115">
        <v>-6.8542140300189569E-2</v>
      </c>
      <c r="BO4" s="115">
        <v>-0.29175012114580273</v>
      </c>
      <c r="BP4" s="115">
        <v>-5.7486101725436493E-2</v>
      </c>
      <c r="BQ4" s="115">
        <v>-1.7913733844687682E-2</v>
      </c>
      <c r="BR4" s="115">
        <v>3.1783911995642671E-2</v>
      </c>
      <c r="BS4" s="115">
        <v>9.7762241879089093E-2</v>
      </c>
      <c r="BT4" s="115">
        <v>-2.9763349150209752E-2</v>
      </c>
      <c r="BU4" s="115">
        <v>-5.6557248914867516E-3</v>
      </c>
      <c r="BV4" s="115">
        <v>-0.4476114722393813</v>
      </c>
      <c r="BW4" s="116">
        <v>1.6746553062434393</v>
      </c>
      <c r="BY4" s="122">
        <v>1.6955131804286753E-13</v>
      </c>
      <c r="CI4">
        <v>0</v>
      </c>
      <c r="CJ4">
        <v>0</v>
      </c>
      <c r="CK4">
        <v>1</v>
      </c>
      <c r="CL4">
        <v>1</v>
      </c>
      <c r="CM4">
        <v>1.851851851851849E-2</v>
      </c>
    </row>
    <row r="5" spans="1:91" x14ac:dyDescent="0.3">
      <c r="A5" s="129">
        <v>1</v>
      </c>
      <c r="B5" s="131">
        <v>0</v>
      </c>
      <c r="C5" s="170">
        <v>2.6</v>
      </c>
      <c r="D5" s="171">
        <v>66</v>
      </c>
      <c r="E5" s="130">
        <v>7</v>
      </c>
      <c r="F5" s="203">
        <v>1.3720000000000001</v>
      </c>
      <c r="G5" s="130">
        <v>287</v>
      </c>
      <c r="H5" s="130">
        <v>1</v>
      </c>
      <c r="I5" s="130">
        <v>85</v>
      </c>
      <c r="J5" s="130">
        <v>29</v>
      </c>
      <c r="K5" s="130">
        <v>10</v>
      </c>
      <c r="L5" s="130">
        <v>2</v>
      </c>
      <c r="M5" s="204">
        <v>38</v>
      </c>
      <c r="N5" s="171">
        <v>66</v>
      </c>
      <c r="O5" s="172">
        <v>180</v>
      </c>
      <c r="P5" s="170">
        <v>18.2</v>
      </c>
      <c r="Q5" s="130">
        <v>1</v>
      </c>
      <c r="R5" s="208"/>
      <c r="S5" t="s">
        <v>105</v>
      </c>
      <c r="T5" s="123">
        <v>16</v>
      </c>
      <c r="U5" s="208"/>
      <c r="V5" t="s">
        <v>174</v>
      </c>
      <c r="W5" s="119">
        <v>13</v>
      </c>
      <c r="X5" s="121">
        <v>23</v>
      </c>
      <c r="Y5">
        <v>36</v>
      </c>
      <c r="AA5">
        <v>0</v>
      </c>
      <c r="AB5">
        <v>0</v>
      </c>
      <c r="AC5">
        <v>1.6</v>
      </c>
      <c r="AD5">
        <v>40</v>
      </c>
      <c r="AE5">
        <v>14</v>
      </c>
      <c r="AF5">
        <v>0.97599999999999998</v>
      </c>
      <c r="AG5">
        <v>82</v>
      </c>
      <c r="AH5">
        <v>2</v>
      </c>
      <c r="AI5">
        <v>101</v>
      </c>
      <c r="AJ5">
        <v>37</v>
      </c>
      <c r="AK5">
        <v>5</v>
      </c>
      <c r="AL5">
        <v>3</v>
      </c>
      <c r="AM5">
        <v>40</v>
      </c>
      <c r="AN5">
        <v>9</v>
      </c>
      <c r="AO5">
        <v>168</v>
      </c>
      <c r="AP5">
        <v>6.2</v>
      </c>
      <c r="AQ5" s="117">
        <v>0</v>
      </c>
      <c r="AR5" s="113">
        <v>1</v>
      </c>
      <c r="AS5" s="118">
        <v>1</v>
      </c>
      <c r="AT5">
        <v>0</v>
      </c>
      <c r="AU5">
        <v>0.55992497731344204</v>
      </c>
      <c r="AV5" s="117">
        <v>0.55992497731344204</v>
      </c>
      <c r="AW5" s="118">
        <v>0.44007502268655796</v>
      </c>
      <c r="AX5" s="117">
        <v>-0.82081006049853056</v>
      </c>
      <c r="AY5" s="118">
        <v>0</v>
      </c>
      <c r="AZ5">
        <v>1.2723398249126419</v>
      </c>
      <c r="BB5" s="122">
        <v>-13.47018843729775</v>
      </c>
      <c r="BG5" s="117">
        <v>8.7925340012514647E-2</v>
      </c>
      <c r="BH5" s="113">
        <v>0.24531722075294304</v>
      </c>
      <c r="BI5" s="113">
        <v>-2.513103200287576E-2</v>
      </c>
      <c r="BJ5" s="113">
        <v>1.1393264927483354E-2</v>
      </c>
      <c r="BK5" s="113">
        <v>-1.3372231941552754E-3</v>
      </c>
      <c r="BL5" s="113">
        <v>3.3244081462930719E-3</v>
      </c>
      <c r="BM5" s="113">
        <v>-5.3330370556183664E-3</v>
      </c>
      <c r="BN5" s="113">
        <v>-1.4328157521728321E-5</v>
      </c>
      <c r="BO5" s="113">
        <v>3.4891632214117041E-3</v>
      </c>
      <c r="BP5" s="113">
        <v>4.2446415082031142E-4</v>
      </c>
      <c r="BQ5" s="113">
        <v>1.1020750414966938E-3</v>
      </c>
      <c r="BR5" s="113">
        <v>-1.1667580750084876E-3</v>
      </c>
      <c r="BS5" s="113">
        <v>-1.7909933246436126E-3</v>
      </c>
      <c r="BT5" s="113">
        <v>-1.6794481681169481E-3</v>
      </c>
      <c r="BU5" s="113">
        <v>-7.5579049578251411E-4</v>
      </c>
      <c r="BV5" s="113">
        <v>-1.4161777936993919E-4</v>
      </c>
      <c r="BW5" s="118">
        <v>-1.0952614958151146E-2</v>
      </c>
      <c r="BY5" s="123">
        <v>9.9276287291561793E-16</v>
      </c>
      <c r="CF5">
        <v>0.12073831427108334</v>
      </c>
      <c r="CG5">
        <v>1</v>
      </c>
      <c r="CH5">
        <v>0</v>
      </c>
      <c r="CI5">
        <v>1</v>
      </c>
      <c r="CJ5">
        <v>0</v>
      </c>
      <c r="CK5">
        <v>0.98148148148148151</v>
      </c>
      <c r="CL5">
        <v>1</v>
      </c>
      <c r="CM5">
        <v>1.851851851851849E-2</v>
      </c>
    </row>
    <row r="6" spans="1:91" x14ac:dyDescent="0.3">
      <c r="A6" s="129">
        <v>0</v>
      </c>
      <c r="B6" s="131">
        <v>0</v>
      </c>
      <c r="C6" s="170">
        <v>2</v>
      </c>
      <c r="D6" s="171">
        <v>51</v>
      </c>
      <c r="E6" s="130">
        <v>15</v>
      </c>
      <c r="F6" s="203">
        <v>0.93500000000000005</v>
      </c>
      <c r="G6" s="130">
        <v>112</v>
      </c>
      <c r="H6" s="130">
        <v>4</v>
      </c>
      <c r="I6" s="130">
        <v>72</v>
      </c>
      <c r="J6" s="130">
        <v>36</v>
      </c>
      <c r="K6" s="130">
        <v>4</v>
      </c>
      <c r="L6" s="130">
        <v>3</v>
      </c>
      <c r="M6" s="204">
        <v>40</v>
      </c>
      <c r="N6" s="171">
        <v>29</v>
      </c>
      <c r="O6" s="172">
        <v>171</v>
      </c>
      <c r="P6" s="170">
        <v>7.6</v>
      </c>
      <c r="Q6" s="130">
        <v>1</v>
      </c>
      <c r="R6" s="208"/>
      <c r="S6" t="s">
        <v>164</v>
      </c>
      <c r="T6" s="123">
        <v>1.1549516052947224E-2</v>
      </c>
      <c r="U6" s="208"/>
      <c r="W6">
        <v>96</v>
      </c>
      <c r="X6">
        <v>54</v>
      </c>
      <c r="Y6">
        <v>150</v>
      </c>
      <c r="AA6">
        <v>0</v>
      </c>
      <c r="AB6">
        <v>0</v>
      </c>
      <c r="AC6">
        <v>1.6</v>
      </c>
      <c r="AD6">
        <v>41</v>
      </c>
      <c r="AE6">
        <v>12</v>
      </c>
      <c r="AF6">
        <v>0.879</v>
      </c>
      <c r="AG6">
        <v>112</v>
      </c>
      <c r="AH6">
        <v>2</v>
      </c>
      <c r="AI6">
        <v>120</v>
      </c>
      <c r="AJ6">
        <v>39</v>
      </c>
      <c r="AK6">
        <v>5</v>
      </c>
      <c r="AL6">
        <v>3</v>
      </c>
      <c r="AM6">
        <v>40</v>
      </c>
      <c r="AN6">
        <v>14</v>
      </c>
      <c r="AO6">
        <v>167</v>
      </c>
      <c r="AP6">
        <v>7.2</v>
      </c>
      <c r="AQ6" s="117">
        <v>0</v>
      </c>
      <c r="AR6" s="113">
        <v>1</v>
      </c>
      <c r="AS6" s="118">
        <v>1</v>
      </c>
      <c r="AT6">
        <v>0</v>
      </c>
      <c r="AU6">
        <v>0.54073517827855222</v>
      </c>
      <c r="AV6" s="117">
        <v>0.54073517827855222</v>
      </c>
      <c r="AW6" s="118">
        <v>0.45926482172144778</v>
      </c>
      <c r="AX6" s="117">
        <v>-0.7781282816538555</v>
      </c>
      <c r="AY6" s="118">
        <v>0</v>
      </c>
      <c r="AZ6">
        <v>1.1773929826624467</v>
      </c>
      <c r="BB6" s="123">
        <v>-0.57494298539106725</v>
      </c>
      <c r="BG6" s="117">
        <v>8.5386405492922396E-2</v>
      </c>
      <c r="BH6" s="113">
        <v>-2.5131032002876759E-2</v>
      </c>
      <c r="BI6" s="113">
        <v>0.30036176815828636</v>
      </c>
      <c r="BJ6" s="113">
        <v>4.3866465741516716E-2</v>
      </c>
      <c r="BK6" s="113">
        <v>-1.4631582108137376E-3</v>
      </c>
      <c r="BL6" s="113">
        <v>-1.3071633764745959E-4</v>
      </c>
      <c r="BM6" s="113">
        <v>-2.6803569666930947E-2</v>
      </c>
      <c r="BN6" s="113">
        <v>-9.8937330092243496E-4</v>
      </c>
      <c r="BO6" s="113">
        <v>-6.8712422152794233E-3</v>
      </c>
      <c r="BP6" s="113">
        <v>-7.4491176511188586E-4</v>
      </c>
      <c r="BQ6" s="113">
        <v>7.2122328722589706E-3</v>
      </c>
      <c r="BR6" s="113">
        <v>-1.652984831486938E-2</v>
      </c>
      <c r="BS6" s="113">
        <v>2.3587201309509514E-2</v>
      </c>
      <c r="BT6" s="113">
        <v>-2.2627178306320033E-3</v>
      </c>
      <c r="BU6" s="113">
        <v>-1.2800531708046278E-3</v>
      </c>
      <c r="BV6" s="113">
        <v>-1.1534685211115931E-3</v>
      </c>
      <c r="BW6" s="118">
        <v>1.6546705575532211E-2</v>
      </c>
      <c r="BY6" s="123">
        <v>1.2424933880445069E-15</v>
      </c>
      <c r="CF6">
        <v>0.13172273469516013</v>
      </c>
      <c r="CG6">
        <v>1</v>
      </c>
      <c r="CH6">
        <v>0</v>
      </c>
      <c r="CI6">
        <v>2</v>
      </c>
      <c r="CJ6">
        <v>0</v>
      </c>
      <c r="CK6">
        <v>0.96296296296296302</v>
      </c>
      <c r="CL6">
        <v>1</v>
      </c>
      <c r="CM6">
        <v>1.8518518518518601E-2</v>
      </c>
    </row>
    <row r="7" spans="1:91" x14ac:dyDescent="0.3">
      <c r="A7" s="129">
        <v>1</v>
      </c>
      <c r="B7" s="131">
        <v>1</v>
      </c>
      <c r="C7" s="170">
        <v>2.7</v>
      </c>
      <c r="D7" s="171">
        <v>62</v>
      </c>
      <c r="E7" s="130">
        <v>6</v>
      </c>
      <c r="F7" s="203">
        <v>2.0190000000000001</v>
      </c>
      <c r="G7" s="130">
        <v>238</v>
      </c>
      <c r="H7" s="130">
        <v>0</v>
      </c>
      <c r="I7" s="130">
        <v>77</v>
      </c>
      <c r="J7" s="130">
        <v>32</v>
      </c>
      <c r="K7" s="130">
        <v>15</v>
      </c>
      <c r="L7" s="130">
        <v>4</v>
      </c>
      <c r="M7" s="204">
        <v>37</v>
      </c>
      <c r="N7" s="171">
        <v>40</v>
      </c>
      <c r="O7" s="172">
        <v>192</v>
      </c>
      <c r="P7" s="170">
        <v>18.5</v>
      </c>
      <c r="Q7" s="130">
        <v>1</v>
      </c>
      <c r="R7" s="208"/>
      <c r="S7" t="s">
        <v>182</v>
      </c>
      <c r="T7" s="123">
        <v>0.05</v>
      </c>
      <c r="U7" s="208"/>
      <c r="AA7">
        <v>0</v>
      </c>
      <c r="AB7">
        <v>0</v>
      </c>
      <c r="AC7">
        <v>1.6</v>
      </c>
      <c r="AD7">
        <v>43</v>
      </c>
      <c r="AE7">
        <v>5</v>
      </c>
      <c r="AF7">
        <v>0.48</v>
      </c>
      <c r="AG7">
        <v>59</v>
      </c>
      <c r="AH7">
        <v>3</v>
      </c>
      <c r="AI7">
        <v>127</v>
      </c>
      <c r="AJ7">
        <v>30</v>
      </c>
      <c r="AK7">
        <v>4</v>
      </c>
      <c r="AL7">
        <v>2</v>
      </c>
      <c r="AM7">
        <v>35</v>
      </c>
      <c r="AN7">
        <v>17</v>
      </c>
      <c r="AO7">
        <v>175</v>
      </c>
      <c r="AP7">
        <v>7.5</v>
      </c>
      <c r="AQ7" s="117">
        <v>0</v>
      </c>
      <c r="AR7" s="113">
        <v>1</v>
      </c>
      <c r="AS7" s="118">
        <v>1</v>
      </c>
      <c r="AT7">
        <v>0</v>
      </c>
      <c r="AU7">
        <v>0.68397126773647487</v>
      </c>
      <c r="AV7" s="117">
        <v>0.68397126773647487</v>
      </c>
      <c r="AW7" s="118">
        <v>0.31602873226352513</v>
      </c>
      <c r="AX7" s="117">
        <v>-1.1519221446440686</v>
      </c>
      <c r="AY7" s="118">
        <v>0</v>
      </c>
      <c r="AZ7">
        <v>2.1642692512088919</v>
      </c>
      <c r="BB7" s="123">
        <v>-1.6176887269351949</v>
      </c>
      <c r="BG7" s="117">
        <v>-0.70935445456093738</v>
      </c>
      <c r="BH7" s="113">
        <v>1.1393264927484995E-2</v>
      </c>
      <c r="BI7" s="113">
        <v>4.3866465741519797E-2</v>
      </c>
      <c r="BJ7" s="113">
        <v>1.3882609487673137</v>
      </c>
      <c r="BK7" s="113">
        <v>-3.6846180019919281E-2</v>
      </c>
      <c r="BL7" s="113">
        <v>8.6427821803739951E-3</v>
      </c>
      <c r="BM7" s="113">
        <v>-3.4454972169945981E-2</v>
      </c>
      <c r="BN7" s="113">
        <v>-5.9943517742967994E-4</v>
      </c>
      <c r="BO7" s="113">
        <v>-2.1970437874205412E-2</v>
      </c>
      <c r="BP7" s="113">
        <v>1.7829437868108545E-3</v>
      </c>
      <c r="BQ7" s="113">
        <v>2.7905881208667082E-3</v>
      </c>
      <c r="BR7" s="113">
        <v>7.0035854644440046E-3</v>
      </c>
      <c r="BS7" s="113">
        <v>-2.2556161997940027E-2</v>
      </c>
      <c r="BT7" s="113">
        <v>-1.0504132612521717E-2</v>
      </c>
      <c r="BU7" s="113">
        <v>6.9246111428104525E-4</v>
      </c>
      <c r="BV7" s="113">
        <v>3.7389034604957934E-3</v>
      </c>
      <c r="BW7" s="118">
        <v>-7.1695385955414748E-2</v>
      </c>
      <c r="BY7" s="123">
        <v>-3.4427392695293827E-15</v>
      </c>
      <c r="CF7">
        <v>0.13341217017834195</v>
      </c>
      <c r="CG7">
        <v>1</v>
      </c>
      <c r="CH7">
        <v>0</v>
      </c>
      <c r="CI7">
        <v>3</v>
      </c>
      <c r="CJ7">
        <v>0</v>
      </c>
      <c r="CK7">
        <v>0.94444444444444442</v>
      </c>
      <c r="CL7">
        <v>1</v>
      </c>
      <c r="CM7">
        <v>1.851851851851849E-2</v>
      </c>
    </row>
    <row r="8" spans="1:91" x14ac:dyDescent="0.3">
      <c r="A8" s="129">
        <v>1</v>
      </c>
      <c r="B8" s="131">
        <v>0</v>
      </c>
      <c r="C8" s="170">
        <v>2.4</v>
      </c>
      <c r="D8" s="171">
        <v>61</v>
      </c>
      <c r="E8" s="130">
        <v>7</v>
      </c>
      <c r="F8" s="203">
        <v>0.66200000000000003</v>
      </c>
      <c r="G8" s="130">
        <v>124</v>
      </c>
      <c r="H8" s="130">
        <v>2</v>
      </c>
      <c r="I8" s="130">
        <v>100</v>
      </c>
      <c r="J8" s="130">
        <v>52</v>
      </c>
      <c r="K8" s="130">
        <v>15</v>
      </c>
      <c r="L8" s="130">
        <v>3</v>
      </c>
      <c r="M8" s="204">
        <v>37</v>
      </c>
      <c r="N8" s="171">
        <v>69</v>
      </c>
      <c r="O8" s="172">
        <v>191</v>
      </c>
      <c r="P8" s="170">
        <v>13.1</v>
      </c>
      <c r="Q8" s="130">
        <v>1</v>
      </c>
      <c r="R8" s="208"/>
      <c r="S8" t="s">
        <v>165</v>
      </c>
      <c r="T8" s="127" t="s">
        <v>233</v>
      </c>
      <c r="U8" s="208"/>
      <c r="V8" t="s">
        <v>196</v>
      </c>
      <c r="W8" s="200">
        <v>0.86458333333333337</v>
      </c>
      <c r="X8" s="201">
        <v>0.42592592592592593</v>
      </c>
      <c r="Y8">
        <v>0.70666666666666667</v>
      </c>
      <c r="AA8">
        <v>0</v>
      </c>
      <c r="AB8">
        <v>0</v>
      </c>
      <c r="AC8">
        <v>1.6</v>
      </c>
      <c r="AD8">
        <v>58</v>
      </c>
      <c r="AE8">
        <v>17</v>
      </c>
      <c r="AF8">
        <v>0.496</v>
      </c>
      <c r="AG8">
        <v>100</v>
      </c>
      <c r="AH8">
        <v>2</v>
      </c>
      <c r="AI8">
        <v>136</v>
      </c>
      <c r="AJ8">
        <v>42</v>
      </c>
      <c r="AK8">
        <v>5</v>
      </c>
      <c r="AL8">
        <v>3</v>
      </c>
      <c r="AM8">
        <v>43</v>
      </c>
      <c r="AN8">
        <v>39</v>
      </c>
      <c r="AO8">
        <v>165</v>
      </c>
      <c r="AP8">
        <v>6.6</v>
      </c>
      <c r="AQ8" s="117">
        <v>0</v>
      </c>
      <c r="AR8" s="113">
        <v>1</v>
      </c>
      <c r="AS8" s="118">
        <v>1</v>
      </c>
      <c r="AT8">
        <v>0</v>
      </c>
      <c r="AU8">
        <v>0.65539969378926521</v>
      </c>
      <c r="AV8" s="117">
        <v>0.65539969378926521</v>
      </c>
      <c r="AW8" s="118">
        <v>0.34460030621073479</v>
      </c>
      <c r="AX8" s="117">
        <v>-1.0653700662910972</v>
      </c>
      <c r="AY8" s="118">
        <v>0</v>
      </c>
      <c r="AZ8">
        <v>1.9019126854416259</v>
      </c>
      <c r="BB8" s="123">
        <v>-0.43479625289401036</v>
      </c>
      <c r="BG8" s="117">
        <v>-4.4921253509116674E-3</v>
      </c>
      <c r="BH8" s="113">
        <v>-1.337223194155239E-3</v>
      </c>
      <c r="BI8" s="113">
        <v>-1.4631582108140125E-3</v>
      </c>
      <c r="BJ8" s="113">
        <v>-3.6846180019918705E-2</v>
      </c>
      <c r="BK8" s="113">
        <v>1.921499147613064E-3</v>
      </c>
      <c r="BL8" s="113">
        <v>-4.3012480636645011E-4</v>
      </c>
      <c r="BM8" s="113">
        <v>1.7851321352772625E-3</v>
      </c>
      <c r="BN8" s="113">
        <v>-1.0510117587607006E-5</v>
      </c>
      <c r="BO8" s="113">
        <v>1.0503192125729916E-3</v>
      </c>
      <c r="BP8" s="113">
        <v>-1.1990249312051852E-4</v>
      </c>
      <c r="BQ8" s="113">
        <v>-3.7580655642565345E-4</v>
      </c>
      <c r="BR8" s="113">
        <v>4.8702402786928307E-4</v>
      </c>
      <c r="BS8" s="113">
        <v>1.7337569361165484E-3</v>
      </c>
      <c r="BT8" s="113">
        <v>4.1289934540843416E-4</v>
      </c>
      <c r="BU8" s="113">
        <v>-2.6623452127781682E-4</v>
      </c>
      <c r="BV8" s="113">
        <v>-5.3074784260481183E-5</v>
      </c>
      <c r="BW8" s="118">
        <v>-3.5182161392728923E-5</v>
      </c>
      <c r="BY8" s="123">
        <v>1.6643952514607868E-17</v>
      </c>
      <c r="CF8">
        <v>0.22715284718668893</v>
      </c>
      <c r="CG8">
        <v>1</v>
      </c>
      <c r="CH8">
        <v>0</v>
      </c>
      <c r="CI8">
        <v>4</v>
      </c>
      <c r="CJ8">
        <v>0</v>
      </c>
      <c r="CK8">
        <v>0.92592592592592593</v>
      </c>
      <c r="CL8">
        <v>1</v>
      </c>
      <c r="CM8">
        <v>1.851851851851849E-2</v>
      </c>
    </row>
    <row r="9" spans="1:91" x14ac:dyDescent="0.3">
      <c r="A9" s="129">
        <v>0</v>
      </c>
      <c r="B9" s="131">
        <v>0</v>
      </c>
      <c r="C9" s="170">
        <v>2.5</v>
      </c>
      <c r="D9" s="171">
        <v>59</v>
      </c>
      <c r="E9" s="130">
        <v>6</v>
      </c>
      <c r="F9" s="203">
        <v>0.7</v>
      </c>
      <c r="G9" s="130">
        <v>214</v>
      </c>
      <c r="H9" s="130">
        <v>2</v>
      </c>
      <c r="I9" s="130">
        <v>95</v>
      </c>
      <c r="J9" s="130">
        <v>41</v>
      </c>
      <c r="K9" s="130">
        <v>4</v>
      </c>
      <c r="L9" s="130">
        <v>3</v>
      </c>
      <c r="M9" s="204">
        <v>36</v>
      </c>
      <c r="N9" s="171">
        <v>45</v>
      </c>
      <c r="O9" s="172">
        <v>182</v>
      </c>
      <c r="P9" s="170">
        <v>14.9</v>
      </c>
      <c r="Q9" s="130">
        <v>1</v>
      </c>
      <c r="R9" s="208"/>
      <c r="U9" s="208"/>
      <c r="AA9">
        <v>0</v>
      </c>
      <c r="AB9">
        <v>0</v>
      </c>
      <c r="AC9">
        <v>1.7</v>
      </c>
      <c r="AD9">
        <v>44</v>
      </c>
      <c r="AE9">
        <v>2</v>
      </c>
      <c r="AF9">
        <v>0.115</v>
      </c>
      <c r="AG9">
        <v>70</v>
      </c>
      <c r="AH9">
        <v>3</v>
      </c>
      <c r="AI9">
        <v>137</v>
      </c>
      <c r="AJ9">
        <v>46</v>
      </c>
      <c r="AK9">
        <v>6</v>
      </c>
      <c r="AL9">
        <v>3</v>
      </c>
      <c r="AM9">
        <v>29</v>
      </c>
      <c r="AN9">
        <v>19</v>
      </c>
      <c r="AO9">
        <v>167</v>
      </c>
      <c r="AP9">
        <v>6.6</v>
      </c>
      <c r="AQ9" s="117">
        <v>0</v>
      </c>
      <c r="AR9" s="113">
        <v>1</v>
      </c>
      <c r="AS9" s="118">
        <v>1</v>
      </c>
      <c r="AT9">
        <v>0</v>
      </c>
      <c r="AU9">
        <v>0.23680717502813478</v>
      </c>
      <c r="AV9" s="117">
        <v>0.23680717502813478</v>
      </c>
      <c r="AW9" s="118">
        <v>0.76319282497186525</v>
      </c>
      <c r="AX9" s="117">
        <v>-0.27024456013456716</v>
      </c>
      <c r="AY9" s="118">
        <v>100</v>
      </c>
      <c r="AZ9">
        <v>0.31028485499305442</v>
      </c>
      <c r="BB9" s="123">
        <v>4.4906377902954132E-2</v>
      </c>
      <c r="BG9" s="117">
        <v>-8.0412910875776095E-2</v>
      </c>
      <c r="BH9" s="113">
        <v>3.3244081462931669E-3</v>
      </c>
      <c r="BI9" s="113">
        <v>-1.307163376476953E-4</v>
      </c>
      <c r="BJ9" s="113">
        <v>8.6427821803736274E-3</v>
      </c>
      <c r="BK9" s="113">
        <v>-4.3012480636645385E-4</v>
      </c>
      <c r="BL9" s="113">
        <v>2.660405135117414E-3</v>
      </c>
      <c r="BM9" s="113">
        <v>4.9994574856811703E-3</v>
      </c>
      <c r="BN9" s="113">
        <v>5.5558353306737638E-5</v>
      </c>
      <c r="BO9" s="113">
        <v>-2.7786907955680849E-4</v>
      </c>
      <c r="BP9" s="113">
        <v>1.4961474515294334E-4</v>
      </c>
      <c r="BQ9" s="113">
        <v>-5.9642675945289862E-5</v>
      </c>
      <c r="BR9" s="113">
        <v>-1.4885940999376354E-4</v>
      </c>
      <c r="BS9" s="113">
        <v>-2.5791066204910507E-4</v>
      </c>
      <c r="BT9" s="113">
        <v>-1.714602233649071E-3</v>
      </c>
      <c r="BU9" s="113">
        <v>-5.495974852310647E-6</v>
      </c>
      <c r="BV9" s="113">
        <v>6.715909342626731E-4</v>
      </c>
      <c r="BW9" s="118">
        <v>-1.3275233009164959E-3</v>
      </c>
      <c r="BY9" s="123">
        <v>-2.095899798372381E-16</v>
      </c>
      <c r="CF9">
        <v>0.23680717502813478</v>
      </c>
      <c r="CG9">
        <v>1</v>
      </c>
      <c r="CH9">
        <v>0</v>
      </c>
      <c r="CI9">
        <v>5</v>
      </c>
      <c r="CJ9">
        <v>0</v>
      </c>
      <c r="CK9">
        <v>0.90740740740740744</v>
      </c>
      <c r="CL9">
        <v>1</v>
      </c>
      <c r="CM9">
        <v>1.8518518518518601E-2</v>
      </c>
    </row>
    <row r="10" spans="1:91" x14ac:dyDescent="0.3">
      <c r="A10" s="129">
        <v>1</v>
      </c>
      <c r="B10" s="131">
        <v>1</v>
      </c>
      <c r="C10" s="170">
        <v>2.7</v>
      </c>
      <c r="D10" s="171">
        <v>65</v>
      </c>
      <c r="E10" s="130">
        <v>8</v>
      </c>
      <c r="F10" s="203">
        <v>0.93700000000000006</v>
      </c>
      <c r="G10" s="130">
        <v>215</v>
      </c>
      <c r="H10" s="130">
        <v>4</v>
      </c>
      <c r="I10" s="130">
        <v>112</v>
      </c>
      <c r="J10" s="130">
        <v>31</v>
      </c>
      <c r="K10" s="130">
        <v>12</v>
      </c>
      <c r="L10" s="130">
        <v>5</v>
      </c>
      <c r="M10" s="204">
        <v>40</v>
      </c>
      <c r="N10" s="171">
        <v>42</v>
      </c>
      <c r="O10" s="172">
        <v>192</v>
      </c>
      <c r="P10" s="170">
        <v>17.100000000000001</v>
      </c>
      <c r="Q10" s="130">
        <v>0</v>
      </c>
      <c r="R10" s="208"/>
      <c r="S10" t="s">
        <v>183</v>
      </c>
      <c r="T10" s="122">
        <v>0.16078050288157586</v>
      </c>
      <c r="U10" s="208"/>
      <c r="V10" t="s">
        <v>197</v>
      </c>
      <c r="W10" s="110">
        <v>0.5</v>
      </c>
      <c r="AA10">
        <v>0</v>
      </c>
      <c r="AB10">
        <v>0</v>
      </c>
      <c r="AC10">
        <v>1.7</v>
      </c>
      <c r="AD10">
        <v>44</v>
      </c>
      <c r="AE10">
        <v>4</v>
      </c>
      <c r="AF10">
        <v>4.5900000000000003E-2</v>
      </c>
      <c r="AG10">
        <v>104</v>
      </c>
      <c r="AH10">
        <v>6</v>
      </c>
      <c r="AI10">
        <v>86</v>
      </c>
      <c r="AJ10">
        <v>29</v>
      </c>
      <c r="AK10">
        <v>2</v>
      </c>
      <c r="AL10">
        <v>2</v>
      </c>
      <c r="AM10">
        <v>36</v>
      </c>
      <c r="AN10">
        <v>21</v>
      </c>
      <c r="AO10">
        <v>168</v>
      </c>
      <c r="AP10">
        <v>6.8</v>
      </c>
      <c r="AQ10" s="117">
        <v>1</v>
      </c>
      <c r="AR10" s="113">
        <v>0</v>
      </c>
      <c r="AS10" s="118">
        <v>1</v>
      </c>
      <c r="AT10">
        <v>1</v>
      </c>
      <c r="AU10">
        <v>0.80336916092588617</v>
      </c>
      <c r="AV10" s="117">
        <v>0.80336916092588617</v>
      </c>
      <c r="AW10" s="118">
        <v>0.19663083907411383</v>
      </c>
      <c r="AX10" s="117">
        <v>-0.21894094349710802</v>
      </c>
      <c r="AY10" s="118">
        <v>100</v>
      </c>
      <c r="AZ10">
        <v>0.2447577634763774</v>
      </c>
      <c r="BB10" s="123">
        <v>4.9122057576940721E-2</v>
      </c>
      <c r="BG10" s="117">
        <v>-0.97197918621758939</v>
      </c>
      <c r="BH10" s="113">
        <v>-5.333037055616858E-3</v>
      </c>
      <c r="BI10" s="113">
        <v>-2.6803569666933865E-2</v>
      </c>
      <c r="BJ10" s="113">
        <v>-3.4454972169943296E-2</v>
      </c>
      <c r="BK10" s="113">
        <v>1.7851321352770383E-3</v>
      </c>
      <c r="BL10" s="113">
        <v>4.9994574856813247E-3</v>
      </c>
      <c r="BM10" s="113">
        <v>0.14377172188797918</v>
      </c>
      <c r="BN10" s="113">
        <v>1.1021883878328418E-3</v>
      </c>
      <c r="BO10" s="113">
        <v>1.145293262706862E-2</v>
      </c>
      <c r="BP10" s="113">
        <v>2.0214744291976797E-3</v>
      </c>
      <c r="BQ10" s="113">
        <v>-3.5518932327401852E-3</v>
      </c>
      <c r="BR10" s="113">
        <v>3.4333418440677132E-3</v>
      </c>
      <c r="BS10" s="113">
        <v>2.0711887082330831E-3</v>
      </c>
      <c r="BT10" s="113">
        <v>-4.5727175143237984E-3</v>
      </c>
      <c r="BU10" s="113">
        <v>2.3808692755633744E-4</v>
      </c>
      <c r="BV10" s="113">
        <v>5.2790122477409905E-3</v>
      </c>
      <c r="BW10" s="118">
        <v>-2.4838322032581447E-2</v>
      </c>
      <c r="BY10" s="123">
        <v>-2.3800459414067745E-15</v>
      </c>
      <c r="CF10">
        <v>0.23987304887106117</v>
      </c>
      <c r="CG10">
        <v>1</v>
      </c>
      <c r="CH10">
        <v>0</v>
      </c>
      <c r="CI10">
        <v>6</v>
      </c>
      <c r="CJ10">
        <v>0</v>
      </c>
      <c r="CK10">
        <v>0.88888888888888884</v>
      </c>
      <c r="CL10">
        <v>1</v>
      </c>
      <c r="CM10">
        <v>1.851851851851849E-2</v>
      </c>
    </row>
    <row r="11" spans="1:91" x14ac:dyDescent="0.3">
      <c r="A11" s="129">
        <v>0</v>
      </c>
      <c r="B11" s="131">
        <v>1</v>
      </c>
      <c r="C11" s="170">
        <v>2.1</v>
      </c>
      <c r="D11" s="171">
        <v>55</v>
      </c>
      <c r="E11" s="130">
        <v>16</v>
      </c>
      <c r="F11" s="203">
        <v>6.5000000000000002E-2</v>
      </c>
      <c r="G11" s="130">
        <v>154</v>
      </c>
      <c r="H11" s="130">
        <v>3</v>
      </c>
      <c r="I11" s="171">
        <v>75</v>
      </c>
      <c r="J11" s="130">
        <v>42</v>
      </c>
      <c r="K11" s="130">
        <v>13</v>
      </c>
      <c r="L11" s="130">
        <v>2</v>
      </c>
      <c r="M11" s="204">
        <v>34</v>
      </c>
      <c r="N11" s="171">
        <v>34</v>
      </c>
      <c r="O11" s="172">
        <v>165</v>
      </c>
      <c r="P11" s="170">
        <v>9.1999999999999993</v>
      </c>
      <c r="Q11" s="130">
        <v>0</v>
      </c>
      <c r="R11" s="208"/>
      <c r="S11" t="s">
        <v>184</v>
      </c>
      <c r="T11" s="123">
        <v>0.18950800291481051</v>
      </c>
      <c r="U11" s="208"/>
      <c r="V11" s="208"/>
      <c r="W11" s="208"/>
      <c r="X11" s="208"/>
      <c r="Y11" s="208"/>
      <c r="Z11" s="208"/>
      <c r="AA11">
        <v>0</v>
      </c>
      <c r="AB11">
        <v>0</v>
      </c>
      <c r="AC11">
        <v>1.7</v>
      </c>
      <c r="AD11">
        <v>49</v>
      </c>
      <c r="AE11">
        <v>13</v>
      </c>
      <c r="AF11">
        <v>0.85199999999999998</v>
      </c>
      <c r="AG11">
        <v>102</v>
      </c>
      <c r="AH11">
        <v>3</v>
      </c>
      <c r="AI11">
        <v>108</v>
      </c>
      <c r="AJ11">
        <v>37</v>
      </c>
      <c r="AK11">
        <v>9</v>
      </c>
      <c r="AL11">
        <v>4</v>
      </c>
      <c r="AM11">
        <v>41</v>
      </c>
      <c r="AN11">
        <v>25</v>
      </c>
      <c r="AO11">
        <v>168</v>
      </c>
      <c r="AP11">
        <v>8.1999999999999993</v>
      </c>
      <c r="AQ11" s="117">
        <v>1</v>
      </c>
      <c r="AR11" s="113">
        <v>0</v>
      </c>
      <c r="AS11" s="118">
        <v>1</v>
      </c>
      <c r="AT11">
        <v>1</v>
      </c>
      <c r="AU11">
        <v>0.7209453225747402</v>
      </c>
      <c r="AV11" s="117">
        <v>0.7209453225747402</v>
      </c>
      <c r="AW11" s="118">
        <v>0.2790546774252598</v>
      </c>
      <c r="AX11" s="117">
        <v>-0.32719198011412376</v>
      </c>
      <c r="AY11" s="118">
        <v>100</v>
      </c>
      <c r="AZ11">
        <v>0.38706774104402386</v>
      </c>
      <c r="BB11" s="123">
        <v>0.85365914009216115</v>
      </c>
      <c r="BG11" s="117">
        <v>-6.8542140300183949E-2</v>
      </c>
      <c r="BH11" s="113">
        <v>-1.4328157521607773E-5</v>
      </c>
      <c r="BI11" s="113">
        <v>-9.8937330092261104E-4</v>
      </c>
      <c r="BJ11" s="113">
        <v>-5.9943517742952316E-4</v>
      </c>
      <c r="BK11" s="113">
        <v>-1.0510117587618071E-5</v>
      </c>
      <c r="BL11" s="113">
        <v>5.5558353306759905E-5</v>
      </c>
      <c r="BM11" s="113">
        <v>1.1021883878329524E-3</v>
      </c>
      <c r="BN11" s="113">
        <v>1.0832020602815627E-4</v>
      </c>
      <c r="BO11" s="113">
        <v>1.589086687302696E-4</v>
      </c>
      <c r="BP11" s="113">
        <v>4.9083846600852076E-5</v>
      </c>
      <c r="BQ11" s="113">
        <v>-6.1227494338263021E-5</v>
      </c>
      <c r="BR11" s="113">
        <v>3.1923259354687634E-5</v>
      </c>
      <c r="BS11" s="113">
        <v>-3.3032791678232247E-4</v>
      </c>
      <c r="BT11" s="113">
        <v>-1.0985241202224709E-6</v>
      </c>
      <c r="BU11" s="113">
        <v>1.3900949896193045E-5</v>
      </c>
      <c r="BV11" s="113">
        <v>4.2489671468900542E-4</v>
      </c>
      <c r="BW11" s="118">
        <v>-2.164878834970377E-3</v>
      </c>
      <c r="BY11" s="123">
        <v>-1.5061099441191777E-16</v>
      </c>
      <c r="CF11">
        <v>0.24352851402254178</v>
      </c>
      <c r="CG11">
        <v>1</v>
      </c>
      <c r="CH11">
        <v>0</v>
      </c>
      <c r="CI11">
        <v>7</v>
      </c>
      <c r="CJ11">
        <v>0</v>
      </c>
      <c r="CK11">
        <v>0.87037037037037035</v>
      </c>
      <c r="CL11">
        <v>1</v>
      </c>
      <c r="CM11">
        <v>1.851851851851849E-2</v>
      </c>
    </row>
    <row r="12" spans="1:91" x14ac:dyDescent="0.3">
      <c r="A12" s="129">
        <v>0</v>
      </c>
      <c r="B12" s="131">
        <v>1</v>
      </c>
      <c r="C12" s="170">
        <v>2.2000000000000002</v>
      </c>
      <c r="D12" s="171">
        <v>65</v>
      </c>
      <c r="E12" s="130">
        <v>10</v>
      </c>
      <c r="F12" s="203">
        <v>2.1440000000000001</v>
      </c>
      <c r="G12" s="130">
        <v>97</v>
      </c>
      <c r="H12" s="130">
        <v>2</v>
      </c>
      <c r="I12" s="130">
        <v>100</v>
      </c>
      <c r="J12" s="130">
        <v>32</v>
      </c>
      <c r="K12" s="130">
        <v>8</v>
      </c>
      <c r="L12" s="130">
        <v>2</v>
      </c>
      <c r="M12" s="204">
        <v>40</v>
      </c>
      <c r="N12" s="171">
        <v>51</v>
      </c>
      <c r="O12" s="172">
        <v>180</v>
      </c>
      <c r="P12" s="170">
        <v>10.3</v>
      </c>
      <c r="Q12" s="130">
        <v>1</v>
      </c>
      <c r="R12" s="208"/>
      <c r="S12" t="s">
        <v>185</v>
      </c>
      <c r="T12" s="124">
        <v>0.25984027209451699</v>
      </c>
      <c r="U12" s="208"/>
      <c r="V12" s="226" t="s">
        <v>235</v>
      </c>
      <c r="Y12" s="208"/>
      <c r="Z12" s="208"/>
      <c r="AA12">
        <v>0</v>
      </c>
      <c r="AB12">
        <v>0</v>
      </c>
      <c r="AC12">
        <v>1.7</v>
      </c>
      <c r="AD12">
        <v>58</v>
      </c>
      <c r="AE12">
        <v>19</v>
      </c>
      <c r="AF12">
        <v>0.44700000000000001</v>
      </c>
      <c r="AG12">
        <v>20</v>
      </c>
      <c r="AH12">
        <v>4</v>
      </c>
      <c r="AI12">
        <v>129</v>
      </c>
      <c r="AJ12">
        <v>43</v>
      </c>
      <c r="AK12">
        <v>10</v>
      </c>
      <c r="AL12">
        <v>3</v>
      </c>
      <c r="AM12">
        <v>42</v>
      </c>
      <c r="AN12">
        <v>35</v>
      </c>
      <c r="AO12">
        <v>184</v>
      </c>
      <c r="AP12">
        <v>8.1</v>
      </c>
      <c r="AQ12" s="117">
        <v>1</v>
      </c>
      <c r="AR12" s="113">
        <v>0</v>
      </c>
      <c r="AS12" s="118">
        <v>1</v>
      </c>
      <c r="AT12">
        <v>1</v>
      </c>
      <c r="AU12">
        <v>0.83560577585171236</v>
      </c>
      <c r="AV12" s="117">
        <v>0.83560577585171236</v>
      </c>
      <c r="AW12" s="118">
        <v>0.16439422414828764</v>
      </c>
      <c r="AX12" s="117">
        <v>-0.1795983371028014</v>
      </c>
      <c r="AY12" s="118">
        <v>100</v>
      </c>
      <c r="AZ12">
        <v>0.19673658188961735</v>
      </c>
      <c r="BB12" s="123">
        <v>1.6802181609836427E-2</v>
      </c>
      <c r="BG12" s="117">
        <v>-0.29175012114585108</v>
      </c>
      <c r="BH12" s="113">
        <v>3.4891632214121187E-3</v>
      </c>
      <c r="BI12" s="113">
        <v>-6.8712422152804268E-3</v>
      </c>
      <c r="BJ12" s="113">
        <v>-2.1970437874204087E-2</v>
      </c>
      <c r="BK12" s="113">
        <v>1.0503192125730031E-3</v>
      </c>
      <c r="BL12" s="113">
        <v>-2.7786907955665394E-4</v>
      </c>
      <c r="BM12" s="113">
        <v>1.145293262706999E-2</v>
      </c>
      <c r="BN12" s="113">
        <v>1.5890866873033348E-4</v>
      </c>
      <c r="BO12" s="113">
        <v>2.684319796188717E-2</v>
      </c>
      <c r="BP12" s="113">
        <v>-4.7491543619498125E-4</v>
      </c>
      <c r="BQ12" s="113">
        <v>-9.7180422999231916E-5</v>
      </c>
      <c r="BR12" s="113">
        <v>-5.6278942470555291E-4</v>
      </c>
      <c r="BS12" s="113">
        <v>-3.2000584149375864E-3</v>
      </c>
      <c r="BT12" s="113">
        <v>6.9799689098583404E-4</v>
      </c>
      <c r="BU12" s="113">
        <v>-1.8965113239962855E-4</v>
      </c>
      <c r="BV12" s="113">
        <v>1.3530078866256191E-3</v>
      </c>
      <c r="BW12" s="118">
        <v>-8.6510558886778496E-4</v>
      </c>
      <c r="BY12" s="123">
        <v>-1.3028454447414662E-16</v>
      </c>
      <c r="CF12">
        <v>0.25280260668929411</v>
      </c>
      <c r="CG12">
        <v>1</v>
      </c>
      <c r="CH12">
        <v>0</v>
      </c>
      <c r="CI12">
        <v>8</v>
      </c>
      <c r="CJ12">
        <v>0</v>
      </c>
      <c r="CK12">
        <v>0.85185185185185186</v>
      </c>
      <c r="CL12">
        <v>1</v>
      </c>
      <c r="CM12">
        <v>0</v>
      </c>
    </row>
    <row r="13" spans="1:91" ht="16.2" x14ac:dyDescent="0.3">
      <c r="A13" s="129">
        <v>1</v>
      </c>
      <c r="B13" s="131">
        <v>1</v>
      </c>
      <c r="C13" s="170">
        <v>3.1</v>
      </c>
      <c r="D13" s="171">
        <v>74</v>
      </c>
      <c r="E13" s="130">
        <v>7</v>
      </c>
      <c r="F13" s="203">
        <v>0.248</v>
      </c>
      <c r="G13" s="130">
        <v>301</v>
      </c>
      <c r="H13" s="130">
        <v>1</v>
      </c>
      <c r="I13" s="130">
        <v>96</v>
      </c>
      <c r="J13" s="130">
        <v>39</v>
      </c>
      <c r="K13" s="130">
        <v>21</v>
      </c>
      <c r="L13" s="130">
        <v>5</v>
      </c>
      <c r="M13" s="204">
        <v>40</v>
      </c>
      <c r="N13" s="171">
        <v>86</v>
      </c>
      <c r="O13" s="172">
        <v>187</v>
      </c>
      <c r="P13" s="170">
        <v>19.3</v>
      </c>
      <c r="Q13" s="130">
        <v>1</v>
      </c>
      <c r="R13" s="208"/>
      <c r="U13" s="208"/>
      <c r="V13" t="s">
        <v>236</v>
      </c>
      <c r="X13" s="108">
        <f>(W6/Y6)^2+(1-(W6/Y6))^2</f>
        <v>0.53920000000000001</v>
      </c>
      <c r="Y13" s="208"/>
      <c r="Z13" s="208"/>
      <c r="AA13">
        <v>0</v>
      </c>
      <c r="AB13">
        <v>0</v>
      </c>
      <c r="AC13">
        <v>1.8</v>
      </c>
      <c r="AD13">
        <v>42</v>
      </c>
      <c r="AE13">
        <v>1</v>
      </c>
      <c r="AF13">
        <v>1.4279999999999999</v>
      </c>
      <c r="AG13">
        <v>121</v>
      </c>
      <c r="AH13">
        <v>4</v>
      </c>
      <c r="AI13">
        <v>84</v>
      </c>
      <c r="AJ13">
        <v>45</v>
      </c>
      <c r="AK13">
        <v>5</v>
      </c>
      <c r="AL13">
        <v>4</v>
      </c>
      <c r="AM13">
        <v>24</v>
      </c>
      <c r="AN13">
        <v>14</v>
      </c>
      <c r="AO13">
        <v>165</v>
      </c>
      <c r="AP13">
        <v>7.6</v>
      </c>
      <c r="AQ13" s="117">
        <v>1</v>
      </c>
      <c r="AR13" s="113">
        <v>0</v>
      </c>
      <c r="AS13" s="118">
        <v>1</v>
      </c>
      <c r="AT13">
        <v>1</v>
      </c>
      <c r="AU13">
        <v>0.49306638362447081</v>
      </c>
      <c r="AV13" s="117">
        <v>0.49306638362447081</v>
      </c>
      <c r="AW13" s="118">
        <v>0.50693361637552914</v>
      </c>
      <c r="AX13" s="117">
        <v>-0.70711146162197158</v>
      </c>
      <c r="AY13" s="118">
        <v>0</v>
      </c>
      <c r="AZ13">
        <v>1.0281244741308906</v>
      </c>
      <c r="BB13" s="123">
        <v>0.3695961593270648</v>
      </c>
      <c r="BG13" s="117">
        <v>-5.7486101725431886E-2</v>
      </c>
      <c r="BH13" s="113">
        <v>4.2446415082037577E-4</v>
      </c>
      <c r="BI13" s="113">
        <v>-7.4491176511200512E-4</v>
      </c>
      <c r="BJ13" s="113">
        <v>1.7829437868109451E-3</v>
      </c>
      <c r="BK13" s="113">
        <v>-1.1990249312052786E-4</v>
      </c>
      <c r="BL13" s="113">
        <v>1.4961474515295874E-4</v>
      </c>
      <c r="BM13" s="113">
        <v>2.0214744291977269E-3</v>
      </c>
      <c r="BN13" s="113">
        <v>4.9083846600850924E-5</v>
      </c>
      <c r="BO13" s="113">
        <v>-4.7491543619502537E-4</v>
      </c>
      <c r="BP13" s="113">
        <v>1.6805521205603288E-4</v>
      </c>
      <c r="BQ13" s="113">
        <v>-4.3779257527087378E-5</v>
      </c>
      <c r="BR13" s="113">
        <v>-4.6580681136588719E-5</v>
      </c>
      <c r="BS13" s="113">
        <v>-1.7471945443955933E-4</v>
      </c>
      <c r="BT13" s="113">
        <v>-3.6998342784929165E-5</v>
      </c>
      <c r="BU13" s="113">
        <v>4.2161981245498407E-5</v>
      </c>
      <c r="BV13" s="113">
        <v>2.7438358158336616E-4</v>
      </c>
      <c r="BW13" s="118">
        <v>-1.0860640201062748E-3</v>
      </c>
      <c r="BY13" s="123">
        <v>-1.3698568818861477E-16</v>
      </c>
      <c r="CF13">
        <v>0.2585997653592022</v>
      </c>
      <c r="CG13">
        <v>0</v>
      </c>
      <c r="CH13">
        <v>1</v>
      </c>
      <c r="CI13">
        <v>8</v>
      </c>
      <c r="CJ13">
        <v>1</v>
      </c>
      <c r="CK13">
        <v>0.85185185185185186</v>
      </c>
      <c r="CL13">
        <v>0.98958333333333337</v>
      </c>
      <c r="CM13">
        <v>1.8325617283950591E-2</v>
      </c>
    </row>
    <row r="14" spans="1:91" x14ac:dyDescent="0.3">
      <c r="A14" s="129">
        <v>0</v>
      </c>
      <c r="B14" s="131">
        <v>0</v>
      </c>
      <c r="C14" s="170">
        <v>1.8</v>
      </c>
      <c r="D14" s="171">
        <v>43</v>
      </c>
      <c r="E14" s="130">
        <v>23</v>
      </c>
      <c r="F14" s="203">
        <v>1.607</v>
      </c>
      <c r="G14" s="130">
        <v>123</v>
      </c>
      <c r="H14" s="130">
        <v>1</v>
      </c>
      <c r="I14" s="130">
        <v>72</v>
      </c>
      <c r="J14" s="130">
        <v>45</v>
      </c>
      <c r="K14" s="130">
        <v>8</v>
      </c>
      <c r="L14" s="130">
        <v>3</v>
      </c>
      <c r="M14" s="204">
        <v>44</v>
      </c>
      <c r="N14" s="171">
        <v>19</v>
      </c>
      <c r="O14" s="172">
        <v>170</v>
      </c>
      <c r="P14" s="170">
        <v>8.1</v>
      </c>
      <c r="Q14" s="130">
        <v>0</v>
      </c>
      <c r="R14" s="208"/>
      <c r="S14" t="s">
        <v>186</v>
      </c>
      <c r="T14" s="122">
        <v>156.4732755525273</v>
      </c>
      <c r="U14" s="208"/>
      <c r="V14" t="s">
        <v>237</v>
      </c>
      <c r="X14">
        <f>0.5+(0.25*0.5)</f>
        <v>0.625</v>
      </c>
      <c r="Y14" s="208"/>
      <c r="Z14" s="208"/>
      <c r="AA14">
        <v>0</v>
      </c>
      <c r="AB14">
        <v>0</v>
      </c>
      <c r="AC14">
        <v>1.8</v>
      </c>
      <c r="AD14">
        <v>42</v>
      </c>
      <c r="AE14">
        <v>4</v>
      </c>
      <c r="AF14">
        <v>1.2829999999999999</v>
      </c>
      <c r="AG14">
        <v>68</v>
      </c>
      <c r="AH14">
        <v>4</v>
      </c>
      <c r="AI14">
        <v>90</v>
      </c>
      <c r="AJ14">
        <v>37</v>
      </c>
      <c r="AK14">
        <v>6</v>
      </c>
      <c r="AL14">
        <v>3</v>
      </c>
      <c r="AM14">
        <v>36</v>
      </c>
      <c r="AN14">
        <v>17</v>
      </c>
      <c r="AO14">
        <v>175</v>
      </c>
      <c r="AP14">
        <v>7.9</v>
      </c>
      <c r="AQ14" s="117">
        <v>1</v>
      </c>
      <c r="AR14" s="113">
        <v>0</v>
      </c>
      <c r="AS14" s="118">
        <v>1</v>
      </c>
      <c r="AT14">
        <v>1</v>
      </c>
      <c r="AU14">
        <v>0.6769651574247022</v>
      </c>
      <c r="AV14" s="117">
        <v>0.6769651574247022</v>
      </c>
      <c r="AW14" s="118">
        <v>0.3230348425752978</v>
      </c>
      <c r="AX14" s="117">
        <v>-0.39013547353209982</v>
      </c>
      <c r="AY14" s="118">
        <v>100</v>
      </c>
      <c r="AZ14">
        <v>0.47718089924181728</v>
      </c>
      <c r="BB14" s="123">
        <v>7.647852575944864E-3</v>
      </c>
      <c r="BG14" s="117">
        <v>-1.7913733844711861E-2</v>
      </c>
      <c r="BH14" s="113">
        <v>1.102075041496632E-3</v>
      </c>
      <c r="BI14" s="113">
        <v>7.2122328722589732E-3</v>
      </c>
      <c r="BJ14" s="113">
        <v>2.790588120865951E-3</v>
      </c>
      <c r="BK14" s="113">
        <v>-3.758065564255974E-4</v>
      </c>
      <c r="BL14" s="113">
        <v>-5.9642675945263374E-5</v>
      </c>
      <c r="BM14" s="113">
        <v>-3.5518932327398491E-3</v>
      </c>
      <c r="BN14" s="113">
        <v>-6.1227494338243139E-5</v>
      </c>
      <c r="BO14" s="113">
        <v>-9.7180422999102611E-5</v>
      </c>
      <c r="BP14" s="113">
        <v>-4.3779257527076895E-5</v>
      </c>
      <c r="BQ14" s="113">
        <v>1.2961100201422477E-3</v>
      </c>
      <c r="BR14" s="113">
        <v>-1.1559858970221573E-3</v>
      </c>
      <c r="BS14" s="113">
        <v>-2.3377356182686638E-3</v>
      </c>
      <c r="BT14" s="113">
        <v>1.8090878923729131E-5</v>
      </c>
      <c r="BU14" s="113">
        <v>-1.1770849118637979E-5</v>
      </c>
      <c r="BV14" s="113">
        <v>-6.6637523300199525E-5</v>
      </c>
      <c r="BW14" s="118">
        <v>2.2647470071149845E-3</v>
      </c>
      <c r="BY14" s="123">
        <v>1.1252791704763571E-16</v>
      </c>
      <c r="CF14">
        <v>0.26174110643437964</v>
      </c>
      <c r="CG14">
        <v>1</v>
      </c>
      <c r="CH14">
        <v>0</v>
      </c>
      <c r="CI14">
        <v>9</v>
      </c>
      <c r="CJ14">
        <v>1</v>
      </c>
      <c r="CK14">
        <v>0.83333333333333337</v>
      </c>
      <c r="CL14">
        <v>0.98958333333333337</v>
      </c>
      <c r="CM14">
        <v>1.8325617283950591E-2</v>
      </c>
    </row>
    <row r="15" spans="1:91" x14ac:dyDescent="0.3">
      <c r="A15" s="129">
        <v>0</v>
      </c>
      <c r="B15" s="131">
        <v>0</v>
      </c>
      <c r="C15" s="170">
        <v>3.3</v>
      </c>
      <c r="D15" s="171">
        <v>78</v>
      </c>
      <c r="E15" s="130">
        <v>3</v>
      </c>
      <c r="F15" s="203">
        <v>1.6240000000000001</v>
      </c>
      <c r="G15" s="130">
        <v>148</v>
      </c>
      <c r="H15" s="130">
        <v>5</v>
      </c>
      <c r="I15" s="130">
        <v>73</v>
      </c>
      <c r="J15" s="130">
        <v>39</v>
      </c>
      <c r="K15" s="130">
        <v>11</v>
      </c>
      <c r="L15" s="130">
        <v>4</v>
      </c>
      <c r="M15" s="204">
        <v>36</v>
      </c>
      <c r="N15" s="171">
        <v>59</v>
      </c>
      <c r="O15" s="172">
        <v>175</v>
      </c>
      <c r="P15" s="170">
        <v>9.1</v>
      </c>
      <c r="Q15" s="130">
        <v>1</v>
      </c>
      <c r="R15" s="208"/>
      <c r="S15" t="s">
        <v>105</v>
      </c>
      <c r="T15" s="123">
        <v>148</v>
      </c>
      <c r="U15" s="208"/>
      <c r="V15" s="208"/>
      <c r="W15" s="208"/>
      <c r="X15" s="208"/>
      <c r="Y15" s="208"/>
      <c r="Z15" s="208"/>
      <c r="AA15">
        <v>0</v>
      </c>
      <c r="AB15">
        <v>0</v>
      </c>
      <c r="AC15">
        <v>1.8</v>
      </c>
      <c r="AD15">
        <v>43</v>
      </c>
      <c r="AE15">
        <v>23</v>
      </c>
      <c r="AF15">
        <v>1.607</v>
      </c>
      <c r="AG15">
        <v>123</v>
      </c>
      <c r="AH15">
        <v>1</v>
      </c>
      <c r="AI15">
        <v>72</v>
      </c>
      <c r="AJ15">
        <v>45</v>
      </c>
      <c r="AK15">
        <v>8</v>
      </c>
      <c r="AL15">
        <v>3</v>
      </c>
      <c r="AM15">
        <v>44</v>
      </c>
      <c r="AN15">
        <v>19</v>
      </c>
      <c r="AO15">
        <v>170</v>
      </c>
      <c r="AP15">
        <v>8.1</v>
      </c>
      <c r="AQ15" s="117">
        <v>0</v>
      </c>
      <c r="AR15" s="113">
        <v>1</v>
      </c>
      <c r="AS15" s="118">
        <v>1</v>
      </c>
      <c r="AT15">
        <v>0</v>
      </c>
      <c r="AU15">
        <v>0.60666241284383149</v>
      </c>
      <c r="AV15" s="117">
        <v>0.60666241284383149</v>
      </c>
      <c r="AW15" s="118">
        <v>0.39333758715616851</v>
      </c>
      <c r="AX15" s="117">
        <v>-0.93308703544519767</v>
      </c>
      <c r="AY15" s="118">
        <v>0</v>
      </c>
      <c r="AZ15">
        <v>1.5423453863893402</v>
      </c>
      <c r="BB15" s="123">
        <v>-9.9826178189905343E-2</v>
      </c>
      <c r="BG15" s="117">
        <v>3.1783911995683575E-2</v>
      </c>
      <c r="BH15" s="113">
        <v>-1.1667580750083536E-3</v>
      </c>
      <c r="BI15" s="113">
        <v>-1.6529848314869276E-2</v>
      </c>
      <c r="BJ15" s="113">
        <v>7.0035854644452111E-3</v>
      </c>
      <c r="BK15" s="113">
        <v>4.8702402786920701E-4</v>
      </c>
      <c r="BL15" s="113">
        <v>-1.4885940999380967E-4</v>
      </c>
      <c r="BM15" s="113">
        <v>3.4333418440671342E-3</v>
      </c>
      <c r="BN15" s="113">
        <v>3.192325935465191E-5</v>
      </c>
      <c r="BO15" s="113">
        <v>-5.6278942470575045E-4</v>
      </c>
      <c r="BP15" s="113">
        <v>-4.6580681136608018E-5</v>
      </c>
      <c r="BQ15" s="113">
        <v>-1.1559858970221484E-3</v>
      </c>
      <c r="BR15" s="113">
        <v>4.9872728827337794E-3</v>
      </c>
      <c r="BS15" s="113">
        <v>2.1890568376738339E-3</v>
      </c>
      <c r="BT15" s="113">
        <v>2.3146167621373729E-4</v>
      </c>
      <c r="BU15" s="113">
        <v>1.8338550469631252E-5</v>
      </c>
      <c r="BV15" s="113">
        <v>-1.6871513740184899E-4</v>
      </c>
      <c r="BW15" s="118">
        <v>-4.9074502530202539E-3</v>
      </c>
      <c r="BY15" s="123">
        <v>-1.1081764066688055E-16</v>
      </c>
      <c r="CF15">
        <v>0.27540423350387822</v>
      </c>
      <c r="CG15">
        <v>1</v>
      </c>
      <c r="CH15">
        <v>0</v>
      </c>
      <c r="CI15">
        <v>10</v>
      </c>
      <c r="CJ15">
        <v>1</v>
      </c>
      <c r="CK15">
        <v>0.81481481481481488</v>
      </c>
      <c r="CL15">
        <v>0.98958333333333337</v>
      </c>
      <c r="CM15">
        <v>1.8325617283950699E-2</v>
      </c>
    </row>
    <row r="16" spans="1:91" x14ac:dyDescent="0.3">
      <c r="A16" s="129">
        <v>1</v>
      </c>
      <c r="B16" s="131">
        <v>1</v>
      </c>
      <c r="C16" s="170">
        <v>2.8</v>
      </c>
      <c r="D16" s="171">
        <v>67</v>
      </c>
      <c r="E16" s="130">
        <v>9</v>
      </c>
      <c r="F16" s="203">
        <v>0.05</v>
      </c>
      <c r="G16" s="130">
        <v>228</v>
      </c>
      <c r="H16" s="130">
        <v>4</v>
      </c>
      <c r="I16" s="130">
        <v>86</v>
      </c>
      <c r="J16" s="130">
        <v>31</v>
      </c>
      <c r="K16" s="130">
        <v>13</v>
      </c>
      <c r="L16" s="130">
        <v>1</v>
      </c>
      <c r="M16" s="204">
        <v>38</v>
      </c>
      <c r="N16" s="171">
        <v>70</v>
      </c>
      <c r="O16" s="172">
        <v>181</v>
      </c>
      <c r="P16" s="170">
        <v>15.7</v>
      </c>
      <c r="Q16" s="130">
        <v>0</v>
      </c>
      <c r="R16" s="208"/>
      <c r="S16" t="s">
        <v>164</v>
      </c>
      <c r="T16" s="123">
        <v>0.30084123480791464</v>
      </c>
      <c r="U16" s="208"/>
      <c r="V16" s="208"/>
      <c r="W16" s="208"/>
      <c r="X16" s="208"/>
      <c r="Y16" s="208"/>
      <c r="Z16" s="208"/>
      <c r="AA16">
        <v>0</v>
      </c>
      <c r="AB16">
        <v>0</v>
      </c>
      <c r="AC16">
        <v>1.8</v>
      </c>
      <c r="AD16">
        <v>44</v>
      </c>
      <c r="AE16">
        <v>3</v>
      </c>
      <c r="AF16">
        <v>1.18</v>
      </c>
      <c r="AG16">
        <v>69</v>
      </c>
      <c r="AH16">
        <v>2</v>
      </c>
      <c r="AI16">
        <v>72</v>
      </c>
      <c r="AJ16">
        <v>34</v>
      </c>
      <c r="AK16">
        <v>6</v>
      </c>
      <c r="AL16">
        <v>2</v>
      </c>
      <c r="AM16">
        <v>47</v>
      </c>
      <c r="AN16">
        <v>20</v>
      </c>
      <c r="AO16">
        <v>183</v>
      </c>
      <c r="AP16">
        <v>8</v>
      </c>
      <c r="AQ16" s="117">
        <v>0</v>
      </c>
      <c r="AR16" s="113">
        <v>1</v>
      </c>
      <c r="AS16" s="118">
        <v>1</v>
      </c>
      <c r="AT16">
        <v>0</v>
      </c>
      <c r="AU16">
        <v>0.67278397212912566</v>
      </c>
      <c r="AV16" s="117">
        <v>0.67278397212912566</v>
      </c>
      <c r="AW16" s="118">
        <v>0.32721602787087434</v>
      </c>
      <c r="AX16" s="117">
        <v>-1.1171346905178328</v>
      </c>
      <c r="AY16" s="118">
        <v>0</v>
      </c>
      <c r="AZ16">
        <v>2.0560850166991789</v>
      </c>
      <c r="BB16" s="123">
        <v>0.11807469467776659</v>
      </c>
      <c r="BG16" s="117">
        <v>9.7762241879076783E-2</v>
      </c>
      <c r="BH16" s="113">
        <v>-1.7909933246437262E-3</v>
      </c>
      <c r="BI16" s="113">
        <v>2.3587201309509559E-2</v>
      </c>
      <c r="BJ16" s="113">
        <v>-2.2556161997936863E-2</v>
      </c>
      <c r="BK16" s="113">
        <v>1.7337569361164182E-3</v>
      </c>
      <c r="BL16" s="113">
        <v>-2.5791066204910513E-4</v>
      </c>
      <c r="BM16" s="113">
        <v>2.0711887082328836E-3</v>
      </c>
      <c r="BN16" s="113">
        <v>-3.3032791678231418E-4</v>
      </c>
      <c r="BO16" s="113">
        <v>-3.2000584149376281E-3</v>
      </c>
      <c r="BP16" s="113">
        <v>-1.7471945443954515E-4</v>
      </c>
      <c r="BQ16" s="113">
        <v>-2.3377356182686681E-3</v>
      </c>
      <c r="BR16" s="113">
        <v>2.1890568376738244E-3</v>
      </c>
      <c r="BS16" s="113">
        <v>3.8119414515354978E-2</v>
      </c>
      <c r="BT16" s="113">
        <v>3.1494889089590163E-6</v>
      </c>
      <c r="BU16" s="113">
        <v>-1.8964633981888196E-4</v>
      </c>
      <c r="BV16" s="113">
        <v>-8.318454622520628E-4</v>
      </c>
      <c r="BW16" s="118">
        <v>2.8483965884464313E-3</v>
      </c>
      <c r="BY16" s="123">
        <v>2.0326276902667834E-16</v>
      </c>
      <c r="CF16">
        <v>0.28695760200658249</v>
      </c>
      <c r="CG16">
        <v>1</v>
      </c>
      <c r="CH16">
        <v>0</v>
      </c>
      <c r="CI16">
        <v>11</v>
      </c>
      <c r="CJ16">
        <v>1</v>
      </c>
      <c r="CK16">
        <v>0.79629629629629628</v>
      </c>
      <c r="CL16">
        <v>0.98958333333333337</v>
      </c>
      <c r="CM16">
        <v>1.8325617283950591E-2</v>
      </c>
    </row>
    <row r="17" spans="1:91" x14ac:dyDescent="0.3">
      <c r="A17" s="129">
        <v>1</v>
      </c>
      <c r="B17" s="131">
        <v>1</v>
      </c>
      <c r="C17" s="170">
        <v>2.1</v>
      </c>
      <c r="D17" s="171">
        <v>62</v>
      </c>
      <c r="E17" s="130">
        <v>16</v>
      </c>
      <c r="F17" s="203">
        <v>0.58799999999999997</v>
      </c>
      <c r="G17" s="130">
        <v>136</v>
      </c>
      <c r="H17" s="130">
        <v>4</v>
      </c>
      <c r="I17" s="130">
        <v>121</v>
      </c>
      <c r="J17" s="130">
        <v>41</v>
      </c>
      <c r="K17" s="130">
        <v>10</v>
      </c>
      <c r="L17" s="130">
        <v>3</v>
      </c>
      <c r="M17" s="204">
        <v>41</v>
      </c>
      <c r="N17" s="171">
        <v>44</v>
      </c>
      <c r="O17" s="172">
        <v>167</v>
      </c>
      <c r="P17" s="170">
        <v>9.8000000000000007</v>
      </c>
      <c r="Q17" s="130">
        <v>1</v>
      </c>
      <c r="R17" s="208"/>
      <c r="S17" t="s">
        <v>182</v>
      </c>
      <c r="T17" s="123">
        <v>0.05</v>
      </c>
      <c r="U17" s="208"/>
      <c r="V17" s="208"/>
      <c r="W17" s="208"/>
      <c r="X17" s="208"/>
      <c r="Y17" s="208"/>
      <c r="Z17" s="208"/>
      <c r="AA17">
        <v>0</v>
      </c>
      <c r="AB17">
        <v>0</v>
      </c>
      <c r="AC17">
        <v>1.8</v>
      </c>
      <c r="AD17">
        <v>44</v>
      </c>
      <c r="AE17">
        <v>14</v>
      </c>
      <c r="AF17">
        <v>1.2270000000000001</v>
      </c>
      <c r="AG17">
        <v>100</v>
      </c>
      <c r="AH17">
        <v>5</v>
      </c>
      <c r="AI17">
        <v>98</v>
      </c>
      <c r="AJ17">
        <v>37</v>
      </c>
      <c r="AK17">
        <v>10</v>
      </c>
      <c r="AL17">
        <v>4</v>
      </c>
      <c r="AM17">
        <v>41</v>
      </c>
      <c r="AN17">
        <v>20</v>
      </c>
      <c r="AO17">
        <v>180</v>
      </c>
      <c r="AP17">
        <v>9.1</v>
      </c>
      <c r="AQ17" s="117">
        <v>1</v>
      </c>
      <c r="AR17" s="113">
        <v>0</v>
      </c>
      <c r="AS17" s="118">
        <v>1</v>
      </c>
      <c r="AT17">
        <v>1</v>
      </c>
      <c r="AU17">
        <v>0.92392799017900429</v>
      </c>
      <c r="AV17" s="117">
        <v>0.92392799017900429</v>
      </c>
      <c r="AW17" s="118">
        <v>7.6072009820995712E-2</v>
      </c>
      <c r="AX17" s="117">
        <v>-7.9121143084069381E-2</v>
      </c>
      <c r="AY17" s="118">
        <v>100</v>
      </c>
      <c r="AZ17">
        <v>8.2335431580828414E-2</v>
      </c>
      <c r="BB17" s="123">
        <v>-0.15032067442194913</v>
      </c>
      <c r="BG17" s="117">
        <v>-2.9763349150253925E-2</v>
      </c>
      <c r="BH17" s="113">
        <v>-1.6794481681168848E-3</v>
      </c>
      <c r="BI17" s="113">
        <v>-2.262717830632002E-3</v>
      </c>
      <c r="BJ17" s="113">
        <v>-1.0504132612520646E-2</v>
      </c>
      <c r="BK17" s="113">
        <v>4.1289934540841811E-4</v>
      </c>
      <c r="BL17" s="113">
        <v>-1.7146022336490198E-3</v>
      </c>
      <c r="BM17" s="113">
        <v>-4.5727175143233318E-3</v>
      </c>
      <c r="BN17" s="113">
        <v>-1.0985241201830946E-6</v>
      </c>
      <c r="BO17" s="113">
        <v>6.9799689098597444E-4</v>
      </c>
      <c r="BP17" s="113">
        <v>-3.6998342784900461E-5</v>
      </c>
      <c r="BQ17" s="113">
        <v>1.8090878923734491E-5</v>
      </c>
      <c r="BR17" s="113">
        <v>2.3146167621373084E-4</v>
      </c>
      <c r="BS17" s="113">
        <v>3.1494889089232821E-6</v>
      </c>
      <c r="BT17" s="113">
        <v>2.4508421951979324E-3</v>
      </c>
      <c r="BU17" s="113">
        <v>3.8555499213123069E-5</v>
      </c>
      <c r="BV17" s="113">
        <v>-2.826948574829257E-4</v>
      </c>
      <c r="BW17" s="118">
        <v>3.5661274069882651E-4</v>
      </c>
      <c r="BY17" s="123">
        <v>1.2563093740533784E-16</v>
      </c>
      <c r="CF17">
        <v>0.28893077277585621</v>
      </c>
      <c r="CG17">
        <v>1</v>
      </c>
      <c r="CH17">
        <v>0</v>
      </c>
      <c r="CI17">
        <v>12</v>
      </c>
      <c r="CJ17">
        <v>1</v>
      </c>
      <c r="CK17">
        <v>0.77777777777777779</v>
      </c>
      <c r="CL17">
        <v>0.98958333333333337</v>
      </c>
      <c r="CM17">
        <v>1.8325617283950591E-2</v>
      </c>
    </row>
    <row r="18" spans="1:91" x14ac:dyDescent="0.3">
      <c r="A18" s="129">
        <v>1</v>
      </c>
      <c r="B18" s="131">
        <v>1</v>
      </c>
      <c r="C18" s="170">
        <v>3.8</v>
      </c>
      <c r="D18" s="171">
        <v>99</v>
      </c>
      <c r="E18" s="130">
        <v>9</v>
      </c>
      <c r="F18" s="203">
        <v>1.76</v>
      </c>
      <c r="G18" s="171">
        <v>369</v>
      </c>
      <c r="H18" s="130">
        <v>4</v>
      </c>
      <c r="I18" s="130">
        <v>85</v>
      </c>
      <c r="J18" s="130">
        <v>38</v>
      </c>
      <c r="K18" s="130">
        <v>12</v>
      </c>
      <c r="L18" s="130">
        <v>2</v>
      </c>
      <c r="M18" s="204">
        <v>38</v>
      </c>
      <c r="N18" s="171">
        <v>68</v>
      </c>
      <c r="O18" s="172">
        <v>170</v>
      </c>
      <c r="P18" s="170">
        <v>19.5</v>
      </c>
      <c r="Q18" s="130">
        <v>0</v>
      </c>
      <c r="R18" s="208"/>
      <c r="S18" t="s">
        <v>165</v>
      </c>
      <c r="T18" s="127" t="s">
        <v>234</v>
      </c>
      <c r="U18" s="208"/>
      <c r="V18" s="208"/>
      <c r="W18" s="208"/>
      <c r="X18" s="208"/>
      <c r="Y18" s="208"/>
      <c r="Z18" s="208"/>
      <c r="AA18">
        <v>0</v>
      </c>
      <c r="AB18">
        <v>0</v>
      </c>
      <c r="AC18">
        <v>1.8</v>
      </c>
      <c r="AD18">
        <v>46</v>
      </c>
      <c r="AE18">
        <v>7</v>
      </c>
      <c r="AF18">
        <v>1.9630000000000001</v>
      </c>
      <c r="AG18">
        <v>113</v>
      </c>
      <c r="AH18">
        <v>4</v>
      </c>
      <c r="AI18">
        <v>85</v>
      </c>
      <c r="AJ18">
        <v>28</v>
      </c>
      <c r="AK18">
        <v>10</v>
      </c>
      <c r="AL18">
        <v>1</v>
      </c>
      <c r="AM18">
        <v>39</v>
      </c>
      <c r="AN18">
        <v>22</v>
      </c>
      <c r="AO18">
        <v>181</v>
      </c>
      <c r="AP18">
        <v>9.6999999999999993</v>
      </c>
      <c r="AQ18" s="117">
        <v>1</v>
      </c>
      <c r="AR18" s="113">
        <v>0</v>
      </c>
      <c r="AS18" s="118">
        <v>1</v>
      </c>
      <c r="AT18">
        <v>1</v>
      </c>
      <c r="AU18">
        <v>0.98042298230059699</v>
      </c>
      <c r="AV18" s="117">
        <v>0.98042298230059699</v>
      </c>
      <c r="AW18" s="118">
        <v>1.957701769940301E-2</v>
      </c>
      <c r="AX18" s="117">
        <v>-1.9771185843858424E-2</v>
      </c>
      <c r="AY18" s="118">
        <v>100</v>
      </c>
      <c r="AZ18">
        <v>1.9967930222795114E-2</v>
      </c>
      <c r="BB18" s="123">
        <v>-2.3182385960833496E-2</v>
      </c>
      <c r="BG18" s="117">
        <v>-5.6557248914830436E-3</v>
      </c>
      <c r="BH18" s="113">
        <v>-7.5579049578251227E-4</v>
      </c>
      <c r="BI18" s="113">
        <v>-1.2800531708045835E-3</v>
      </c>
      <c r="BJ18" s="113">
        <v>6.9246111428097272E-4</v>
      </c>
      <c r="BK18" s="113">
        <v>-2.6623452127781953E-4</v>
      </c>
      <c r="BL18" s="113">
        <v>-5.4959748523146908E-6</v>
      </c>
      <c r="BM18" s="113">
        <v>2.380869275562651E-4</v>
      </c>
      <c r="BN18" s="113">
        <v>1.3900949896188802E-5</v>
      </c>
      <c r="BO18" s="113">
        <v>-1.8965113239963316E-4</v>
      </c>
      <c r="BP18" s="113">
        <v>4.2161981245495324E-5</v>
      </c>
      <c r="BQ18" s="113">
        <v>-1.1770849118627205E-5</v>
      </c>
      <c r="BR18" s="113">
        <v>1.833855046962266E-5</v>
      </c>
      <c r="BS18" s="113">
        <v>-1.8964633981890223E-4</v>
      </c>
      <c r="BT18" s="113">
        <v>3.8555499213123272E-5</v>
      </c>
      <c r="BU18" s="113">
        <v>2.0475323125339413E-4</v>
      </c>
      <c r="BV18" s="113">
        <v>4.1195522920595234E-5</v>
      </c>
      <c r="BW18" s="118">
        <v>-1.493426986641184E-4</v>
      </c>
      <c r="BY18" s="123">
        <v>-6.0379437931873788E-18</v>
      </c>
      <c r="CF18">
        <v>0.290793411803903</v>
      </c>
      <c r="CG18">
        <v>1</v>
      </c>
      <c r="CH18">
        <v>0</v>
      </c>
      <c r="CI18">
        <v>13</v>
      </c>
      <c r="CJ18">
        <v>1</v>
      </c>
      <c r="CK18">
        <v>0.7592592592592593</v>
      </c>
      <c r="CL18">
        <v>0.98958333333333337</v>
      </c>
      <c r="CM18">
        <v>1.8325617283950699E-2</v>
      </c>
    </row>
    <row r="19" spans="1:91" ht="15" thickBot="1" x14ac:dyDescent="0.35">
      <c r="A19" s="129">
        <v>1</v>
      </c>
      <c r="B19" s="131">
        <v>1</v>
      </c>
      <c r="C19" s="170">
        <v>2.6</v>
      </c>
      <c r="D19" s="171">
        <v>67</v>
      </c>
      <c r="E19" s="130">
        <v>8</v>
      </c>
      <c r="F19" s="203">
        <v>4.4999999999999998E-2</v>
      </c>
      <c r="G19" s="130">
        <v>187</v>
      </c>
      <c r="H19" s="130">
        <v>0</v>
      </c>
      <c r="I19" s="130">
        <v>73</v>
      </c>
      <c r="J19" s="130">
        <v>29</v>
      </c>
      <c r="K19" s="130">
        <v>13</v>
      </c>
      <c r="L19" s="130">
        <v>1</v>
      </c>
      <c r="M19" s="204">
        <v>41</v>
      </c>
      <c r="N19" s="171">
        <v>45</v>
      </c>
      <c r="O19" s="172">
        <v>192</v>
      </c>
      <c r="P19" s="170">
        <v>16.2</v>
      </c>
      <c r="Q19" s="130">
        <v>1</v>
      </c>
      <c r="R19" s="208"/>
      <c r="S19" s="208"/>
      <c r="T19" s="208"/>
      <c r="U19" s="208"/>
      <c r="V19" s="208"/>
      <c r="W19" s="208"/>
      <c r="X19" s="208"/>
      <c r="Y19" s="208"/>
      <c r="Z19" s="208"/>
      <c r="AA19">
        <v>0</v>
      </c>
      <c r="AB19">
        <v>0</v>
      </c>
      <c r="AC19">
        <v>1.8</v>
      </c>
      <c r="AD19">
        <v>50</v>
      </c>
      <c r="AE19">
        <v>3</v>
      </c>
      <c r="AF19">
        <v>0.53200000000000003</v>
      </c>
      <c r="AG19">
        <v>111</v>
      </c>
      <c r="AH19">
        <v>2</v>
      </c>
      <c r="AI19">
        <v>120</v>
      </c>
      <c r="AJ19">
        <v>46</v>
      </c>
      <c r="AK19">
        <v>3</v>
      </c>
      <c r="AL19">
        <v>4</v>
      </c>
      <c r="AM19">
        <v>32</v>
      </c>
      <c r="AN19">
        <v>26</v>
      </c>
      <c r="AO19">
        <v>172</v>
      </c>
      <c r="AP19">
        <v>7.6</v>
      </c>
      <c r="AQ19" s="117">
        <v>0</v>
      </c>
      <c r="AR19" s="113">
        <v>1</v>
      </c>
      <c r="AS19" s="118">
        <v>1</v>
      </c>
      <c r="AT19">
        <v>0</v>
      </c>
      <c r="AU19">
        <v>0.31620729941378889</v>
      </c>
      <c r="AV19" s="117">
        <v>0.31620729941378889</v>
      </c>
      <c r="AW19" s="118">
        <v>0.68379270058621111</v>
      </c>
      <c r="AX19" s="117">
        <v>-0.38010047661277846</v>
      </c>
      <c r="AY19" s="118">
        <v>100</v>
      </c>
      <c r="AZ19">
        <v>0.46243152221821965</v>
      </c>
      <c r="BB19" s="123">
        <v>8.5491235715219119E-3</v>
      </c>
      <c r="BG19" s="117">
        <v>-0.44761147223936715</v>
      </c>
      <c r="BH19" s="113">
        <v>-1.4161777936921497E-4</v>
      </c>
      <c r="BI19" s="113">
        <v>-1.1534685211128392E-3</v>
      </c>
      <c r="BJ19" s="113">
        <v>3.7389034604968225E-3</v>
      </c>
      <c r="BK19" s="113">
        <v>-5.3074784260528881E-5</v>
      </c>
      <c r="BL19" s="113">
        <v>6.7159093426283291E-4</v>
      </c>
      <c r="BM19" s="113">
        <v>5.2790122477419151E-3</v>
      </c>
      <c r="BN19" s="113">
        <v>4.2489671468902478E-4</v>
      </c>
      <c r="BO19" s="113">
        <v>1.3530078866252995E-3</v>
      </c>
      <c r="BP19" s="113">
        <v>2.7438358158338351E-4</v>
      </c>
      <c r="BQ19" s="113">
        <v>-6.6637523300334888E-5</v>
      </c>
      <c r="BR19" s="113">
        <v>-1.6871513740161556E-4</v>
      </c>
      <c r="BS19" s="113">
        <v>-8.3184546225212774E-4</v>
      </c>
      <c r="BT19" s="113">
        <v>-2.8269485748317328E-4</v>
      </c>
      <c r="BU19" s="113">
        <v>4.1195522920617575E-5</v>
      </c>
      <c r="BV19" s="113">
        <v>2.6484566282884542E-3</v>
      </c>
      <c r="BW19" s="118">
        <v>-1.0266725365001049E-2</v>
      </c>
      <c r="BY19" s="123">
        <v>-9.8200577369149741E-16</v>
      </c>
      <c r="CF19">
        <v>0.31548132936682871</v>
      </c>
      <c r="CG19">
        <v>1</v>
      </c>
      <c r="CH19">
        <v>0</v>
      </c>
      <c r="CI19">
        <v>14</v>
      </c>
      <c r="CJ19">
        <v>1</v>
      </c>
      <c r="CK19">
        <v>0.7407407407407407</v>
      </c>
      <c r="CL19">
        <v>0.98958333333333337</v>
      </c>
      <c r="CM19">
        <v>1.8325617283950591E-2</v>
      </c>
    </row>
    <row r="20" spans="1:91" ht="15" thickTop="1" x14ac:dyDescent="0.3">
      <c r="A20" s="129">
        <v>0</v>
      </c>
      <c r="B20" s="131">
        <v>0</v>
      </c>
      <c r="C20" s="170">
        <v>1.9</v>
      </c>
      <c r="D20" s="171">
        <v>51</v>
      </c>
      <c r="E20" s="130">
        <v>12</v>
      </c>
      <c r="F20" s="203">
        <v>1</v>
      </c>
      <c r="G20" s="130">
        <v>66</v>
      </c>
      <c r="H20" s="130">
        <v>3</v>
      </c>
      <c r="I20" s="130">
        <v>90</v>
      </c>
      <c r="J20" s="130">
        <v>34</v>
      </c>
      <c r="K20" s="130">
        <v>6</v>
      </c>
      <c r="L20" s="130">
        <v>2</v>
      </c>
      <c r="M20" s="204">
        <v>40</v>
      </c>
      <c r="N20" s="171">
        <v>25</v>
      </c>
      <c r="O20" s="172">
        <v>184</v>
      </c>
      <c r="P20" s="170">
        <v>8</v>
      </c>
      <c r="Q20" s="130">
        <v>1</v>
      </c>
      <c r="R20" s="208"/>
      <c r="S20" s="125"/>
      <c r="T20" s="125" t="s">
        <v>188</v>
      </c>
      <c r="U20" s="125" t="s">
        <v>189</v>
      </c>
      <c r="V20" s="125" t="s">
        <v>190</v>
      </c>
      <c r="W20" s="125" t="s">
        <v>164</v>
      </c>
      <c r="X20" s="125" t="s">
        <v>191</v>
      </c>
      <c r="Y20" s="125" t="s">
        <v>166</v>
      </c>
      <c r="Z20" s="125" t="s">
        <v>167</v>
      </c>
      <c r="AA20">
        <v>0</v>
      </c>
      <c r="AB20">
        <v>0</v>
      </c>
      <c r="AC20">
        <v>1.8</v>
      </c>
      <c r="AD20">
        <v>51</v>
      </c>
      <c r="AE20">
        <v>4</v>
      </c>
      <c r="AF20">
        <v>1.083</v>
      </c>
      <c r="AG20">
        <v>101</v>
      </c>
      <c r="AH20">
        <v>2</v>
      </c>
      <c r="AI20">
        <v>100</v>
      </c>
      <c r="AJ20">
        <v>53</v>
      </c>
      <c r="AK20">
        <v>7</v>
      </c>
      <c r="AL20">
        <v>4</v>
      </c>
      <c r="AM20">
        <v>34</v>
      </c>
      <c r="AN20">
        <v>28</v>
      </c>
      <c r="AO20">
        <v>167</v>
      </c>
      <c r="AP20">
        <v>7.4</v>
      </c>
      <c r="AQ20" s="117">
        <v>0</v>
      </c>
      <c r="AR20" s="113">
        <v>1</v>
      </c>
      <c r="AS20" s="118">
        <v>1</v>
      </c>
      <c r="AT20">
        <v>0</v>
      </c>
      <c r="AU20">
        <v>0.23987304887106117</v>
      </c>
      <c r="AV20" s="117">
        <v>0.23987304887106117</v>
      </c>
      <c r="AW20" s="118">
        <v>0.7601269511289388</v>
      </c>
      <c r="AX20" s="117">
        <v>-0.27426981869241784</v>
      </c>
      <c r="AY20" s="118">
        <v>100</v>
      </c>
      <c r="AZ20">
        <v>0.31556971965643671</v>
      </c>
      <c r="BB20" s="123">
        <v>8.779993085212566E-2</v>
      </c>
      <c r="BG20" s="119">
        <v>1.6746553062432696</v>
      </c>
      <c r="BH20" s="120">
        <v>-1.0952614958154763E-2</v>
      </c>
      <c r="BI20" s="120">
        <v>1.6546705575536766E-2</v>
      </c>
      <c r="BJ20" s="120">
        <v>-7.169538595541991E-2</v>
      </c>
      <c r="BK20" s="120">
        <v>-3.5182161392369829E-5</v>
      </c>
      <c r="BL20" s="120">
        <v>-1.3275233009170293E-3</v>
      </c>
      <c r="BM20" s="120">
        <v>-2.483832203258371E-2</v>
      </c>
      <c r="BN20" s="120">
        <v>-2.1648788349703557E-3</v>
      </c>
      <c r="BO20" s="120">
        <v>-8.6510558886593932E-4</v>
      </c>
      <c r="BP20" s="120">
        <v>-1.0860640201062956E-3</v>
      </c>
      <c r="BQ20" s="120">
        <v>2.264747007115472E-3</v>
      </c>
      <c r="BR20" s="120">
        <v>-4.9074502530211169E-3</v>
      </c>
      <c r="BS20" s="120">
        <v>2.8483965884467046E-3</v>
      </c>
      <c r="BT20" s="120">
        <v>3.5661274069982636E-4</v>
      </c>
      <c r="BU20" s="120">
        <v>-1.4934269866423495E-4</v>
      </c>
      <c r="BV20" s="120">
        <v>-1.0266725365000404E-2</v>
      </c>
      <c r="BW20" s="121">
        <v>6.3242290188844211E-2</v>
      </c>
      <c r="BY20" s="124">
        <v>3.8328795677244614E-15</v>
      </c>
      <c r="CF20">
        <v>0.31620729941378889</v>
      </c>
      <c r="CG20">
        <v>1</v>
      </c>
      <c r="CH20">
        <v>0</v>
      </c>
      <c r="CI20">
        <v>15</v>
      </c>
      <c r="CJ20">
        <v>1</v>
      </c>
      <c r="CK20">
        <v>0.72222222222222221</v>
      </c>
      <c r="CL20">
        <v>0.98958333333333337</v>
      </c>
      <c r="CM20">
        <v>1.8325617283950591E-2</v>
      </c>
    </row>
    <row r="21" spans="1:91" x14ac:dyDescent="0.3">
      <c r="A21" s="129">
        <v>1</v>
      </c>
      <c r="B21" s="131">
        <v>1</v>
      </c>
      <c r="C21" s="170">
        <v>2.6</v>
      </c>
      <c r="D21" s="171">
        <v>71</v>
      </c>
      <c r="E21" s="130">
        <v>13</v>
      </c>
      <c r="F21" s="203">
        <v>0.121</v>
      </c>
      <c r="G21" s="130">
        <v>116</v>
      </c>
      <c r="H21" s="130">
        <v>0</v>
      </c>
      <c r="I21" s="130">
        <v>82</v>
      </c>
      <c r="J21" s="130">
        <v>34</v>
      </c>
      <c r="K21" s="130">
        <v>8</v>
      </c>
      <c r="L21" s="130">
        <v>2</v>
      </c>
      <c r="M21" s="204">
        <v>47</v>
      </c>
      <c r="N21" s="171">
        <v>51</v>
      </c>
      <c r="O21" s="172">
        <v>193</v>
      </c>
      <c r="P21" s="170">
        <v>12.2</v>
      </c>
      <c r="Q21" s="130">
        <v>0</v>
      </c>
      <c r="R21" s="208"/>
      <c r="S21" t="s">
        <v>104</v>
      </c>
      <c r="T21" s="92">
        <v>-13.47018843729775</v>
      </c>
      <c r="U21" s="92">
        <v>9.0654838625156415</v>
      </c>
      <c r="V21" s="92">
        <v>2.2078286470346389</v>
      </c>
      <c r="W21" s="92">
        <v>0.13731181959308073</v>
      </c>
      <c r="X21" s="92">
        <v>1.4124448240648277E-6</v>
      </c>
      <c r="Y21" s="92"/>
      <c r="Z21" s="92"/>
      <c r="AA21">
        <v>0</v>
      </c>
      <c r="AB21">
        <v>0</v>
      </c>
      <c r="AC21">
        <v>1.8</v>
      </c>
      <c r="AD21">
        <v>53</v>
      </c>
      <c r="AE21">
        <v>7</v>
      </c>
      <c r="AF21">
        <v>1.512</v>
      </c>
      <c r="AG21">
        <v>125</v>
      </c>
      <c r="AH21">
        <v>2</v>
      </c>
      <c r="AI21">
        <v>101</v>
      </c>
      <c r="AJ21">
        <v>39</v>
      </c>
      <c r="AK21">
        <v>13</v>
      </c>
      <c r="AL21">
        <v>2</v>
      </c>
      <c r="AM21">
        <v>36</v>
      </c>
      <c r="AN21">
        <v>32</v>
      </c>
      <c r="AO21">
        <v>179</v>
      </c>
      <c r="AP21">
        <v>11.8</v>
      </c>
      <c r="AQ21" s="117">
        <v>1</v>
      </c>
      <c r="AR21" s="113">
        <v>0</v>
      </c>
      <c r="AS21" s="118">
        <v>1</v>
      </c>
      <c r="AT21">
        <v>1</v>
      </c>
      <c r="AU21">
        <v>0.85646777850033406</v>
      </c>
      <c r="AV21" s="117">
        <v>0.85646777850033406</v>
      </c>
      <c r="AW21" s="118">
        <v>0.14353222149966594</v>
      </c>
      <c r="AX21" s="117">
        <v>-0.15493858189019477</v>
      </c>
      <c r="AY21" s="118">
        <v>100</v>
      </c>
      <c r="AZ21">
        <v>0.16758624796252033</v>
      </c>
      <c r="BB21" s="124">
        <v>-0.34608023364587609</v>
      </c>
      <c r="CF21">
        <v>0.32857550478944969</v>
      </c>
      <c r="CG21">
        <v>1</v>
      </c>
      <c r="CH21">
        <v>0</v>
      </c>
      <c r="CI21">
        <v>16</v>
      </c>
      <c r="CJ21">
        <v>1</v>
      </c>
      <c r="CK21">
        <v>0.70370370370370372</v>
      </c>
      <c r="CL21">
        <v>0.98958333333333337</v>
      </c>
      <c r="CM21">
        <v>0</v>
      </c>
    </row>
    <row r="22" spans="1:91" x14ac:dyDescent="0.3">
      <c r="A22" s="129">
        <v>1</v>
      </c>
      <c r="B22" s="131">
        <v>1</v>
      </c>
      <c r="C22" s="170">
        <v>2.4</v>
      </c>
      <c r="D22" s="171">
        <v>65</v>
      </c>
      <c r="E22" s="130">
        <v>3</v>
      </c>
      <c r="F22" s="203">
        <v>0.159</v>
      </c>
      <c r="G22" s="130">
        <v>144</v>
      </c>
      <c r="H22" s="130">
        <v>2</v>
      </c>
      <c r="I22" s="171">
        <v>85</v>
      </c>
      <c r="J22" s="130">
        <v>47</v>
      </c>
      <c r="K22" s="130">
        <v>14</v>
      </c>
      <c r="L22" s="130">
        <v>3</v>
      </c>
      <c r="M22" s="204">
        <v>27</v>
      </c>
      <c r="N22" s="171">
        <v>59</v>
      </c>
      <c r="O22" s="172">
        <v>174</v>
      </c>
      <c r="P22" s="170">
        <v>11.1</v>
      </c>
      <c r="Q22" s="130">
        <v>0</v>
      </c>
      <c r="R22" s="208"/>
      <c r="S22" t="s">
        <v>48</v>
      </c>
      <c r="T22" s="92">
        <v>-0.57494298539106725</v>
      </c>
      <c r="U22" s="92">
        <v>0.49529508452330018</v>
      </c>
      <c r="V22" s="92">
        <v>1.3474775045788434</v>
      </c>
      <c r="W22" s="92">
        <v>0.24571958737401289</v>
      </c>
      <c r="X22" s="92">
        <v>0.56273695211959529</v>
      </c>
      <c r="Y22" s="92">
        <v>0.21316185637100959</v>
      </c>
      <c r="Z22" s="92">
        <v>1.4855982335304894</v>
      </c>
      <c r="AA22">
        <v>0</v>
      </c>
      <c r="AB22">
        <v>0</v>
      </c>
      <c r="AC22">
        <v>1.9</v>
      </c>
      <c r="AD22">
        <v>44</v>
      </c>
      <c r="AE22">
        <v>10</v>
      </c>
      <c r="AF22">
        <v>0.19600000000000001</v>
      </c>
      <c r="AG22">
        <v>49</v>
      </c>
      <c r="AH22">
        <v>3</v>
      </c>
      <c r="AI22">
        <v>111</v>
      </c>
      <c r="AJ22">
        <v>33</v>
      </c>
      <c r="AK22">
        <v>12</v>
      </c>
      <c r="AL22">
        <v>2</v>
      </c>
      <c r="AM22">
        <v>40</v>
      </c>
      <c r="AN22">
        <v>15</v>
      </c>
      <c r="AO22">
        <v>189</v>
      </c>
      <c r="AP22">
        <v>9.5</v>
      </c>
      <c r="AQ22" s="117">
        <v>1</v>
      </c>
      <c r="AR22" s="113">
        <v>0</v>
      </c>
      <c r="AS22" s="118">
        <v>1</v>
      </c>
      <c r="AT22">
        <v>1</v>
      </c>
      <c r="AU22">
        <v>0.80976459815973445</v>
      </c>
      <c r="AV22" s="117">
        <v>0.80976459815973445</v>
      </c>
      <c r="AW22" s="118">
        <v>0.19023540184026555</v>
      </c>
      <c r="AX22" s="117">
        <v>-0.21101169310958279</v>
      </c>
      <c r="AY22" s="118">
        <v>100</v>
      </c>
      <c r="AZ22">
        <v>0.23492679511131165</v>
      </c>
      <c r="CF22">
        <v>0.33525756177247334</v>
      </c>
      <c r="CG22">
        <v>0</v>
      </c>
      <c r="CH22">
        <v>1</v>
      </c>
      <c r="CI22">
        <v>16</v>
      </c>
      <c r="CJ22">
        <v>2</v>
      </c>
      <c r="CK22">
        <v>0.70370370370370372</v>
      </c>
      <c r="CL22">
        <v>0.97916666666666663</v>
      </c>
      <c r="CM22">
        <v>0</v>
      </c>
    </row>
    <row r="23" spans="1:91" x14ac:dyDescent="0.3">
      <c r="A23" s="129">
        <v>1</v>
      </c>
      <c r="B23" s="131">
        <v>1</v>
      </c>
      <c r="C23" s="170">
        <v>3</v>
      </c>
      <c r="D23" s="171">
        <v>86</v>
      </c>
      <c r="E23" s="130">
        <v>8</v>
      </c>
      <c r="F23" s="203">
        <v>2.2839999999999998</v>
      </c>
      <c r="G23" s="130">
        <v>201</v>
      </c>
      <c r="H23" s="130">
        <v>0</v>
      </c>
      <c r="I23" s="130">
        <v>80</v>
      </c>
      <c r="J23" s="130">
        <v>38</v>
      </c>
      <c r="K23" s="130">
        <v>10</v>
      </c>
      <c r="L23" s="130">
        <v>2</v>
      </c>
      <c r="M23" s="204">
        <v>32</v>
      </c>
      <c r="N23" s="171">
        <v>78</v>
      </c>
      <c r="O23" s="172">
        <v>192</v>
      </c>
      <c r="P23" s="170">
        <v>16.8</v>
      </c>
      <c r="Q23" s="130">
        <v>1</v>
      </c>
      <c r="R23" s="208"/>
      <c r="S23" t="s">
        <v>54</v>
      </c>
      <c r="T23" s="92">
        <v>-1.6176887269351949</v>
      </c>
      <c r="U23" s="92">
        <v>0.54805270563905284</v>
      </c>
      <c r="V23" s="92">
        <v>8.7125496473776725</v>
      </c>
      <c r="W23" s="92">
        <v>3.1602690448173285E-3</v>
      </c>
      <c r="X23" s="92">
        <v>0.1983566260095983</v>
      </c>
      <c r="Y23" s="92">
        <v>6.7755320454127563E-2</v>
      </c>
      <c r="Z23" s="92">
        <v>0.58069758681976358</v>
      </c>
      <c r="AA23">
        <v>0</v>
      </c>
      <c r="AB23">
        <v>0</v>
      </c>
      <c r="AC23">
        <v>1.9</v>
      </c>
      <c r="AD23">
        <v>46</v>
      </c>
      <c r="AE23">
        <v>3</v>
      </c>
      <c r="AF23">
        <v>2.6259999999999999</v>
      </c>
      <c r="AG23">
        <v>43</v>
      </c>
      <c r="AH23">
        <v>2</v>
      </c>
      <c r="AI23">
        <v>74</v>
      </c>
      <c r="AJ23">
        <v>50</v>
      </c>
      <c r="AK23">
        <v>4</v>
      </c>
      <c r="AL23">
        <v>4</v>
      </c>
      <c r="AM23">
        <v>50</v>
      </c>
      <c r="AN23">
        <v>21</v>
      </c>
      <c r="AO23">
        <v>180</v>
      </c>
      <c r="AP23">
        <v>7.7</v>
      </c>
      <c r="AQ23" s="117">
        <v>0</v>
      </c>
      <c r="AR23" s="113">
        <v>1</v>
      </c>
      <c r="AS23" s="118">
        <v>1</v>
      </c>
      <c r="AT23">
        <v>0</v>
      </c>
      <c r="AU23">
        <v>0.31548132936682871</v>
      </c>
      <c r="AV23" s="117">
        <v>0.31548132936682871</v>
      </c>
      <c r="AW23" s="118">
        <v>0.68451867063317129</v>
      </c>
      <c r="AX23" s="117">
        <v>-0.37903935831712077</v>
      </c>
      <c r="AY23" s="118">
        <v>100</v>
      </c>
      <c r="AZ23">
        <v>0.46088053241120858</v>
      </c>
      <c r="CF23">
        <v>0.33666615177722103</v>
      </c>
      <c r="CG23">
        <v>0</v>
      </c>
      <c r="CH23">
        <v>1</v>
      </c>
      <c r="CI23">
        <v>16</v>
      </c>
      <c r="CJ23">
        <v>3</v>
      </c>
      <c r="CK23">
        <v>0.70370370370370372</v>
      </c>
      <c r="CL23">
        <v>0.96875</v>
      </c>
      <c r="CM23">
        <v>1.7939814814814894E-2</v>
      </c>
    </row>
    <row r="24" spans="1:91" x14ac:dyDescent="0.3">
      <c r="A24" s="129">
        <v>1</v>
      </c>
      <c r="B24" s="131">
        <v>0</v>
      </c>
      <c r="C24" s="170">
        <v>2</v>
      </c>
      <c r="D24" s="171">
        <v>51</v>
      </c>
      <c r="E24" s="130">
        <v>8</v>
      </c>
      <c r="F24" s="203">
        <v>0.79900000000000004</v>
      </c>
      <c r="G24" s="130">
        <v>96</v>
      </c>
      <c r="H24" s="130">
        <v>6</v>
      </c>
      <c r="I24" s="130">
        <v>145</v>
      </c>
      <c r="J24" s="130">
        <v>34</v>
      </c>
      <c r="K24" s="130">
        <v>12</v>
      </c>
      <c r="L24" s="130">
        <v>2</v>
      </c>
      <c r="M24" s="204">
        <v>40</v>
      </c>
      <c r="N24" s="171">
        <v>22</v>
      </c>
      <c r="O24" s="172">
        <v>189</v>
      </c>
      <c r="P24" s="170">
        <v>11.8</v>
      </c>
      <c r="Q24" s="130">
        <v>1</v>
      </c>
      <c r="R24" s="208"/>
      <c r="S24" s="34" t="s">
        <v>40</v>
      </c>
      <c r="T24" s="212">
        <v>-0.43479625289401036</v>
      </c>
      <c r="U24" s="212">
        <v>1.1782448594274935</v>
      </c>
      <c r="V24" s="212">
        <v>0.1361759701578687</v>
      </c>
      <c r="W24" s="212">
        <v>0.71211260554818301</v>
      </c>
      <c r="X24" s="212">
        <v>0.64739655881658487</v>
      </c>
      <c r="Y24" s="212">
        <v>6.4305266732724409E-2</v>
      </c>
      <c r="Z24" s="212">
        <v>6.5176979377066777</v>
      </c>
      <c r="AA24">
        <v>0</v>
      </c>
      <c r="AB24">
        <v>0</v>
      </c>
      <c r="AC24">
        <v>1.9</v>
      </c>
      <c r="AD24">
        <v>48</v>
      </c>
      <c r="AE24">
        <v>2</v>
      </c>
      <c r="AF24">
        <v>1.7999999999999999E-2</v>
      </c>
      <c r="AG24">
        <v>77</v>
      </c>
      <c r="AH24">
        <v>2</v>
      </c>
      <c r="AI24">
        <v>150</v>
      </c>
      <c r="AJ24">
        <v>28</v>
      </c>
      <c r="AK24">
        <v>1</v>
      </c>
      <c r="AL24">
        <v>6</v>
      </c>
      <c r="AM24">
        <v>30</v>
      </c>
      <c r="AN24">
        <v>24</v>
      </c>
      <c r="AO24">
        <v>160</v>
      </c>
      <c r="AP24">
        <v>5.9</v>
      </c>
      <c r="AQ24" s="117">
        <v>0</v>
      </c>
      <c r="AR24" s="113">
        <v>1</v>
      </c>
      <c r="AS24" s="118">
        <v>1</v>
      </c>
      <c r="AT24">
        <v>0</v>
      </c>
      <c r="AU24">
        <v>0.28695760200658249</v>
      </c>
      <c r="AV24" s="117">
        <v>0.28695760200658249</v>
      </c>
      <c r="AW24" s="118">
        <v>0.71304239799341751</v>
      </c>
      <c r="AX24" s="117">
        <v>-0.33821439610937615</v>
      </c>
      <c r="AY24" s="118">
        <v>100</v>
      </c>
      <c r="AZ24">
        <v>0.4024411491015315</v>
      </c>
      <c r="CF24">
        <v>0.34653777834690652</v>
      </c>
      <c r="CG24">
        <v>1</v>
      </c>
      <c r="CH24">
        <v>0</v>
      </c>
      <c r="CI24">
        <v>17</v>
      </c>
      <c r="CJ24">
        <v>3</v>
      </c>
      <c r="CK24">
        <v>0.68518518518518512</v>
      </c>
      <c r="CL24">
        <v>0.96875</v>
      </c>
      <c r="CM24">
        <v>0</v>
      </c>
    </row>
    <row r="25" spans="1:91" x14ac:dyDescent="0.3">
      <c r="A25" s="129">
        <v>0</v>
      </c>
      <c r="B25" s="131">
        <v>1</v>
      </c>
      <c r="C25" s="170">
        <v>2.2999999999999998</v>
      </c>
      <c r="D25" s="171">
        <v>56</v>
      </c>
      <c r="E25" s="130">
        <v>7</v>
      </c>
      <c r="F25" s="203">
        <v>0.91100000000000003</v>
      </c>
      <c r="G25" s="130">
        <v>134</v>
      </c>
      <c r="H25" s="130">
        <v>2</v>
      </c>
      <c r="I25" s="130">
        <v>112</v>
      </c>
      <c r="J25" s="130">
        <v>30</v>
      </c>
      <c r="K25" s="130">
        <v>13</v>
      </c>
      <c r="L25" s="130">
        <v>1</v>
      </c>
      <c r="M25" s="204">
        <v>38</v>
      </c>
      <c r="N25" s="171">
        <v>34</v>
      </c>
      <c r="O25" s="172">
        <v>185</v>
      </c>
      <c r="P25" s="170">
        <v>14</v>
      </c>
      <c r="Q25" s="130">
        <v>1</v>
      </c>
      <c r="R25" s="208"/>
      <c r="S25" t="s">
        <v>41</v>
      </c>
      <c r="T25" s="92">
        <v>4.4906377902954132E-2</v>
      </c>
      <c r="U25" s="92">
        <v>4.3834907865912799E-2</v>
      </c>
      <c r="V25" s="92">
        <v>1.0494840858336985</v>
      </c>
      <c r="W25" s="92">
        <v>0.30562593643863772</v>
      </c>
      <c r="X25" s="92">
        <v>1.0459299331710288</v>
      </c>
      <c r="Y25" s="92">
        <v>0.95982100715953345</v>
      </c>
      <c r="Z25" s="92">
        <v>1.1397639944770681</v>
      </c>
      <c r="AA25">
        <v>0</v>
      </c>
      <c r="AB25">
        <v>0</v>
      </c>
      <c r="AC25">
        <v>1.9</v>
      </c>
      <c r="AD25">
        <v>48</v>
      </c>
      <c r="AE25">
        <v>12</v>
      </c>
      <c r="AF25">
        <v>0.183</v>
      </c>
      <c r="AG25">
        <v>85</v>
      </c>
      <c r="AH25">
        <v>4</v>
      </c>
      <c r="AI25">
        <v>130</v>
      </c>
      <c r="AJ25">
        <v>37</v>
      </c>
      <c r="AK25">
        <v>11</v>
      </c>
      <c r="AL25">
        <v>2</v>
      </c>
      <c r="AM25">
        <v>38</v>
      </c>
      <c r="AN25">
        <v>22</v>
      </c>
      <c r="AO25">
        <v>178</v>
      </c>
      <c r="AP25">
        <v>9</v>
      </c>
      <c r="AQ25" s="117">
        <v>1</v>
      </c>
      <c r="AR25" s="113">
        <v>0</v>
      </c>
      <c r="AS25" s="118">
        <v>1</v>
      </c>
      <c r="AT25">
        <v>1</v>
      </c>
      <c r="AU25">
        <v>0.83632128290105512</v>
      </c>
      <c r="AV25" s="117">
        <v>0.83632128290105512</v>
      </c>
      <c r="AW25" s="118">
        <v>0.16367871709894488</v>
      </c>
      <c r="AX25" s="117">
        <v>-0.17874243003523249</v>
      </c>
      <c r="AY25" s="118">
        <v>100</v>
      </c>
      <c r="AZ25">
        <v>0.19571272481691662</v>
      </c>
      <c r="CF25">
        <v>0.35031805278510397</v>
      </c>
      <c r="CG25">
        <v>0</v>
      </c>
      <c r="CH25">
        <v>1</v>
      </c>
      <c r="CI25">
        <v>17</v>
      </c>
      <c r="CJ25">
        <v>4</v>
      </c>
      <c r="CK25">
        <v>0.68518518518518512</v>
      </c>
      <c r="CL25">
        <v>0.95833333333333337</v>
      </c>
      <c r="CM25">
        <v>1.7746913580246781E-2</v>
      </c>
    </row>
    <row r="26" spans="1:91" x14ac:dyDescent="0.3">
      <c r="A26" s="129">
        <v>0</v>
      </c>
      <c r="B26" s="131">
        <v>0</v>
      </c>
      <c r="C26" s="170">
        <v>2.2999999999999998</v>
      </c>
      <c r="D26" s="171">
        <v>60</v>
      </c>
      <c r="E26" s="130">
        <v>3</v>
      </c>
      <c r="F26" s="203">
        <v>0.81299999999999994</v>
      </c>
      <c r="G26" s="130">
        <v>101</v>
      </c>
      <c r="H26" s="130">
        <v>3</v>
      </c>
      <c r="I26" s="130">
        <v>106</v>
      </c>
      <c r="J26" s="130">
        <v>44</v>
      </c>
      <c r="K26" s="130">
        <v>8</v>
      </c>
      <c r="L26" s="130">
        <v>3</v>
      </c>
      <c r="M26" s="204">
        <v>33</v>
      </c>
      <c r="N26" s="171">
        <v>45</v>
      </c>
      <c r="O26" s="172">
        <v>177</v>
      </c>
      <c r="P26" s="170">
        <v>10.5</v>
      </c>
      <c r="Q26" s="130">
        <v>1</v>
      </c>
      <c r="R26" s="208"/>
      <c r="S26" t="s">
        <v>42</v>
      </c>
      <c r="T26" s="92">
        <v>4.9122057576940721E-2</v>
      </c>
      <c r="U26" s="92">
        <v>5.1579115299871268E-2</v>
      </c>
      <c r="V26" s="92">
        <v>0.9069958965049828</v>
      </c>
      <c r="W26" s="92">
        <v>0.34091275420972178</v>
      </c>
      <c r="X26" s="92">
        <v>1.0503485459147304</v>
      </c>
      <c r="Y26" s="92">
        <v>0.94935625464928475</v>
      </c>
      <c r="Z26" s="92">
        <v>1.1620843729657093</v>
      </c>
      <c r="AA26">
        <v>0</v>
      </c>
      <c r="AB26">
        <v>0</v>
      </c>
      <c r="AC26">
        <v>1.9</v>
      </c>
      <c r="AD26">
        <v>49</v>
      </c>
      <c r="AE26">
        <v>10</v>
      </c>
      <c r="AF26">
        <v>1.248</v>
      </c>
      <c r="AG26">
        <v>92</v>
      </c>
      <c r="AH26">
        <v>2</v>
      </c>
      <c r="AI26">
        <v>98</v>
      </c>
      <c r="AJ26">
        <v>53</v>
      </c>
      <c r="AK26">
        <v>12</v>
      </c>
      <c r="AL26">
        <v>4</v>
      </c>
      <c r="AM26">
        <v>42</v>
      </c>
      <c r="AN26">
        <v>25</v>
      </c>
      <c r="AO26">
        <v>182</v>
      </c>
      <c r="AP26">
        <v>9.4</v>
      </c>
      <c r="AQ26" s="117">
        <v>0</v>
      </c>
      <c r="AR26" s="113">
        <v>1</v>
      </c>
      <c r="AS26" s="118">
        <v>1</v>
      </c>
      <c r="AT26">
        <v>0</v>
      </c>
      <c r="AU26">
        <v>0.4966271145088223</v>
      </c>
      <c r="AV26" s="117">
        <v>0.4966271145088223</v>
      </c>
      <c r="AW26" s="118">
        <v>0.50337288549117765</v>
      </c>
      <c r="AX26" s="117">
        <v>-0.68642406048250992</v>
      </c>
      <c r="AY26" s="118">
        <v>100</v>
      </c>
      <c r="AZ26">
        <v>0.98659885906295286</v>
      </c>
      <c r="CF26">
        <v>0.36063834139374562</v>
      </c>
      <c r="CG26">
        <v>1</v>
      </c>
      <c r="CH26">
        <v>0</v>
      </c>
      <c r="CI26">
        <v>18</v>
      </c>
      <c r="CJ26">
        <v>4</v>
      </c>
      <c r="CK26">
        <v>0.66666666666666674</v>
      </c>
      <c r="CL26">
        <v>0.95833333333333337</v>
      </c>
      <c r="CM26">
        <v>1.7746913580246992E-2</v>
      </c>
    </row>
    <row r="27" spans="1:91" x14ac:dyDescent="0.3">
      <c r="A27" s="129">
        <v>0</v>
      </c>
      <c r="B27" s="131">
        <v>0</v>
      </c>
      <c r="C27" s="170">
        <v>1.6</v>
      </c>
      <c r="D27" s="171">
        <v>40</v>
      </c>
      <c r="E27" s="130">
        <v>14</v>
      </c>
      <c r="F27" s="203">
        <v>0.97599999999999998</v>
      </c>
      <c r="G27" s="130">
        <v>82</v>
      </c>
      <c r="H27" s="130">
        <v>2</v>
      </c>
      <c r="I27" s="130">
        <v>101</v>
      </c>
      <c r="J27" s="130">
        <v>37</v>
      </c>
      <c r="K27" s="130">
        <v>5</v>
      </c>
      <c r="L27" s="130">
        <v>3</v>
      </c>
      <c r="M27" s="204">
        <v>40</v>
      </c>
      <c r="N27" s="171">
        <v>9</v>
      </c>
      <c r="O27" s="172">
        <v>168</v>
      </c>
      <c r="P27" s="170">
        <v>6.2</v>
      </c>
      <c r="Q27" s="130">
        <v>0</v>
      </c>
      <c r="R27" s="208"/>
      <c r="S27" t="s">
        <v>43</v>
      </c>
      <c r="T27" s="92">
        <v>0.85365914009216115</v>
      </c>
      <c r="U27" s="92">
        <v>0.37917241709805211</v>
      </c>
      <c r="V27" s="92">
        <v>5.0686874852252677</v>
      </c>
      <c r="W27" s="92">
        <v>2.4361822952497263E-2</v>
      </c>
      <c r="X27" s="92">
        <v>2.3482236297694494</v>
      </c>
      <c r="Y27" s="92">
        <v>1.1168306070191765</v>
      </c>
      <c r="Z27" s="92">
        <v>4.9373236914816472</v>
      </c>
      <c r="AA27">
        <v>0</v>
      </c>
      <c r="AB27">
        <v>0</v>
      </c>
      <c r="AC27">
        <v>1.9</v>
      </c>
      <c r="AD27">
        <v>49</v>
      </c>
      <c r="AE27">
        <v>16</v>
      </c>
      <c r="AF27">
        <v>0.98299999999999998</v>
      </c>
      <c r="AG27">
        <v>71</v>
      </c>
      <c r="AH27">
        <v>4</v>
      </c>
      <c r="AI27">
        <v>112</v>
      </c>
      <c r="AJ27">
        <v>39</v>
      </c>
      <c r="AK27">
        <v>7</v>
      </c>
      <c r="AL27">
        <v>3</v>
      </c>
      <c r="AM27">
        <v>45</v>
      </c>
      <c r="AN27">
        <v>23</v>
      </c>
      <c r="AO27">
        <v>180</v>
      </c>
      <c r="AP27">
        <v>8.1</v>
      </c>
      <c r="AQ27" s="117">
        <v>1</v>
      </c>
      <c r="AR27" s="113">
        <v>0</v>
      </c>
      <c r="AS27" s="118">
        <v>1</v>
      </c>
      <c r="AT27">
        <v>1</v>
      </c>
      <c r="AU27">
        <v>0.84469833342550171</v>
      </c>
      <c r="AV27" s="117">
        <v>0.84469833342550171</v>
      </c>
      <c r="AW27" s="118">
        <v>0.15530166657449829</v>
      </c>
      <c r="AX27" s="117">
        <v>-0.16877571722861073</v>
      </c>
      <c r="AY27" s="118">
        <v>100</v>
      </c>
      <c r="AZ27">
        <v>0.18385459095758372</v>
      </c>
      <c r="CF27">
        <v>0.37698418690518343</v>
      </c>
      <c r="CG27">
        <v>1</v>
      </c>
      <c r="CH27">
        <v>0</v>
      </c>
      <c r="CI27">
        <v>19</v>
      </c>
      <c r="CJ27">
        <v>4</v>
      </c>
      <c r="CK27">
        <v>0.64814814814814814</v>
      </c>
      <c r="CL27">
        <v>0.95833333333333337</v>
      </c>
      <c r="CM27">
        <v>0</v>
      </c>
    </row>
    <row r="28" spans="1:91" x14ac:dyDescent="0.3">
      <c r="A28" s="129">
        <v>1</v>
      </c>
      <c r="B28" s="131">
        <v>1</v>
      </c>
      <c r="C28" s="170">
        <v>3.4</v>
      </c>
      <c r="D28" s="171">
        <v>85</v>
      </c>
      <c r="E28" s="130">
        <v>12</v>
      </c>
      <c r="F28" s="203">
        <v>1.86</v>
      </c>
      <c r="G28" s="130">
        <v>311</v>
      </c>
      <c r="H28" s="130">
        <v>2</v>
      </c>
      <c r="I28" s="130">
        <v>124</v>
      </c>
      <c r="J28" s="130">
        <v>37</v>
      </c>
      <c r="K28" s="130">
        <v>13</v>
      </c>
      <c r="L28" s="130">
        <v>2</v>
      </c>
      <c r="M28" s="204">
        <v>42</v>
      </c>
      <c r="N28" s="171">
        <v>62</v>
      </c>
      <c r="O28" s="172">
        <v>172</v>
      </c>
      <c r="P28" s="170">
        <v>16.899999999999999</v>
      </c>
      <c r="Q28" s="130">
        <v>1</v>
      </c>
      <c r="R28" s="208"/>
      <c r="S28" t="s">
        <v>44</v>
      </c>
      <c r="T28" s="92">
        <v>1.6802181609836427E-2</v>
      </c>
      <c r="U28" s="92">
        <v>1.0407699362883051E-2</v>
      </c>
      <c r="V28" s="92">
        <v>2.6062848031930641</v>
      </c>
      <c r="W28" s="92">
        <v>0.10644086338204534</v>
      </c>
      <c r="X28" s="92">
        <v>1.0169441321752279</v>
      </c>
      <c r="Y28" s="92">
        <v>0.99640992547956531</v>
      </c>
      <c r="Z28" s="92">
        <v>1.0379015117376371</v>
      </c>
      <c r="AA28">
        <v>0</v>
      </c>
      <c r="AB28">
        <v>0</v>
      </c>
      <c r="AC28">
        <v>1.9</v>
      </c>
      <c r="AD28">
        <v>51</v>
      </c>
      <c r="AE28">
        <v>6</v>
      </c>
      <c r="AF28">
        <v>0.498</v>
      </c>
      <c r="AG28">
        <v>31</v>
      </c>
      <c r="AH28">
        <v>4</v>
      </c>
      <c r="AI28">
        <v>117</v>
      </c>
      <c r="AJ28">
        <v>30</v>
      </c>
      <c r="AK28">
        <v>5</v>
      </c>
      <c r="AL28">
        <v>2</v>
      </c>
      <c r="AM28">
        <v>36</v>
      </c>
      <c r="AN28">
        <v>20</v>
      </c>
      <c r="AO28">
        <v>187</v>
      </c>
      <c r="AP28">
        <v>9.6</v>
      </c>
      <c r="AQ28" s="117">
        <v>1</v>
      </c>
      <c r="AR28" s="113">
        <v>0</v>
      </c>
      <c r="AS28" s="118">
        <v>1</v>
      </c>
      <c r="AT28">
        <v>1</v>
      </c>
      <c r="AU28">
        <v>0.7917340635042952</v>
      </c>
      <c r="AV28" s="117">
        <v>0.7917340635042952</v>
      </c>
      <c r="AW28" s="118">
        <v>0.2082659364957048</v>
      </c>
      <c r="AX28" s="117">
        <v>-0.23352972195756957</v>
      </c>
      <c r="AY28" s="118">
        <v>100</v>
      </c>
      <c r="AZ28">
        <v>0.26305036766246814</v>
      </c>
      <c r="CF28">
        <v>0.38193965718930917</v>
      </c>
      <c r="CG28">
        <v>0</v>
      </c>
      <c r="CH28">
        <v>1</v>
      </c>
      <c r="CI28">
        <v>19</v>
      </c>
      <c r="CJ28">
        <v>5</v>
      </c>
      <c r="CK28">
        <v>0.64814814814814814</v>
      </c>
      <c r="CL28">
        <v>0.94791666666666663</v>
      </c>
      <c r="CM28">
        <v>0</v>
      </c>
    </row>
    <row r="29" spans="1:91" x14ac:dyDescent="0.3">
      <c r="A29" s="129">
        <v>0</v>
      </c>
      <c r="B29" s="131">
        <v>0</v>
      </c>
      <c r="C29" s="170">
        <v>1.5</v>
      </c>
      <c r="D29" s="171">
        <v>35</v>
      </c>
      <c r="E29" s="130">
        <v>6</v>
      </c>
      <c r="F29" s="203">
        <v>4.7E-2</v>
      </c>
      <c r="G29" s="130">
        <v>65</v>
      </c>
      <c r="H29" s="130">
        <v>4</v>
      </c>
      <c r="I29" s="130">
        <v>88</v>
      </c>
      <c r="J29" s="130">
        <v>27</v>
      </c>
      <c r="K29" s="130">
        <v>5</v>
      </c>
      <c r="L29" s="130">
        <v>6</v>
      </c>
      <c r="M29" s="204">
        <v>37</v>
      </c>
      <c r="N29" s="171">
        <v>16</v>
      </c>
      <c r="O29" s="172">
        <v>186</v>
      </c>
      <c r="P29" s="170">
        <v>7.9</v>
      </c>
      <c r="Q29" s="130">
        <v>1</v>
      </c>
      <c r="R29" s="208"/>
      <c r="S29" t="s">
        <v>45</v>
      </c>
      <c r="T29" s="92">
        <v>0.3695961593270648</v>
      </c>
      <c r="U29" s="92">
        <v>0.16383893908923841</v>
      </c>
      <c r="V29" s="92">
        <v>5.0888616618358196</v>
      </c>
      <c r="W29" s="92">
        <v>2.4079992894314305E-2</v>
      </c>
      <c r="X29" s="92">
        <v>1.447150078579974</v>
      </c>
      <c r="Y29" s="92">
        <v>1.049672005280845</v>
      </c>
      <c r="Z29" s="92">
        <v>1.9951407100484686</v>
      </c>
      <c r="AA29">
        <v>0</v>
      </c>
      <c r="AB29">
        <v>0</v>
      </c>
      <c r="AC29">
        <v>1.9</v>
      </c>
      <c r="AD29">
        <v>51</v>
      </c>
      <c r="AE29">
        <v>12</v>
      </c>
      <c r="AF29">
        <v>1</v>
      </c>
      <c r="AG29">
        <v>66</v>
      </c>
      <c r="AH29">
        <v>3</v>
      </c>
      <c r="AI29">
        <v>90</v>
      </c>
      <c r="AJ29">
        <v>34</v>
      </c>
      <c r="AK29">
        <v>6</v>
      </c>
      <c r="AL29">
        <v>2</v>
      </c>
      <c r="AM29">
        <v>40</v>
      </c>
      <c r="AN29">
        <v>25</v>
      </c>
      <c r="AO29">
        <v>184</v>
      </c>
      <c r="AP29">
        <v>8</v>
      </c>
      <c r="AQ29" s="117">
        <v>1</v>
      </c>
      <c r="AR29" s="113">
        <v>0</v>
      </c>
      <c r="AS29" s="118">
        <v>1</v>
      </c>
      <c r="AT29">
        <v>1</v>
      </c>
      <c r="AU29">
        <v>0.88388868621706429</v>
      </c>
      <c r="AV29" s="117">
        <v>0.88388868621706429</v>
      </c>
      <c r="AW29" s="118">
        <v>0.11611131378293571</v>
      </c>
      <c r="AX29" s="117">
        <v>-0.12342414484208585</v>
      </c>
      <c r="AY29" s="118">
        <v>100</v>
      </c>
      <c r="AZ29">
        <v>0.13136418147841439</v>
      </c>
      <c r="CF29">
        <v>0.38275760518155505</v>
      </c>
      <c r="CG29">
        <v>0</v>
      </c>
      <c r="CH29">
        <v>1</v>
      </c>
      <c r="CI29">
        <v>19</v>
      </c>
      <c r="CJ29">
        <v>6</v>
      </c>
      <c r="CK29">
        <v>0.64814814814814814</v>
      </c>
      <c r="CL29">
        <v>0.9375</v>
      </c>
      <c r="CM29">
        <v>0</v>
      </c>
    </row>
    <row r="30" spans="1:91" x14ac:dyDescent="0.3">
      <c r="A30" s="129">
        <v>0</v>
      </c>
      <c r="B30" s="131">
        <v>0</v>
      </c>
      <c r="C30" s="170">
        <v>1.9</v>
      </c>
      <c r="D30" s="171">
        <v>51</v>
      </c>
      <c r="E30" s="130">
        <v>6</v>
      </c>
      <c r="F30" s="203">
        <v>0.498</v>
      </c>
      <c r="G30" s="130">
        <v>31</v>
      </c>
      <c r="H30" s="130">
        <v>4</v>
      </c>
      <c r="I30" s="130">
        <v>117</v>
      </c>
      <c r="J30" s="130">
        <v>30</v>
      </c>
      <c r="K30" s="130">
        <v>5</v>
      </c>
      <c r="L30" s="130">
        <v>2</v>
      </c>
      <c r="M30" s="204">
        <v>36</v>
      </c>
      <c r="N30" s="171">
        <v>20</v>
      </c>
      <c r="O30" s="172">
        <v>187</v>
      </c>
      <c r="P30" s="170">
        <v>9.6</v>
      </c>
      <c r="Q30" s="130">
        <v>1</v>
      </c>
      <c r="R30" s="208"/>
      <c r="S30" t="s">
        <v>46</v>
      </c>
      <c r="T30" s="92">
        <v>7.647852575944864E-3</v>
      </c>
      <c r="U30" s="92">
        <v>1.296361107315523E-2</v>
      </c>
      <c r="V30" s="92">
        <v>0.34803829234338113</v>
      </c>
      <c r="W30" s="92">
        <v>0.55522571129834908</v>
      </c>
      <c r="X30" s="92">
        <v>1.0076771720965869</v>
      </c>
      <c r="Y30" s="92">
        <v>0.98239642736373189</v>
      </c>
      <c r="Z30" s="92">
        <v>1.0336084852114575</v>
      </c>
      <c r="AA30">
        <v>0</v>
      </c>
      <c r="AB30">
        <v>0</v>
      </c>
      <c r="AC30">
        <v>1.9</v>
      </c>
      <c r="AD30">
        <v>53</v>
      </c>
      <c r="AE30">
        <v>21</v>
      </c>
      <c r="AF30">
        <v>0.56799999999999995</v>
      </c>
      <c r="AG30">
        <v>125</v>
      </c>
      <c r="AH30">
        <v>3</v>
      </c>
      <c r="AI30">
        <v>109</v>
      </c>
      <c r="AJ30">
        <v>44</v>
      </c>
      <c r="AK30">
        <v>8</v>
      </c>
      <c r="AL30">
        <v>3</v>
      </c>
      <c r="AM30">
        <v>45</v>
      </c>
      <c r="AN30">
        <v>34</v>
      </c>
      <c r="AO30">
        <v>167</v>
      </c>
      <c r="AP30">
        <v>8.5</v>
      </c>
      <c r="AQ30" s="117">
        <v>0</v>
      </c>
      <c r="AR30" s="113">
        <v>1</v>
      </c>
      <c r="AS30" s="118">
        <v>1</v>
      </c>
      <c r="AT30">
        <v>0</v>
      </c>
      <c r="AU30">
        <v>0.67095519073470078</v>
      </c>
      <c r="AV30" s="117">
        <v>0.67095519073470078</v>
      </c>
      <c r="AW30" s="118">
        <v>0.32904480926529922</v>
      </c>
      <c r="AX30" s="117">
        <v>-1.1115613391161521</v>
      </c>
      <c r="AY30" s="118">
        <v>0</v>
      </c>
      <c r="AZ30">
        <v>2.0390997573638345</v>
      </c>
      <c r="CF30">
        <v>0.38515895700722008</v>
      </c>
      <c r="CG30">
        <v>0</v>
      </c>
      <c r="CH30">
        <v>1</v>
      </c>
      <c r="CI30">
        <v>19</v>
      </c>
      <c r="CJ30">
        <v>7</v>
      </c>
      <c r="CK30">
        <v>0.64814814814814814</v>
      </c>
      <c r="CL30">
        <v>0.92708333333333337</v>
      </c>
      <c r="CM30">
        <v>0</v>
      </c>
    </row>
    <row r="31" spans="1:91" x14ac:dyDescent="0.3">
      <c r="A31" s="129">
        <v>1</v>
      </c>
      <c r="B31" s="131">
        <v>1</v>
      </c>
      <c r="C31" s="170">
        <v>3.7</v>
      </c>
      <c r="D31" s="171">
        <v>102</v>
      </c>
      <c r="E31" s="130">
        <v>12</v>
      </c>
      <c r="F31" s="203">
        <v>8.4000000000000005E-2</v>
      </c>
      <c r="G31" s="130">
        <v>249</v>
      </c>
      <c r="H31" s="130">
        <v>2</v>
      </c>
      <c r="I31" s="171">
        <v>86</v>
      </c>
      <c r="J31" s="130">
        <v>38</v>
      </c>
      <c r="K31" s="130">
        <v>11</v>
      </c>
      <c r="L31" s="130">
        <v>2</v>
      </c>
      <c r="M31" s="204">
        <v>32</v>
      </c>
      <c r="N31" s="171">
        <v>114</v>
      </c>
      <c r="O31" s="172">
        <v>177</v>
      </c>
      <c r="P31" s="170">
        <v>16.3</v>
      </c>
      <c r="Q31" s="130">
        <v>1</v>
      </c>
      <c r="R31" s="208"/>
      <c r="S31" t="s">
        <v>49</v>
      </c>
      <c r="T31" s="92">
        <v>-9.9826178189905343E-2</v>
      </c>
      <c r="U31" s="92">
        <v>3.6001528025102598E-2</v>
      </c>
      <c r="V31" s="92">
        <v>7.6885956416794352</v>
      </c>
      <c r="W31" s="92">
        <v>5.5570852551710299E-3</v>
      </c>
      <c r="X31" s="92">
        <v>0.90499471218398464</v>
      </c>
      <c r="Y31" s="92">
        <v>0.8433376422895239</v>
      </c>
      <c r="Z31" s="92">
        <v>0.97115957833624045</v>
      </c>
      <c r="AA31">
        <v>0</v>
      </c>
      <c r="AB31">
        <v>0</v>
      </c>
      <c r="AC31">
        <v>1.9</v>
      </c>
      <c r="AD31">
        <v>55</v>
      </c>
      <c r="AE31">
        <v>11</v>
      </c>
      <c r="AF31">
        <v>8.5000000000000006E-2</v>
      </c>
      <c r="AG31">
        <v>125</v>
      </c>
      <c r="AH31">
        <v>7</v>
      </c>
      <c r="AI31">
        <v>107</v>
      </c>
      <c r="AJ31">
        <v>38</v>
      </c>
      <c r="AK31">
        <v>4</v>
      </c>
      <c r="AL31">
        <v>5</v>
      </c>
      <c r="AM31">
        <v>32</v>
      </c>
      <c r="AN31">
        <v>35</v>
      </c>
      <c r="AO31">
        <v>169</v>
      </c>
      <c r="AP31">
        <v>9.3000000000000007</v>
      </c>
      <c r="AQ31" s="117">
        <v>1</v>
      </c>
      <c r="AR31" s="113">
        <v>0</v>
      </c>
      <c r="AS31" s="118">
        <v>1</v>
      </c>
      <c r="AT31">
        <v>1</v>
      </c>
      <c r="AU31">
        <v>0.80163504706176503</v>
      </c>
      <c r="AV31" s="117">
        <v>0.80163504706176503</v>
      </c>
      <c r="AW31" s="118">
        <v>0.19836495293823497</v>
      </c>
      <c r="AX31" s="117">
        <v>-0.22110182822285115</v>
      </c>
      <c r="AY31" s="118">
        <v>100</v>
      </c>
      <c r="AZ31">
        <v>0.24745044975927954</v>
      </c>
      <c r="CF31">
        <v>0.38762048992248843</v>
      </c>
      <c r="CG31">
        <v>0</v>
      </c>
      <c r="CH31">
        <v>1</v>
      </c>
      <c r="CI31">
        <v>19</v>
      </c>
      <c r="CJ31">
        <v>8</v>
      </c>
      <c r="CK31">
        <v>0.64814814814814814</v>
      </c>
      <c r="CL31">
        <v>0.91666666666666663</v>
      </c>
      <c r="CM31">
        <v>1.697530864197528E-2</v>
      </c>
    </row>
    <row r="32" spans="1:91" x14ac:dyDescent="0.3">
      <c r="A32" s="129">
        <v>1</v>
      </c>
      <c r="B32" s="131">
        <v>0</v>
      </c>
      <c r="C32" s="170">
        <v>2.6</v>
      </c>
      <c r="D32" s="171">
        <v>70</v>
      </c>
      <c r="E32" s="130">
        <v>14</v>
      </c>
      <c r="F32" s="203">
        <v>4.8000000000000001E-2</v>
      </c>
      <c r="G32" s="130">
        <v>197</v>
      </c>
      <c r="H32" s="130">
        <v>4</v>
      </c>
      <c r="I32" s="130">
        <v>72</v>
      </c>
      <c r="J32" s="130">
        <v>35</v>
      </c>
      <c r="K32" s="130">
        <v>11</v>
      </c>
      <c r="L32" s="130">
        <v>3</v>
      </c>
      <c r="M32" s="204">
        <v>42</v>
      </c>
      <c r="N32" s="171">
        <v>56</v>
      </c>
      <c r="O32" s="172">
        <v>172</v>
      </c>
      <c r="P32" s="170">
        <v>11.2</v>
      </c>
      <c r="Q32" s="130">
        <v>1</v>
      </c>
      <c r="R32" s="208"/>
      <c r="S32" t="s">
        <v>50</v>
      </c>
      <c r="T32" s="92">
        <v>0.11807469467776659</v>
      </c>
      <c r="U32" s="92">
        <v>7.0620626468007056E-2</v>
      </c>
      <c r="V32" s="92">
        <v>2.7954422890142081</v>
      </c>
      <c r="W32" s="92">
        <v>9.4532678966285283E-2</v>
      </c>
      <c r="X32" s="92">
        <v>1.1253281642527622</v>
      </c>
      <c r="Y32" s="92">
        <v>0.97986625632832891</v>
      </c>
      <c r="Z32" s="92">
        <v>1.2923840055536771</v>
      </c>
      <c r="AA32">
        <v>0</v>
      </c>
      <c r="AB32">
        <v>0</v>
      </c>
      <c r="AC32">
        <v>1.9</v>
      </c>
      <c r="AD32">
        <v>56</v>
      </c>
      <c r="AE32">
        <v>3</v>
      </c>
      <c r="AF32">
        <v>1.4039999999999999</v>
      </c>
      <c r="AG32">
        <v>69</v>
      </c>
      <c r="AH32">
        <v>1</v>
      </c>
      <c r="AI32">
        <v>87</v>
      </c>
      <c r="AJ32">
        <v>34</v>
      </c>
      <c r="AK32">
        <v>8</v>
      </c>
      <c r="AL32">
        <v>2</v>
      </c>
      <c r="AM32">
        <v>32</v>
      </c>
      <c r="AN32">
        <v>38</v>
      </c>
      <c r="AO32">
        <v>181</v>
      </c>
      <c r="AP32">
        <v>9</v>
      </c>
      <c r="AQ32" s="117">
        <v>1</v>
      </c>
      <c r="AR32" s="113">
        <v>0</v>
      </c>
      <c r="AS32" s="118">
        <v>1</v>
      </c>
      <c r="AT32">
        <v>1</v>
      </c>
      <c r="AU32">
        <v>0.79715891189388077</v>
      </c>
      <c r="AV32" s="117">
        <v>0.79715891189388077</v>
      </c>
      <c r="AW32" s="118">
        <v>0.20284108810611923</v>
      </c>
      <c r="AX32" s="117">
        <v>-0.22670123249624061</v>
      </c>
      <c r="AY32" s="118">
        <v>100</v>
      </c>
      <c r="AZ32">
        <v>0.25445502155174021</v>
      </c>
      <c r="CF32">
        <v>0.39817080076860978</v>
      </c>
      <c r="CG32">
        <v>1</v>
      </c>
      <c r="CH32">
        <v>0</v>
      </c>
      <c r="CI32">
        <v>20</v>
      </c>
      <c r="CJ32">
        <v>8</v>
      </c>
      <c r="CK32">
        <v>0.62962962962962965</v>
      </c>
      <c r="CL32">
        <v>0.91666666666666663</v>
      </c>
      <c r="CM32">
        <v>0</v>
      </c>
    </row>
    <row r="33" spans="1:91" x14ac:dyDescent="0.3">
      <c r="A33" s="129">
        <v>1</v>
      </c>
      <c r="B33" s="131">
        <v>1</v>
      </c>
      <c r="C33" s="170">
        <v>2.5</v>
      </c>
      <c r="D33" s="171">
        <v>61</v>
      </c>
      <c r="E33" s="130">
        <v>7</v>
      </c>
      <c r="F33" s="203">
        <v>0.96</v>
      </c>
      <c r="G33" s="130">
        <v>213</v>
      </c>
      <c r="H33" s="130">
        <v>2</v>
      </c>
      <c r="I33" s="130">
        <v>101</v>
      </c>
      <c r="J33" s="130">
        <v>30</v>
      </c>
      <c r="K33" s="130">
        <v>10</v>
      </c>
      <c r="L33" s="130">
        <v>5</v>
      </c>
      <c r="M33" s="204">
        <v>39</v>
      </c>
      <c r="N33" s="171">
        <v>43</v>
      </c>
      <c r="O33" s="172">
        <v>173</v>
      </c>
      <c r="P33" s="170">
        <v>13.1</v>
      </c>
      <c r="Q33" s="130">
        <v>1</v>
      </c>
      <c r="R33" s="208"/>
      <c r="S33" t="s">
        <v>51</v>
      </c>
      <c r="T33" s="92">
        <v>-0.15032067442194913</v>
      </c>
      <c r="U33" s="92">
        <v>0.19524193841322868</v>
      </c>
      <c r="V33" s="92">
        <v>0.59277681585501685</v>
      </c>
      <c r="W33" s="92">
        <v>0.44134734566513489</v>
      </c>
      <c r="X33" s="92">
        <v>0.86043201364171851</v>
      </c>
      <c r="Y33" s="92">
        <v>0.58684893572052055</v>
      </c>
      <c r="Z33" s="92">
        <v>1.2615567738749751</v>
      </c>
      <c r="AA33">
        <v>0</v>
      </c>
      <c r="AB33">
        <v>0</v>
      </c>
      <c r="AC33">
        <v>1.9</v>
      </c>
      <c r="AD33">
        <v>56</v>
      </c>
      <c r="AE33">
        <v>4</v>
      </c>
      <c r="AF33">
        <v>0.123</v>
      </c>
      <c r="AG33">
        <v>113</v>
      </c>
      <c r="AH33">
        <v>3</v>
      </c>
      <c r="AI33">
        <v>132</v>
      </c>
      <c r="AJ33">
        <v>45</v>
      </c>
      <c r="AK33">
        <v>6</v>
      </c>
      <c r="AL33">
        <v>3</v>
      </c>
      <c r="AM33">
        <v>31</v>
      </c>
      <c r="AN33">
        <v>36</v>
      </c>
      <c r="AO33">
        <v>167</v>
      </c>
      <c r="AP33">
        <v>7.2</v>
      </c>
      <c r="AQ33" s="117">
        <v>0</v>
      </c>
      <c r="AR33" s="113">
        <v>1</v>
      </c>
      <c r="AS33" s="118">
        <v>1</v>
      </c>
      <c r="AT33">
        <v>0</v>
      </c>
      <c r="AU33">
        <v>0.51552727301869461</v>
      </c>
      <c r="AV33" s="117">
        <v>0.51552727301869461</v>
      </c>
      <c r="AW33" s="118">
        <v>0.48447272698130539</v>
      </c>
      <c r="AX33" s="117">
        <v>-0.72469414029597456</v>
      </c>
      <c r="AY33" s="118">
        <v>0</v>
      </c>
      <c r="AZ33">
        <v>1.0640996784914738</v>
      </c>
      <c r="CF33">
        <v>0.41914669373144886</v>
      </c>
      <c r="CG33">
        <v>0</v>
      </c>
      <c r="CH33">
        <v>1</v>
      </c>
      <c r="CI33">
        <v>20</v>
      </c>
      <c r="CJ33">
        <v>9</v>
      </c>
      <c r="CK33">
        <v>0.62962962962962965</v>
      </c>
      <c r="CL33">
        <v>0.90625</v>
      </c>
      <c r="CM33">
        <v>0</v>
      </c>
    </row>
    <row r="34" spans="1:91" x14ac:dyDescent="0.3">
      <c r="A34" s="129">
        <v>0</v>
      </c>
      <c r="B34" s="131">
        <v>0</v>
      </c>
      <c r="C34" s="170">
        <v>1.8</v>
      </c>
      <c r="D34" s="171">
        <v>44</v>
      </c>
      <c r="E34" s="130">
        <v>3</v>
      </c>
      <c r="F34" s="203">
        <v>1.18</v>
      </c>
      <c r="G34" s="130">
        <v>69</v>
      </c>
      <c r="H34" s="130">
        <v>2</v>
      </c>
      <c r="I34" s="130">
        <v>72</v>
      </c>
      <c r="J34" s="130">
        <v>34</v>
      </c>
      <c r="K34" s="130">
        <v>6</v>
      </c>
      <c r="L34" s="130">
        <v>2</v>
      </c>
      <c r="M34" s="204">
        <v>47</v>
      </c>
      <c r="N34" s="171">
        <v>20</v>
      </c>
      <c r="O34" s="172">
        <v>183</v>
      </c>
      <c r="P34" s="170">
        <v>8</v>
      </c>
      <c r="Q34" s="130">
        <v>0</v>
      </c>
      <c r="R34" s="208"/>
      <c r="S34" t="s">
        <v>52</v>
      </c>
      <c r="T34" s="92">
        <v>-2.3182385960833496E-2</v>
      </c>
      <c r="U34" s="92">
        <v>4.9505981408289768E-2</v>
      </c>
      <c r="V34" s="92">
        <v>0.21928095570169795</v>
      </c>
      <c r="W34" s="92">
        <v>0.63958834100266637</v>
      </c>
      <c r="X34" s="92">
        <v>0.9770842610693411</v>
      </c>
      <c r="Y34" s="92">
        <v>0.88673213996013422</v>
      </c>
      <c r="Z34" s="92">
        <v>1.0766426637838362</v>
      </c>
      <c r="AA34">
        <v>0</v>
      </c>
      <c r="AB34">
        <v>0</v>
      </c>
      <c r="AC34">
        <v>1.9</v>
      </c>
      <c r="AD34">
        <v>56</v>
      </c>
      <c r="AE34">
        <v>24</v>
      </c>
      <c r="AF34">
        <v>1.56</v>
      </c>
      <c r="AG34">
        <v>115</v>
      </c>
      <c r="AH34">
        <v>5</v>
      </c>
      <c r="AI34">
        <v>87</v>
      </c>
      <c r="AJ34">
        <v>46</v>
      </c>
      <c r="AK34">
        <v>1</v>
      </c>
      <c r="AL34">
        <v>4</v>
      </c>
      <c r="AM34">
        <v>45</v>
      </c>
      <c r="AN34">
        <v>37</v>
      </c>
      <c r="AO34">
        <v>166</v>
      </c>
      <c r="AP34">
        <v>7.3</v>
      </c>
      <c r="AQ34" s="117">
        <v>1</v>
      </c>
      <c r="AR34" s="113">
        <v>0</v>
      </c>
      <c r="AS34" s="118">
        <v>1</v>
      </c>
      <c r="AT34">
        <v>1</v>
      </c>
      <c r="AU34">
        <v>0.80549343881812374</v>
      </c>
      <c r="AV34" s="117">
        <v>0.80549343881812374</v>
      </c>
      <c r="AW34" s="118">
        <v>0.19450656118187626</v>
      </c>
      <c r="AX34" s="117">
        <v>-0.21630022187547221</v>
      </c>
      <c r="AY34" s="118">
        <v>100</v>
      </c>
      <c r="AZ34">
        <v>0.24147504102239481</v>
      </c>
      <c r="CF34">
        <v>0.43154829193610206</v>
      </c>
      <c r="CG34">
        <v>0</v>
      </c>
      <c r="CH34">
        <v>1</v>
      </c>
      <c r="CI34">
        <v>20</v>
      </c>
      <c r="CJ34">
        <v>10</v>
      </c>
      <c r="CK34">
        <v>0.62962962962962965</v>
      </c>
      <c r="CL34">
        <v>0.89583333333333337</v>
      </c>
      <c r="CM34">
        <v>1.6589506172839483E-2</v>
      </c>
    </row>
    <row r="35" spans="1:91" x14ac:dyDescent="0.3">
      <c r="A35" s="129">
        <v>1</v>
      </c>
      <c r="B35" s="131">
        <v>0</v>
      </c>
      <c r="C35" s="170">
        <v>3.9</v>
      </c>
      <c r="D35" s="171">
        <v>98</v>
      </c>
      <c r="E35" s="130">
        <v>3</v>
      </c>
      <c r="F35" s="203">
        <v>0.97399999999999998</v>
      </c>
      <c r="G35" s="130">
        <v>201</v>
      </c>
      <c r="H35" s="130">
        <v>1</v>
      </c>
      <c r="I35" s="130">
        <v>91</v>
      </c>
      <c r="J35" s="130">
        <v>37</v>
      </c>
      <c r="K35" s="130">
        <v>6</v>
      </c>
      <c r="L35" s="130">
        <v>3</v>
      </c>
      <c r="M35" s="204">
        <v>32</v>
      </c>
      <c r="N35" s="171">
        <v>106</v>
      </c>
      <c r="O35" s="172">
        <v>194</v>
      </c>
      <c r="P35" s="170">
        <v>16.100000000000001</v>
      </c>
      <c r="Q35" s="130">
        <v>1</v>
      </c>
      <c r="R35" s="208"/>
      <c r="S35" t="s">
        <v>53</v>
      </c>
      <c r="T35" s="92">
        <v>8.5491235715219119E-3</v>
      </c>
      <c r="U35" s="92">
        <v>1.4309200929939944E-2</v>
      </c>
      <c r="V35" s="92">
        <v>0.35695414130339898</v>
      </c>
      <c r="W35" s="92">
        <v>0.55020271288886358</v>
      </c>
      <c r="X35" s="92">
        <v>1.0085857716904292</v>
      </c>
      <c r="Y35" s="92">
        <v>0.98069243067784273</v>
      </c>
      <c r="Z35" s="92">
        <v>1.0372724689567256</v>
      </c>
      <c r="AA35">
        <v>0</v>
      </c>
      <c r="AB35">
        <v>0</v>
      </c>
      <c r="AC35">
        <v>2</v>
      </c>
      <c r="AD35">
        <v>51</v>
      </c>
      <c r="AE35">
        <v>3</v>
      </c>
      <c r="AF35">
        <v>1.464</v>
      </c>
      <c r="AG35">
        <v>118</v>
      </c>
      <c r="AH35">
        <v>4</v>
      </c>
      <c r="AI35">
        <v>115</v>
      </c>
      <c r="AJ35">
        <v>46</v>
      </c>
      <c r="AK35">
        <v>6</v>
      </c>
      <c r="AL35">
        <v>4</v>
      </c>
      <c r="AM35">
        <v>33</v>
      </c>
      <c r="AN35">
        <v>31</v>
      </c>
      <c r="AO35">
        <v>167</v>
      </c>
      <c r="AP35">
        <v>7.9</v>
      </c>
      <c r="AQ35" s="117">
        <v>1</v>
      </c>
      <c r="AR35" s="113">
        <v>0</v>
      </c>
      <c r="AS35" s="118">
        <v>1</v>
      </c>
      <c r="AT35">
        <v>1</v>
      </c>
      <c r="AU35">
        <v>0.65290487600214497</v>
      </c>
      <c r="AV35" s="117">
        <v>0.65290487600214497</v>
      </c>
      <c r="AW35" s="118">
        <v>0.34709512399785503</v>
      </c>
      <c r="AX35" s="117">
        <v>-0.42632383259543449</v>
      </c>
      <c r="AY35" s="118">
        <v>100</v>
      </c>
      <c r="AZ35">
        <v>0.53161668223889125</v>
      </c>
      <c r="CF35">
        <v>0.43703668946679453</v>
      </c>
      <c r="CG35">
        <v>1</v>
      </c>
      <c r="CH35">
        <v>0</v>
      </c>
      <c r="CI35">
        <v>21</v>
      </c>
      <c r="CJ35">
        <v>10</v>
      </c>
      <c r="CK35">
        <v>0.61111111111111116</v>
      </c>
      <c r="CL35">
        <v>0.89583333333333337</v>
      </c>
      <c r="CM35">
        <v>0</v>
      </c>
    </row>
    <row r="36" spans="1:91" x14ac:dyDescent="0.3">
      <c r="A36" s="129">
        <v>1</v>
      </c>
      <c r="B36" s="131">
        <v>0</v>
      </c>
      <c r="C36" s="170">
        <v>2</v>
      </c>
      <c r="D36" s="171">
        <v>53</v>
      </c>
      <c r="E36" s="130">
        <v>4</v>
      </c>
      <c r="F36" s="203">
        <v>1.3149999999999999</v>
      </c>
      <c r="G36" s="130">
        <v>69</v>
      </c>
      <c r="H36" s="130">
        <v>1</v>
      </c>
      <c r="I36" s="130">
        <v>78</v>
      </c>
      <c r="J36" s="130">
        <v>35</v>
      </c>
      <c r="K36" s="130">
        <v>9</v>
      </c>
      <c r="L36" s="130">
        <v>2</v>
      </c>
      <c r="M36" s="204">
        <v>47</v>
      </c>
      <c r="N36" s="171">
        <v>25</v>
      </c>
      <c r="O36" s="172">
        <v>189</v>
      </c>
      <c r="P36" s="170">
        <v>10.4</v>
      </c>
      <c r="Q36" s="130">
        <v>1</v>
      </c>
      <c r="R36" s="208"/>
      <c r="S36" t="s">
        <v>56</v>
      </c>
      <c r="T36" s="92">
        <v>8.779993085212566E-2</v>
      </c>
      <c r="U36" s="92">
        <v>5.1463157970420489E-2</v>
      </c>
      <c r="V36" s="92">
        <v>2.9106868412717111</v>
      </c>
      <c r="W36" s="92">
        <v>8.7994392843354766E-2</v>
      </c>
      <c r="X36" s="92">
        <v>1.0917696707485438</v>
      </c>
      <c r="Y36" s="92">
        <v>0.98701898438541136</v>
      </c>
      <c r="Z36" s="92">
        <v>1.2076373735694494</v>
      </c>
      <c r="AA36">
        <v>0</v>
      </c>
      <c r="AB36">
        <v>0</v>
      </c>
      <c r="AC36">
        <v>2</v>
      </c>
      <c r="AD36">
        <v>51</v>
      </c>
      <c r="AE36">
        <v>15</v>
      </c>
      <c r="AF36">
        <v>0.93500000000000005</v>
      </c>
      <c r="AG36">
        <v>112</v>
      </c>
      <c r="AH36">
        <v>4</v>
      </c>
      <c r="AI36">
        <v>72</v>
      </c>
      <c r="AJ36">
        <v>36</v>
      </c>
      <c r="AK36">
        <v>4</v>
      </c>
      <c r="AL36">
        <v>3</v>
      </c>
      <c r="AM36">
        <v>40</v>
      </c>
      <c r="AN36">
        <v>29</v>
      </c>
      <c r="AO36">
        <v>171</v>
      </c>
      <c r="AP36">
        <v>7.6</v>
      </c>
      <c r="AQ36" s="117">
        <v>1</v>
      </c>
      <c r="AR36" s="113">
        <v>0</v>
      </c>
      <c r="AS36" s="118">
        <v>1</v>
      </c>
      <c r="AT36">
        <v>1</v>
      </c>
      <c r="AU36">
        <v>0.82173148239224592</v>
      </c>
      <c r="AV36" s="117">
        <v>0.82173148239224592</v>
      </c>
      <c r="AW36" s="118">
        <v>0.17826851760775408</v>
      </c>
      <c r="AX36" s="117">
        <v>-0.19634160104857604</v>
      </c>
      <c r="AY36" s="118">
        <v>100</v>
      </c>
      <c r="AZ36">
        <v>0.21694254318792092</v>
      </c>
      <c r="CF36">
        <v>0.44409021926125902</v>
      </c>
      <c r="CG36">
        <v>0</v>
      </c>
      <c r="CH36">
        <v>1</v>
      </c>
      <c r="CI36">
        <v>21</v>
      </c>
      <c r="CJ36">
        <v>11</v>
      </c>
      <c r="CK36">
        <v>0.61111111111111116</v>
      </c>
      <c r="CL36">
        <v>0.88541666666666663</v>
      </c>
      <c r="CM36">
        <v>0</v>
      </c>
    </row>
    <row r="37" spans="1:91" x14ac:dyDescent="0.3">
      <c r="A37" s="129">
        <v>0</v>
      </c>
      <c r="B37" s="131">
        <v>1</v>
      </c>
      <c r="C37" s="170">
        <v>1.8</v>
      </c>
      <c r="D37" s="171">
        <v>44</v>
      </c>
      <c r="E37" s="130">
        <v>12</v>
      </c>
      <c r="F37" s="203">
        <v>0.97399999999999998</v>
      </c>
      <c r="G37" s="130">
        <v>117</v>
      </c>
      <c r="H37" s="130">
        <v>3</v>
      </c>
      <c r="I37" s="130">
        <v>96</v>
      </c>
      <c r="J37" s="130">
        <v>33</v>
      </c>
      <c r="K37" s="130">
        <v>6</v>
      </c>
      <c r="L37" s="130">
        <v>2</v>
      </c>
      <c r="M37" s="204">
        <v>40</v>
      </c>
      <c r="N37" s="171">
        <v>22</v>
      </c>
      <c r="O37" s="172">
        <v>170</v>
      </c>
      <c r="P37" s="170">
        <v>7.4</v>
      </c>
      <c r="Q37" s="130">
        <v>0</v>
      </c>
      <c r="R37" s="208"/>
      <c r="S37" s="111" t="s">
        <v>39</v>
      </c>
      <c r="T37" s="202">
        <v>-0.34608023364587609</v>
      </c>
      <c r="U37" s="202">
        <v>0.25148019840306357</v>
      </c>
      <c r="V37" s="202">
        <v>1.8938518475966195</v>
      </c>
      <c r="W37" s="202">
        <v>0.16876811042251275</v>
      </c>
      <c r="X37" s="202">
        <v>0.70745572307738125</v>
      </c>
      <c r="Y37" s="202">
        <v>0.43215439215404877</v>
      </c>
      <c r="Z37" s="202">
        <v>1.1581360948809489</v>
      </c>
      <c r="AA37">
        <v>0</v>
      </c>
      <c r="AB37">
        <v>0</v>
      </c>
      <c r="AC37">
        <v>2</v>
      </c>
      <c r="AD37">
        <v>54</v>
      </c>
      <c r="AE37">
        <v>2</v>
      </c>
      <c r="AF37">
        <v>0.626</v>
      </c>
      <c r="AG37">
        <v>51</v>
      </c>
      <c r="AH37">
        <v>2</v>
      </c>
      <c r="AI37">
        <v>107</v>
      </c>
      <c r="AJ37">
        <v>38</v>
      </c>
      <c r="AK37">
        <v>8</v>
      </c>
      <c r="AL37">
        <v>3</v>
      </c>
      <c r="AM37">
        <v>28</v>
      </c>
      <c r="AN37">
        <v>26</v>
      </c>
      <c r="AO37">
        <v>193</v>
      </c>
      <c r="AP37">
        <v>9.6999999999999993</v>
      </c>
      <c r="AQ37" s="117">
        <v>1</v>
      </c>
      <c r="AR37" s="113">
        <v>0</v>
      </c>
      <c r="AS37" s="118">
        <v>1</v>
      </c>
      <c r="AT37">
        <v>1</v>
      </c>
      <c r="AU37">
        <v>0.72988546738144888</v>
      </c>
      <c r="AV37" s="117">
        <v>0.72988546738144888</v>
      </c>
      <c r="AW37" s="118">
        <v>0.27011453261855112</v>
      </c>
      <c r="AX37" s="117">
        <v>-0.31486765114686627</v>
      </c>
      <c r="AY37" s="118">
        <v>100</v>
      </c>
      <c r="AZ37">
        <v>0.37007797070904724</v>
      </c>
      <c r="CF37">
        <v>0.44940625012437563</v>
      </c>
      <c r="CG37">
        <v>0</v>
      </c>
      <c r="CH37">
        <v>1</v>
      </c>
      <c r="CI37">
        <v>21</v>
      </c>
      <c r="CJ37">
        <v>12</v>
      </c>
      <c r="CK37">
        <v>0.61111111111111116</v>
      </c>
      <c r="CL37">
        <v>0.875</v>
      </c>
      <c r="CM37">
        <v>1.6203703703703776E-2</v>
      </c>
    </row>
    <row r="38" spans="1:91" x14ac:dyDescent="0.3">
      <c r="A38" s="129">
        <v>0</v>
      </c>
      <c r="B38" s="131">
        <v>0</v>
      </c>
      <c r="C38" s="170">
        <v>2.2999999999999998</v>
      </c>
      <c r="D38" s="171">
        <v>58</v>
      </c>
      <c r="E38" s="130">
        <v>15</v>
      </c>
      <c r="F38" s="203">
        <v>0.16700000000000001</v>
      </c>
      <c r="G38" s="130">
        <v>81</v>
      </c>
      <c r="H38" s="130">
        <v>1</v>
      </c>
      <c r="I38" s="130">
        <v>120</v>
      </c>
      <c r="J38" s="130">
        <v>39</v>
      </c>
      <c r="K38" s="130">
        <v>10</v>
      </c>
      <c r="L38" s="130">
        <v>2</v>
      </c>
      <c r="M38" s="204">
        <v>47</v>
      </c>
      <c r="N38" s="171">
        <v>35</v>
      </c>
      <c r="O38" s="172">
        <v>188</v>
      </c>
      <c r="P38" s="170">
        <v>10.5</v>
      </c>
      <c r="Q38" s="130">
        <v>0</v>
      </c>
      <c r="R38" s="208"/>
      <c r="S38" s="208"/>
      <c r="T38" s="208"/>
      <c r="U38" s="208"/>
      <c r="V38" s="208"/>
      <c r="W38" s="208"/>
      <c r="X38" s="208"/>
      <c r="Y38" s="208"/>
      <c r="Z38" s="208"/>
      <c r="AA38">
        <v>0</v>
      </c>
      <c r="AB38">
        <v>0</v>
      </c>
      <c r="AC38">
        <v>2</v>
      </c>
      <c r="AD38">
        <v>55</v>
      </c>
      <c r="AE38">
        <v>8</v>
      </c>
      <c r="AF38">
        <v>1.1679999999999999</v>
      </c>
      <c r="AG38">
        <v>120</v>
      </c>
      <c r="AH38">
        <v>3</v>
      </c>
      <c r="AI38">
        <v>114</v>
      </c>
      <c r="AJ38">
        <v>52</v>
      </c>
      <c r="AK38">
        <v>10</v>
      </c>
      <c r="AL38">
        <v>3</v>
      </c>
      <c r="AM38">
        <v>40</v>
      </c>
      <c r="AN38">
        <v>34</v>
      </c>
      <c r="AO38">
        <v>182</v>
      </c>
      <c r="AP38">
        <v>10</v>
      </c>
      <c r="AQ38" s="117">
        <v>1</v>
      </c>
      <c r="AR38" s="113">
        <v>0</v>
      </c>
      <c r="AS38" s="118">
        <v>1</v>
      </c>
      <c r="AT38">
        <v>1</v>
      </c>
      <c r="AU38">
        <v>0.71869733800046309</v>
      </c>
      <c r="AV38" s="117">
        <v>0.71869733800046309</v>
      </c>
      <c r="AW38" s="118">
        <v>0.28130266199953691</v>
      </c>
      <c r="AX38" s="117">
        <v>-0.33031495842379244</v>
      </c>
      <c r="AY38" s="118">
        <v>100</v>
      </c>
      <c r="AZ38">
        <v>0.39140629459150111</v>
      </c>
      <c r="CF38">
        <v>0.46897868435984452</v>
      </c>
      <c r="CG38">
        <v>1</v>
      </c>
      <c r="CH38">
        <v>0</v>
      </c>
      <c r="CI38">
        <v>22</v>
      </c>
      <c r="CJ38">
        <v>12</v>
      </c>
      <c r="CK38">
        <v>0.59259259259259256</v>
      </c>
      <c r="CL38">
        <v>0.875</v>
      </c>
      <c r="CM38">
        <v>0</v>
      </c>
    </row>
    <row r="39" spans="1:91" x14ac:dyDescent="0.3">
      <c r="A39" s="129">
        <v>0</v>
      </c>
      <c r="B39" s="131">
        <v>0</v>
      </c>
      <c r="C39" s="170">
        <v>2.2999999999999998</v>
      </c>
      <c r="D39" s="171">
        <v>60</v>
      </c>
      <c r="E39" s="130">
        <v>5</v>
      </c>
      <c r="F39" s="203">
        <v>0.93700000000000006</v>
      </c>
      <c r="G39" s="130">
        <v>211</v>
      </c>
      <c r="H39" s="130">
        <v>3</v>
      </c>
      <c r="I39" s="130">
        <v>112</v>
      </c>
      <c r="J39" s="130">
        <v>59</v>
      </c>
      <c r="K39" s="130">
        <v>15</v>
      </c>
      <c r="L39" s="130">
        <v>4</v>
      </c>
      <c r="M39" s="204">
        <v>37</v>
      </c>
      <c r="N39" s="171">
        <v>39</v>
      </c>
      <c r="O39" s="172">
        <v>171</v>
      </c>
      <c r="P39" s="170">
        <v>12</v>
      </c>
      <c r="Q39" s="130">
        <v>1</v>
      </c>
      <c r="R39" s="208"/>
      <c r="S39" s="208"/>
      <c r="T39" s="208"/>
      <c r="U39" s="208"/>
      <c r="V39" s="208"/>
      <c r="W39" s="208"/>
      <c r="X39" s="208"/>
      <c r="Y39" s="208"/>
      <c r="Z39" s="208"/>
      <c r="AA39">
        <v>0</v>
      </c>
      <c r="AB39">
        <v>0</v>
      </c>
      <c r="AC39">
        <v>2</v>
      </c>
      <c r="AD39">
        <v>55</v>
      </c>
      <c r="AE39">
        <v>14</v>
      </c>
      <c r="AF39">
        <v>0.65500000000000003</v>
      </c>
      <c r="AG39">
        <v>150</v>
      </c>
      <c r="AH39">
        <v>3</v>
      </c>
      <c r="AI39">
        <v>108</v>
      </c>
      <c r="AJ39">
        <v>37</v>
      </c>
      <c r="AK39">
        <v>9</v>
      </c>
      <c r="AL39">
        <v>2</v>
      </c>
      <c r="AM39">
        <v>40</v>
      </c>
      <c r="AN39">
        <v>35</v>
      </c>
      <c r="AO39">
        <v>168</v>
      </c>
      <c r="AP39">
        <v>9.4</v>
      </c>
      <c r="AQ39" s="117">
        <v>1</v>
      </c>
      <c r="AR39" s="113">
        <v>0</v>
      </c>
      <c r="AS39" s="118">
        <v>1</v>
      </c>
      <c r="AT39">
        <v>1</v>
      </c>
      <c r="AU39">
        <v>0.85441159790081866</v>
      </c>
      <c r="AV39" s="117">
        <v>0.85441159790081866</v>
      </c>
      <c r="AW39" s="118">
        <v>0.14558840209918134</v>
      </c>
      <c r="AX39" s="117">
        <v>-0.15734223654621771</v>
      </c>
      <c r="AY39" s="118">
        <v>100</v>
      </c>
      <c r="AZ39">
        <v>0.17039609768508954</v>
      </c>
      <c r="CF39">
        <v>0.49306638362447081</v>
      </c>
      <c r="CG39">
        <v>0</v>
      </c>
      <c r="CH39">
        <v>1</v>
      </c>
      <c r="CI39">
        <v>22</v>
      </c>
      <c r="CJ39">
        <v>13</v>
      </c>
      <c r="CK39">
        <v>0.59259259259259256</v>
      </c>
      <c r="CL39">
        <v>0.86458333333333337</v>
      </c>
      <c r="CM39">
        <v>1.601080246913578E-2</v>
      </c>
    </row>
    <row r="40" spans="1:91" x14ac:dyDescent="0.3">
      <c r="A40" s="129">
        <v>1</v>
      </c>
      <c r="B40" s="131">
        <v>0</v>
      </c>
      <c r="C40" s="170">
        <v>2.4</v>
      </c>
      <c r="D40" s="171">
        <v>54</v>
      </c>
      <c r="E40" s="130">
        <v>9</v>
      </c>
      <c r="F40" s="203">
        <v>4.5999999999999999E-2</v>
      </c>
      <c r="G40" s="130">
        <v>151</v>
      </c>
      <c r="H40" s="130">
        <v>0</v>
      </c>
      <c r="I40" s="130">
        <v>72</v>
      </c>
      <c r="J40" s="130">
        <v>30</v>
      </c>
      <c r="K40" s="130">
        <v>13</v>
      </c>
      <c r="L40" s="130">
        <v>5</v>
      </c>
      <c r="M40" s="204">
        <v>39</v>
      </c>
      <c r="N40" s="171">
        <v>26</v>
      </c>
      <c r="O40" s="172">
        <v>204</v>
      </c>
      <c r="P40" s="170">
        <v>14.5</v>
      </c>
      <c r="Q40" s="130">
        <v>1</v>
      </c>
      <c r="R40" s="208"/>
      <c r="S40" s="208"/>
      <c r="T40" s="208"/>
      <c r="U40" s="208"/>
      <c r="V40" s="208"/>
      <c r="W40" s="208"/>
      <c r="X40" s="208"/>
      <c r="Y40" s="208"/>
      <c r="Z40" s="208"/>
      <c r="AA40">
        <v>0</v>
      </c>
      <c r="AB40">
        <v>0</v>
      </c>
      <c r="AC40">
        <v>2</v>
      </c>
      <c r="AD40">
        <v>56</v>
      </c>
      <c r="AE40">
        <v>3</v>
      </c>
      <c r="AF40">
        <v>0.496</v>
      </c>
      <c r="AG40">
        <v>86</v>
      </c>
      <c r="AH40">
        <v>3</v>
      </c>
      <c r="AI40">
        <v>100</v>
      </c>
      <c r="AJ40">
        <v>54</v>
      </c>
      <c r="AK40">
        <v>8</v>
      </c>
      <c r="AL40">
        <v>4</v>
      </c>
      <c r="AM40">
        <v>31</v>
      </c>
      <c r="AN40">
        <v>37</v>
      </c>
      <c r="AO40">
        <v>179</v>
      </c>
      <c r="AP40">
        <v>8.8000000000000007</v>
      </c>
      <c r="AQ40" s="117">
        <v>0</v>
      </c>
      <c r="AR40" s="113">
        <v>1</v>
      </c>
      <c r="AS40" s="118">
        <v>1</v>
      </c>
      <c r="AT40">
        <v>0</v>
      </c>
      <c r="AU40">
        <v>0.32857550478944969</v>
      </c>
      <c r="AV40" s="117">
        <v>0.32857550478944969</v>
      </c>
      <c r="AW40" s="118">
        <v>0.67142449521055036</v>
      </c>
      <c r="AX40" s="117">
        <v>-0.39835371132073888</v>
      </c>
      <c r="AY40" s="118">
        <v>100</v>
      </c>
      <c r="AZ40">
        <v>0.48937074404235503</v>
      </c>
      <c r="CF40">
        <v>0.4966271145088223</v>
      </c>
      <c r="CG40">
        <v>1</v>
      </c>
      <c r="CH40">
        <v>0</v>
      </c>
      <c r="CI40">
        <v>23</v>
      </c>
      <c r="CJ40">
        <v>13</v>
      </c>
      <c r="CK40">
        <v>0.57407407407407407</v>
      </c>
      <c r="CL40">
        <v>0.86458333333333337</v>
      </c>
      <c r="CM40">
        <v>1.601080246913578E-2</v>
      </c>
    </row>
    <row r="41" spans="1:91" x14ac:dyDescent="0.3">
      <c r="A41" s="129">
        <v>0</v>
      </c>
      <c r="B41" s="131">
        <v>0</v>
      </c>
      <c r="C41" s="173">
        <v>1.9</v>
      </c>
      <c r="D41" s="171">
        <v>48</v>
      </c>
      <c r="E41" s="174">
        <v>2</v>
      </c>
      <c r="F41" s="207">
        <v>1.7999999999999999E-2</v>
      </c>
      <c r="G41" s="174">
        <v>77</v>
      </c>
      <c r="H41" s="174">
        <v>2</v>
      </c>
      <c r="I41" s="174">
        <v>150</v>
      </c>
      <c r="J41" s="130">
        <v>28</v>
      </c>
      <c r="K41" s="130">
        <v>1</v>
      </c>
      <c r="L41" s="130">
        <v>6</v>
      </c>
      <c r="M41" s="204">
        <v>30</v>
      </c>
      <c r="N41" s="171">
        <v>24</v>
      </c>
      <c r="O41" s="172">
        <v>160</v>
      </c>
      <c r="P41" s="173">
        <v>5.9</v>
      </c>
      <c r="Q41" s="130">
        <v>0</v>
      </c>
      <c r="R41" s="208"/>
      <c r="S41" s="208"/>
      <c r="T41" s="208"/>
      <c r="U41" s="208"/>
      <c r="V41" s="208"/>
      <c r="W41" s="208"/>
      <c r="X41" s="208"/>
      <c r="Y41" s="208"/>
      <c r="Z41" s="208"/>
      <c r="AA41">
        <v>0</v>
      </c>
      <c r="AB41">
        <v>0</v>
      </c>
      <c r="AC41">
        <v>2.1</v>
      </c>
      <c r="AD41">
        <v>46</v>
      </c>
      <c r="AE41">
        <v>17</v>
      </c>
      <c r="AF41">
        <v>1.4810000000000001</v>
      </c>
      <c r="AG41">
        <v>126</v>
      </c>
      <c r="AH41">
        <v>3</v>
      </c>
      <c r="AI41">
        <v>97</v>
      </c>
      <c r="AJ41">
        <v>40</v>
      </c>
      <c r="AK41">
        <v>1</v>
      </c>
      <c r="AL41">
        <v>6</v>
      </c>
      <c r="AM41">
        <v>47</v>
      </c>
      <c r="AN41">
        <v>24</v>
      </c>
      <c r="AO41">
        <v>165</v>
      </c>
      <c r="AP41">
        <v>7.8</v>
      </c>
      <c r="AQ41" s="117">
        <v>0</v>
      </c>
      <c r="AR41" s="113">
        <v>1</v>
      </c>
      <c r="AS41" s="118">
        <v>1</v>
      </c>
      <c r="AT41">
        <v>0</v>
      </c>
      <c r="AU41">
        <v>0.46897868435984452</v>
      </c>
      <c r="AV41" s="117">
        <v>0.46897868435984452</v>
      </c>
      <c r="AW41" s="118">
        <v>0.53102131564015553</v>
      </c>
      <c r="AX41" s="117">
        <v>-0.63295311609738092</v>
      </c>
      <c r="AY41" s="118">
        <v>100</v>
      </c>
      <c r="AZ41">
        <v>0.88316357657786759</v>
      </c>
      <c r="CF41">
        <v>0.5057099553330977</v>
      </c>
      <c r="CG41">
        <v>1</v>
      </c>
      <c r="CH41">
        <v>0</v>
      </c>
      <c r="CI41">
        <v>24</v>
      </c>
      <c r="CJ41">
        <v>13</v>
      </c>
      <c r="CK41">
        <v>0.55555555555555558</v>
      </c>
      <c r="CL41">
        <v>0.86458333333333337</v>
      </c>
      <c r="CM41">
        <v>1.6010802469135874E-2</v>
      </c>
    </row>
    <row r="42" spans="1:91" x14ac:dyDescent="0.3">
      <c r="A42" s="129">
        <v>0</v>
      </c>
      <c r="B42" s="131">
        <v>1</v>
      </c>
      <c r="C42" s="170">
        <v>1.9</v>
      </c>
      <c r="D42" s="171">
        <v>53</v>
      </c>
      <c r="E42" s="130">
        <v>13</v>
      </c>
      <c r="F42" s="203">
        <v>0.84</v>
      </c>
      <c r="G42" s="130">
        <v>99</v>
      </c>
      <c r="H42" s="130">
        <v>3</v>
      </c>
      <c r="I42" s="130">
        <v>110</v>
      </c>
      <c r="J42" s="130">
        <v>36</v>
      </c>
      <c r="K42" s="130">
        <v>9</v>
      </c>
      <c r="L42" s="130">
        <v>2</v>
      </c>
      <c r="M42" s="204">
        <v>41</v>
      </c>
      <c r="N42" s="171">
        <v>30</v>
      </c>
      <c r="O42" s="172">
        <v>176</v>
      </c>
      <c r="P42" s="170">
        <v>9</v>
      </c>
      <c r="Q42" s="130">
        <v>1</v>
      </c>
      <c r="R42" s="208"/>
      <c r="S42" s="208"/>
      <c r="T42" s="208"/>
      <c r="U42" s="208"/>
      <c r="V42" s="208"/>
      <c r="W42" s="208"/>
      <c r="X42" s="208"/>
      <c r="Y42" s="208"/>
      <c r="Z42" s="208"/>
      <c r="AA42">
        <v>0</v>
      </c>
      <c r="AB42">
        <v>0</v>
      </c>
      <c r="AC42">
        <v>2.1</v>
      </c>
      <c r="AD42">
        <v>58</v>
      </c>
      <c r="AE42">
        <v>13</v>
      </c>
      <c r="AF42">
        <v>0.86399999999999999</v>
      </c>
      <c r="AG42">
        <v>129</v>
      </c>
      <c r="AH42">
        <v>4</v>
      </c>
      <c r="AI42">
        <v>133</v>
      </c>
      <c r="AJ42">
        <v>61</v>
      </c>
      <c r="AK42">
        <v>8</v>
      </c>
      <c r="AL42">
        <v>5</v>
      </c>
      <c r="AM42">
        <v>44</v>
      </c>
      <c r="AN42">
        <v>39</v>
      </c>
      <c r="AO42">
        <v>168</v>
      </c>
      <c r="AP42">
        <v>8.8000000000000007</v>
      </c>
      <c r="AQ42" s="117">
        <v>1</v>
      </c>
      <c r="AR42" s="113">
        <v>0</v>
      </c>
      <c r="AS42" s="118">
        <v>1</v>
      </c>
      <c r="AT42">
        <v>1</v>
      </c>
      <c r="AU42">
        <v>0.35031805278510397</v>
      </c>
      <c r="AV42" s="117">
        <v>0.35031805278510397</v>
      </c>
      <c r="AW42" s="118">
        <v>0.64968194721489603</v>
      </c>
      <c r="AX42" s="117">
        <v>-1.0489138148936177</v>
      </c>
      <c r="AY42" s="118">
        <v>0</v>
      </c>
      <c r="AZ42">
        <v>1.8545488650949749</v>
      </c>
      <c r="CF42">
        <v>0.51049229021063325</v>
      </c>
      <c r="CG42">
        <v>1</v>
      </c>
      <c r="CH42">
        <v>0</v>
      </c>
      <c r="CI42">
        <v>25</v>
      </c>
      <c r="CJ42">
        <v>13</v>
      </c>
      <c r="CK42">
        <v>0.53703703703703698</v>
      </c>
      <c r="CL42">
        <v>0.86458333333333337</v>
      </c>
      <c r="CM42">
        <v>1.6010802469135683E-2</v>
      </c>
    </row>
    <row r="43" spans="1:91" x14ac:dyDescent="0.3">
      <c r="A43" s="129">
        <v>0</v>
      </c>
      <c r="B43" s="131">
        <v>0</v>
      </c>
      <c r="C43" s="170">
        <v>3.5</v>
      </c>
      <c r="D43" s="171">
        <v>88</v>
      </c>
      <c r="E43" s="130">
        <v>18</v>
      </c>
      <c r="F43" s="203">
        <v>1</v>
      </c>
      <c r="G43" s="130">
        <v>283</v>
      </c>
      <c r="H43" s="130">
        <v>2</v>
      </c>
      <c r="I43" s="130">
        <v>104</v>
      </c>
      <c r="J43" s="130">
        <v>40</v>
      </c>
      <c r="K43" s="130">
        <v>8</v>
      </c>
      <c r="L43" s="130">
        <v>3</v>
      </c>
      <c r="M43" s="204">
        <v>43</v>
      </c>
      <c r="N43" s="171">
        <v>64</v>
      </c>
      <c r="O43" s="172">
        <v>177</v>
      </c>
      <c r="P43" s="170">
        <v>15.8</v>
      </c>
      <c r="Q43" s="130">
        <v>1</v>
      </c>
      <c r="R43" s="208"/>
      <c r="S43" s="208"/>
      <c r="T43" s="208"/>
      <c r="U43" s="208"/>
      <c r="V43" s="208"/>
      <c r="W43" s="208"/>
      <c r="X43" s="208"/>
      <c r="Y43" s="208"/>
      <c r="Z43" s="208"/>
      <c r="AA43">
        <v>0</v>
      </c>
      <c r="AB43">
        <v>0</v>
      </c>
      <c r="AC43">
        <v>2.2000000000000002</v>
      </c>
      <c r="AD43">
        <v>56</v>
      </c>
      <c r="AE43">
        <v>11</v>
      </c>
      <c r="AF43">
        <v>0.29199999999999998</v>
      </c>
      <c r="AG43">
        <v>47</v>
      </c>
      <c r="AH43">
        <v>3</v>
      </c>
      <c r="AI43">
        <v>111</v>
      </c>
      <c r="AJ43">
        <v>34</v>
      </c>
      <c r="AK43">
        <v>9</v>
      </c>
      <c r="AL43">
        <v>2</v>
      </c>
      <c r="AM43">
        <v>38</v>
      </c>
      <c r="AN43">
        <v>30</v>
      </c>
      <c r="AO43">
        <v>186</v>
      </c>
      <c r="AP43">
        <v>10.3</v>
      </c>
      <c r="AQ43" s="117">
        <v>1</v>
      </c>
      <c r="AR43" s="113">
        <v>0</v>
      </c>
      <c r="AS43" s="118">
        <v>1</v>
      </c>
      <c r="AT43">
        <v>1</v>
      </c>
      <c r="AU43">
        <v>0.75670068380117717</v>
      </c>
      <c r="AV43" s="117">
        <v>0.75670068380117717</v>
      </c>
      <c r="AW43" s="118">
        <v>0.24329931619882283</v>
      </c>
      <c r="AX43" s="117">
        <v>-0.27878750161988208</v>
      </c>
      <c r="AY43" s="118">
        <v>100</v>
      </c>
      <c r="AZ43">
        <v>0.32152649179150161</v>
      </c>
      <c r="CF43">
        <v>0.51552727301869461</v>
      </c>
      <c r="CG43">
        <v>1</v>
      </c>
      <c r="CH43">
        <v>0</v>
      </c>
      <c r="CI43">
        <v>26</v>
      </c>
      <c r="CJ43">
        <v>13</v>
      </c>
      <c r="CK43">
        <v>0.5185185185185186</v>
      </c>
      <c r="CL43">
        <v>0.86458333333333337</v>
      </c>
      <c r="CM43">
        <v>1.6010802469135874E-2</v>
      </c>
    </row>
    <row r="44" spans="1:91" x14ac:dyDescent="0.3">
      <c r="A44" s="129">
        <v>0</v>
      </c>
      <c r="B44" s="131">
        <v>0</v>
      </c>
      <c r="C44" s="170">
        <v>2.5</v>
      </c>
      <c r="D44" s="171">
        <v>59</v>
      </c>
      <c r="E44" s="130">
        <v>5</v>
      </c>
      <c r="F44" s="203">
        <v>1.159</v>
      </c>
      <c r="G44" s="130">
        <v>196</v>
      </c>
      <c r="H44" s="130">
        <v>1</v>
      </c>
      <c r="I44" s="130">
        <v>99</v>
      </c>
      <c r="J44" s="130">
        <v>43</v>
      </c>
      <c r="K44" s="130">
        <v>15</v>
      </c>
      <c r="L44" s="130">
        <v>5</v>
      </c>
      <c r="M44" s="204">
        <v>35</v>
      </c>
      <c r="N44" s="171">
        <v>45</v>
      </c>
      <c r="O44" s="172">
        <v>184</v>
      </c>
      <c r="P44" s="170">
        <v>14</v>
      </c>
      <c r="Q44" s="130">
        <v>1</v>
      </c>
      <c r="R44" s="208"/>
      <c r="S44" s="208"/>
      <c r="T44" s="208"/>
      <c r="U44" s="208"/>
      <c r="V44" s="208"/>
      <c r="W44" s="208"/>
      <c r="X44" s="208"/>
      <c r="Y44" s="208"/>
      <c r="Z44" s="208"/>
      <c r="AA44">
        <v>0</v>
      </c>
      <c r="AB44">
        <v>0</v>
      </c>
      <c r="AC44">
        <v>2.2999999999999998</v>
      </c>
      <c r="AD44">
        <v>58</v>
      </c>
      <c r="AE44">
        <v>15</v>
      </c>
      <c r="AF44">
        <v>0.16700000000000001</v>
      </c>
      <c r="AG44">
        <v>81</v>
      </c>
      <c r="AH44">
        <v>1</v>
      </c>
      <c r="AI44">
        <v>120</v>
      </c>
      <c r="AJ44">
        <v>39</v>
      </c>
      <c r="AK44">
        <v>10</v>
      </c>
      <c r="AL44">
        <v>2</v>
      </c>
      <c r="AM44">
        <v>47</v>
      </c>
      <c r="AN44">
        <v>35</v>
      </c>
      <c r="AO44">
        <v>188</v>
      </c>
      <c r="AP44">
        <v>10.5</v>
      </c>
      <c r="AQ44" s="117">
        <v>0</v>
      </c>
      <c r="AR44" s="113">
        <v>1</v>
      </c>
      <c r="AS44" s="118">
        <v>1</v>
      </c>
      <c r="AT44">
        <v>0</v>
      </c>
      <c r="AU44">
        <v>0.6750539836797631</v>
      </c>
      <c r="AV44" s="117">
        <v>0.6750539836797631</v>
      </c>
      <c r="AW44" s="118">
        <v>0.3249460163202369</v>
      </c>
      <c r="AX44" s="117">
        <v>-1.1240962140791757</v>
      </c>
      <c r="AY44" s="118">
        <v>0</v>
      </c>
      <c r="AZ44">
        <v>2.0774342499231997</v>
      </c>
      <c r="CF44">
        <v>0.51860620702216875</v>
      </c>
      <c r="CG44">
        <v>1</v>
      </c>
      <c r="CH44">
        <v>0</v>
      </c>
      <c r="CI44">
        <v>27</v>
      </c>
      <c r="CJ44">
        <v>13</v>
      </c>
      <c r="CK44">
        <v>0.5</v>
      </c>
      <c r="CL44">
        <v>0.86458333333333337</v>
      </c>
      <c r="CM44">
        <v>1.601080246913578E-2</v>
      </c>
    </row>
    <row r="45" spans="1:91" x14ac:dyDescent="0.3">
      <c r="A45" s="129">
        <v>1</v>
      </c>
      <c r="B45" s="131">
        <v>0</v>
      </c>
      <c r="C45" s="170">
        <v>3.4</v>
      </c>
      <c r="D45" s="171">
        <v>117</v>
      </c>
      <c r="E45" s="130">
        <v>2</v>
      </c>
      <c r="F45" s="203">
        <v>0.104</v>
      </c>
      <c r="G45" s="130">
        <v>253</v>
      </c>
      <c r="H45" s="130">
        <v>2</v>
      </c>
      <c r="I45" s="130">
        <v>145</v>
      </c>
      <c r="J45" s="130">
        <v>52</v>
      </c>
      <c r="K45" s="130">
        <v>15</v>
      </c>
      <c r="L45" s="130">
        <v>3</v>
      </c>
      <c r="M45" s="204">
        <v>30</v>
      </c>
      <c r="N45" s="171">
        <v>59</v>
      </c>
      <c r="O45" s="172">
        <v>169</v>
      </c>
      <c r="P45" s="170">
        <v>15.3</v>
      </c>
      <c r="Q45" s="130">
        <v>1</v>
      </c>
      <c r="R45" s="208"/>
      <c r="S45" s="208"/>
      <c r="T45" s="208"/>
      <c r="U45" s="208"/>
      <c r="V45" s="208"/>
      <c r="W45" s="208"/>
      <c r="X45" s="208"/>
      <c r="Y45" s="208"/>
      <c r="Z45" s="208"/>
      <c r="AA45">
        <v>0</v>
      </c>
      <c r="AB45">
        <v>0</v>
      </c>
      <c r="AC45">
        <v>2.2999999999999998</v>
      </c>
      <c r="AD45">
        <v>60</v>
      </c>
      <c r="AE45">
        <v>3</v>
      </c>
      <c r="AF45">
        <v>0.81299999999999994</v>
      </c>
      <c r="AG45">
        <v>101</v>
      </c>
      <c r="AH45">
        <v>3</v>
      </c>
      <c r="AI45">
        <v>106</v>
      </c>
      <c r="AJ45">
        <v>44</v>
      </c>
      <c r="AK45">
        <v>8</v>
      </c>
      <c r="AL45">
        <v>3</v>
      </c>
      <c r="AM45">
        <v>33</v>
      </c>
      <c r="AN45">
        <v>45</v>
      </c>
      <c r="AO45">
        <v>177</v>
      </c>
      <c r="AP45">
        <v>10.5</v>
      </c>
      <c r="AQ45" s="117">
        <v>1</v>
      </c>
      <c r="AR45" s="113">
        <v>0</v>
      </c>
      <c r="AS45" s="118">
        <v>1</v>
      </c>
      <c r="AT45">
        <v>1</v>
      </c>
      <c r="AU45">
        <v>0.57682568476622242</v>
      </c>
      <c r="AV45" s="117">
        <v>0.57682568476622242</v>
      </c>
      <c r="AW45" s="118">
        <v>0.42317431523377758</v>
      </c>
      <c r="AX45" s="117">
        <v>-0.55021516424168349</v>
      </c>
      <c r="AY45" s="118">
        <v>100</v>
      </c>
      <c r="AZ45">
        <v>0.73362599206254642</v>
      </c>
      <c r="CF45">
        <v>0.54073517827855222</v>
      </c>
      <c r="CG45">
        <v>1</v>
      </c>
      <c r="CH45">
        <v>0</v>
      </c>
      <c r="CI45">
        <v>28</v>
      </c>
      <c r="CJ45">
        <v>13</v>
      </c>
      <c r="CK45">
        <v>0.48148148148148151</v>
      </c>
      <c r="CL45">
        <v>0.86458333333333337</v>
      </c>
      <c r="CM45">
        <v>0</v>
      </c>
    </row>
    <row r="46" spans="1:91" x14ac:dyDescent="0.3">
      <c r="A46" s="129">
        <v>0</v>
      </c>
      <c r="B46" s="131">
        <v>0</v>
      </c>
      <c r="C46" s="170">
        <v>3.1</v>
      </c>
      <c r="D46" s="171">
        <v>83</v>
      </c>
      <c r="E46" s="130">
        <v>22</v>
      </c>
      <c r="F46" s="203">
        <v>0.93600000000000005</v>
      </c>
      <c r="G46" s="130">
        <v>203</v>
      </c>
      <c r="H46" s="130">
        <v>2</v>
      </c>
      <c r="I46" s="130">
        <v>111</v>
      </c>
      <c r="J46" s="130">
        <v>45</v>
      </c>
      <c r="K46" s="130">
        <v>9</v>
      </c>
      <c r="L46" s="130">
        <v>3</v>
      </c>
      <c r="M46" s="204">
        <v>50</v>
      </c>
      <c r="N46" s="171">
        <v>87</v>
      </c>
      <c r="O46" s="172">
        <v>178</v>
      </c>
      <c r="P46" s="170">
        <v>14.4</v>
      </c>
      <c r="Q46" s="130">
        <v>1</v>
      </c>
      <c r="R46" s="208"/>
      <c r="S46" s="208"/>
      <c r="T46" s="208"/>
      <c r="U46" s="208"/>
      <c r="V46" s="208"/>
      <c r="W46" s="208"/>
      <c r="X46" s="208"/>
      <c r="Y46" s="208"/>
      <c r="Z46" s="208"/>
      <c r="AA46">
        <v>0</v>
      </c>
      <c r="AB46">
        <v>0</v>
      </c>
      <c r="AC46">
        <v>2.2999999999999998</v>
      </c>
      <c r="AD46">
        <v>60</v>
      </c>
      <c r="AE46">
        <v>5</v>
      </c>
      <c r="AF46">
        <v>0.93700000000000006</v>
      </c>
      <c r="AG46">
        <v>211</v>
      </c>
      <c r="AH46">
        <v>3</v>
      </c>
      <c r="AI46">
        <v>112</v>
      </c>
      <c r="AJ46">
        <v>59</v>
      </c>
      <c r="AK46">
        <v>15</v>
      </c>
      <c r="AL46">
        <v>4</v>
      </c>
      <c r="AM46">
        <v>37</v>
      </c>
      <c r="AN46">
        <v>39</v>
      </c>
      <c r="AO46">
        <v>171</v>
      </c>
      <c r="AP46">
        <v>12</v>
      </c>
      <c r="AQ46" s="117">
        <v>1</v>
      </c>
      <c r="AR46" s="113">
        <v>0</v>
      </c>
      <c r="AS46" s="118">
        <v>1</v>
      </c>
      <c r="AT46">
        <v>1</v>
      </c>
      <c r="AU46">
        <v>0.59792968171753647</v>
      </c>
      <c r="AV46" s="117">
        <v>0.59792968171753647</v>
      </c>
      <c r="AW46" s="118">
        <v>0.40207031828246353</v>
      </c>
      <c r="AX46" s="117">
        <v>-0.5142821210467553</v>
      </c>
      <c r="AY46" s="118">
        <v>100</v>
      </c>
      <c r="AZ46">
        <v>0.67243746309353247</v>
      </c>
      <c r="CF46">
        <v>0.54799529379375822</v>
      </c>
      <c r="CG46">
        <v>0</v>
      </c>
      <c r="CH46">
        <v>1</v>
      </c>
      <c r="CI46">
        <v>28</v>
      </c>
      <c r="CJ46">
        <v>14</v>
      </c>
      <c r="CK46">
        <v>0.48148148148148151</v>
      </c>
      <c r="CL46">
        <v>0.85416666666666663</v>
      </c>
      <c r="CM46">
        <v>1.5817901234567971E-2</v>
      </c>
    </row>
    <row r="47" spans="1:91" x14ac:dyDescent="0.3">
      <c r="A47" s="129">
        <v>0</v>
      </c>
      <c r="B47" s="131">
        <v>0</v>
      </c>
      <c r="C47" s="170">
        <v>3.6</v>
      </c>
      <c r="D47" s="171">
        <v>91</v>
      </c>
      <c r="E47" s="130">
        <v>2</v>
      </c>
      <c r="F47" s="203">
        <v>1.968</v>
      </c>
      <c r="G47" s="130">
        <v>164</v>
      </c>
      <c r="H47" s="130">
        <v>1</v>
      </c>
      <c r="I47" s="130">
        <v>86</v>
      </c>
      <c r="J47" s="130">
        <v>33</v>
      </c>
      <c r="K47" s="130">
        <v>5</v>
      </c>
      <c r="L47" s="130">
        <v>2</v>
      </c>
      <c r="M47" s="204">
        <v>37</v>
      </c>
      <c r="N47" s="171">
        <v>98</v>
      </c>
      <c r="O47" s="172">
        <v>194</v>
      </c>
      <c r="P47" s="170">
        <v>14.8</v>
      </c>
      <c r="Q47" s="130">
        <v>1</v>
      </c>
      <c r="R47" s="208"/>
      <c r="S47" s="208"/>
      <c r="T47" s="208"/>
      <c r="U47" s="208"/>
      <c r="V47" s="208"/>
      <c r="W47" s="208"/>
      <c r="X47" s="208"/>
      <c r="Y47" s="208"/>
      <c r="Z47" s="208"/>
      <c r="AA47">
        <v>0</v>
      </c>
      <c r="AB47">
        <v>0</v>
      </c>
      <c r="AC47">
        <v>2.4</v>
      </c>
      <c r="AD47">
        <v>67</v>
      </c>
      <c r="AE47">
        <v>10</v>
      </c>
      <c r="AF47">
        <v>0.85599999999999998</v>
      </c>
      <c r="AG47">
        <v>91</v>
      </c>
      <c r="AH47">
        <v>3</v>
      </c>
      <c r="AI47">
        <v>112</v>
      </c>
      <c r="AJ47">
        <v>33</v>
      </c>
      <c r="AK47">
        <v>1</v>
      </c>
      <c r="AL47">
        <v>3</v>
      </c>
      <c r="AM47">
        <v>38</v>
      </c>
      <c r="AN47">
        <v>43</v>
      </c>
      <c r="AO47">
        <v>188</v>
      </c>
      <c r="AP47">
        <v>12.5</v>
      </c>
      <c r="AQ47" s="117">
        <v>1</v>
      </c>
      <c r="AR47" s="113">
        <v>0</v>
      </c>
      <c r="AS47" s="118">
        <v>1</v>
      </c>
      <c r="AT47">
        <v>1</v>
      </c>
      <c r="AU47">
        <v>0.77751472891296847</v>
      </c>
      <c r="AV47" s="117">
        <v>0.77751472891296847</v>
      </c>
      <c r="AW47" s="118">
        <v>0.22248527108703153</v>
      </c>
      <c r="AX47" s="117">
        <v>-0.25165269116867273</v>
      </c>
      <c r="AY47" s="118">
        <v>100</v>
      </c>
      <c r="AZ47">
        <v>0.28614926870656821</v>
      </c>
      <c r="CF47">
        <v>0.5513485656386401</v>
      </c>
      <c r="CG47">
        <v>1</v>
      </c>
      <c r="CH47">
        <v>0</v>
      </c>
      <c r="CI47">
        <v>29</v>
      </c>
      <c r="CJ47">
        <v>14</v>
      </c>
      <c r="CK47">
        <v>0.46296296296296291</v>
      </c>
      <c r="CL47">
        <v>0.85416666666666663</v>
      </c>
      <c r="CM47">
        <v>1.5817901234567874E-2</v>
      </c>
    </row>
    <row r="48" spans="1:91" x14ac:dyDescent="0.3">
      <c r="A48" s="129">
        <v>1</v>
      </c>
      <c r="B48" s="131">
        <v>0</v>
      </c>
      <c r="C48" s="170">
        <v>2.5</v>
      </c>
      <c r="D48" s="171">
        <v>56</v>
      </c>
      <c r="E48" s="130">
        <v>4</v>
      </c>
      <c r="F48" s="203">
        <v>2.536</v>
      </c>
      <c r="G48" s="130">
        <v>146</v>
      </c>
      <c r="H48" s="130">
        <v>1</v>
      </c>
      <c r="I48" s="130">
        <v>84</v>
      </c>
      <c r="J48" s="130">
        <v>36</v>
      </c>
      <c r="K48" s="130">
        <v>8</v>
      </c>
      <c r="L48" s="130">
        <v>2</v>
      </c>
      <c r="M48" s="204">
        <v>50</v>
      </c>
      <c r="N48" s="171">
        <v>40</v>
      </c>
      <c r="O48" s="172">
        <v>179</v>
      </c>
      <c r="P48" s="170">
        <v>12.1</v>
      </c>
      <c r="Q48" s="130">
        <v>1</v>
      </c>
      <c r="R48" s="208"/>
      <c r="S48" s="208"/>
      <c r="T48" s="208"/>
      <c r="U48" s="208"/>
      <c r="V48" s="208"/>
      <c r="W48" s="208"/>
      <c r="X48" s="208"/>
      <c r="Y48" s="208"/>
      <c r="Z48" s="208"/>
      <c r="AA48">
        <v>0</v>
      </c>
      <c r="AB48">
        <v>0</v>
      </c>
      <c r="AC48">
        <v>2.5</v>
      </c>
      <c r="AD48">
        <v>59</v>
      </c>
      <c r="AE48">
        <v>5</v>
      </c>
      <c r="AF48">
        <v>1.159</v>
      </c>
      <c r="AG48">
        <v>196</v>
      </c>
      <c r="AH48">
        <v>1</v>
      </c>
      <c r="AI48">
        <v>99</v>
      </c>
      <c r="AJ48">
        <v>43</v>
      </c>
      <c r="AK48">
        <v>15</v>
      </c>
      <c r="AL48">
        <v>5</v>
      </c>
      <c r="AM48">
        <v>35</v>
      </c>
      <c r="AN48">
        <v>45</v>
      </c>
      <c r="AO48">
        <v>184</v>
      </c>
      <c r="AP48">
        <v>14</v>
      </c>
      <c r="AQ48" s="117">
        <v>1</v>
      </c>
      <c r="AR48" s="113">
        <v>0</v>
      </c>
      <c r="AS48" s="118">
        <v>1</v>
      </c>
      <c r="AT48">
        <v>1</v>
      </c>
      <c r="AU48">
        <v>0.79537620367975992</v>
      </c>
      <c r="AV48" s="117">
        <v>0.79537620367975992</v>
      </c>
      <c r="AW48" s="118">
        <v>0.20462379632024008</v>
      </c>
      <c r="AX48" s="117">
        <v>-0.2289400640815786</v>
      </c>
      <c r="AY48" s="118">
        <v>100</v>
      </c>
      <c r="AZ48">
        <v>0.25726668131829999</v>
      </c>
      <c r="CF48">
        <v>0.55623369716846249</v>
      </c>
      <c r="CG48">
        <v>1</v>
      </c>
      <c r="CH48">
        <v>0</v>
      </c>
      <c r="CI48">
        <v>30</v>
      </c>
      <c r="CJ48">
        <v>14</v>
      </c>
      <c r="CK48">
        <v>0.44444444444444442</v>
      </c>
      <c r="CL48">
        <v>0.85416666666666663</v>
      </c>
      <c r="CM48">
        <v>1.5817901234567874E-2</v>
      </c>
    </row>
    <row r="49" spans="1:91" x14ac:dyDescent="0.3">
      <c r="A49" s="129">
        <v>0</v>
      </c>
      <c r="B49" s="131">
        <v>1</v>
      </c>
      <c r="C49" s="170">
        <v>1.9</v>
      </c>
      <c r="D49" s="171">
        <v>51</v>
      </c>
      <c r="E49" s="130">
        <v>2</v>
      </c>
      <c r="F49" s="203">
        <v>0.41699999999999998</v>
      </c>
      <c r="G49" s="130">
        <v>121</v>
      </c>
      <c r="H49" s="130">
        <v>3</v>
      </c>
      <c r="I49" s="130">
        <v>123</v>
      </c>
      <c r="J49" s="130">
        <v>36</v>
      </c>
      <c r="K49" s="130">
        <v>8</v>
      </c>
      <c r="L49" s="130">
        <v>2</v>
      </c>
      <c r="M49" s="204">
        <v>33</v>
      </c>
      <c r="N49" s="171">
        <v>32</v>
      </c>
      <c r="O49" s="172">
        <v>167</v>
      </c>
      <c r="P49" s="170">
        <v>8</v>
      </c>
      <c r="Q49" s="130">
        <v>0</v>
      </c>
      <c r="R49" s="208"/>
      <c r="S49" s="208"/>
      <c r="T49" s="208"/>
      <c r="U49" s="208"/>
      <c r="V49" s="208"/>
      <c r="W49" s="208"/>
      <c r="X49" s="208"/>
      <c r="Y49" s="208"/>
      <c r="Z49" s="208"/>
      <c r="AA49">
        <v>0</v>
      </c>
      <c r="AB49">
        <v>0</v>
      </c>
      <c r="AC49">
        <v>2.5</v>
      </c>
      <c r="AD49">
        <v>59</v>
      </c>
      <c r="AE49">
        <v>6</v>
      </c>
      <c r="AF49">
        <v>0.7</v>
      </c>
      <c r="AG49">
        <v>214</v>
      </c>
      <c r="AH49">
        <v>2</v>
      </c>
      <c r="AI49">
        <v>95</v>
      </c>
      <c r="AJ49">
        <v>41</v>
      </c>
      <c r="AK49">
        <v>4</v>
      </c>
      <c r="AL49">
        <v>3</v>
      </c>
      <c r="AM49">
        <v>36</v>
      </c>
      <c r="AN49">
        <v>45</v>
      </c>
      <c r="AO49">
        <v>182</v>
      </c>
      <c r="AP49">
        <v>14.9</v>
      </c>
      <c r="AQ49" s="117">
        <v>1</v>
      </c>
      <c r="AR49" s="113">
        <v>0</v>
      </c>
      <c r="AS49" s="118">
        <v>1</v>
      </c>
      <c r="AT49">
        <v>1</v>
      </c>
      <c r="AU49">
        <v>0.586034542005336</v>
      </c>
      <c r="AV49" s="117">
        <v>0.586034542005336</v>
      </c>
      <c r="AW49" s="118">
        <v>0.413965457994664</v>
      </c>
      <c r="AX49" s="117">
        <v>-0.53437654574073912</v>
      </c>
      <c r="AY49" s="118">
        <v>100</v>
      </c>
      <c r="AZ49">
        <v>0.70638405814463878</v>
      </c>
      <c r="CF49">
        <v>0.55720602586577284</v>
      </c>
      <c r="CG49">
        <v>1</v>
      </c>
      <c r="CH49">
        <v>0</v>
      </c>
      <c r="CI49">
        <v>31</v>
      </c>
      <c r="CJ49">
        <v>14</v>
      </c>
      <c r="CK49">
        <v>0.42592592592592593</v>
      </c>
      <c r="CL49">
        <v>0.85416666666666663</v>
      </c>
      <c r="CM49">
        <v>0</v>
      </c>
    </row>
    <row r="50" spans="1:91" x14ac:dyDescent="0.3">
      <c r="A50" s="129">
        <v>1</v>
      </c>
      <c r="B50" s="131">
        <v>0</v>
      </c>
      <c r="C50" s="170">
        <v>2</v>
      </c>
      <c r="D50" s="171">
        <v>56</v>
      </c>
      <c r="E50" s="130">
        <v>14</v>
      </c>
      <c r="F50" s="203">
        <v>3.9E-2</v>
      </c>
      <c r="G50" s="130">
        <v>128</v>
      </c>
      <c r="H50" s="130">
        <v>1</v>
      </c>
      <c r="I50" s="130">
        <v>97</v>
      </c>
      <c r="J50" s="130">
        <v>43</v>
      </c>
      <c r="K50" s="130">
        <v>6</v>
      </c>
      <c r="L50" s="130">
        <v>3</v>
      </c>
      <c r="M50" s="204">
        <v>41</v>
      </c>
      <c r="N50" s="171">
        <v>37</v>
      </c>
      <c r="O50" s="172">
        <v>172</v>
      </c>
      <c r="P50" s="170">
        <v>8.4</v>
      </c>
      <c r="Q50" s="130">
        <v>0</v>
      </c>
      <c r="R50" s="208"/>
      <c r="S50" s="208"/>
      <c r="T50" s="208"/>
      <c r="U50" s="208"/>
      <c r="V50" s="208"/>
      <c r="W50" s="208"/>
      <c r="X50" s="208"/>
      <c r="Y50" s="208"/>
      <c r="Z50" s="208"/>
      <c r="AA50">
        <v>0</v>
      </c>
      <c r="AB50">
        <v>0</v>
      </c>
      <c r="AC50">
        <v>2.5</v>
      </c>
      <c r="AD50">
        <v>62</v>
      </c>
      <c r="AE50">
        <v>21</v>
      </c>
      <c r="AF50">
        <v>0.73399999999999999</v>
      </c>
      <c r="AG50">
        <v>152</v>
      </c>
      <c r="AH50">
        <v>3</v>
      </c>
      <c r="AI50">
        <v>111</v>
      </c>
      <c r="AJ50">
        <v>44</v>
      </c>
      <c r="AK50">
        <v>5</v>
      </c>
      <c r="AL50">
        <v>3</v>
      </c>
      <c r="AM50">
        <v>47</v>
      </c>
      <c r="AN50">
        <v>43</v>
      </c>
      <c r="AO50">
        <v>169</v>
      </c>
      <c r="AP50">
        <v>9.5</v>
      </c>
      <c r="AQ50" s="117">
        <v>1</v>
      </c>
      <c r="AR50" s="113">
        <v>0</v>
      </c>
      <c r="AS50" s="118">
        <v>1</v>
      </c>
      <c r="AT50">
        <v>1</v>
      </c>
      <c r="AU50">
        <v>0.7255822736779689</v>
      </c>
      <c r="AV50" s="117">
        <v>0.7255822736779689</v>
      </c>
      <c r="AW50" s="118">
        <v>0.2744177263220311</v>
      </c>
      <c r="AX50" s="117">
        <v>-0.32078081036114486</v>
      </c>
      <c r="AY50" s="118">
        <v>100</v>
      </c>
      <c r="AZ50">
        <v>0.37820345986542714</v>
      </c>
      <c r="CF50">
        <v>0.55966036143450693</v>
      </c>
      <c r="CG50">
        <v>0</v>
      </c>
      <c r="CH50">
        <v>1</v>
      </c>
      <c r="CI50">
        <v>31</v>
      </c>
      <c r="CJ50">
        <v>15</v>
      </c>
      <c r="CK50">
        <v>0.42592592592592593</v>
      </c>
      <c r="CL50">
        <v>0.84375</v>
      </c>
      <c r="CM50">
        <v>1.5624999999999976E-2</v>
      </c>
    </row>
    <row r="51" spans="1:91" x14ac:dyDescent="0.3">
      <c r="A51" s="129">
        <v>1</v>
      </c>
      <c r="B51" s="131">
        <v>0</v>
      </c>
      <c r="C51" s="170">
        <v>2</v>
      </c>
      <c r="D51" s="171">
        <v>51</v>
      </c>
      <c r="E51" s="130">
        <v>3</v>
      </c>
      <c r="F51" s="203">
        <v>1.155</v>
      </c>
      <c r="G51" s="130">
        <v>132</v>
      </c>
      <c r="H51" s="130">
        <v>2</v>
      </c>
      <c r="I51" s="130">
        <v>98</v>
      </c>
      <c r="J51" s="130">
        <v>35</v>
      </c>
      <c r="K51" s="130">
        <v>1</v>
      </c>
      <c r="L51" s="130">
        <v>3</v>
      </c>
      <c r="M51" s="204">
        <v>35</v>
      </c>
      <c r="N51" s="171">
        <v>26</v>
      </c>
      <c r="O51" s="172">
        <v>181</v>
      </c>
      <c r="P51" s="170">
        <v>10.6</v>
      </c>
      <c r="Q51" s="130">
        <v>0</v>
      </c>
      <c r="R51" s="208"/>
      <c r="S51" s="208"/>
      <c r="T51" s="208"/>
      <c r="U51" s="208"/>
      <c r="V51" s="208"/>
      <c r="W51" s="208"/>
      <c r="X51" s="208"/>
      <c r="Y51" s="208"/>
      <c r="Z51" s="208"/>
      <c r="AA51">
        <v>0</v>
      </c>
      <c r="AB51">
        <v>0</v>
      </c>
      <c r="AC51">
        <v>2.5</v>
      </c>
      <c r="AD51">
        <v>63</v>
      </c>
      <c r="AE51">
        <v>12</v>
      </c>
      <c r="AF51">
        <v>0.61199999999999999</v>
      </c>
      <c r="AG51">
        <v>148</v>
      </c>
      <c r="AH51">
        <v>3</v>
      </c>
      <c r="AI51">
        <v>116</v>
      </c>
      <c r="AJ51">
        <v>35</v>
      </c>
      <c r="AK51">
        <v>10</v>
      </c>
      <c r="AL51">
        <v>2</v>
      </c>
      <c r="AM51">
        <v>39</v>
      </c>
      <c r="AN51">
        <v>42</v>
      </c>
      <c r="AO51">
        <v>185</v>
      </c>
      <c r="AP51">
        <v>13.8</v>
      </c>
      <c r="AQ51" s="117">
        <v>1</v>
      </c>
      <c r="AR51" s="113">
        <v>0</v>
      </c>
      <c r="AS51" s="118">
        <v>1</v>
      </c>
      <c r="AT51">
        <v>1</v>
      </c>
      <c r="AU51">
        <v>0.89795522880308321</v>
      </c>
      <c r="AV51" s="117">
        <v>0.89795522880308321</v>
      </c>
      <c r="AW51" s="118">
        <v>0.10204477119691679</v>
      </c>
      <c r="AX51" s="117">
        <v>-0.10763506848953987</v>
      </c>
      <c r="AY51" s="118">
        <v>100</v>
      </c>
      <c r="AZ51">
        <v>0.11364126843265443</v>
      </c>
      <c r="CF51">
        <v>0.55992497731344204</v>
      </c>
      <c r="CG51">
        <v>1</v>
      </c>
      <c r="CH51">
        <v>0</v>
      </c>
      <c r="CI51">
        <v>32</v>
      </c>
      <c r="CJ51">
        <v>15</v>
      </c>
      <c r="CK51">
        <v>0.40740740740740744</v>
      </c>
      <c r="CL51">
        <v>0.84375</v>
      </c>
      <c r="CM51">
        <v>0</v>
      </c>
    </row>
    <row r="52" spans="1:91" x14ac:dyDescent="0.3">
      <c r="A52" s="129">
        <v>1</v>
      </c>
      <c r="B52" s="131">
        <v>0</v>
      </c>
      <c r="C52" s="170">
        <v>2.2999999999999998</v>
      </c>
      <c r="D52" s="171">
        <v>56</v>
      </c>
      <c r="E52" s="130">
        <v>9</v>
      </c>
      <c r="F52" s="203">
        <v>1.9990000000000001</v>
      </c>
      <c r="G52" s="130">
        <v>75</v>
      </c>
      <c r="H52" s="130">
        <v>0</v>
      </c>
      <c r="I52" s="130">
        <v>72</v>
      </c>
      <c r="J52" s="130">
        <v>49</v>
      </c>
      <c r="K52" s="130">
        <v>7</v>
      </c>
      <c r="L52" s="130">
        <v>4</v>
      </c>
      <c r="M52" s="204">
        <v>41</v>
      </c>
      <c r="N52" s="171">
        <v>33</v>
      </c>
      <c r="O52" s="172">
        <v>189</v>
      </c>
      <c r="P52" s="170">
        <v>10.9</v>
      </c>
      <c r="Q52" s="130">
        <v>0</v>
      </c>
      <c r="R52" s="208"/>
      <c r="S52" s="208"/>
      <c r="T52" s="208"/>
      <c r="U52" s="208"/>
      <c r="V52" s="208"/>
      <c r="W52" s="208"/>
      <c r="X52" s="208"/>
      <c r="Y52" s="208"/>
      <c r="Z52" s="208"/>
      <c r="AA52">
        <v>0</v>
      </c>
      <c r="AB52">
        <v>0</v>
      </c>
      <c r="AC52">
        <v>2.5</v>
      </c>
      <c r="AD52">
        <v>66</v>
      </c>
      <c r="AE52">
        <v>9</v>
      </c>
      <c r="AF52">
        <v>9.1999999999999998E-2</v>
      </c>
      <c r="AG52">
        <v>230</v>
      </c>
      <c r="AH52">
        <v>4</v>
      </c>
      <c r="AI52">
        <v>137</v>
      </c>
      <c r="AJ52">
        <v>43</v>
      </c>
      <c r="AK52">
        <v>12</v>
      </c>
      <c r="AL52">
        <v>3</v>
      </c>
      <c r="AM52">
        <v>36</v>
      </c>
      <c r="AN52">
        <v>65</v>
      </c>
      <c r="AO52">
        <v>174</v>
      </c>
      <c r="AP52">
        <v>15.9</v>
      </c>
      <c r="AQ52" s="117">
        <v>0</v>
      </c>
      <c r="AR52" s="113">
        <v>1</v>
      </c>
      <c r="AS52" s="118">
        <v>1</v>
      </c>
      <c r="AT52">
        <v>0</v>
      </c>
      <c r="AU52">
        <v>0.81562264198066858</v>
      </c>
      <c r="AV52" s="117">
        <v>0.81562264198066858</v>
      </c>
      <c r="AW52" s="118">
        <v>0.18437735801933142</v>
      </c>
      <c r="AX52" s="117">
        <v>-1.690770762712444</v>
      </c>
      <c r="AY52" s="118">
        <v>0</v>
      </c>
      <c r="AZ52">
        <v>4.4236594489826295</v>
      </c>
      <c r="CF52">
        <v>0.56083353034692973</v>
      </c>
      <c r="CG52">
        <v>0</v>
      </c>
      <c r="CH52">
        <v>1</v>
      </c>
      <c r="CI52">
        <v>32</v>
      </c>
      <c r="CJ52">
        <v>16</v>
      </c>
      <c r="CK52">
        <v>0.40740740740740744</v>
      </c>
      <c r="CL52">
        <v>0.83333333333333337</v>
      </c>
      <c r="CM52">
        <v>0</v>
      </c>
    </row>
    <row r="53" spans="1:91" x14ac:dyDescent="0.3">
      <c r="A53" s="129">
        <v>1</v>
      </c>
      <c r="B53" s="131">
        <v>0</v>
      </c>
      <c r="C53" s="170">
        <v>2.1</v>
      </c>
      <c r="D53" s="171">
        <v>53</v>
      </c>
      <c r="E53" s="130">
        <v>2</v>
      </c>
      <c r="F53" s="203">
        <v>2.8719999999999999</v>
      </c>
      <c r="G53" s="130">
        <v>144</v>
      </c>
      <c r="H53" s="130">
        <v>6</v>
      </c>
      <c r="I53" s="130">
        <v>73</v>
      </c>
      <c r="J53" s="130">
        <v>35</v>
      </c>
      <c r="K53" s="130">
        <v>4</v>
      </c>
      <c r="L53" s="130">
        <v>3</v>
      </c>
      <c r="M53" s="204">
        <v>50</v>
      </c>
      <c r="N53" s="171">
        <v>34</v>
      </c>
      <c r="O53" s="172">
        <v>171</v>
      </c>
      <c r="P53" s="170">
        <v>8.6999999999999993</v>
      </c>
      <c r="Q53" s="130">
        <v>1</v>
      </c>
      <c r="R53" s="208"/>
      <c r="S53" s="208"/>
      <c r="T53" s="208"/>
      <c r="U53" s="208"/>
      <c r="V53" s="208"/>
      <c r="W53" s="208"/>
      <c r="X53" s="208"/>
      <c r="Y53" s="208"/>
      <c r="Z53" s="208"/>
      <c r="AA53">
        <v>0</v>
      </c>
      <c r="AB53">
        <v>0</v>
      </c>
      <c r="AC53">
        <v>2.5</v>
      </c>
      <c r="AD53">
        <v>70</v>
      </c>
      <c r="AE53">
        <v>20</v>
      </c>
      <c r="AF53">
        <v>0.40799999999999997</v>
      </c>
      <c r="AG53">
        <v>175</v>
      </c>
      <c r="AH53">
        <v>2</v>
      </c>
      <c r="AI53">
        <v>96</v>
      </c>
      <c r="AJ53">
        <v>42</v>
      </c>
      <c r="AK53">
        <v>7</v>
      </c>
      <c r="AL53">
        <v>6</v>
      </c>
      <c r="AM53">
        <v>47</v>
      </c>
      <c r="AN53">
        <v>49</v>
      </c>
      <c r="AO53">
        <v>168</v>
      </c>
      <c r="AP53">
        <v>11.1</v>
      </c>
      <c r="AQ53" s="117">
        <v>0</v>
      </c>
      <c r="AR53" s="113">
        <v>1</v>
      </c>
      <c r="AS53" s="118">
        <v>1</v>
      </c>
      <c r="AT53">
        <v>0</v>
      </c>
      <c r="AU53">
        <v>0.57466286866311056</v>
      </c>
      <c r="AV53" s="117">
        <v>0.57466286866311056</v>
      </c>
      <c r="AW53" s="118">
        <v>0.42533713133688944</v>
      </c>
      <c r="AX53" s="117">
        <v>-0.8548731743099337</v>
      </c>
      <c r="AY53" s="118">
        <v>0</v>
      </c>
      <c r="AZ53">
        <v>1.3510761848063231</v>
      </c>
      <c r="CF53">
        <v>0.56156765628754057</v>
      </c>
      <c r="CG53">
        <v>0</v>
      </c>
      <c r="CH53">
        <v>1</v>
      </c>
      <c r="CI53">
        <v>32</v>
      </c>
      <c r="CJ53">
        <v>17</v>
      </c>
      <c r="CK53">
        <v>0.40740740740740744</v>
      </c>
      <c r="CL53">
        <v>0.82291666666666663</v>
      </c>
      <c r="CM53">
        <v>0</v>
      </c>
    </row>
    <row r="54" spans="1:91" x14ac:dyDescent="0.3">
      <c r="A54" s="129">
        <v>0</v>
      </c>
      <c r="B54" s="131">
        <v>0</v>
      </c>
      <c r="C54" s="170">
        <v>2.5</v>
      </c>
      <c r="D54" s="171">
        <v>62</v>
      </c>
      <c r="E54" s="130">
        <v>21</v>
      </c>
      <c r="F54" s="203">
        <v>0.73399999999999999</v>
      </c>
      <c r="G54" s="130">
        <v>152</v>
      </c>
      <c r="H54" s="130">
        <v>3</v>
      </c>
      <c r="I54" s="130">
        <v>111</v>
      </c>
      <c r="J54" s="130">
        <v>44</v>
      </c>
      <c r="K54" s="130">
        <v>5</v>
      </c>
      <c r="L54" s="130">
        <v>3</v>
      </c>
      <c r="M54" s="204">
        <v>47</v>
      </c>
      <c r="N54" s="171">
        <v>43</v>
      </c>
      <c r="O54" s="172">
        <v>169</v>
      </c>
      <c r="P54" s="170">
        <v>9.5</v>
      </c>
      <c r="Q54" s="130">
        <v>1</v>
      </c>
      <c r="R54" s="208"/>
      <c r="S54" s="208"/>
      <c r="T54" s="208"/>
      <c r="U54" s="208"/>
      <c r="V54" s="208"/>
      <c r="W54" s="208"/>
      <c r="X54" s="208"/>
      <c r="Y54" s="208"/>
      <c r="Z54" s="208"/>
      <c r="AA54">
        <v>0</v>
      </c>
      <c r="AB54">
        <v>0</v>
      </c>
      <c r="AC54">
        <v>3</v>
      </c>
      <c r="AD54">
        <v>67</v>
      </c>
      <c r="AE54">
        <v>13</v>
      </c>
      <c r="AF54">
        <v>1.4610000000000001</v>
      </c>
      <c r="AG54">
        <v>180</v>
      </c>
      <c r="AH54">
        <v>4</v>
      </c>
      <c r="AI54">
        <v>91</v>
      </c>
      <c r="AJ54">
        <v>44</v>
      </c>
      <c r="AK54">
        <v>10</v>
      </c>
      <c r="AL54">
        <v>3</v>
      </c>
      <c r="AM54">
        <v>40</v>
      </c>
      <c r="AN54">
        <v>44</v>
      </c>
      <c r="AO54">
        <v>187</v>
      </c>
      <c r="AP54">
        <v>15.6</v>
      </c>
      <c r="AQ54" s="117">
        <v>0</v>
      </c>
      <c r="AR54" s="113">
        <v>1</v>
      </c>
      <c r="AS54" s="118">
        <v>1</v>
      </c>
      <c r="AT54">
        <v>0</v>
      </c>
      <c r="AU54">
        <v>0.89328074301864968</v>
      </c>
      <c r="AV54" s="117">
        <v>0.89328074301864968</v>
      </c>
      <c r="AW54" s="118">
        <v>0.10671925698135032</v>
      </c>
      <c r="AX54" s="117">
        <v>-2.2375536591577418</v>
      </c>
      <c r="AY54" s="118">
        <v>0</v>
      </c>
      <c r="AZ54">
        <v>8.3703800821510086</v>
      </c>
      <c r="CF54">
        <v>0.57372521975952762</v>
      </c>
      <c r="CG54">
        <v>0</v>
      </c>
      <c r="CH54">
        <v>1</v>
      </c>
      <c r="CI54">
        <v>32</v>
      </c>
      <c r="CJ54">
        <v>18</v>
      </c>
      <c r="CK54">
        <v>0.40740740740740744</v>
      </c>
      <c r="CL54">
        <v>0.8125</v>
      </c>
      <c r="CM54">
        <v>1.5046296296296363E-2</v>
      </c>
    </row>
    <row r="55" spans="1:91" x14ac:dyDescent="0.3">
      <c r="A55" s="129">
        <v>0</v>
      </c>
      <c r="B55" s="131">
        <v>0</v>
      </c>
      <c r="C55" s="170">
        <v>1.7</v>
      </c>
      <c r="D55" s="171">
        <v>44</v>
      </c>
      <c r="E55" s="130">
        <v>4</v>
      </c>
      <c r="F55" s="203">
        <v>4.5900000000000003E-2</v>
      </c>
      <c r="G55" s="130">
        <v>104</v>
      </c>
      <c r="H55" s="130">
        <v>6</v>
      </c>
      <c r="I55" s="130">
        <v>86</v>
      </c>
      <c r="J55" s="130">
        <v>29</v>
      </c>
      <c r="K55" s="130">
        <v>2</v>
      </c>
      <c r="L55" s="130">
        <v>2</v>
      </c>
      <c r="M55" s="204">
        <v>36</v>
      </c>
      <c r="N55" s="171">
        <v>21</v>
      </c>
      <c r="O55" s="172">
        <v>168</v>
      </c>
      <c r="P55" s="170">
        <v>6.8</v>
      </c>
      <c r="Q55" s="130">
        <v>1</v>
      </c>
      <c r="R55" s="208"/>
      <c r="S55" s="208"/>
      <c r="T55" s="208"/>
      <c r="U55" s="208"/>
      <c r="V55" s="208"/>
      <c r="W55" s="208"/>
      <c r="X55" s="208"/>
      <c r="Y55" s="208"/>
      <c r="Z55" s="208"/>
      <c r="AA55">
        <v>0</v>
      </c>
      <c r="AB55">
        <v>0</v>
      </c>
      <c r="AC55">
        <v>3.1</v>
      </c>
      <c r="AD55">
        <v>83</v>
      </c>
      <c r="AE55">
        <v>22</v>
      </c>
      <c r="AF55">
        <v>0.93600000000000005</v>
      </c>
      <c r="AG55">
        <v>203</v>
      </c>
      <c r="AH55">
        <v>2</v>
      </c>
      <c r="AI55">
        <v>111</v>
      </c>
      <c r="AJ55">
        <v>45</v>
      </c>
      <c r="AK55">
        <v>9</v>
      </c>
      <c r="AL55">
        <v>3</v>
      </c>
      <c r="AM55">
        <v>50</v>
      </c>
      <c r="AN55">
        <v>87</v>
      </c>
      <c r="AO55">
        <v>178</v>
      </c>
      <c r="AP55">
        <v>14.4</v>
      </c>
      <c r="AQ55" s="117">
        <v>1</v>
      </c>
      <c r="AR55" s="113">
        <v>0</v>
      </c>
      <c r="AS55" s="118">
        <v>1</v>
      </c>
      <c r="AT55">
        <v>1</v>
      </c>
      <c r="AU55">
        <v>0.89443341569414692</v>
      </c>
      <c r="AV55" s="117">
        <v>0.89443341569414692</v>
      </c>
      <c r="AW55" s="118">
        <v>0.10556658430585308</v>
      </c>
      <c r="AX55" s="117">
        <v>-0.11156481626160165</v>
      </c>
      <c r="AY55" s="118">
        <v>100</v>
      </c>
      <c r="AZ55">
        <v>0.118026207936256</v>
      </c>
      <c r="CF55">
        <v>0.57466286866311056</v>
      </c>
      <c r="CG55">
        <v>1</v>
      </c>
      <c r="CH55">
        <v>0</v>
      </c>
      <c r="CI55">
        <v>33</v>
      </c>
      <c r="CJ55">
        <v>18</v>
      </c>
      <c r="CK55">
        <v>0.38888888888888884</v>
      </c>
      <c r="CL55">
        <v>0.8125</v>
      </c>
      <c r="CM55">
        <v>0</v>
      </c>
    </row>
    <row r="56" spans="1:91" x14ac:dyDescent="0.3">
      <c r="A56" s="129">
        <v>0</v>
      </c>
      <c r="B56" s="131">
        <v>0</v>
      </c>
      <c r="C56" s="170">
        <v>1.6</v>
      </c>
      <c r="D56" s="171">
        <v>41</v>
      </c>
      <c r="E56" s="130">
        <v>12</v>
      </c>
      <c r="F56" s="203">
        <v>0.879</v>
      </c>
      <c r="G56" s="130">
        <v>112</v>
      </c>
      <c r="H56" s="130">
        <v>2</v>
      </c>
      <c r="I56" s="130">
        <v>120</v>
      </c>
      <c r="J56" s="130">
        <v>39</v>
      </c>
      <c r="K56" s="130">
        <v>5</v>
      </c>
      <c r="L56" s="130">
        <v>3</v>
      </c>
      <c r="M56" s="204">
        <v>40</v>
      </c>
      <c r="N56" s="171">
        <v>14</v>
      </c>
      <c r="O56" s="172">
        <v>167</v>
      </c>
      <c r="P56" s="170">
        <v>7.2</v>
      </c>
      <c r="Q56" s="130">
        <v>0</v>
      </c>
      <c r="R56" s="208"/>
      <c r="S56" s="208"/>
      <c r="T56" s="208"/>
      <c r="U56" s="208"/>
      <c r="V56" s="208"/>
      <c r="W56" s="208"/>
      <c r="X56" s="208"/>
      <c r="Y56" s="208"/>
      <c r="Z56" s="208"/>
      <c r="AA56">
        <v>0</v>
      </c>
      <c r="AB56">
        <v>0</v>
      </c>
      <c r="AC56">
        <v>3.3</v>
      </c>
      <c r="AD56">
        <v>78</v>
      </c>
      <c r="AE56">
        <v>3</v>
      </c>
      <c r="AF56">
        <v>1.6240000000000001</v>
      </c>
      <c r="AG56">
        <v>148</v>
      </c>
      <c r="AH56">
        <v>5</v>
      </c>
      <c r="AI56">
        <v>73</v>
      </c>
      <c r="AJ56">
        <v>39</v>
      </c>
      <c r="AK56">
        <v>11</v>
      </c>
      <c r="AL56">
        <v>4</v>
      </c>
      <c r="AM56">
        <v>36</v>
      </c>
      <c r="AN56">
        <v>59</v>
      </c>
      <c r="AO56">
        <v>175</v>
      </c>
      <c r="AP56">
        <v>9.1</v>
      </c>
      <c r="AQ56" s="117">
        <v>1</v>
      </c>
      <c r="AR56" s="113">
        <v>0</v>
      </c>
      <c r="AS56" s="118">
        <v>1</v>
      </c>
      <c r="AT56">
        <v>1</v>
      </c>
      <c r="AU56">
        <v>0.97620495276246411</v>
      </c>
      <c r="AV56" s="117">
        <v>0.97620495276246411</v>
      </c>
      <c r="AW56" s="118">
        <v>2.3795047237535893E-2</v>
      </c>
      <c r="AX56" s="117">
        <v>-2.4082722029909236E-2</v>
      </c>
      <c r="AY56" s="118">
        <v>100</v>
      </c>
      <c r="AZ56">
        <v>2.4375052769606102E-2</v>
      </c>
      <c r="CF56">
        <v>0.57625586035749332</v>
      </c>
      <c r="CG56">
        <v>0</v>
      </c>
      <c r="CH56">
        <v>1</v>
      </c>
      <c r="CI56">
        <v>33</v>
      </c>
      <c r="CJ56">
        <v>19</v>
      </c>
      <c r="CK56">
        <v>0.38888888888888884</v>
      </c>
      <c r="CL56">
        <v>0.80208333333333337</v>
      </c>
      <c r="CM56">
        <v>0</v>
      </c>
    </row>
    <row r="57" spans="1:91" x14ac:dyDescent="0.3">
      <c r="A57" s="129">
        <v>1</v>
      </c>
      <c r="B57" s="131">
        <v>0</v>
      </c>
      <c r="C57" s="170">
        <v>2.6</v>
      </c>
      <c r="D57" s="171">
        <v>72</v>
      </c>
      <c r="E57" s="130">
        <v>4</v>
      </c>
      <c r="F57" s="203">
        <v>1.496</v>
      </c>
      <c r="G57" s="130">
        <v>139</v>
      </c>
      <c r="H57" s="130">
        <v>2</v>
      </c>
      <c r="I57" s="130">
        <v>84</v>
      </c>
      <c r="J57" s="130">
        <v>36</v>
      </c>
      <c r="K57" s="130">
        <v>6</v>
      </c>
      <c r="L57" s="130">
        <v>3</v>
      </c>
      <c r="M57" s="204">
        <v>34</v>
      </c>
      <c r="N57" s="171">
        <v>77</v>
      </c>
      <c r="O57" s="172">
        <v>184</v>
      </c>
      <c r="P57" s="170">
        <v>11.3</v>
      </c>
      <c r="Q57" s="130">
        <v>1</v>
      </c>
      <c r="R57" s="208"/>
      <c r="S57" s="208"/>
      <c r="T57" s="208"/>
      <c r="U57" s="208"/>
      <c r="V57" s="208"/>
      <c r="W57" s="208"/>
      <c r="X57" s="208"/>
      <c r="Y57" s="208"/>
      <c r="Z57" s="208"/>
      <c r="AA57">
        <v>0</v>
      </c>
      <c r="AB57">
        <v>0</v>
      </c>
      <c r="AC57">
        <v>3.3</v>
      </c>
      <c r="AD57">
        <v>79</v>
      </c>
      <c r="AE57">
        <v>2</v>
      </c>
      <c r="AF57">
        <v>0.54600000000000004</v>
      </c>
      <c r="AG57">
        <v>122</v>
      </c>
      <c r="AH57">
        <v>4</v>
      </c>
      <c r="AI57">
        <v>129</v>
      </c>
      <c r="AJ57">
        <v>56</v>
      </c>
      <c r="AK57">
        <v>3</v>
      </c>
      <c r="AL57">
        <v>5</v>
      </c>
      <c r="AM57">
        <v>33</v>
      </c>
      <c r="AN57">
        <v>74</v>
      </c>
      <c r="AO57">
        <v>170</v>
      </c>
      <c r="AP57">
        <v>8.1</v>
      </c>
      <c r="AQ57" s="117">
        <v>1</v>
      </c>
      <c r="AR57" s="113">
        <v>0</v>
      </c>
      <c r="AS57" s="118">
        <v>1</v>
      </c>
      <c r="AT57">
        <v>1</v>
      </c>
      <c r="AU57">
        <v>0.43154829193610206</v>
      </c>
      <c r="AV57" s="117">
        <v>0.43154829193610206</v>
      </c>
      <c r="AW57" s="118">
        <v>0.568451708063898</v>
      </c>
      <c r="AX57" s="117">
        <v>-0.84037585829880901</v>
      </c>
      <c r="AY57" s="118">
        <v>0</v>
      </c>
      <c r="AZ57">
        <v>1.3172377661688599</v>
      </c>
      <c r="CF57">
        <v>0.57682568476622242</v>
      </c>
      <c r="CG57">
        <v>0</v>
      </c>
      <c r="CH57">
        <v>1</v>
      </c>
      <c r="CI57">
        <v>33</v>
      </c>
      <c r="CJ57">
        <v>20</v>
      </c>
      <c r="CK57">
        <v>0.38888888888888884</v>
      </c>
      <c r="CL57">
        <v>0.79166666666666663</v>
      </c>
      <c r="CM57">
        <v>0</v>
      </c>
    </row>
    <row r="58" spans="1:91" x14ac:dyDescent="0.3">
      <c r="A58" s="129">
        <v>0</v>
      </c>
      <c r="B58" s="131">
        <v>0</v>
      </c>
      <c r="C58" s="170">
        <v>2</v>
      </c>
      <c r="D58" s="171">
        <v>55</v>
      </c>
      <c r="E58" s="130">
        <v>14</v>
      </c>
      <c r="F58" s="203">
        <v>0.65500000000000003</v>
      </c>
      <c r="G58" s="130">
        <v>150</v>
      </c>
      <c r="H58" s="130">
        <v>3</v>
      </c>
      <c r="I58" s="130">
        <v>108</v>
      </c>
      <c r="J58" s="130">
        <v>37</v>
      </c>
      <c r="K58" s="130">
        <v>9</v>
      </c>
      <c r="L58" s="130">
        <v>2</v>
      </c>
      <c r="M58" s="204">
        <v>40</v>
      </c>
      <c r="N58" s="171">
        <v>35</v>
      </c>
      <c r="O58" s="172">
        <v>168</v>
      </c>
      <c r="P58" s="170">
        <v>9.4</v>
      </c>
      <c r="Q58" s="130">
        <v>1</v>
      </c>
      <c r="R58" s="208"/>
      <c r="S58" s="208"/>
      <c r="T58" s="208"/>
      <c r="U58" s="208"/>
      <c r="V58" s="208"/>
      <c r="W58" s="208"/>
      <c r="X58" s="208"/>
      <c r="Y58" s="208"/>
      <c r="Z58" s="208"/>
      <c r="AA58">
        <v>0</v>
      </c>
      <c r="AB58">
        <v>0</v>
      </c>
      <c r="AC58">
        <v>3.5</v>
      </c>
      <c r="AD58">
        <v>88</v>
      </c>
      <c r="AE58">
        <v>18</v>
      </c>
      <c r="AF58">
        <v>1</v>
      </c>
      <c r="AG58">
        <v>283</v>
      </c>
      <c r="AH58">
        <v>2</v>
      </c>
      <c r="AI58">
        <v>104</v>
      </c>
      <c r="AJ58">
        <v>40</v>
      </c>
      <c r="AK58">
        <v>8</v>
      </c>
      <c r="AL58">
        <v>3</v>
      </c>
      <c r="AM58">
        <v>43</v>
      </c>
      <c r="AN58">
        <v>64</v>
      </c>
      <c r="AO58">
        <v>177</v>
      </c>
      <c r="AP58">
        <v>15.8</v>
      </c>
      <c r="AQ58" s="117">
        <v>1</v>
      </c>
      <c r="AR58" s="113">
        <v>0</v>
      </c>
      <c r="AS58" s="118">
        <v>1</v>
      </c>
      <c r="AT58">
        <v>1</v>
      </c>
      <c r="AU58">
        <v>0.9573294369827744</v>
      </c>
      <c r="AV58" s="117">
        <v>0.9573294369827744</v>
      </c>
      <c r="AW58" s="118">
        <v>4.2670563017225605E-2</v>
      </c>
      <c r="AX58" s="117">
        <v>-4.3607707494480175E-2</v>
      </c>
      <c r="AY58" s="118">
        <v>100</v>
      </c>
      <c r="AZ58">
        <v>4.4572496539656066E-2</v>
      </c>
      <c r="CF58">
        <v>0.58106177424734951</v>
      </c>
      <c r="CG58">
        <v>0</v>
      </c>
      <c r="CH58">
        <v>1</v>
      </c>
      <c r="CI58">
        <v>33</v>
      </c>
      <c r="CJ58">
        <v>21</v>
      </c>
      <c r="CK58">
        <v>0.38888888888888884</v>
      </c>
      <c r="CL58">
        <v>0.78125</v>
      </c>
      <c r="CM58">
        <v>0</v>
      </c>
    </row>
    <row r="59" spans="1:91" x14ac:dyDescent="0.3">
      <c r="A59" s="129">
        <v>1</v>
      </c>
      <c r="B59" s="131">
        <v>1</v>
      </c>
      <c r="C59" s="170">
        <v>1.8</v>
      </c>
      <c r="D59" s="171">
        <v>48</v>
      </c>
      <c r="E59" s="130">
        <v>10</v>
      </c>
      <c r="F59" s="203">
        <v>1.6439999999999999</v>
      </c>
      <c r="G59" s="130">
        <v>60</v>
      </c>
      <c r="H59" s="130">
        <v>3</v>
      </c>
      <c r="I59" s="130">
        <v>118</v>
      </c>
      <c r="J59" s="130">
        <v>34</v>
      </c>
      <c r="K59" s="130">
        <v>19</v>
      </c>
      <c r="L59" s="130">
        <v>1</v>
      </c>
      <c r="M59" s="204">
        <v>39</v>
      </c>
      <c r="N59" s="171">
        <v>22</v>
      </c>
      <c r="O59" s="172">
        <v>180</v>
      </c>
      <c r="P59" s="170">
        <v>8.6</v>
      </c>
      <c r="Q59" s="130">
        <v>0</v>
      </c>
      <c r="R59" s="208"/>
      <c r="S59" s="208"/>
      <c r="T59" s="208"/>
      <c r="U59" s="208"/>
      <c r="V59" s="208"/>
      <c r="W59" s="208"/>
      <c r="X59" s="208"/>
      <c r="Y59" s="208"/>
      <c r="Z59" s="208"/>
      <c r="AA59">
        <v>0</v>
      </c>
      <c r="AB59">
        <v>0</v>
      </c>
      <c r="AC59">
        <v>3.6</v>
      </c>
      <c r="AD59">
        <v>91</v>
      </c>
      <c r="AE59">
        <v>2</v>
      </c>
      <c r="AF59">
        <v>1.968</v>
      </c>
      <c r="AG59">
        <v>164</v>
      </c>
      <c r="AH59">
        <v>1</v>
      </c>
      <c r="AI59">
        <v>86</v>
      </c>
      <c r="AJ59">
        <v>33</v>
      </c>
      <c r="AK59">
        <v>5</v>
      </c>
      <c r="AL59">
        <v>2</v>
      </c>
      <c r="AM59">
        <v>37</v>
      </c>
      <c r="AN59">
        <v>98</v>
      </c>
      <c r="AO59">
        <v>194</v>
      </c>
      <c r="AP59">
        <v>14.8</v>
      </c>
      <c r="AQ59" s="117">
        <v>1</v>
      </c>
      <c r="AR59" s="113">
        <v>0</v>
      </c>
      <c r="AS59" s="118">
        <v>1</v>
      </c>
      <c r="AT59">
        <v>1</v>
      </c>
      <c r="AU59">
        <v>0.97065569166405385</v>
      </c>
      <c r="AV59" s="117">
        <v>0.97065569166405385</v>
      </c>
      <c r="AW59" s="118">
        <v>2.9344308335946145E-2</v>
      </c>
      <c r="AX59" s="117">
        <v>-2.9783465062370652E-2</v>
      </c>
      <c r="AY59" s="118">
        <v>100</v>
      </c>
      <c r="AZ59">
        <v>3.0231428701190038E-2</v>
      </c>
      <c r="CF59">
        <v>0.586034542005336</v>
      </c>
      <c r="CG59">
        <v>0</v>
      </c>
      <c r="CH59">
        <v>1</v>
      </c>
      <c r="CI59">
        <v>33</v>
      </c>
      <c r="CJ59">
        <v>22</v>
      </c>
      <c r="CK59">
        <v>0.38888888888888884</v>
      </c>
      <c r="CL59">
        <v>0.77083333333333337</v>
      </c>
      <c r="CM59">
        <v>0</v>
      </c>
    </row>
    <row r="60" spans="1:91" x14ac:dyDescent="0.3">
      <c r="A60" s="129">
        <v>1</v>
      </c>
      <c r="B60" s="131">
        <v>1</v>
      </c>
      <c r="C60" s="170">
        <v>2.9</v>
      </c>
      <c r="D60" s="171">
        <v>76</v>
      </c>
      <c r="E60" s="130">
        <v>5</v>
      </c>
      <c r="F60" s="203">
        <v>0.81899999999999995</v>
      </c>
      <c r="G60" s="130">
        <v>266</v>
      </c>
      <c r="H60" s="130">
        <v>4</v>
      </c>
      <c r="I60" s="130">
        <v>92</v>
      </c>
      <c r="J60" s="130">
        <v>52</v>
      </c>
      <c r="K60" s="130">
        <v>18</v>
      </c>
      <c r="L60" s="130">
        <v>5</v>
      </c>
      <c r="M60" s="204">
        <v>34</v>
      </c>
      <c r="N60" s="171">
        <v>87</v>
      </c>
      <c r="O60" s="172">
        <v>186</v>
      </c>
      <c r="P60" s="170">
        <v>17.100000000000001</v>
      </c>
      <c r="Q60" s="130">
        <v>0</v>
      </c>
      <c r="R60" s="208"/>
      <c r="S60" s="208"/>
      <c r="T60" s="208"/>
      <c r="U60" s="208"/>
      <c r="V60" s="208"/>
      <c r="W60" s="208"/>
      <c r="X60" s="208"/>
      <c r="Y60" s="208"/>
      <c r="Z60" s="208"/>
      <c r="AA60">
        <v>0</v>
      </c>
      <c r="AB60">
        <v>0</v>
      </c>
      <c r="AC60">
        <v>3.6</v>
      </c>
      <c r="AD60">
        <v>96</v>
      </c>
      <c r="AE60">
        <v>1</v>
      </c>
      <c r="AF60">
        <v>0.83099999999999996</v>
      </c>
      <c r="AG60">
        <v>199</v>
      </c>
      <c r="AH60">
        <v>3</v>
      </c>
      <c r="AI60">
        <v>109</v>
      </c>
      <c r="AJ60">
        <v>44</v>
      </c>
      <c r="AK60">
        <v>10</v>
      </c>
      <c r="AL60">
        <v>4</v>
      </c>
      <c r="AM60">
        <v>24</v>
      </c>
      <c r="AN60">
        <v>65</v>
      </c>
      <c r="AO60">
        <v>168</v>
      </c>
      <c r="AP60">
        <v>11.4</v>
      </c>
      <c r="AQ60" s="117">
        <v>1</v>
      </c>
      <c r="AR60" s="113">
        <v>0</v>
      </c>
      <c r="AS60" s="118">
        <v>1</v>
      </c>
      <c r="AT60">
        <v>1</v>
      </c>
      <c r="AU60">
        <v>0.90983406817869905</v>
      </c>
      <c r="AV60" s="117">
        <v>0.90983406817869905</v>
      </c>
      <c r="AW60" s="118">
        <v>9.0165931821300949E-2</v>
      </c>
      <c r="AX60" s="117">
        <v>-9.4493038758455744E-2</v>
      </c>
      <c r="AY60" s="118">
        <v>100</v>
      </c>
      <c r="AZ60">
        <v>9.9101511995252745E-2</v>
      </c>
      <c r="CF60">
        <v>0.58782944809894733</v>
      </c>
      <c r="CG60">
        <v>0</v>
      </c>
      <c r="CH60">
        <v>1</v>
      </c>
      <c r="CI60">
        <v>33</v>
      </c>
      <c r="CJ60">
        <v>23</v>
      </c>
      <c r="CK60">
        <v>0.38888888888888884</v>
      </c>
      <c r="CL60">
        <v>0.76041666666666663</v>
      </c>
      <c r="CM60">
        <v>0</v>
      </c>
    </row>
    <row r="61" spans="1:91" x14ac:dyDescent="0.3">
      <c r="A61" s="129">
        <v>1</v>
      </c>
      <c r="B61" s="131">
        <v>1</v>
      </c>
      <c r="C61" s="170">
        <v>2.4</v>
      </c>
      <c r="D61" s="171">
        <v>58</v>
      </c>
      <c r="E61" s="130">
        <v>6</v>
      </c>
      <c r="F61" s="203">
        <v>1.623</v>
      </c>
      <c r="G61" s="130">
        <v>209</v>
      </c>
      <c r="H61" s="130">
        <v>1</v>
      </c>
      <c r="I61" s="130">
        <v>88</v>
      </c>
      <c r="J61" s="130">
        <v>45</v>
      </c>
      <c r="K61" s="130">
        <v>10</v>
      </c>
      <c r="L61" s="130">
        <v>3</v>
      </c>
      <c r="M61" s="204">
        <v>38</v>
      </c>
      <c r="N61" s="171">
        <v>45</v>
      </c>
      <c r="O61" s="172">
        <v>187</v>
      </c>
      <c r="P61" s="170">
        <v>15.4</v>
      </c>
      <c r="Q61" s="130">
        <v>0</v>
      </c>
      <c r="R61" s="208"/>
      <c r="S61" s="208"/>
      <c r="T61" s="208"/>
      <c r="U61" s="208"/>
      <c r="V61" s="208"/>
      <c r="W61" s="208"/>
      <c r="X61" s="208"/>
      <c r="Y61" s="208"/>
      <c r="Z61" s="208"/>
      <c r="AA61">
        <v>0</v>
      </c>
      <c r="AB61">
        <v>1</v>
      </c>
      <c r="AC61">
        <v>1.8</v>
      </c>
      <c r="AD61">
        <v>39</v>
      </c>
      <c r="AE61">
        <v>9</v>
      </c>
      <c r="AF61">
        <v>0.10299999999999999</v>
      </c>
      <c r="AG61">
        <v>89</v>
      </c>
      <c r="AH61">
        <v>5</v>
      </c>
      <c r="AI61">
        <v>135</v>
      </c>
      <c r="AJ61">
        <v>40</v>
      </c>
      <c r="AK61">
        <v>20</v>
      </c>
      <c r="AL61">
        <v>2</v>
      </c>
      <c r="AM61">
        <v>47</v>
      </c>
      <c r="AN61">
        <v>16</v>
      </c>
      <c r="AO61">
        <v>176</v>
      </c>
      <c r="AP61">
        <v>9</v>
      </c>
      <c r="AQ61" s="117">
        <v>1</v>
      </c>
      <c r="AR61" s="113">
        <v>0</v>
      </c>
      <c r="AS61" s="118">
        <v>1</v>
      </c>
      <c r="AT61">
        <v>1</v>
      </c>
      <c r="AU61">
        <v>0.55966036143450693</v>
      </c>
      <c r="AV61" s="117">
        <v>0.55966036143450693</v>
      </c>
      <c r="AW61" s="118">
        <v>0.44033963856549307</v>
      </c>
      <c r="AX61" s="117">
        <v>-0.58042517668529237</v>
      </c>
      <c r="AY61" s="118">
        <v>100</v>
      </c>
      <c r="AZ61">
        <v>0.78679797410848606</v>
      </c>
      <c r="CF61">
        <v>0.59547053452834064</v>
      </c>
      <c r="CG61">
        <v>0</v>
      </c>
      <c r="CH61">
        <v>1</v>
      </c>
      <c r="CI61">
        <v>33</v>
      </c>
      <c r="CJ61">
        <v>24</v>
      </c>
      <c r="CK61">
        <v>0.38888888888888884</v>
      </c>
      <c r="CL61">
        <v>0.75</v>
      </c>
      <c r="CM61">
        <v>0</v>
      </c>
    </row>
    <row r="62" spans="1:91" x14ac:dyDescent="0.3">
      <c r="A62" s="129">
        <v>1</v>
      </c>
      <c r="B62" s="131">
        <v>0</v>
      </c>
      <c r="C62" s="170">
        <v>2.2000000000000002</v>
      </c>
      <c r="D62" s="171">
        <v>51</v>
      </c>
      <c r="E62" s="130">
        <v>6</v>
      </c>
      <c r="F62" s="203">
        <v>1.0840000000000001</v>
      </c>
      <c r="G62" s="130">
        <v>181</v>
      </c>
      <c r="H62" s="130">
        <v>2</v>
      </c>
      <c r="I62" s="130">
        <v>101</v>
      </c>
      <c r="J62" s="130">
        <v>53</v>
      </c>
      <c r="K62" s="130">
        <v>9</v>
      </c>
      <c r="L62" s="130">
        <v>4</v>
      </c>
      <c r="M62" s="204">
        <v>37</v>
      </c>
      <c r="N62" s="171">
        <v>33</v>
      </c>
      <c r="O62" s="172">
        <v>170</v>
      </c>
      <c r="P62" s="170">
        <v>11</v>
      </c>
      <c r="Q62" s="130">
        <v>0</v>
      </c>
      <c r="R62" s="208"/>
      <c r="S62" s="208"/>
      <c r="T62" s="208"/>
      <c r="U62" s="208"/>
      <c r="V62" s="208"/>
      <c r="W62" s="208"/>
      <c r="X62" s="208"/>
      <c r="Y62" s="208"/>
      <c r="Z62" s="208"/>
      <c r="AA62">
        <v>0</v>
      </c>
      <c r="AB62">
        <v>1</v>
      </c>
      <c r="AC62">
        <v>1.8</v>
      </c>
      <c r="AD62">
        <v>44</v>
      </c>
      <c r="AE62">
        <v>12</v>
      </c>
      <c r="AF62">
        <v>0.97399999999999998</v>
      </c>
      <c r="AG62">
        <v>117</v>
      </c>
      <c r="AH62">
        <v>3</v>
      </c>
      <c r="AI62">
        <v>96</v>
      </c>
      <c r="AJ62">
        <v>33</v>
      </c>
      <c r="AK62">
        <v>6</v>
      </c>
      <c r="AL62">
        <v>2</v>
      </c>
      <c r="AM62">
        <v>40</v>
      </c>
      <c r="AN62">
        <v>22</v>
      </c>
      <c r="AO62">
        <v>170</v>
      </c>
      <c r="AP62">
        <v>7.4</v>
      </c>
      <c r="AQ62" s="117">
        <v>0</v>
      </c>
      <c r="AR62" s="113">
        <v>1</v>
      </c>
      <c r="AS62" s="118">
        <v>1</v>
      </c>
      <c r="AT62">
        <v>0</v>
      </c>
      <c r="AU62">
        <v>0.51860620702216875</v>
      </c>
      <c r="AV62" s="117">
        <v>0.51860620702216875</v>
      </c>
      <c r="AW62" s="118">
        <v>0.48139379297783125</v>
      </c>
      <c r="AX62" s="117">
        <v>-0.7310696474058801</v>
      </c>
      <c r="AY62" s="118">
        <v>0</v>
      </c>
      <c r="AZ62">
        <v>1.0773013997836305</v>
      </c>
      <c r="CF62">
        <v>0.59792968171753647</v>
      </c>
      <c r="CG62">
        <v>0</v>
      </c>
      <c r="CH62">
        <v>1</v>
      </c>
      <c r="CI62">
        <v>33</v>
      </c>
      <c r="CJ62">
        <v>25</v>
      </c>
      <c r="CK62">
        <v>0.38888888888888884</v>
      </c>
      <c r="CL62">
        <v>0.73958333333333326</v>
      </c>
      <c r="CM62">
        <v>0</v>
      </c>
    </row>
    <row r="63" spans="1:91" x14ac:dyDescent="0.3">
      <c r="A63" s="129">
        <v>0</v>
      </c>
      <c r="B63" s="131">
        <v>0</v>
      </c>
      <c r="C63" s="170">
        <v>3</v>
      </c>
      <c r="D63" s="171">
        <v>67</v>
      </c>
      <c r="E63" s="130">
        <v>13</v>
      </c>
      <c r="F63" s="203">
        <v>1.4610000000000001</v>
      </c>
      <c r="G63" s="130">
        <v>180</v>
      </c>
      <c r="H63" s="130">
        <v>4</v>
      </c>
      <c r="I63" s="130">
        <v>91</v>
      </c>
      <c r="J63" s="130">
        <v>44</v>
      </c>
      <c r="K63" s="130">
        <v>10</v>
      </c>
      <c r="L63" s="130">
        <v>3</v>
      </c>
      <c r="M63" s="204">
        <v>40</v>
      </c>
      <c r="N63" s="171">
        <v>44</v>
      </c>
      <c r="O63" s="172">
        <v>187</v>
      </c>
      <c r="P63" s="170">
        <v>15.6</v>
      </c>
      <c r="Q63" s="130">
        <v>0</v>
      </c>
      <c r="R63" s="208"/>
      <c r="S63" s="208"/>
      <c r="T63" s="208"/>
      <c r="U63" s="208"/>
      <c r="V63" s="208"/>
      <c r="W63" s="208"/>
      <c r="X63" s="208"/>
      <c r="Y63" s="208"/>
      <c r="Z63" s="208"/>
      <c r="AA63">
        <v>0</v>
      </c>
      <c r="AB63">
        <v>1</v>
      </c>
      <c r="AC63">
        <v>1.8</v>
      </c>
      <c r="AD63">
        <v>44</v>
      </c>
      <c r="AE63">
        <v>12</v>
      </c>
      <c r="AF63">
        <v>2.3239999999999998</v>
      </c>
      <c r="AG63">
        <v>97</v>
      </c>
      <c r="AH63">
        <v>2</v>
      </c>
      <c r="AI63">
        <v>101</v>
      </c>
      <c r="AJ63">
        <v>49</v>
      </c>
      <c r="AK63">
        <v>19</v>
      </c>
      <c r="AL63">
        <v>3</v>
      </c>
      <c r="AM63">
        <v>32</v>
      </c>
      <c r="AN63">
        <v>21</v>
      </c>
      <c r="AO63">
        <v>179</v>
      </c>
      <c r="AP63">
        <v>9.4</v>
      </c>
      <c r="AQ63" s="117">
        <v>1</v>
      </c>
      <c r="AR63" s="113">
        <v>0</v>
      </c>
      <c r="AS63" s="118">
        <v>1</v>
      </c>
      <c r="AT63">
        <v>1</v>
      </c>
      <c r="AU63">
        <v>0.65064575447511686</v>
      </c>
      <c r="AV63" s="117">
        <v>0.65064575447511686</v>
      </c>
      <c r="AW63" s="118">
        <v>0.34935424552488314</v>
      </c>
      <c r="AX63" s="117">
        <v>-0.42978994083235056</v>
      </c>
      <c r="AY63" s="118">
        <v>100</v>
      </c>
      <c r="AZ63">
        <v>0.53693464242567923</v>
      </c>
      <c r="CF63">
        <v>0.60105561296312893</v>
      </c>
      <c r="CG63">
        <v>0</v>
      </c>
      <c r="CH63">
        <v>1</v>
      </c>
      <c r="CI63">
        <v>33</v>
      </c>
      <c r="CJ63">
        <v>26</v>
      </c>
      <c r="CK63">
        <v>0.38888888888888884</v>
      </c>
      <c r="CL63">
        <v>0.72916666666666674</v>
      </c>
      <c r="CM63">
        <v>0</v>
      </c>
    </row>
    <row r="64" spans="1:91" x14ac:dyDescent="0.3">
      <c r="A64" s="129">
        <v>0</v>
      </c>
      <c r="B64" s="131">
        <v>0</v>
      </c>
      <c r="C64" s="170">
        <v>1.8</v>
      </c>
      <c r="D64" s="171">
        <v>50</v>
      </c>
      <c r="E64" s="130">
        <v>3</v>
      </c>
      <c r="F64" s="203">
        <v>0.53200000000000003</v>
      </c>
      <c r="G64" s="130">
        <v>111</v>
      </c>
      <c r="H64" s="130">
        <v>2</v>
      </c>
      <c r="I64" s="130">
        <v>120</v>
      </c>
      <c r="J64" s="130">
        <v>46</v>
      </c>
      <c r="K64" s="130">
        <v>3</v>
      </c>
      <c r="L64" s="130">
        <v>4</v>
      </c>
      <c r="M64" s="204">
        <v>32</v>
      </c>
      <c r="N64" s="171">
        <v>26</v>
      </c>
      <c r="O64" s="172">
        <v>172</v>
      </c>
      <c r="P64" s="170">
        <v>7.6</v>
      </c>
      <c r="Q64" s="130">
        <v>0</v>
      </c>
      <c r="R64" s="208"/>
      <c r="S64" s="208"/>
      <c r="T64" s="208"/>
      <c r="U64" s="208"/>
      <c r="V64" s="208"/>
      <c r="W64" s="208"/>
      <c r="X64" s="208"/>
      <c r="Y64" s="208"/>
      <c r="Z64" s="208"/>
      <c r="AA64">
        <v>0</v>
      </c>
      <c r="AB64">
        <v>1</v>
      </c>
      <c r="AC64">
        <v>1.8</v>
      </c>
      <c r="AD64">
        <v>51</v>
      </c>
      <c r="AE64">
        <v>18</v>
      </c>
      <c r="AF64">
        <v>0.23100000000000001</v>
      </c>
      <c r="AG64">
        <v>109</v>
      </c>
      <c r="AH64">
        <v>5</v>
      </c>
      <c r="AI64">
        <v>111</v>
      </c>
      <c r="AJ64">
        <v>41</v>
      </c>
      <c r="AK64">
        <v>7</v>
      </c>
      <c r="AL64">
        <v>3</v>
      </c>
      <c r="AM64">
        <v>49</v>
      </c>
      <c r="AN64">
        <v>29</v>
      </c>
      <c r="AO64">
        <v>165</v>
      </c>
      <c r="AP64">
        <v>7.5</v>
      </c>
      <c r="AQ64" s="117">
        <v>1</v>
      </c>
      <c r="AR64" s="113">
        <v>0</v>
      </c>
      <c r="AS64" s="118">
        <v>1</v>
      </c>
      <c r="AT64">
        <v>1</v>
      </c>
      <c r="AU64">
        <v>0.33525756177247334</v>
      </c>
      <c r="AV64" s="117">
        <v>0.33525756177247334</v>
      </c>
      <c r="AW64" s="118">
        <v>0.66474243822752666</v>
      </c>
      <c r="AX64" s="117">
        <v>-1.0928562014521332</v>
      </c>
      <c r="AY64" s="118">
        <v>0</v>
      </c>
      <c r="AZ64">
        <v>1.9827813419422953</v>
      </c>
      <c r="CF64">
        <v>0.60135256479905419</v>
      </c>
      <c r="CG64">
        <v>0</v>
      </c>
      <c r="CH64">
        <v>1</v>
      </c>
      <c r="CI64">
        <v>33</v>
      </c>
      <c r="CJ64">
        <v>27</v>
      </c>
      <c r="CK64">
        <v>0.38888888888888884</v>
      </c>
      <c r="CL64">
        <v>0.71875</v>
      </c>
      <c r="CM64">
        <v>1.3310185185185164E-2</v>
      </c>
    </row>
    <row r="65" spans="1:91" x14ac:dyDescent="0.3">
      <c r="A65" s="129">
        <v>1</v>
      </c>
      <c r="B65" s="131">
        <v>1</v>
      </c>
      <c r="C65" s="170">
        <v>2.4</v>
      </c>
      <c r="D65" s="171">
        <v>58</v>
      </c>
      <c r="E65" s="130">
        <v>2</v>
      </c>
      <c r="F65" s="203">
        <v>1.3360000000000001</v>
      </c>
      <c r="G65" s="130">
        <v>150</v>
      </c>
      <c r="H65" s="130">
        <v>2</v>
      </c>
      <c r="I65" s="130">
        <v>98</v>
      </c>
      <c r="J65" s="130">
        <v>38</v>
      </c>
      <c r="K65" s="130">
        <v>9</v>
      </c>
      <c r="L65" s="130">
        <v>2</v>
      </c>
      <c r="M65" s="204">
        <v>47</v>
      </c>
      <c r="N65" s="171">
        <v>41</v>
      </c>
      <c r="O65" s="172">
        <v>183</v>
      </c>
      <c r="P65" s="170">
        <v>11.4</v>
      </c>
      <c r="Q65" s="130">
        <v>0</v>
      </c>
      <c r="R65" s="208"/>
      <c r="S65" s="208"/>
      <c r="T65" s="208"/>
      <c r="U65" s="208"/>
      <c r="V65" s="208"/>
      <c r="W65" s="208"/>
      <c r="X65" s="208"/>
      <c r="Y65" s="208"/>
      <c r="Z65" s="208"/>
      <c r="AA65">
        <v>0</v>
      </c>
      <c r="AB65">
        <v>1</v>
      </c>
      <c r="AC65">
        <v>1.9</v>
      </c>
      <c r="AD65">
        <v>49</v>
      </c>
      <c r="AE65">
        <v>4</v>
      </c>
      <c r="AF65">
        <v>0.124</v>
      </c>
      <c r="AG65">
        <v>77</v>
      </c>
      <c r="AH65">
        <v>3</v>
      </c>
      <c r="AI65">
        <v>150</v>
      </c>
      <c r="AJ65">
        <v>29</v>
      </c>
      <c r="AK65">
        <v>10</v>
      </c>
      <c r="AL65">
        <v>1</v>
      </c>
      <c r="AM65">
        <v>32</v>
      </c>
      <c r="AN65">
        <v>24</v>
      </c>
      <c r="AO65">
        <v>175</v>
      </c>
      <c r="AP65">
        <v>8.3000000000000007</v>
      </c>
      <c r="AQ65" s="117">
        <v>0</v>
      </c>
      <c r="AR65" s="113">
        <v>1</v>
      </c>
      <c r="AS65" s="118">
        <v>1</v>
      </c>
      <c r="AT65">
        <v>0</v>
      </c>
      <c r="AU65">
        <v>0.55720602586577284</v>
      </c>
      <c r="AV65" s="117">
        <v>0.55720602586577284</v>
      </c>
      <c r="AW65" s="118">
        <v>0.44279397413422716</v>
      </c>
      <c r="AX65" s="117">
        <v>-0.81465068678987484</v>
      </c>
      <c r="AY65" s="118">
        <v>0</v>
      </c>
      <c r="AZ65">
        <v>1.2583866502592991</v>
      </c>
      <c r="CF65">
        <v>0.60666241284383149</v>
      </c>
      <c r="CG65">
        <v>1</v>
      </c>
      <c r="CH65">
        <v>0</v>
      </c>
      <c r="CI65">
        <v>34</v>
      </c>
      <c r="CJ65">
        <v>27</v>
      </c>
      <c r="CK65">
        <v>0.37037037037037035</v>
      </c>
      <c r="CL65">
        <v>0.71875</v>
      </c>
      <c r="CM65">
        <v>0</v>
      </c>
    </row>
    <row r="66" spans="1:91" x14ac:dyDescent="0.3">
      <c r="A66" s="129">
        <v>1</v>
      </c>
      <c r="B66" s="131">
        <v>1</v>
      </c>
      <c r="C66" s="170">
        <v>3.6</v>
      </c>
      <c r="D66" s="171">
        <v>89</v>
      </c>
      <c r="E66" s="130">
        <v>8</v>
      </c>
      <c r="F66" s="203">
        <v>1.018</v>
      </c>
      <c r="G66" s="130">
        <v>348</v>
      </c>
      <c r="H66" s="130">
        <v>0</v>
      </c>
      <c r="I66" s="130">
        <v>98</v>
      </c>
      <c r="J66" s="130">
        <v>36</v>
      </c>
      <c r="K66" s="130">
        <v>12</v>
      </c>
      <c r="L66" s="130">
        <v>1</v>
      </c>
      <c r="M66" s="204">
        <v>40</v>
      </c>
      <c r="N66" s="171">
        <v>57</v>
      </c>
      <c r="O66" s="172">
        <v>195</v>
      </c>
      <c r="P66" s="170">
        <v>23.5</v>
      </c>
      <c r="Q66" s="130">
        <v>1</v>
      </c>
      <c r="R66" s="208"/>
      <c r="S66" s="208"/>
      <c r="T66" s="208"/>
      <c r="U66" s="208"/>
      <c r="V66" s="208"/>
      <c r="W66" s="208"/>
      <c r="X66" s="208"/>
      <c r="Y66" s="208"/>
      <c r="Z66" s="208"/>
      <c r="AA66">
        <v>0</v>
      </c>
      <c r="AB66">
        <v>1</v>
      </c>
      <c r="AC66">
        <v>1.9</v>
      </c>
      <c r="AD66">
        <v>51</v>
      </c>
      <c r="AE66">
        <v>2</v>
      </c>
      <c r="AF66">
        <v>0.41699999999999998</v>
      </c>
      <c r="AG66">
        <v>121</v>
      </c>
      <c r="AH66">
        <v>3</v>
      </c>
      <c r="AI66">
        <v>123</v>
      </c>
      <c r="AJ66">
        <v>36</v>
      </c>
      <c r="AK66">
        <v>8</v>
      </c>
      <c r="AL66">
        <v>2</v>
      </c>
      <c r="AM66">
        <v>33</v>
      </c>
      <c r="AN66">
        <v>32</v>
      </c>
      <c r="AO66">
        <v>167</v>
      </c>
      <c r="AP66">
        <v>8</v>
      </c>
      <c r="AQ66" s="117">
        <v>0</v>
      </c>
      <c r="AR66" s="113">
        <v>1</v>
      </c>
      <c r="AS66" s="118">
        <v>1</v>
      </c>
      <c r="AT66">
        <v>0</v>
      </c>
      <c r="AU66">
        <v>0.34653777834690652</v>
      </c>
      <c r="AV66" s="117">
        <v>0.34653777834690652</v>
      </c>
      <c r="AW66" s="118">
        <v>0.65346222165309342</v>
      </c>
      <c r="AX66" s="117">
        <v>-0.42547055684198848</v>
      </c>
      <c r="AY66" s="118">
        <v>100</v>
      </c>
      <c r="AZ66">
        <v>0.53031034827117318</v>
      </c>
      <c r="CF66">
        <v>0.6149620131768353</v>
      </c>
      <c r="CG66">
        <v>0</v>
      </c>
      <c r="CH66">
        <v>1</v>
      </c>
      <c r="CI66">
        <v>34</v>
      </c>
      <c r="CJ66">
        <v>28</v>
      </c>
      <c r="CK66">
        <v>0.37037037037037035</v>
      </c>
      <c r="CL66">
        <v>0.70833333333333326</v>
      </c>
      <c r="CM66">
        <v>1.3117283950617262E-2</v>
      </c>
    </row>
    <row r="67" spans="1:91" x14ac:dyDescent="0.3">
      <c r="A67" s="129">
        <v>1</v>
      </c>
      <c r="B67" s="131">
        <v>0</v>
      </c>
      <c r="C67" s="170">
        <v>3.2</v>
      </c>
      <c r="D67" s="171">
        <v>76</v>
      </c>
      <c r="E67" s="130">
        <v>19</v>
      </c>
      <c r="F67" s="203">
        <v>4.2999999999999997E-2</v>
      </c>
      <c r="G67" s="130">
        <v>214</v>
      </c>
      <c r="H67" s="130">
        <v>2</v>
      </c>
      <c r="I67" s="130">
        <v>98</v>
      </c>
      <c r="J67" s="130">
        <v>42</v>
      </c>
      <c r="K67" s="130">
        <v>3</v>
      </c>
      <c r="L67" s="130">
        <v>3</v>
      </c>
      <c r="M67" s="204">
        <v>43</v>
      </c>
      <c r="N67" s="171">
        <v>59</v>
      </c>
      <c r="O67" s="172">
        <v>166</v>
      </c>
      <c r="P67" s="170">
        <v>12.4</v>
      </c>
      <c r="Q67" s="130">
        <v>1</v>
      </c>
      <c r="R67" s="208"/>
      <c r="S67" s="208"/>
      <c r="T67" s="208"/>
      <c r="U67" s="208"/>
      <c r="V67" s="208"/>
      <c r="W67" s="208"/>
      <c r="X67" s="208"/>
      <c r="Y67" s="208"/>
      <c r="Z67" s="208"/>
      <c r="AA67">
        <v>0</v>
      </c>
      <c r="AB67">
        <v>1</v>
      </c>
      <c r="AC67">
        <v>1.9</v>
      </c>
      <c r="AD67">
        <v>53</v>
      </c>
      <c r="AE67">
        <v>13</v>
      </c>
      <c r="AF67">
        <v>0.84</v>
      </c>
      <c r="AG67">
        <v>99</v>
      </c>
      <c r="AH67">
        <v>3</v>
      </c>
      <c r="AI67">
        <v>110</v>
      </c>
      <c r="AJ67">
        <v>36</v>
      </c>
      <c r="AK67">
        <v>9</v>
      </c>
      <c r="AL67">
        <v>2</v>
      </c>
      <c r="AM67">
        <v>41</v>
      </c>
      <c r="AN67">
        <v>30</v>
      </c>
      <c r="AO67">
        <v>176</v>
      </c>
      <c r="AP67">
        <v>9</v>
      </c>
      <c r="AQ67" s="117">
        <v>1</v>
      </c>
      <c r="AR67" s="113">
        <v>0</v>
      </c>
      <c r="AS67" s="118">
        <v>1</v>
      </c>
      <c r="AT67">
        <v>1</v>
      </c>
      <c r="AU67">
        <v>0.56156765628754057</v>
      </c>
      <c r="AV67" s="117">
        <v>0.56156765628754057</v>
      </c>
      <c r="AW67" s="118">
        <v>0.43843234371245943</v>
      </c>
      <c r="AX67" s="117">
        <v>-0.57702302000961336</v>
      </c>
      <c r="AY67" s="118">
        <v>100</v>
      </c>
      <c r="AZ67">
        <v>0.78072933653423959</v>
      </c>
      <c r="CF67">
        <v>0.62843790401126487</v>
      </c>
      <c r="CG67">
        <v>1</v>
      </c>
      <c r="CH67">
        <v>0</v>
      </c>
      <c r="CI67">
        <v>35</v>
      </c>
      <c r="CJ67">
        <v>28</v>
      </c>
      <c r="CK67">
        <v>0.35185185185185186</v>
      </c>
      <c r="CL67">
        <v>0.70833333333333326</v>
      </c>
      <c r="CM67">
        <v>0</v>
      </c>
    </row>
    <row r="68" spans="1:91" x14ac:dyDescent="0.3">
      <c r="A68" s="129">
        <v>1</v>
      </c>
      <c r="B68" s="131">
        <v>1</v>
      </c>
      <c r="C68" s="170">
        <v>2.7</v>
      </c>
      <c r="D68" s="171">
        <v>71</v>
      </c>
      <c r="E68" s="130">
        <v>5</v>
      </c>
      <c r="F68" s="203">
        <v>1.28</v>
      </c>
      <c r="G68" s="130">
        <v>141</v>
      </c>
      <c r="H68" s="130">
        <v>2</v>
      </c>
      <c r="I68" s="130">
        <v>96</v>
      </c>
      <c r="J68" s="130">
        <v>28</v>
      </c>
      <c r="K68" s="130">
        <v>9</v>
      </c>
      <c r="L68" s="130">
        <v>1</v>
      </c>
      <c r="M68" s="204">
        <v>37</v>
      </c>
      <c r="N68" s="171">
        <v>54</v>
      </c>
      <c r="O68" s="172">
        <v>186</v>
      </c>
      <c r="P68" s="170">
        <v>13.4</v>
      </c>
      <c r="Q68" s="130">
        <v>0</v>
      </c>
      <c r="R68" s="208"/>
      <c r="S68" s="208"/>
      <c r="T68" s="208"/>
      <c r="U68" s="208"/>
      <c r="V68" s="208"/>
      <c r="W68" s="208"/>
      <c r="X68" s="208"/>
      <c r="Y68" s="208"/>
      <c r="Z68" s="208"/>
      <c r="AA68">
        <v>0</v>
      </c>
      <c r="AB68">
        <v>1</v>
      </c>
      <c r="AC68">
        <v>1.9</v>
      </c>
      <c r="AD68">
        <v>55</v>
      </c>
      <c r="AE68">
        <v>4</v>
      </c>
      <c r="AF68">
        <v>1.3839999999999999</v>
      </c>
      <c r="AG68">
        <v>33</v>
      </c>
      <c r="AH68">
        <v>2</v>
      </c>
      <c r="AI68">
        <v>100</v>
      </c>
      <c r="AJ68">
        <v>27</v>
      </c>
      <c r="AK68">
        <v>10</v>
      </c>
      <c r="AL68">
        <v>1</v>
      </c>
      <c r="AM68">
        <v>34</v>
      </c>
      <c r="AN68">
        <v>94</v>
      </c>
      <c r="AO68">
        <v>192</v>
      </c>
      <c r="AP68">
        <v>9.6999999999999993</v>
      </c>
      <c r="AQ68" s="117">
        <v>1</v>
      </c>
      <c r="AR68" s="113">
        <v>0</v>
      </c>
      <c r="AS68" s="118">
        <v>1</v>
      </c>
      <c r="AT68">
        <v>1</v>
      </c>
      <c r="AU68">
        <v>0.86335117298473396</v>
      </c>
      <c r="AV68" s="117">
        <v>0.86335117298473396</v>
      </c>
      <c r="AW68" s="118">
        <v>0.13664882701526604</v>
      </c>
      <c r="AX68" s="117">
        <v>-0.14693374948127336</v>
      </c>
      <c r="AY68" s="118">
        <v>100</v>
      </c>
      <c r="AZ68">
        <v>0.15827722402096314</v>
      </c>
      <c r="CF68">
        <v>0.6382741845500538</v>
      </c>
      <c r="CG68">
        <v>0</v>
      </c>
      <c r="CH68">
        <v>1</v>
      </c>
      <c r="CI68">
        <v>35</v>
      </c>
      <c r="CJ68">
        <v>29</v>
      </c>
      <c r="CK68">
        <v>0.35185185185185186</v>
      </c>
      <c r="CL68">
        <v>0.69791666666666674</v>
      </c>
      <c r="CM68">
        <v>0</v>
      </c>
    </row>
    <row r="69" spans="1:91" x14ac:dyDescent="0.3">
      <c r="A69" s="129">
        <v>0</v>
      </c>
      <c r="B69" s="131">
        <v>0</v>
      </c>
      <c r="C69" s="170">
        <v>2.5</v>
      </c>
      <c r="D69" s="171">
        <v>63</v>
      </c>
      <c r="E69" s="130">
        <v>12</v>
      </c>
      <c r="F69" s="203">
        <v>0.61199999999999999</v>
      </c>
      <c r="G69" s="130">
        <v>148</v>
      </c>
      <c r="H69" s="130">
        <v>3</v>
      </c>
      <c r="I69" s="130">
        <v>116</v>
      </c>
      <c r="J69" s="130">
        <v>35</v>
      </c>
      <c r="K69" s="130">
        <v>10</v>
      </c>
      <c r="L69" s="130">
        <v>2</v>
      </c>
      <c r="M69" s="204">
        <v>39</v>
      </c>
      <c r="N69" s="171">
        <v>42</v>
      </c>
      <c r="O69" s="172">
        <v>185</v>
      </c>
      <c r="P69" s="170">
        <v>13.8</v>
      </c>
      <c r="Q69" s="130">
        <v>1</v>
      </c>
      <c r="R69" s="208"/>
      <c r="S69" s="208"/>
      <c r="T69" s="208"/>
      <c r="U69" s="208"/>
      <c r="V69" s="208"/>
      <c r="W69" s="208"/>
      <c r="X69" s="208"/>
      <c r="Y69" s="208"/>
      <c r="Z69" s="208"/>
      <c r="AA69">
        <v>0</v>
      </c>
      <c r="AB69">
        <v>1</v>
      </c>
      <c r="AC69">
        <v>2</v>
      </c>
      <c r="AD69">
        <v>50</v>
      </c>
      <c r="AE69">
        <v>11</v>
      </c>
      <c r="AF69">
        <v>1.5449999999999999</v>
      </c>
      <c r="AG69">
        <v>102</v>
      </c>
      <c r="AH69">
        <v>3</v>
      </c>
      <c r="AI69">
        <v>110</v>
      </c>
      <c r="AJ69">
        <v>41</v>
      </c>
      <c r="AK69">
        <v>10</v>
      </c>
      <c r="AL69">
        <v>3</v>
      </c>
      <c r="AM69">
        <v>41</v>
      </c>
      <c r="AN69">
        <v>28</v>
      </c>
      <c r="AO69">
        <v>169</v>
      </c>
      <c r="AP69">
        <v>9.4</v>
      </c>
      <c r="AQ69" s="117">
        <v>1</v>
      </c>
      <c r="AR69" s="113">
        <v>0</v>
      </c>
      <c r="AS69" s="118">
        <v>1</v>
      </c>
      <c r="AT69">
        <v>1</v>
      </c>
      <c r="AU69">
        <v>0.33666615177722103</v>
      </c>
      <c r="AV69" s="117">
        <v>0.33666615177722103</v>
      </c>
      <c r="AW69" s="118">
        <v>0.66333384822277897</v>
      </c>
      <c r="AX69" s="117">
        <v>-1.0886634871907022</v>
      </c>
      <c r="AY69" s="118">
        <v>0</v>
      </c>
      <c r="AZ69">
        <v>1.9703015724067225</v>
      </c>
      <c r="CF69">
        <v>0.64407591169161427</v>
      </c>
      <c r="CG69">
        <v>0</v>
      </c>
      <c r="CH69">
        <v>1</v>
      </c>
      <c r="CI69">
        <v>35</v>
      </c>
      <c r="CJ69">
        <v>30</v>
      </c>
      <c r="CK69">
        <v>0.35185185185185186</v>
      </c>
      <c r="CL69">
        <v>0.6875</v>
      </c>
      <c r="CM69">
        <v>0</v>
      </c>
    </row>
    <row r="70" spans="1:91" x14ac:dyDescent="0.3">
      <c r="A70" s="129">
        <v>1</v>
      </c>
      <c r="B70" s="131">
        <v>0</v>
      </c>
      <c r="C70" s="170">
        <v>2.2999999999999998</v>
      </c>
      <c r="D70" s="171">
        <v>55</v>
      </c>
      <c r="E70" s="130">
        <v>3</v>
      </c>
      <c r="F70" s="203">
        <v>0.73899999999999999</v>
      </c>
      <c r="G70" s="130">
        <v>146</v>
      </c>
      <c r="H70" s="130">
        <v>3</v>
      </c>
      <c r="I70" s="130">
        <v>114</v>
      </c>
      <c r="J70" s="130">
        <v>43</v>
      </c>
      <c r="K70" s="130">
        <v>11</v>
      </c>
      <c r="L70" s="130">
        <v>3</v>
      </c>
      <c r="M70" s="204">
        <v>28</v>
      </c>
      <c r="N70" s="171">
        <v>35</v>
      </c>
      <c r="O70" s="172">
        <v>175</v>
      </c>
      <c r="P70" s="170">
        <v>11.6</v>
      </c>
      <c r="Q70" s="130">
        <v>1</v>
      </c>
      <c r="R70" s="208"/>
      <c r="S70" s="208"/>
      <c r="T70" s="208"/>
      <c r="U70" s="208"/>
      <c r="V70" s="208"/>
      <c r="W70" s="208"/>
      <c r="X70" s="208"/>
      <c r="Y70" s="208"/>
      <c r="Z70" s="208"/>
      <c r="AA70">
        <v>0</v>
      </c>
      <c r="AB70">
        <v>1</v>
      </c>
      <c r="AC70">
        <v>2</v>
      </c>
      <c r="AD70">
        <v>53</v>
      </c>
      <c r="AE70">
        <v>19</v>
      </c>
      <c r="AF70">
        <v>1.2949999999999999</v>
      </c>
      <c r="AG70">
        <v>110</v>
      </c>
      <c r="AH70">
        <v>1</v>
      </c>
      <c r="AI70">
        <v>88</v>
      </c>
      <c r="AJ70">
        <v>40</v>
      </c>
      <c r="AK70">
        <v>8</v>
      </c>
      <c r="AL70">
        <v>3</v>
      </c>
      <c r="AM70">
        <v>49</v>
      </c>
      <c r="AN70">
        <v>31</v>
      </c>
      <c r="AO70">
        <v>182</v>
      </c>
      <c r="AP70">
        <v>9.5</v>
      </c>
      <c r="AQ70" s="117">
        <v>1</v>
      </c>
      <c r="AR70" s="113">
        <v>0</v>
      </c>
      <c r="AS70" s="118">
        <v>1</v>
      </c>
      <c r="AT70">
        <v>1</v>
      </c>
      <c r="AU70">
        <v>0.41914669373144886</v>
      </c>
      <c r="AV70" s="117">
        <v>0.41914669373144886</v>
      </c>
      <c r="AW70" s="118">
        <v>0.58085330626855114</v>
      </c>
      <c r="AX70" s="117">
        <v>-0.86953431596123421</v>
      </c>
      <c r="AY70" s="118">
        <v>0</v>
      </c>
      <c r="AZ70">
        <v>1.385799566012345</v>
      </c>
      <c r="CF70">
        <v>0.64429453797425607</v>
      </c>
      <c r="CG70">
        <v>0</v>
      </c>
      <c r="CH70">
        <v>1</v>
      </c>
      <c r="CI70">
        <v>35</v>
      </c>
      <c r="CJ70">
        <v>31</v>
      </c>
      <c r="CK70">
        <v>0.35185185185185186</v>
      </c>
      <c r="CL70">
        <v>0.67708333333333326</v>
      </c>
      <c r="CM70">
        <v>0</v>
      </c>
    </row>
    <row r="71" spans="1:91" x14ac:dyDescent="0.3">
      <c r="A71" s="129">
        <v>1</v>
      </c>
      <c r="B71" s="131">
        <v>0</v>
      </c>
      <c r="C71" s="170">
        <v>2.6</v>
      </c>
      <c r="D71" s="171">
        <v>56</v>
      </c>
      <c r="E71" s="130">
        <v>2</v>
      </c>
      <c r="F71" s="203">
        <v>1.1419999999999999</v>
      </c>
      <c r="G71" s="130">
        <v>199</v>
      </c>
      <c r="H71" s="130">
        <v>2</v>
      </c>
      <c r="I71" s="130">
        <v>98</v>
      </c>
      <c r="J71" s="130">
        <v>35</v>
      </c>
      <c r="K71" s="130">
        <v>8</v>
      </c>
      <c r="L71" s="130">
        <v>2</v>
      </c>
      <c r="M71" s="204">
        <v>30</v>
      </c>
      <c r="N71" s="171">
        <v>37</v>
      </c>
      <c r="O71" s="172">
        <v>170</v>
      </c>
      <c r="P71" s="170">
        <v>11.8</v>
      </c>
      <c r="Q71" s="130">
        <v>1</v>
      </c>
      <c r="R71" s="208"/>
      <c r="S71" s="208"/>
      <c r="T71" s="208"/>
      <c r="U71" s="208"/>
      <c r="V71" s="208"/>
      <c r="W71" s="208"/>
      <c r="X71" s="208"/>
      <c r="Y71" s="208"/>
      <c r="Z71" s="208"/>
      <c r="AA71">
        <v>0</v>
      </c>
      <c r="AB71">
        <v>1</v>
      </c>
      <c r="AC71">
        <v>2.1</v>
      </c>
      <c r="AD71">
        <v>51</v>
      </c>
      <c r="AE71">
        <v>5</v>
      </c>
      <c r="AF71">
        <v>0.63600000000000001</v>
      </c>
      <c r="AG71">
        <v>118</v>
      </c>
      <c r="AH71">
        <v>3</v>
      </c>
      <c r="AI71">
        <v>112</v>
      </c>
      <c r="AJ71">
        <v>32</v>
      </c>
      <c r="AK71">
        <v>10</v>
      </c>
      <c r="AL71">
        <v>2</v>
      </c>
      <c r="AM71">
        <v>35</v>
      </c>
      <c r="AN71">
        <v>26</v>
      </c>
      <c r="AO71">
        <v>180</v>
      </c>
      <c r="AP71">
        <v>10.4</v>
      </c>
      <c r="AQ71" s="117">
        <v>1</v>
      </c>
      <c r="AR71" s="113">
        <v>0</v>
      </c>
      <c r="AS71" s="118">
        <v>1</v>
      </c>
      <c r="AT71">
        <v>1</v>
      </c>
      <c r="AU71">
        <v>0.58106177424734951</v>
      </c>
      <c r="AV71" s="117">
        <v>0.58106177424734951</v>
      </c>
      <c r="AW71" s="118">
        <v>0.41893822575265049</v>
      </c>
      <c r="AX71" s="117">
        <v>-0.54289820377645726</v>
      </c>
      <c r="AY71" s="118">
        <v>100</v>
      </c>
      <c r="AZ71">
        <v>0.7209874135935066</v>
      </c>
      <c r="CF71">
        <v>0.6504237143082332</v>
      </c>
      <c r="CG71">
        <v>0</v>
      </c>
      <c r="CH71">
        <v>1</v>
      </c>
      <c r="CI71">
        <v>35</v>
      </c>
      <c r="CJ71">
        <v>32</v>
      </c>
      <c r="CK71">
        <v>0.35185185185185186</v>
      </c>
      <c r="CL71">
        <v>0.66666666666666674</v>
      </c>
      <c r="CM71">
        <v>0</v>
      </c>
    </row>
    <row r="72" spans="1:91" x14ac:dyDescent="0.3">
      <c r="A72" s="129">
        <v>0</v>
      </c>
      <c r="B72" s="131">
        <v>1</v>
      </c>
      <c r="C72" s="170">
        <v>2.6</v>
      </c>
      <c r="D72" s="171">
        <v>57</v>
      </c>
      <c r="E72" s="130">
        <v>7</v>
      </c>
      <c r="F72" s="203">
        <v>1.476</v>
      </c>
      <c r="G72" s="130">
        <v>171</v>
      </c>
      <c r="H72" s="130">
        <v>1</v>
      </c>
      <c r="I72" s="130">
        <v>91</v>
      </c>
      <c r="J72" s="130">
        <v>28</v>
      </c>
      <c r="K72" s="130">
        <v>8</v>
      </c>
      <c r="L72" s="130">
        <v>2</v>
      </c>
      <c r="M72" s="204">
        <v>47</v>
      </c>
      <c r="N72" s="171">
        <v>41</v>
      </c>
      <c r="O72" s="172">
        <v>181</v>
      </c>
      <c r="P72" s="170">
        <v>12.4</v>
      </c>
      <c r="Q72" s="130">
        <v>1</v>
      </c>
      <c r="R72" s="208"/>
      <c r="S72" s="208"/>
      <c r="T72" s="208"/>
      <c r="U72" s="208"/>
      <c r="V72" s="208"/>
      <c r="W72" s="208"/>
      <c r="X72" s="208"/>
      <c r="Y72" s="208"/>
      <c r="Z72" s="208"/>
      <c r="AA72">
        <v>0</v>
      </c>
      <c r="AB72">
        <v>1</v>
      </c>
      <c r="AC72">
        <v>2.1</v>
      </c>
      <c r="AD72">
        <v>55</v>
      </c>
      <c r="AE72">
        <v>16</v>
      </c>
      <c r="AF72">
        <v>6.5000000000000002E-2</v>
      </c>
      <c r="AG72">
        <v>154</v>
      </c>
      <c r="AH72">
        <v>3</v>
      </c>
      <c r="AI72">
        <v>75</v>
      </c>
      <c r="AJ72">
        <v>42</v>
      </c>
      <c r="AK72">
        <v>13</v>
      </c>
      <c r="AL72">
        <v>2</v>
      </c>
      <c r="AM72">
        <v>34</v>
      </c>
      <c r="AN72">
        <v>34</v>
      </c>
      <c r="AO72">
        <v>165</v>
      </c>
      <c r="AP72">
        <v>9.1999999999999993</v>
      </c>
      <c r="AQ72" s="117">
        <v>0</v>
      </c>
      <c r="AR72" s="113">
        <v>1</v>
      </c>
      <c r="AS72" s="118">
        <v>1</v>
      </c>
      <c r="AT72">
        <v>0</v>
      </c>
      <c r="AU72">
        <v>0.36063834139374562</v>
      </c>
      <c r="AV72" s="117">
        <v>0.36063834139374562</v>
      </c>
      <c r="AW72" s="118">
        <v>0.63936165860625438</v>
      </c>
      <c r="AX72" s="117">
        <v>-0.44728500879892896</v>
      </c>
      <c r="AY72" s="118">
        <v>100</v>
      </c>
      <c r="AZ72">
        <v>0.56406000663208644</v>
      </c>
      <c r="CF72">
        <v>0.65061863073788229</v>
      </c>
      <c r="CG72">
        <v>0</v>
      </c>
      <c r="CH72">
        <v>1</v>
      </c>
      <c r="CI72">
        <v>35</v>
      </c>
      <c r="CJ72">
        <v>33</v>
      </c>
      <c r="CK72">
        <v>0.35185185185185186</v>
      </c>
      <c r="CL72">
        <v>0.65625</v>
      </c>
      <c r="CM72">
        <v>0</v>
      </c>
    </row>
    <row r="73" spans="1:91" x14ac:dyDescent="0.3">
      <c r="A73" s="129">
        <v>0</v>
      </c>
      <c r="B73" s="131">
        <v>0</v>
      </c>
      <c r="C73" s="170">
        <v>3.3</v>
      </c>
      <c r="D73" s="171">
        <v>79</v>
      </c>
      <c r="E73" s="130">
        <v>2</v>
      </c>
      <c r="F73" s="203">
        <v>0.54600000000000004</v>
      </c>
      <c r="G73" s="130">
        <v>122</v>
      </c>
      <c r="H73" s="130">
        <v>4</v>
      </c>
      <c r="I73" s="130">
        <v>129</v>
      </c>
      <c r="J73" s="130">
        <v>56</v>
      </c>
      <c r="K73" s="130">
        <v>3</v>
      </c>
      <c r="L73" s="130">
        <v>5</v>
      </c>
      <c r="M73" s="204">
        <v>33</v>
      </c>
      <c r="N73" s="171">
        <v>74</v>
      </c>
      <c r="O73" s="172">
        <v>170</v>
      </c>
      <c r="P73" s="170">
        <v>8.1</v>
      </c>
      <c r="Q73" s="130">
        <v>1</v>
      </c>
      <c r="R73" s="208"/>
      <c r="S73" s="208"/>
      <c r="T73" s="208"/>
      <c r="U73" s="208"/>
      <c r="V73" s="208"/>
      <c r="W73" s="208"/>
      <c r="X73" s="208"/>
      <c r="Y73" s="208"/>
      <c r="Z73" s="208"/>
      <c r="AA73">
        <v>0</v>
      </c>
      <c r="AB73">
        <v>1</v>
      </c>
      <c r="AC73">
        <v>2.2000000000000002</v>
      </c>
      <c r="AD73">
        <v>62</v>
      </c>
      <c r="AE73">
        <v>23</v>
      </c>
      <c r="AF73">
        <v>0.42399999999999999</v>
      </c>
      <c r="AG73">
        <v>123</v>
      </c>
      <c r="AH73">
        <v>2</v>
      </c>
      <c r="AI73">
        <v>75</v>
      </c>
      <c r="AJ73">
        <v>49</v>
      </c>
      <c r="AK73">
        <v>12</v>
      </c>
      <c r="AL73">
        <v>3</v>
      </c>
      <c r="AM73">
        <v>48</v>
      </c>
      <c r="AN73">
        <v>43</v>
      </c>
      <c r="AO73">
        <v>162</v>
      </c>
      <c r="AP73">
        <v>9.1</v>
      </c>
      <c r="AQ73" s="117">
        <v>0</v>
      </c>
      <c r="AR73" s="113">
        <v>1</v>
      </c>
      <c r="AS73" s="118">
        <v>1</v>
      </c>
      <c r="AT73">
        <v>0</v>
      </c>
      <c r="AU73">
        <v>0.12073831427108334</v>
      </c>
      <c r="AV73" s="117">
        <v>0.12073831427108334</v>
      </c>
      <c r="AW73" s="118">
        <v>0.87926168572891661</v>
      </c>
      <c r="AX73" s="117">
        <v>-0.12867271715177303</v>
      </c>
      <c r="AY73" s="118">
        <v>100</v>
      </c>
      <c r="AZ73">
        <v>0.13731783862615382</v>
      </c>
      <c r="CF73">
        <v>0.65064575447511686</v>
      </c>
      <c r="CG73">
        <v>0</v>
      </c>
      <c r="CH73">
        <v>1</v>
      </c>
      <c r="CI73">
        <v>35</v>
      </c>
      <c r="CJ73">
        <v>34</v>
      </c>
      <c r="CK73">
        <v>0.35185185185185186</v>
      </c>
      <c r="CL73">
        <v>0.64583333333333326</v>
      </c>
      <c r="CM73">
        <v>0</v>
      </c>
    </row>
    <row r="74" spans="1:91" x14ac:dyDescent="0.3">
      <c r="A74" s="129">
        <v>0</v>
      </c>
      <c r="B74" s="131">
        <v>1</v>
      </c>
      <c r="C74" s="170">
        <v>2</v>
      </c>
      <c r="D74" s="171">
        <v>53</v>
      </c>
      <c r="E74" s="130">
        <v>19</v>
      </c>
      <c r="F74" s="203">
        <v>1.2949999999999999</v>
      </c>
      <c r="G74" s="130">
        <v>110</v>
      </c>
      <c r="H74" s="130">
        <v>1</v>
      </c>
      <c r="I74" s="130">
        <v>88</v>
      </c>
      <c r="J74" s="130">
        <v>40</v>
      </c>
      <c r="K74" s="130">
        <v>8</v>
      </c>
      <c r="L74" s="130">
        <v>3</v>
      </c>
      <c r="M74" s="204">
        <v>49</v>
      </c>
      <c r="N74" s="171">
        <v>31</v>
      </c>
      <c r="O74" s="172">
        <v>182</v>
      </c>
      <c r="P74" s="170">
        <v>9.5</v>
      </c>
      <c r="Q74" s="130">
        <v>1</v>
      </c>
      <c r="R74" s="208"/>
      <c r="S74" s="208"/>
      <c r="T74" s="208"/>
      <c r="U74" s="208"/>
      <c r="V74" s="208"/>
      <c r="W74" s="208"/>
      <c r="X74" s="208"/>
      <c r="Y74" s="208"/>
      <c r="Z74" s="208"/>
      <c r="AA74">
        <v>0</v>
      </c>
      <c r="AB74">
        <v>1</v>
      </c>
      <c r="AC74">
        <v>2.2000000000000002</v>
      </c>
      <c r="AD74">
        <v>65</v>
      </c>
      <c r="AE74">
        <v>10</v>
      </c>
      <c r="AF74">
        <v>2.1440000000000001</v>
      </c>
      <c r="AG74">
        <v>97</v>
      </c>
      <c r="AH74">
        <v>2</v>
      </c>
      <c r="AI74">
        <v>100</v>
      </c>
      <c r="AJ74">
        <v>32</v>
      </c>
      <c r="AK74">
        <v>8</v>
      </c>
      <c r="AL74">
        <v>2</v>
      </c>
      <c r="AM74">
        <v>40</v>
      </c>
      <c r="AN74">
        <v>51</v>
      </c>
      <c r="AO74">
        <v>180</v>
      </c>
      <c r="AP74">
        <v>10.3</v>
      </c>
      <c r="AQ74" s="117">
        <v>1</v>
      </c>
      <c r="AR74" s="113">
        <v>0</v>
      </c>
      <c r="AS74" s="118">
        <v>1</v>
      </c>
      <c r="AT74">
        <v>1</v>
      </c>
      <c r="AU74">
        <v>0.82161534369974554</v>
      </c>
      <c r="AV74" s="117">
        <v>0.82161534369974554</v>
      </c>
      <c r="AW74" s="118">
        <v>0.17838465630025446</v>
      </c>
      <c r="AX74" s="117">
        <v>-0.19648294515299727</v>
      </c>
      <c r="AY74" s="118">
        <v>100</v>
      </c>
      <c r="AZ74">
        <v>0.21711456299852658</v>
      </c>
      <c r="CF74">
        <v>0.65290487600214497</v>
      </c>
      <c r="CG74">
        <v>0</v>
      </c>
      <c r="CH74">
        <v>1</v>
      </c>
      <c r="CI74">
        <v>35</v>
      </c>
      <c r="CJ74">
        <v>35</v>
      </c>
      <c r="CK74">
        <v>0.35185185185185186</v>
      </c>
      <c r="CL74">
        <v>0.63541666666666674</v>
      </c>
      <c r="CM74">
        <v>1.1766975308641958E-2</v>
      </c>
    </row>
    <row r="75" spans="1:91" x14ac:dyDescent="0.3">
      <c r="A75" s="129">
        <v>1</v>
      </c>
      <c r="B75" s="131">
        <v>1</v>
      </c>
      <c r="C75" s="170">
        <v>1.8</v>
      </c>
      <c r="D75" s="171">
        <v>47</v>
      </c>
      <c r="E75" s="130">
        <v>10</v>
      </c>
      <c r="F75" s="203">
        <v>1.512</v>
      </c>
      <c r="G75" s="130">
        <v>73</v>
      </c>
      <c r="H75" s="130">
        <v>0</v>
      </c>
      <c r="I75" s="130">
        <v>82</v>
      </c>
      <c r="J75" s="130">
        <v>31</v>
      </c>
      <c r="K75" s="130">
        <v>7</v>
      </c>
      <c r="L75" s="130">
        <v>2</v>
      </c>
      <c r="M75" s="204">
        <v>41</v>
      </c>
      <c r="N75" s="171">
        <v>22</v>
      </c>
      <c r="O75" s="172">
        <v>180</v>
      </c>
      <c r="P75" s="170">
        <v>8.4</v>
      </c>
      <c r="Q75" s="130">
        <v>0</v>
      </c>
      <c r="R75" s="208"/>
      <c r="S75" s="208"/>
      <c r="T75" s="208"/>
      <c r="U75" s="208"/>
      <c r="V75" s="208"/>
      <c r="W75" s="208"/>
      <c r="X75" s="208"/>
      <c r="Y75" s="208"/>
      <c r="Z75" s="208"/>
      <c r="AA75">
        <v>0</v>
      </c>
      <c r="AB75">
        <v>1</v>
      </c>
      <c r="AC75">
        <v>2.2999999999999998</v>
      </c>
      <c r="AD75">
        <v>56</v>
      </c>
      <c r="AE75">
        <v>7</v>
      </c>
      <c r="AF75">
        <v>0.91100000000000003</v>
      </c>
      <c r="AG75">
        <v>134</v>
      </c>
      <c r="AH75">
        <v>2</v>
      </c>
      <c r="AI75">
        <v>112</v>
      </c>
      <c r="AJ75">
        <v>30</v>
      </c>
      <c r="AK75">
        <v>13</v>
      </c>
      <c r="AL75">
        <v>1</v>
      </c>
      <c r="AM75">
        <v>38</v>
      </c>
      <c r="AN75">
        <v>34</v>
      </c>
      <c r="AO75">
        <v>185</v>
      </c>
      <c r="AP75">
        <v>14</v>
      </c>
      <c r="AQ75" s="117">
        <v>1</v>
      </c>
      <c r="AR75" s="113">
        <v>0</v>
      </c>
      <c r="AS75" s="118">
        <v>1</v>
      </c>
      <c r="AT75">
        <v>1</v>
      </c>
      <c r="AU75">
        <v>0.64407591169161427</v>
      </c>
      <c r="AV75" s="117">
        <v>0.64407591169161427</v>
      </c>
      <c r="AW75" s="118">
        <v>0.35592408830838573</v>
      </c>
      <c r="AX75" s="117">
        <v>-0.43993868452699275</v>
      </c>
      <c r="AY75" s="118">
        <v>100</v>
      </c>
      <c r="AZ75">
        <v>0.55261201645250069</v>
      </c>
      <c r="CF75">
        <v>0.65394999061137515</v>
      </c>
      <c r="CG75">
        <v>1</v>
      </c>
      <c r="CH75">
        <v>0</v>
      </c>
      <c r="CI75">
        <v>36</v>
      </c>
      <c r="CJ75">
        <v>35</v>
      </c>
      <c r="CK75">
        <v>0.33333333333333337</v>
      </c>
      <c r="CL75">
        <v>0.63541666666666674</v>
      </c>
      <c r="CM75">
        <v>1.1766975308642029E-2</v>
      </c>
    </row>
    <row r="76" spans="1:91" x14ac:dyDescent="0.3">
      <c r="A76" s="129">
        <v>0</v>
      </c>
      <c r="B76" s="131">
        <v>1</v>
      </c>
      <c r="C76" s="170">
        <v>1.8</v>
      </c>
      <c r="D76" s="171">
        <v>39</v>
      </c>
      <c r="E76" s="130">
        <v>9</v>
      </c>
      <c r="F76" s="203">
        <v>0.10299999999999999</v>
      </c>
      <c r="G76" s="130">
        <v>89</v>
      </c>
      <c r="H76" s="130">
        <v>5</v>
      </c>
      <c r="I76" s="130">
        <v>135</v>
      </c>
      <c r="J76" s="130">
        <v>40</v>
      </c>
      <c r="K76" s="130">
        <v>20</v>
      </c>
      <c r="L76" s="130">
        <v>2</v>
      </c>
      <c r="M76" s="204">
        <v>47</v>
      </c>
      <c r="N76" s="171">
        <v>16</v>
      </c>
      <c r="O76" s="172">
        <v>176</v>
      </c>
      <c r="P76" s="170">
        <v>9</v>
      </c>
      <c r="Q76" s="130">
        <v>1</v>
      </c>
      <c r="R76" s="208"/>
      <c r="S76" s="208"/>
      <c r="T76" s="208"/>
      <c r="U76" s="208"/>
      <c r="V76" s="208"/>
      <c r="W76" s="208"/>
      <c r="X76" s="208"/>
      <c r="Y76" s="208"/>
      <c r="Z76" s="208"/>
      <c r="AA76">
        <v>0</v>
      </c>
      <c r="AB76">
        <v>1</v>
      </c>
      <c r="AC76">
        <v>2.2999999999999998</v>
      </c>
      <c r="AD76">
        <v>60</v>
      </c>
      <c r="AE76">
        <v>10</v>
      </c>
      <c r="AF76">
        <v>0.71199999999999997</v>
      </c>
      <c r="AG76">
        <v>171</v>
      </c>
      <c r="AH76">
        <v>3</v>
      </c>
      <c r="AI76">
        <v>110</v>
      </c>
      <c r="AJ76">
        <v>33</v>
      </c>
      <c r="AK76">
        <v>12</v>
      </c>
      <c r="AL76">
        <v>2</v>
      </c>
      <c r="AM76">
        <v>38</v>
      </c>
      <c r="AN76">
        <v>46</v>
      </c>
      <c r="AO76">
        <v>178</v>
      </c>
      <c r="AP76">
        <v>12.5</v>
      </c>
      <c r="AQ76" s="117">
        <v>1</v>
      </c>
      <c r="AR76" s="113">
        <v>0</v>
      </c>
      <c r="AS76" s="118">
        <v>1</v>
      </c>
      <c r="AT76">
        <v>1</v>
      </c>
      <c r="AU76">
        <v>0.76231801425121459</v>
      </c>
      <c r="AV76" s="117">
        <v>0.76231801425121459</v>
      </c>
      <c r="AW76" s="118">
        <v>0.23768198574878541</v>
      </c>
      <c r="AX76" s="117">
        <v>-0.27139146882122062</v>
      </c>
      <c r="AY76" s="118">
        <v>100</v>
      </c>
      <c r="AZ76">
        <v>0.31178849417883436</v>
      </c>
      <c r="CF76">
        <v>0.65539969378926521</v>
      </c>
      <c r="CG76">
        <v>1</v>
      </c>
      <c r="CH76">
        <v>0</v>
      </c>
      <c r="CI76">
        <v>37</v>
      </c>
      <c r="CJ76">
        <v>35</v>
      </c>
      <c r="CK76">
        <v>0.31481481481481477</v>
      </c>
      <c r="CL76">
        <v>0.63541666666666674</v>
      </c>
      <c r="CM76">
        <v>0</v>
      </c>
    </row>
    <row r="77" spans="1:91" x14ac:dyDescent="0.3">
      <c r="A77" s="129">
        <v>0</v>
      </c>
      <c r="B77" s="131">
        <v>1</v>
      </c>
      <c r="C77" s="170">
        <v>3.1</v>
      </c>
      <c r="D77" s="171">
        <v>75</v>
      </c>
      <c r="E77" s="130">
        <v>4</v>
      </c>
      <c r="F77" s="203">
        <v>0.185</v>
      </c>
      <c r="G77" s="130">
        <v>166</v>
      </c>
      <c r="H77" s="130">
        <v>5</v>
      </c>
      <c r="I77" s="130">
        <v>133</v>
      </c>
      <c r="J77" s="130">
        <v>29</v>
      </c>
      <c r="K77" s="130">
        <v>15</v>
      </c>
      <c r="L77" s="130">
        <v>1</v>
      </c>
      <c r="M77" s="204">
        <v>32</v>
      </c>
      <c r="N77" s="171">
        <v>97</v>
      </c>
      <c r="O77" s="172">
        <v>187</v>
      </c>
      <c r="P77" s="170">
        <v>15.5</v>
      </c>
      <c r="Q77" s="130">
        <v>0</v>
      </c>
      <c r="R77" s="208"/>
      <c r="S77" s="208"/>
      <c r="T77" s="208"/>
      <c r="U77" s="208"/>
      <c r="V77" s="208"/>
      <c r="W77" s="208"/>
      <c r="X77" s="208"/>
      <c r="Y77" s="208"/>
      <c r="Z77" s="208"/>
      <c r="AA77">
        <v>0</v>
      </c>
      <c r="AB77">
        <v>1</v>
      </c>
      <c r="AC77">
        <v>2.6</v>
      </c>
      <c r="AD77">
        <v>57</v>
      </c>
      <c r="AE77">
        <v>7</v>
      </c>
      <c r="AF77">
        <v>1.476</v>
      </c>
      <c r="AG77">
        <v>171</v>
      </c>
      <c r="AH77">
        <v>1</v>
      </c>
      <c r="AI77">
        <v>91</v>
      </c>
      <c r="AJ77">
        <v>28</v>
      </c>
      <c r="AK77">
        <v>8</v>
      </c>
      <c r="AL77">
        <v>2</v>
      </c>
      <c r="AM77">
        <v>47</v>
      </c>
      <c r="AN77">
        <v>41</v>
      </c>
      <c r="AO77">
        <v>181</v>
      </c>
      <c r="AP77">
        <v>12.4</v>
      </c>
      <c r="AQ77" s="117">
        <v>1</v>
      </c>
      <c r="AR77" s="113">
        <v>0</v>
      </c>
      <c r="AS77" s="118">
        <v>1</v>
      </c>
      <c r="AT77">
        <v>1</v>
      </c>
      <c r="AU77">
        <v>0.64429453797425607</v>
      </c>
      <c r="AV77" s="117">
        <v>0.64429453797425607</v>
      </c>
      <c r="AW77" s="118">
        <v>0.35570546202574393</v>
      </c>
      <c r="AX77" s="117">
        <v>-0.43959930033078276</v>
      </c>
      <c r="AY77" s="118">
        <v>100</v>
      </c>
      <c r="AZ77">
        <v>0.55208517387734979</v>
      </c>
      <c r="CF77">
        <v>0.66048256294664276</v>
      </c>
      <c r="CG77">
        <v>0</v>
      </c>
      <c r="CH77">
        <v>1</v>
      </c>
      <c r="CI77">
        <v>37</v>
      </c>
      <c r="CJ77">
        <v>36</v>
      </c>
      <c r="CK77">
        <v>0.31481481481481477</v>
      </c>
      <c r="CL77">
        <v>0.625</v>
      </c>
      <c r="CM77">
        <v>1.1574074074074056E-2</v>
      </c>
    </row>
    <row r="78" spans="1:91" x14ac:dyDescent="0.3">
      <c r="A78" s="129">
        <v>0</v>
      </c>
      <c r="B78" s="131">
        <v>1</v>
      </c>
      <c r="C78" s="170">
        <v>2.1</v>
      </c>
      <c r="D78" s="171">
        <v>51</v>
      </c>
      <c r="E78" s="130">
        <v>5</v>
      </c>
      <c r="F78" s="203">
        <v>0.63600000000000001</v>
      </c>
      <c r="G78" s="130">
        <v>118</v>
      </c>
      <c r="H78" s="130">
        <v>3</v>
      </c>
      <c r="I78" s="130">
        <v>112</v>
      </c>
      <c r="J78" s="130">
        <v>32</v>
      </c>
      <c r="K78" s="130">
        <v>10</v>
      </c>
      <c r="L78" s="130">
        <v>2</v>
      </c>
      <c r="M78" s="204">
        <v>35</v>
      </c>
      <c r="N78" s="171">
        <v>26</v>
      </c>
      <c r="O78" s="172">
        <v>180</v>
      </c>
      <c r="P78" s="170">
        <v>10.4</v>
      </c>
      <c r="Q78" s="130">
        <v>1</v>
      </c>
      <c r="R78" s="208"/>
      <c r="S78" s="208"/>
      <c r="T78" s="208"/>
      <c r="U78" s="208"/>
      <c r="V78" s="208"/>
      <c r="W78" s="208"/>
      <c r="X78" s="208"/>
      <c r="Y78" s="208"/>
      <c r="Z78" s="208"/>
      <c r="AA78">
        <v>0</v>
      </c>
      <c r="AB78">
        <v>1</v>
      </c>
      <c r="AC78">
        <v>2.7</v>
      </c>
      <c r="AD78">
        <v>69</v>
      </c>
      <c r="AE78">
        <v>8</v>
      </c>
      <c r="AF78">
        <v>9.0999999999999998E-2</v>
      </c>
      <c r="AG78">
        <v>213</v>
      </c>
      <c r="AH78">
        <v>3</v>
      </c>
      <c r="AI78">
        <v>134</v>
      </c>
      <c r="AJ78">
        <v>33</v>
      </c>
      <c r="AK78">
        <v>16</v>
      </c>
      <c r="AL78">
        <v>1</v>
      </c>
      <c r="AM78">
        <v>36</v>
      </c>
      <c r="AN78">
        <v>73</v>
      </c>
      <c r="AO78">
        <v>178</v>
      </c>
      <c r="AP78">
        <v>14.5</v>
      </c>
      <c r="AQ78" s="117">
        <v>1</v>
      </c>
      <c r="AR78" s="113">
        <v>0</v>
      </c>
      <c r="AS78" s="118">
        <v>1</v>
      </c>
      <c r="AT78">
        <v>1</v>
      </c>
      <c r="AU78">
        <v>0.86578491269756352</v>
      </c>
      <c r="AV78" s="117">
        <v>0.86578491269756352</v>
      </c>
      <c r="AW78" s="118">
        <v>0.13421508730243648</v>
      </c>
      <c r="AX78" s="117">
        <v>-0.14411876997782877</v>
      </c>
      <c r="AY78" s="118">
        <v>100</v>
      </c>
      <c r="AZ78">
        <v>0.15502128223077569</v>
      </c>
      <c r="CF78">
        <v>0.66412055266742942</v>
      </c>
      <c r="CG78">
        <v>1</v>
      </c>
      <c r="CH78">
        <v>0</v>
      </c>
      <c r="CI78">
        <v>38</v>
      </c>
      <c r="CJ78">
        <v>36</v>
      </c>
      <c r="CK78">
        <v>0.29629629629629628</v>
      </c>
      <c r="CL78">
        <v>0.625</v>
      </c>
      <c r="CM78">
        <v>1.1574074074074056E-2</v>
      </c>
    </row>
    <row r="79" spans="1:91" x14ac:dyDescent="0.3">
      <c r="A79" s="129">
        <v>1</v>
      </c>
      <c r="B79" s="131">
        <v>0</v>
      </c>
      <c r="C79" s="170">
        <v>2.2000000000000002</v>
      </c>
      <c r="D79" s="171">
        <v>51</v>
      </c>
      <c r="E79" s="130">
        <v>7</v>
      </c>
      <c r="F79" s="203">
        <v>0.17199999999999999</v>
      </c>
      <c r="G79" s="130">
        <v>117</v>
      </c>
      <c r="H79" s="130">
        <v>5</v>
      </c>
      <c r="I79" s="130">
        <v>168</v>
      </c>
      <c r="J79" s="130">
        <v>33</v>
      </c>
      <c r="K79" s="130">
        <v>11</v>
      </c>
      <c r="L79" s="130">
        <v>5</v>
      </c>
      <c r="M79" s="204">
        <v>36</v>
      </c>
      <c r="N79" s="171">
        <v>23</v>
      </c>
      <c r="O79" s="172">
        <v>184</v>
      </c>
      <c r="P79" s="170">
        <v>12.7</v>
      </c>
      <c r="Q79" s="130">
        <v>1</v>
      </c>
      <c r="R79" s="208"/>
      <c r="S79" s="208"/>
      <c r="T79" s="208"/>
      <c r="U79" s="208"/>
      <c r="V79" s="208"/>
      <c r="W79" s="208"/>
      <c r="X79" s="208"/>
      <c r="Y79" s="208"/>
      <c r="Z79" s="208"/>
      <c r="AA79">
        <v>0</v>
      </c>
      <c r="AB79">
        <v>1</v>
      </c>
      <c r="AC79">
        <v>3.1</v>
      </c>
      <c r="AD79">
        <v>75</v>
      </c>
      <c r="AE79">
        <v>4</v>
      </c>
      <c r="AF79">
        <v>0.185</v>
      </c>
      <c r="AG79">
        <v>166</v>
      </c>
      <c r="AH79">
        <v>5</v>
      </c>
      <c r="AI79">
        <v>133</v>
      </c>
      <c r="AJ79">
        <v>29</v>
      </c>
      <c r="AK79">
        <v>15</v>
      </c>
      <c r="AL79">
        <v>1</v>
      </c>
      <c r="AM79">
        <v>32</v>
      </c>
      <c r="AN79">
        <v>97</v>
      </c>
      <c r="AO79">
        <v>187</v>
      </c>
      <c r="AP79">
        <v>15.5</v>
      </c>
      <c r="AQ79" s="117">
        <v>0</v>
      </c>
      <c r="AR79" s="113">
        <v>1</v>
      </c>
      <c r="AS79" s="118">
        <v>1</v>
      </c>
      <c r="AT79">
        <v>0</v>
      </c>
      <c r="AU79">
        <v>0.94313706847826095</v>
      </c>
      <c r="AV79" s="117">
        <v>0.94313706847826095</v>
      </c>
      <c r="AW79" s="118">
        <v>5.6862931521739046E-2</v>
      </c>
      <c r="AX79" s="117">
        <v>-2.8671116172515161</v>
      </c>
      <c r="AY79" s="118">
        <v>0</v>
      </c>
      <c r="AZ79">
        <v>16.586149240611942</v>
      </c>
      <c r="CF79">
        <v>0.6704200000796906</v>
      </c>
      <c r="CG79">
        <v>1</v>
      </c>
      <c r="CH79">
        <v>0</v>
      </c>
      <c r="CI79">
        <v>39</v>
      </c>
      <c r="CJ79">
        <v>36</v>
      </c>
      <c r="CK79">
        <v>0.27777777777777779</v>
      </c>
      <c r="CL79">
        <v>0.625</v>
      </c>
      <c r="CM79">
        <v>1.1574074074074056E-2</v>
      </c>
    </row>
    <row r="80" spans="1:91" x14ac:dyDescent="0.3">
      <c r="A80" s="129">
        <v>1</v>
      </c>
      <c r="B80" s="131">
        <v>0</v>
      </c>
      <c r="C80" s="170">
        <v>3</v>
      </c>
      <c r="D80" s="171">
        <v>74</v>
      </c>
      <c r="E80" s="130">
        <v>18</v>
      </c>
      <c r="F80" s="203">
        <v>4.3999999999999997E-2</v>
      </c>
      <c r="G80" s="130">
        <v>175</v>
      </c>
      <c r="H80" s="130">
        <v>3</v>
      </c>
      <c r="I80" s="130">
        <v>78</v>
      </c>
      <c r="J80" s="130">
        <v>39</v>
      </c>
      <c r="K80" s="130">
        <v>7</v>
      </c>
      <c r="L80" s="130">
        <v>3</v>
      </c>
      <c r="M80" s="204">
        <v>45</v>
      </c>
      <c r="N80" s="171">
        <v>84</v>
      </c>
      <c r="O80" s="172">
        <v>187</v>
      </c>
      <c r="P80" s="170">
        <v>14</v>
      </c>
      <c r="Q80" s="130">
        <v>1</v>
      </c>
      <c r="R80" s="208"/>
      <c r="S80" s="208"/>
      <c r="T80" s="208"/>
      <c r="U80" s="208"/>
      <c r="V80" s="208"/>
      <c r="W80" s="208"/>
      <c r="X80" s="208"/>
      <c r="Y80" s="208"/>
      <c r="Z80" s="208"/>
      <c r="AA80">
        <v>1</v>
      </c>
      <c r="AB80">
        <v>0</v>
      </c>
      <c r="AC80">
        <v>2</v>
      </c>
      <c r="AD80">
        <v>51</v>
      </c>
      <c r="AE80">
        <v>3</v>
      </c>
      <c r="AF80">
        <v>1.155</v>
      </c>
      <c r="AG80">
        <v>132</v>
      </c>
      <c r="AH80">
        <v>2</v>
      </c>
      <c r="AI80">
        <v>98</v>
      </c>
      <c r="AJ80">
        <v>35</v>
      </c>
      <c r="AK80">
        <v>1</v>
      </c>
      <c r="AL80">
        <v>3</v>
      </c>
      <c r="AM80">
        <v>35</v>
      </c>
      <c r="AN80">
        <v>26</v>
      </c>
      <c r="AO80">
        <v>181</v>
      </c>
      <c r="AP80">
        <v>10.6</v>
      </c>
      <c r="AQ80" s="117">
        <v>0</v>
      </c>
      <c r="AR80" s="113">
        <v>1</v>
      </c>
      <c r="AS80" s="118">
        <v>1</v>
      </c>
      <c r="AT80">
        <v>0</v>
      </c>
      <c r="AU80">
        <v>0.5057099553330977</v>
      </c>
      <c r="AV80" s="117">
        <v>0.5057099553330977</v>
      </c>
      <c r="AW80" s="118">
        <v>0.4942900446669023</v>
      </c>
      <c r="AX80" s="117">
        <v>-0.70463279913726018</v>
      </c>
      <c r="AY80" s="118">
        <v>0</v>
      </c>
      <c r="AZ80">
        <v>1.0231036631010668</v>
      </c>
      <c r="CF80">
        <v>0.67095519073470078</v>
      </c>
      <c r="CG80">
        <v>1</v>
      </c>
      <c r="CH80">
        <v>0</v>
      </c>
      <c r="CI80">
        <v>40</v>
      </c>
      <c r="CJ80">
        <v>36</v>
      </c>
      <c r="CK80">
        <v>0.2592592592592593</v>
      </c>
      <c r="CL80">
        <v>0.625</v>
      </c>
      <c r="CM80">
        <v>1.1574074074074125E-2</v>
      </c>
    </row>
    <row r="81" spans="1:91" x14ac:dyDescent="0.3">
      <c r="A81" s="129">
        <v>0</v>
      </c>
      <c r="B81" s="131">
        <v>1</v>
      </c>
      <c r="C81" s="170">
        <v>2</v>
      </c>
      <c r="D81" s="171">
        <v>50</v>
      </c>
      <c r="E81" s="130">
        <v>11</v>
      </c>
      <c r="F81" s="203">
        <v>1.5449999999999999</v>
      </c>
      <c r="G81" s="130">
        <v>102</v>
      </c>
      <c r="H81" s="130">
        <v>3</v>
      </c>
      <c r="I81" s="130">
        <v>110</v>
      </c>
      <c r="J81" s="130">
        <v>41</v>
      </c>
      <c r="K81" s="130">
        <v>10</v>
      </c>
      <c r="L81" s="130">
        <v>3</v>
      </c>
      <c r="M81" s="204">
        <v>41</v>
      </c>
      <c r="N81" s="171">
        <v>28</v>
      </c>
      <c r="O81" s="172">
        <v>169</v>
      </c>
      <c r="P81" s="170">
        <v>9.4</v>
      </c>
      <c r="Q81" s="130">
        <v>1</v>
      </c>
      <c r="R81" s="208"/>
      <c r="S81" s="208"/>
      <c r="T81" s="208"/>
      <c r="U81" s="208"/>
      <c r="V81" s="208"/>
      <c r="W81" s="208"/>
      <c r="X81" s="208"/>
      <c r="Y81" s="208"/>
      <c r="Z81" s="208"/>
      <c r="AA81">
        <v>1</v>
      </c>
      <c r="AB81">
        <v>0</v>
      </c>
      <c r="AC81">
        <v>2</v>
      </c>
      <c r="AD81">
        <v>51</v>
      </c>
      <c r="AE81">
        <v>8</v>
      </c>
      <c r="AF81">
        <v>0.79900000000000004</v>
      </c>
      <c r="AG81">
        <v>96</v>
      </c>
      <c r="AH81">
        <v>6</v>
      </c>
      <c r="AI81">
        <v>145</v>
      </c>
      <c r="AJ81">
        <v>34</v>
      </c>
      <c r="AK81">
        <v>12</v>
      </c>
      <c r="AL81">
        <v>2</v>
      </c>
      <c r="AM81">
        <v>40</v>
      </c>
      <c r="AN81">
        <v>22</v>
      </c>
      <c r="AO81">
        <v>189</v>
      </c>
      <c r="AP81">
        <v>11.8</v>
      </c>
      <c r="AQ81" s="117">
        <v>1</v>
      </c>
      <c r="AR81" s="113">
        <v>0</v>
      </c>
      <c r="AS81" s="118">
        <v>1</v>
      </c>
      <c r="AT81">
        <v>1</v>
      </c>
      <c r="AU81">
        <v>0.94702306683349924</v>
      </c>
      <c r="AV81" s="117">
        <v>0.94702306683349924</v>
      </c>
      <c r="AW81" s="118">
        <v>5.2976933166500761E-2</v>
      </c>
      <c r="AX81" s="117">
        <v>-5.4431828295979423E-2</v>
      </c>
      <c r="AY81" s="118">
        <v>100</v>
      </c>
      <c r="AZ81">
        <v>5.5940488697531265E-2</v>
      </c>
      <c r="CF81">
        <v>0.67278397212912566</v>
      </c>
      <c r="CG81">
        <v>1</v>
      </c>
      <c r="CH81">
        <v>0</v>
      </c>
      <c r="CI81">
        <v>41</v>
      </c>
      <c r="CJ81">
        <v>36</v>
      </c>
      <c r="CK81">
        <v>0.2407407407407407</v>
      </c>
      <c r="CL81">
        <v>0.625</v>
      </c>
      <c r="CM81">
        <v>1.1574074074074056E-2</v>
      </c>
    </row>
    <row r="82" spans="1:91" x14ac:dyDescent="0.3">
      <c r="A82" s="129">
        <v>1</v>
      </c>
      <c r="B82" s="131">
        <v>1</v>
      </c>
      <c r="C82" s="170">
        <v>2.5</v>
      </c>
      <c r="D82" s="171">
        <v>70</v>
      </c>
      <c r="E82" s="130">
        <v>5</v>
      </c>
      <c r="F82" s="203">
        <v>0.29099999999999998</v>
      </c>
      <c r="G82" s="130">
        <v>182</v>
      </c>
      <c r="H82" s="130">
        <v>3</v>
      </c>
      <c r="I82" s="130">
        <v>132</v>
      </c>
      <c r="J82" s="130">
        <v>31</v>
      </c>
      <c r="K82" s="130">
        <v>6</v>
      </c>
      <c r="L82" s="130">
        <v>2</v>
      </c>
      <c r="M82" s="204">
        <v>35</v>
      </c>
      <c r="N82" s="171">
        <v>74</v>
      </c>
      <c r="O82" s="172">
        <v>173</v>
      </c>
      <c r="P82" s="170">
        <v>14</v>
      </c>
      <c r="Q82" s="130">
        <v>1</v>
      </c>
      <c r="R82" s="208"/>
      <c r="S82" s="208"/>
      <c r="T82" s="208"/>
      <c r="U82" s="208"/>
      <c r="V82" s="208"/>
      <c r="W82" s="208"/>
      <c r="X82" s="208"/>
      <c r="Y82" s="208"/>
      <c r="Z82" s="208"/>
      <c r="AA82">
        <v>1</v>
      </c>
      <c r="AB82">
        <v>0</v>
      </c>
      <c r="AC82">
        <v>2</v>
      </c>
      <c r="AD82">
        <v>53</v>
      </c>
      <c r="AE82">
        <v>4</v>
      </c>
      <c r="AF82">
        <v>1.018</v>
      </c>
      <c r="AG82">
        <v>134</v>
      </c>
      <c r="AH82">
        <v>1</v>
      </c>
      <c r="AI82">
        <v>86</v>
      </c>
      <c r="AJ82">
        <v>36</v>
      </c>
      <c r="AK82">
        <v>10</v>
      </c>
      <c r="AL82">
        <v>4</v>
      </c>
      <c r="AM82">
        <v>35</v>
      </c>
      <c r="AN82">
        <v>31</v>
      </c>
      <c r="AO82">
        <v>182</v>
      </c>
      <c r="AP82">
        <v>10.7</v>
      </c>
      <c r="AQ82" s="117">
        <v>0</v>
      </c>
      <c r="AR82" s="113">
        <v>1</v>
      </c>
      <c r="AS82" s="118">
        <v>1</v>
      </c>
      <c r="AT82">
        <v>0</v>
      </c>
      <c r="AU82">
        <v>0.62843790401126487</v>
      </c>
      <c r="AV82" s="117">
        <v>0.62843790401126487</v>
      </c>
      <c r="AW82" s="118">
        <v>0.37156209598873513</v>
      </c>
      <c r="AX82" s="117">
        <v>-0.99003927942819714</v>
      </c>
      <c r="AY82" s="118">
        <v>0</v>
      </c>
      <c r="AZ82">
        <v>1.6913401845766249</v>
      </c>
      <c r="CF82">
        <v>0.6750539836797631</v>
      </c>
      <c r="CG82">
        <v>1</v>
      </c>
      <c r="CH82">
        <v>0</v>
      </c>
      <c r="CI82">
        <v>42</v>
      </c>
      <c r="CJ82">
        <v>36</v>
      </c>
      <c r="CK82">
        <v>0.22222222222222221</v>
      </c>
      <c r="CL82">
        <v>0.625</v>
      </c>
      <c r="CM82">
        <v>0</v>
      </c>
    </row>
    <row r="83" spans="1:91" x14ac:dyDescent="0.3">
      <c r="A83" s="129">
        <v>0</v>
      </c>
      <c r="B83" s="131">
        <v>0</v>
      </c>
      <c r="C83" s="170">
        <v>2.5</v>
      </c>
      <c r="D83" s="171">
        <v>66</v>
      </c>
      <c r="E83" s="130">
        <v>9</v>
      </c>
      <c r="F83" s="203">
        <v>9.1999999999999998E-2</v>
      </c>
      <c r="G83" s="130">
        <v>230</v>
      </c>
      <c r="H83" s="130">
        <v>4</v>
      </c>
      <c r="I83" s="130">
        <v>137</v>
      </c>
      <c r="J83" s="130">
        <v>43</v>
      </c>
      <c r="K83" s="130">
        <v>12</v>
      </c>
      <c r="L83" s="130">
        <v>3</v>
      </c>
      <c r="M83" s="204">
        <v>36</v>
      </c>
      <c r="N83" s="171">
        <v>65</v>
      </c>
      <c r="O83" s="172">
        <v>174</v>
      </c>
      <c r="P83" s="170">
        <v>15.9</v>
      </c>
      <c r="Q83" s="130">
        <v>0</v>
      </c>
      <c r="R83" s="208"/>
      <c r="S83" s="208"/>
      <c r="T83" s="208"/>
      <c r="U83" s="208"/>
      <c r="V83" s="208"/>
      <c r="W83" s="208"/>
      <c r="X83" s="208"/>
      <c r="Y83" s="208"/>
      <c r="Z83" s="208"/>
      <c r="AA83">
        <v>1</v>
      </c>
      <c r="AB83">
        <v>0</v>
      </c>
      <c r="AC83">
        <v>2</v>
      </c>
      <c r="AD83">
        <v>53</v>
      </c>
      <c r="AE83">
        <v>4</v>
      </c>
      <c r="AF83">
        <v>1.3149999999999999</v>
      </c>
      <c r="AG83">
        <v>69</v>
      </c>
      <c r="AH83">
        <v>1</v>
      </c>
      <c r="AI83">
        <v>78</v>
      </c>
      <c r="AJ83">
        <v>35</v>
      </c>
      <c r="AK83">
        <v>9</v>
      </c>
      <c r="AL83">
        <v>2</v>
      </c>
      <c r="AM83">
        <v>47</v>
      </c>
      <c r="AN83">
        <v>25</v>
      </c>
      <c r="AO83">
        <v>189</v>
      </c>
      <c r="AP83">
        <v>10.4</v>
      </c>
      <c r="AQ83" s="117">
        <v>1</v>
      </c>
      <c r="AR83" s="113">
        <v>0</v>
      </c>
      <c r="AS83" s="118">
        <v>1</v>
      </c>
      <c r="AT83">
        <v>1</v>
      </c>
      <c r="AU83">
        <v>0.57372521975952762</v>
      </c>
      <c r="AV83" s="117">
        <v>0.57372521975952762</v>
      </c>
      <c r="AW83" s="118">
        <v>0.42627478024047238</v>
      </c>
      <c r="AX83" s="117">
        <v>-0.55560470850170307</v>
      </c>
      <c r="AY83" s="118">
        <v>100</v>
      </c>
      <c r="AZ83">
        <v>0.74299466985108675</v>
      </c>
      <c r="CF83">
        <v>0.67558220704017669</v>
      </c>
      <c r="CG83">
        <v>0</v>
      </c>
      <c r="CH83">
        <v>1</v>
      </c>
      <c r="CI83">
        <v>42</v>
      </c>
      <c r="CJ83">
        <v>37</v>
      </c>
      <c r="CK83">
        <v>0.22222222222222221</v>
      </c>
      <c r="CL83">
        <v>0.61458333333333326</v>
      </c>
      <c r="CM83">
        <v>0</v>
      </c>
    </row>
    <row r="84" spans="1:91" x14ac:dyDescent="0.3">
      <c r="A84" s="129">
        <v>0</v>
      </c>
      <c r="B84" s="131">
        <v>0</v>
      </c>
      <c r="C84" s="170">
        <v>1.6</v>
      </c>
      <c r="D84" s="171">
        <v>43</v>
      </c>
      <c r="E84" s="130">
        <v>5</v>
      </c>
      <c r="F84" s="203">
        <v>0.48</v>
      </c>
      <c r="G84" s="130">
        <v>59</v>
      </c>
      <c r="H84" s="130">
        <v>3</v>
      </c>
      <c r="I84" s="130">
        <v>127</v>
      </c>
      <c r="J84" s="130">
        <v>30</v>
      </c>
      <c r="K84" s="130">
        <v>4</v>
      </c>
      <c r="L84" s="130">
        <v>2</v>
      </c>
      <c r="M84" s="204">
        <v>35</v>
      </c>
      <c r="N84" s="171">
        <v>17</v>
      </c>
      <c r="O84" s="172">
        <v>175</v>
      </c>
      <c r="P84" s="170">
        <v>7.5</v>
      </c>
      <c r="Q84" s="130">
        <v>0</v>
      </c>
      <c r="R84" s="208"/>
      <c r="S84" s="208"/>
      <c r="T84" s="208"/>
      <c r="U84" s="208"/>
      <c r="V84" s="208"/>
      <c r="W84" s="208"/>
      <c r="X84" s="208"/>
      <c r="Y84" s="208"/>
      <c r="Z84" s="208"/>
      <c r="AA84">
        <v>1</v>
      </c>
      <c r="AB84">
        <v>0</v>
      </c>
      <c r="AC84">
        <v>2</v>
      </c>
      <c r="AD84">
        <v>56</v>
      </c>
      <c r="AE84">
        <v>14</v>
      </c>
      <c r="AF84">
        <v>3.9E-2</v>
      </c>
      <c r="AG84">
        <v>128</v>
      </c>
      <c r="AH84">
        <v>1</v>
      </c>
      <c r="AI84">
        <v>97</v>
      </c>
      <c r="AJ84">
        <v>43</v>
      </c>
      <c r="AK84">
        <v>6</v>
      </c>
      <c r="AL84">
        <v>3</v>
      </c>
      <c r="AM84">
        <v>41</v>
      </c>
      <c r="AN84">
        <v>37</v>
      </c>
      <c r="AO84">
        <v>172</v>
      </c>
      <c r="AP84">
        <v>8.4</v>
      </c>
      <c r="AQ84" s="117">
        <v>0</v>
      </c>
      <c r="AR84" s="113">
        <v>1</v>
      </c>
      <c r="AS84" s="118">
        <v>1</v>
      </c>
      <c r="AT84">
        <v>0</v>
      </c>
      <c r="AU84">
        <v>0.290793411803903</v>
      </c>
      <c r="AV84" s="117">
        <v>0.290793411803903</v>
      </c>
      <c r="AW84" s="118">
        <v>0.70920658819609694</v>
      </c>
      <c r="AX84" s="117">
        <v>-0.34360841520862651</v>
      </c>
      <c r="AY84" s="118">
        <v>100</v>
      </c>
      <c r="AZ84">
        <v>0.41002638250097317</v>
      </c>
      <c r="CF84">
        <v>0.6769651574247022</v>
      </c>
      <c r="CG84">
        <v>0</v>
      </c>
      <c r="CH84">
        <v>1</v>
      </c>
      <c r="CI84">
        <v>42</v>
      </c>
      <c r="CJ84">
        <v>38</v>
      </c>
      <c r="CK84">
        <v>0.22222222222222221</v>
      </c>
      <c r="CL84">
        <v>0.60416666666666674</v>
      </c>
      <c r="CM84">
        <v>0</v>
      </c>
    </row>
    <row r="85" spans="1:91" x14ac:dyDescent="0.3">
      <c r="A85" s="129">
        <v>0</v>
      </c>
      <c r="B85" s="131">
        <v>0</v>
      </c>
      <c r="C85" s="170">
        <v>1.9</v>
      </c>
      <c r="D85" s="171">
        <v>49</v>
      </c>
      <c r="E85" s="130">
        <v>16</v>
      </c>
      <c r="F85" s="203">
        <v>0.98299999999999998</v>
      </c>
      <c r="G85" s="130">
        <v>71</v>
      </c>
      <c r="H85" s="130">
        <v>4</v>
      </c>
      <c r="I85" s="130">
        <v>112</v>
      </c>
      <c r="J85" s="130">
        <v>39</v>
      </c>
      <c r="K85" s="130">
        <v>7</v>
      </c>
      <c r="L85" s="130">
        <v>3</v>
      </c>
      <c r="M85" s="204">
        <v>45</v>
      </c>
      <c r="N85" s="171">
        <v>23</v>
      </c>
      <c r="O85" s="172">
        <v>180</v>
      </c>
      <c r="P85" s="170">
        <v>8.1</v>
      </c>
      <c r="Q85" s="130">
        <v>1</v>
      </c>
      <c r="R85" s="208"/>
      <c r="S85" s="208"/>
      <c r="T85" s="208"/>
      <c r="U85" s="208"/>
      <c r="V85" s="208"/>
      <c r="W85" s="208"/>
      <c r="X85" s="208"/>
      <c r="Y85" s="208"/>
      <c r="Z85" s="208"/>
      <c r="AA85">
        <v>1</v>
      </c>
      <c r="AB85">
        <v>0</v>
      </c>
      <c r="AC85">
        <v>2.1</v>
      </c>
      <c r="AD85">
        <v>49</v>
      </c>
      <c r="AE85">
        <v>3</v>
      </c>
      <c r="AF85">
        <v>1.881</v>
      </c>
      <c r="AG85">
        <v>46</v>
      </c>
      <c r="AH85">
        <v>1</v>
      </c>
      <c r="AI85">
        <v>85</v>
      </c>
      <c r="AJ85">
        <v>46</v>
      </c>
      <c r="AK85">
        <v>9</v>
      </c>
      <c r="AL85">
        <v>3</v>
      </c>
      <c r="AM85">
        <v>36</v>
      </c>
      <c r="AN85">
        <v>17</v>
      </c>
      <c r="AO85">
        <v>194</v>
      </c>
      <c r="AP85">
        <v>10.3</v>
      </c>
      <c r="AQ85" s="117">
        <v>0</v>
      </c>
      <c r="AR85" s="113">
        <v>1</v>
      </c>
      <c r="AS85" s="118">
        <v>1</v>
      </c>
      <c r="AT85">
        <v>0</v>
      </c>
      <c r="AU85">
        <v>0.39817080076860978</v>
      </c>
      <c r="AV85" s="117">
        <v>0.39817080076860978</v>
      </c>
      <c r="AW85" s="118">
        <v>0.60182919923139022</v>
      </c>
      <c r="AX85" s="117">
        <v>-0.50778159613706908</v>
      </c>
      <c r="AY85" s="118">
        <v>100</v>
      </c>
      <c r="AZ85">
        <v>0.66160100120951726</v>
      </c>
      <c r="CF85">
        <v>0.68327209585992177</v>
      </c>
      <c r="CG85">
        <v>0</v>
      </c>
      <c r="CH85">
        <v>1</v>
      </c>
      <c r="CI85">
        <v>42</v>
      </c>
      <c r="CJ85">
        <v>39</v>
      </c>
      <c r="CK85">
        <v>0.22222222222222221</v>
      </c>
      <c r="CL85">
        <v>0.59375</v>
      </c>
      <c r="CM85">
        <v>1.0995370370370353E-2</v>
      </c>
    </row>
    <row r="86" spans="1:91" x14ac:dyDescent="0.3">
      <c r="A86" s="129">
        <v>1</v>
      </c>
      <c r="B86" s="131">
        <v>0</v>
      </c>
      <c r="C86" s="170">
        <v>2.1</v>
      </c>
      <c r="D86" s="171">
        <v>49</v>
      </c>
      <c r="E86" s="130">
        <v>3</v>
      </c>
      <c r="F86" s="203">
        <v>1.881</v>
      </c>
      <c r="G86" s="130">
        <v>46</v>
      </c>
      <c r="H86" s="130">
        <v>1</v>
      </c>
      <c r="I86" s="130">
        <v>85</v>
      </c>
      <c r="J86" s="130">
        <v>46</v>
      </c>
      <c r="K86" s="130">
        <v>9</v>
      </c>
      <c r="L86" s="130">
        <v>3</v>
      </c>
      <c r="M86" s="204">
        <v>36</v>
      </c>
      <c r="N86" s="171">
        <v>17</v>
      </c>
      <c r="O86" s="172">
        <v>194</v>
      </c>
      <c r="P86" s="170">
        <v>10.3</v>
      </c>
      <c r="Q86" s="130">
        <v>0</v>
      </c>
      <c r="R86" s="208"/>
      <c r="S86" s="208"/>
      <c r="T86" s="208"/>
      <c r="U86" s="208"/>
      <c r="V86" s="208"/>
      <c r="W86" s="208"/>
      <c r="X86" s="208"/>
      <c r="Y86" s="208"/>
      <c r="Z86" s="208"/>
      <c r="AA86">
        <v>1</v>
      </c>
      <c r="AB86">
        <v>0</v>
      </c>
      <c r="AC86">
        <v>2.1</v>
      </c>
      <c r="AD86">
        <v>53</v>
      </c>
      <c r="AE86">
        <v>2</v>
      </c>
      <c r="AF86">
        <v>2.8719999999999999</v>
      </c>
      <c r="AG86">
        <v>144</v>
      </c>
      <c r="AH86">
        <v>6</v>
      </c>
      <c r="AI86">
        <v>73</v>
      </c>
      <c r="AJ86">
        <v>35</v>
      </c>
      <c r="AK86">
        <v>4</v>
      </c>
      <c r="AL86">
        <v>3</v>
      </c>
      <c r="AM86">
        <v>50</v>
      </c>
      <c r="AN86">
        <v>34</v>
      </c>
      <c r="AO86">
        <v>171</v>
      </c>
      <c r="AP86">
        <v>8.6999999999999993</v>
      </c>
      <c r="AQ86" s="117">
        <v>1</v>
      </c>
      <c r="AR86" s="113">
        <v>0</v>
      </c>
      <c r="AS86" s="118">
        <v>1</v>
      </c>
      <c r="AT86">
        <v>1</v>
      </c>
      <c r="AU86">
        <v>0.94422472649918909</v>
      </c>
      <c r="AV86" s="117">
        <v>0.94422472649918909</v>
      </c>
      <c r="AW86" s="118">
        <v>5.5775273500810907E-2</v>
      </c>
      <c r="AX86" s="117">
        <v>-5.7391083435690229E-2</v>
      </c>
      <c r="AY86" s="118">
        <v>100</v>
      </c>
      <c r="AZ86">
        <v>5.9069914116317949E-2</v>
      </c>
      <c r="CF86">
        <v>0.68397126773647487</v>
      </c>
      <c r="CG86">
        <v>1</v>
      </c>
      <c r="CH86">
        <v>0</v>
      </c>
      <c r="CI86">
        <v>43</v>
      </c>
      <c r="CJ86">
        <v>39</v>
      </c>
      <c r="CK86">
        <v>0.20370370370370372</v>
      </c>
      <c r="CL86">
        <v>0.59375</v>
      </c>
      <c r="CM86">
        <v>0</v>
      </c>
    </row>
    <row r="87" spans="1:91" x14ac:dyDescent="0.3">
      <c r="A87" s="129">
        <v>0</v>
      </c>
      <c r="B87" s="131">
        <v>0</v>
      </c>
      <c r="C87" s="170">
        <v>1.9</v>
      </c>
      <c r="D87" s="171">
        <v>46</v>
      </c>
      <c r="E87" s="130">
        <v>3</v>
      </c>
      <c r="F87" s="203">
        <v>2.6259999999999999</v>
      </c>
      <c r="G87" s="130">
        <v>43</v>
      </c>
      <c r="H87" s="130">
        <v>2</v>
      </c>
      <c r="I87" s="130">
        <v>74</v>
      </c>
      <c r="J87" s="130">
        <v>50</v>
      </c>
      <c r="K87" s="130">
        <v>4</v>
      </c>
      <c r="L87" s="130">
        <v>4</v>
      </c>
      <c r="M87" s="204">
        <v>50</v>
      </c>
      <c r="N87" s="171">
        <v>21</v>
      </c>
      <c r="O87" s="172">
        <v>180</v>
      </c>
      <c r="P87" s="170">
        <v>7.7</v>
      </c>
      <c r="Q87" s="130">
        <v>0</v>
      </c>
      <c r="R87" s="208"/>
      <c r="S87" s="208"/>
      <c r="T87" s="208"/>
      <c r="U87" s="208"/>
      <c r="V87" s="208"/>
      <c r="W87" s="208"/>
      <c r="X87" s="208"/>
      <c r="Y87" s="208"/>
      <c r="Z87" s="208"/>
      <c r="AA87">
        <v>1</v>
      </c>
      <c r="AB87">
        <v>0</v>
      </c>
      <c r="AC87">
        <v>2.1</v>
      </c>
      <c r="AD87">
        <v>62</v>
      </c>
      <c r="AE87">
        <v>11</v>
      </c>
      <c r="AF87">
        <v>1.1519999999999999</v>
      </c>
      <c r="AG87">
        <v>106</v>
      </c>
      <c r="AH87">
        <v>2</v>
      </c>
      <c r="AI87">
        <v>96</v>
      </c>
      <c r="AJ87">
        <v>42</v>
      </c>
      <c r="AK87">
        <v>8</v>
      </c>
      <c r="AL87">
        <v>3</v>
      </c>
      <c r="AM87">
        <v>42</v>
      </c>
      <c r="AN87">
        <v>49</v>
      </c>
      <c r="AO87">
        <v>178</v>
      </c>
      <c r="AP87">
        <v>9.6999999999999993</v>
      </c>
      <c r="AQ87" s="117">
        <v>1</v>
      </c>
      <c r="AR87" s="113">
        <v>0</v>
      </c>
      <c r="AS87" s="118">
        <v>1</v>
      </c>
      <c r="AT87">
        <v>1</v>
      </c>
      <c r="AU87">
        <v>0.65061863073788229</v>
      </c>
      <c r="AV87" s="117">
        <v>0.65061863073788229</v>
      </c>
      <c r="AW87" s="118">
        <v>0.34938136926211771</v>
      </c>
      <c r="AX87" s="117">
        <v>-0.42983162911268274</v>
      </c>
      <c r="AY87" s="118">
        <v>100</v>
      </c>
      <c r="AZ87">
        <v>0.53699871592345261</v>
      </c>
      <c r="CF87">
        <v>0.69976170337734134</v>
      </c>
      <c r="CG87">
        <v>0</v>
      </c>
      <c r="CH87">
        <v>1</v>
      </c>
      <c r="CI87">
        <v>43</v>
      </c>
      <c r="CJ87">
        <v>40</v>
      </c>
      <c r="CK87">
        <v>0.20370370370370372</v>
      </c>
      <c r="CL87">
        <v>0.58333333333333326</v>
      </c>
      <c r="CM87">
        <v>0</v>
      </c>
    </row>
    <row r="88" spans="1:91" x14ac:dyDescent="0.3">
      <c r="A88" s="129">
        <v>0</v>
      </c>
      <c r="B88" s="131">
        <v>0</v>
      </c>
      <c r="C88" s="170">
        <v>1.9</v>
      </c>
      <c r="D88" s="171">
        <v>53</v>
      </c>
      <c r="E88" s="130">
        <v>21</v>
      </c>
      <c r="F88" s="203">
        <v>0.56799999999999995</v>
      </c>
      <c r="G88" s="130">
        <v>125</v>
      </c>
      <c r="H88" s="130">
        <v>3</v>
      </c>
      <c r="I88" s="130">
        <v>109</v>
      </c>
      <c r="J88" s="130">
        <v>44</v>
      </c>
      <c r="K88" s="130">
        <v>8</v>
      </c>
      <c r="L88" s="130">
        <v>3</v>
      </c>
      <c r="M88" s="204">
        <v>45</v>
      </c>
      <c r="N88" s="171">
        <v>34</v>
      </c>
      <c r="O88" s="172">
        <v>167</v>
      </c>
      <c r="P88" s="170">
        <v>8.5</v>
      </c>
      <c r="Q88" s="130">
        <v>0</v>
      </c>
      <c r="R88" s="208"/>
      <c r="S88" s="208"/>
      <c r="T88" s="208"/>
      <c r="U88" s="208"/>
      <c r="V88" s="208"/>
      <c r="W88" s="208"/>
      <c r="X88" s="208"/>
      <c r="Y88" s="208"/>
      <c r="Z88" s="208"/>
      <c r="AA88">
        <v>1</v>
      </c>
      <c r="AB88">
        <v>0</v>
      </c>
      <c r="AC88">
        <v>2.2000000000000002</v>
      </c>
      <c r="AD88">
        <v>51</v>
      </c>
      <c r="AE88">
        <v>6</v>
      </c>
      <c r="AF88">
        <v>1.0840000000000001</v>
      </c>
      <c r="AG88">
        <v>181</v>
      </c>
      <c r="AH88">
        <v>2</v>
      </c>
      <c r="AI88">
        <v>101</v>
      </c>
      <c r="AJ88">
        <v>53</v>
      </c>
      <c r="AK88">
        <v>9</v>
      </c>
      <c r="AL88">
        <v>4</v>
      </c>
      <c r="AM88">
        <v>37</v>
      </c>
      <c r="AN88">
        <v>33</v>
      </c>
      <c r="AO88">
        <v>170</v>
      </c>
      <c r="AP88">
        <v>11</v>
      </c>
      <c r="AQ88" s="117">
        <v>0</v>
      </c>
      <c r="AR88" s="113">
        <v>1</v>
      </c>
      <c r="AS88" s="118">
        <v>1</v>
      </c>
      <c r="AT88">
        <v>0</v>
      </c>
      <c r="AU88">
        <v>0.22715284718668893</v>
      </c>
      <c r="AV88" s="117">
        <v>0.22715284718668893</v>
      </c>
      <c r="AW88" s="118">
        <v>0.77284715281331107</v>
      </c>
      <c r="AX88" s="117">
        <v>-0.2576739824000267</v>
      </c>
      <c r="AY88" s="118">
        <v>100</v>
      </c>
      <c r="AZ88">
        <v>0.29391691016756577</v>
      </c>
      <c r="CF88">
        <v>0.70018313179245617</v>
      </c>
      <c r="CG88">
        <v>0</v>
      </c>
      <c r="CH88">
        <v>1</v>
      </c>
      <c r="CI88">
        <v>43</v>
      </c>
      <c r="CJ88">
        <v>41</v>
      </c>
      <c r="CK88">
        <v>0.20370370370370372</v>
      </c>
      <c r="CL88">
        <v>0.57291666666666674</v>
      </c>
      <c r="CM88">
        <v>0</v>
      </c>
    </row>
    <row r="89" spans="1:91" x14ac:dyDescent="0.3">
      <c r="A89" s="129">
        <v>1</v>
      </c>
      <c r="B89" s="131">
        <v>1</v>
      </c>
      <c r="C89" s="170">
        <v>2.2000000000000002</v>
      </c>
      <c r="D89" s="171">
        <v>62</v>
      </c>
      <c r="E89" s="130">
        <v>8</v>
      </c>
      <c r="F89" s="203">
        <v>0.879</v>
      </c>
      <c r="G89" s="130">
        <v>118</v>
      </c>
      <c r="H89" s="130">
        <v>3</v>
      </c>
      <c r="I89" s="130">
        <v>108</v>
      </c>
      <c r="J89" s="130">
        <v>31</v>
      </c>
      <c r="K89" s="130">
        <v>10</v>
      </c>
      <c r="L89" s="130">
        <v>2</v>
      </c>
      <c r="M89" s="204">
        <v>37</v>
      </c>
      <c r="N89" s="171">
        <v>50</v>
      </c>
      <c r="O89" s="172">
        <v>180</v>
      </c>
      <c r="P89" s="170">
        <v>10.7</v>
      </c>
      <c r="Q89" s="130">
        <v>0</v>
      </c>
      <c r="R89" s="208"/>
      <c r="S89" s="208"/>
      <c r="T89" s="208"/>
      <c r="U89" s="208"/>
      <c r="V89" s="208"/>
      <c r="W89" s="208"/>
      <c r="X89" s="208"/>
      <c r="Y89" s="208"/>
      <c r="Z89" s="208"/>
      <c r="AA89">
        <v>1</v>
      </c>
      <c r="AB89">
        <v>0</v>
      </c>
      <c r="AC89">
        <v>2.2000000000000002</v>
      </c>
      <c r="AD89">
        <v>51</v>
      </c>
      <c r="AE89">
        <v>7</v>
      </c>
      <c r="AF89">
        <v>0.17199999999999999</v>
      </c>
      <c r="AG89">
        <v>117</v>
      </c>
      <c r="AH89">
        <v>5</v>
      </c>
      <c r="AI89">
        <v>168</v>
      </c>
      <c r="AJ89">
        <v>33</v>
      </c>
      <c r="AK89">
        <v>11</v>
      </c>
      <c r="AL89">
        <v>5</v>
      </c>
      <c r="AM89">
        <v>36</v>
      </c>
      <c r="AN89">
        <v>23</v>
      </c>
      <c r="AO89">
        <v>184</v>
      </c>
      <c r="AP89">
        <v>12.7</v>
      </c>
      <c r="AQ89" s="117">
        <v>1</v>
      </c>
      <c r="AR89" s="113">
        <v>0</v>
      </c>
      <c r="AS89" s="118">
        <v>1</v>
      </c>
      <c r="AT89">
        <v>1</v>
      </c>
      <c r="AU89">
        <v>0.77779935163487512</v>
      </c>
      <c r="AV89" s="117">
        <v>0.77779935163487512</v>
      </c>
      <c r="AW89" s="118">
        <v>0.22220064836512488</v>
      </c>
      <c r="AX89" s="117">
        <v>-0.25128669084932415</v>
      </c>
      <c r="AY89" s="118">
        <v>100</v>
      </c>
      <c r="AZ89">
        <v>0.28567862379683912</v>
      </c>
      <c r="CF89">
        <v>0.70218445342469082</v>
      </c>
      <c r="CG89">
        <v>0</v>
      </c>
      <c r="CH89">
        <v>1</v>
      </c>
      <c r="CI89">
        <v>43</v>
      </c>
      <c r="CJ89">
        <v>42</v>
      </c>
      <c r="CK89">
        <v>0.20370370370370372</v>
      </c>
      <c r="CL89">
        <v>0.5625</v>
      </c>
      <c r="CM89">
        <v>1.041666666666665E-2</v>
      </c>
    </row>
    <row r="90" spans="1:91" x14ac:dyDescent="0.3">
      <c r="A90" s="129">
        <v>0</v>
      </c>
      <c r="B90" s="131">
        <v>0</v>
      </c>
      <c r="C90" s="170">
        <v>1.8</v>
      </c>
      <c r="D90" s="171">
        <v>51</v>
      </c>
      <c r="E90" s="130">
        <v>4</v>
      </c>
      <c r="F90" s="203">
        <v>1.083</v>
      </c>
      <c r="G90" s="130">
        <v>101</v>
      </c>
      <c r="H90" s="130">
        <v>2</v>
      </c>
      <c r="I90" s="130">
        <v>100</v>
      </c>
      <c r="J90" s="130">
        <v>53</v>
      </c>
      <c r="K90" s="130">
        <v>7</v>
      </c>
      <c r="L90" s="130">
        <v>4</v>
      </c>
      <c r="M90" s="204">
        <v>34</v>
      </c>
      <c r="N90" s="171">
        <v>28</v>
      </c>
      <c r="O90" s="172">
        <v>167</v>
      </c>
      <c r="P90" s="170">
        <v>7.4</v>
      </c>
      <c r="Q90" s="130">
        <v>0</v>
      </c>
      <c r="R90" s="208"/>
      <c r="S90" s="208"/>
      <c r="T90" s="208"/>
      <c r="U90" s="208"/>
      <c r="V90" s="208"/>
      <c r="W90" s="208"/>
      <c r="X90" s="208"/>
      <c r="Y90" s="208"/>
      <c r="Z90" s="208"/>
      <c r="AA90">
        <v>1</v>
      </c>
      <c r="AB90">
        <v>0</v>
      </c>
      <c r="AC90">
        <v>2.2000000000000002</v>
      </c>
      <c r="AD90">
        <v>60</v>
      </c>
      <c r="AE90">
        <v>9</v>
      </c>
      <c r="AF90">
        <v>3.2000000000000001E-2</v>
      </c>
      <c r="AG90">
        <v>102</v>
      </c>
      <c r="AH90">
        <v>5</v>
      </c>
      <c r="AI90">
        <v>135</v>
      </c>
      <c r="AJ90">
        <v>35</v>
      </c>
      <c r="AK90">
        <v>8</v>
      </c>
      <c r="AL90">
        <v>2</v>
      </c>
      <c r="AM90">
        <v>32</v>
      </c>
      <c r="AN90">
        <v>37</v>
      </c>
      <c r="AO90">
        <v>185</v>
      </c>
      <c r="AP90">
        <v>11.6</v>
      </c>
      <c r="AQ90" s="117">
        <v>1</v>
      </c>
      <c r="AR90" s="113">
        <v>0</v>
      </c>
      <c r="AS90" s="118">
        <v>1</v>
      </c>
      <c r="AT90">
        <v>1</v>
      </c>
      <c r="AU90">
        <v>0.84675276372709551</v>
      </c>
      <c r="AV90" s="117">
        <v>0.84675276372709551</v>
      </c>
      <c r="AW90" s="118">
        <v>0.15324723627290449</v>
      </c>
      <c r="AX90" s="117">
        <v>-0.16634652336623384</v>
      </c>
      <c r="AY90" s="118">
        <v>100</v>
      </c>
      <c r="AZ90">
        <v>0.18098226877744844</v>
      </c>
      <c r="CF90">
        <v>0.70790532276632234</v>
      </c>
      <c r="CG90">
        <v>1</v>
      </c>
      <c r="CH90">
        <v>0</v>
      </c>
      <c r="CI90">
        <v>44</v>
      </c>
      <c r="CJ90">
        <v>42</v>
      </c>
      <c r="CK90">
        <v>0.18518518518518523</v>
      </c>
      <c r="CL90">
        <v>0.5625</v>
      </c>
      <c r="CM90">
        <v>0</v>
      </c>
    </row>
    <row r="91" spans="1:91" x14ac:dyDescent="0.3">
      <c r="A91" s="129">
        <v>1</v>
      </c>
      <c r="B91" s="131">
        <v>1</v>
      </c>
      <c r="C91" s="170">
        <v>2.6</v>
      </c>
      <c r="D91" s="171">
        <v>70</v>
      </c>
      <c r="E91" s="130">
        <v>6</v>
      </c>
      <c r="F91" s="203">
        <v>0.82799999999999996</v>
      </c>
      <c r="G91" s="130">
        <v>213</v>
      </c>
      <c r="H91" s="130">
        <v>3</v>
      </c>
      <c r="I91" s="130">
        <v>105</v>
      </c>
      <c r="J91" s="130">
        <v>37</v>
      </c>
      <c r="K91" s="130">
        <v>15</v>
      </c>
      <c r="L91" s="130">
        <v>2</v>
      </c>
      <c r="M91" s="204">
        <v>37</v>
      </c>
      <c r="N91" s="171">
        <v>75</v>
      </c>
      <c r="O91" s="172">
        <v>176</v>
      </c>
      <c r="P91" s="170">
        <v>14.8</v>
      </c>
      <c r="Q91" s="130">
        <v>1</v>
      </c>
      <c r="R91" s="208"/>
      <c r="S91" s="208"/>
      <c r="T91" s="208"/>
      <c r="U91" s="208"/>
      <c r="V91" s="208"/>
      <c r="W91" s="208"/>
      <c r="X91" s="208"/>
      <c r="Y91" s="208"/>
      <c r="Z91" s="208"/>
      <c r="AA91">
        <v>1</v>
      </c>
      <c r="AB91">
        <v>0</v>
      </c>
      <c r="AC91">
        <v>2.2000000000000002</v>
      </c>
      <c r="AD91">
        <v>65</v>
      </c>
      <c r="AE91">
        <v>3</v>
      </c>
      <c r="AF91">
        <v>0.59</v>
      </c>
      <c r="AG91">
        <v>121</v>
      </c>
      <c r="AH91">
        <v>3</v>
      </c>
      <c r="AI91">
        <v>108</v>
      </c>
      <c r="AJ91">
        <v>32</v>
      </c>
      <c r="AK91">
        <v>10</v>
      </c>
      <c r="AL91">
        <v>2</v>
      </c>
      <c r="AM91">
        <v>29</v>
      </c>
      <c r="AN91">
        <v>54</v>
      </c>
      <c r="AO91">
        <v>181</v>
      </c>
      <c r="AP91">
        <v>10.5</v>
      </c>
      <c r="AQ91" s="117">
        <v>1</v>
      </c>
      <c r="AR91" s="113">
        <v>0</v>
      </c>
      <c r="AS91" s="118">
        <v>1</v>
      </c>
      <c r="AT91">
        <v>1</v>
      </c>
      <c r="AU91">
        <v>0.90628141778317106</v>
      </c>
      <c r="AV91" s="117">
        <v>0.90628141778317106</v>
      </c>
      <c r="AW91" s="118">
        <v>9.3718582216828938E-2</v>
      </c>
      <c r="AX91" s="117">
        <v>-9.8405405515498715E-2</v>
      </c>
      <c r="AY91" s="118">
        <v>100</v>
      </c>
      <c r="AZ91">
        <v>0.10341002295520002</v>
      </c>
      <c r="CF91">
        <v>0.70842282228283515</v>
      </c>
      <c r="CG91">
        <v>0</v>
      </c>
      <c r="CH91">
        <v>1</v>
      </c>
      <c r="CI91">
        <v>44</v>
      </c>
      <c r="CJ91">
        <v>43</v>
      </c>
      <c r="CK91">
        <v>0.18518518518518523</v>
      </c>
      <c r="CL91">
        <v>0.55208333333333326</v>
      </c>
      <c r="CM91">
        <v>0</v>
      </c>
    </row>
    <row r="92" spans="1:91" x14ac:dyDescent="0.3">
      <c r="A92" s="129">
        <v>0</v>
      </c>
      <c r="B92" s="131">
        <v>0</v>
      </c>
      <c r="C92" s="170">
        <v>1.9</v>
      </c>
      <c r="D92" s="171">
        <v>56</v>
      </c>
      <c r="E92" s="130">
        <v>24</v>
      </c>
      <c r="F92" s="203">
        <v>1.56</v>
      </c>
      <c r="G92" s="130">
        <v>115</v>
      </c>
      <c r="H92" s="130">
        <v>5</v>
      </c>
      <c r="I92" s="130">
        <v>87</v>
      </c>
      <c r="J92" s="130">
        <v>46</v>
      </c>
      <c r="K92" s="130">
        <v>1</v>
      </c>
      <c r="L92" s="130">
        <v>4</v>
      </c>
      <c r="M92" s="204">
        <v>45</v>
      </c>
      <c r="N92" s="171">
        <v>37</v>
      </c>
      <c r="O92" s="172">
        <v>166</v>
      </c>
      <c r="P92" s="170">
        <v>7.3</v>
      </c>
      <c r="Q92" s="130">
        <v>1</v>
      </c>
      <c r="R92" s="208"/>
      <c r="S92" s="208"/>
      <c r="T92" s="208"/>
      <c r="U92" s="208"/>
      <c r="V92" s="208"/>
      <c r="W92" s="208"/>
      <c r="X92" s="208"/>
      <c r="Y92" s="208"/>
      <c r="Z92" s="208"/>
      <c r="AA92">
        <v>1</v>
      </c>
      <c r="AB92">
        <v>0</v>
      </c>
      <c r="AC92">
        <v>2.2000000000000002</v>
      </c>
      <c r="AD92">
        <v>65</v>
      </c>
      <c r="AE92">
        <v>6</v>
      </c>
      <c r="AF92">
        <v>0.89900000000000002</v>
      </c>
      <c r="AG92">
        <v>165</v>
      </c>
      <c r="AH92">
        <v>1</v>
      </c>
      <c r="AI92">
        <v>140</v>
      </c>
      <c r="AJ92">
        <v>60</v>
      </c>
      <c r="AK92">
        <v>9</v>
      </c>
      <c r="AL92">
        <v>5</v>
      </c>
      <c r="AM92">
        <v>35</v>
      </c>
      <c r="AN92">
        <v>62</v>
      </c>
      <c r="AO92">
        <v>174</v>
      </c>
      <c r="AP92">
        <v>12.7</v>
      </c>
      <c r="AQ92" s="117">
        <v>0</v>
      </c>
      <c r="AR92" s="113">
        <v>1</v>
      </c>
      <c r="AS92" s="118">
        <v>1</v>
      </c>
      <c r="AT92">
        <v>0</v>
      </c>
      <c r="AU92">
        <v>0.13172273469516013</v>
      </c>
      <c r="AV92" s="117">
        <v>0.13172273469516013</v>
      </c>
      <c r="AW92" s="118">
        <v>0.86827726530483984</v>
      </c>
      <c r="AX92" s="117">
        <v>-0.14124418525401111</v>
      </c>
      <c r="AY92" s="118">
        <v>100</v>
      </c>
      <c r="AZ92">
        <v>0.15170584323535657</v>
      </c>
      <c r="CF92">
        <v>0.71026384365909156</v>
      </c>
      <c r="CG92">
        <v>0</v>
      </c>
      <c r="CH92">
        <v>1</v>
      </c>
      <c r="CI92">
        <v>44</v>
      </c>
      <c r="CJ92">
        <v>44</v>
      </c>
      <c r="CK92">
        <v>0.18518518518518523</v>
      </c>
      <c r="CL92">
        <v>0.54166666666666674</v>
      </c>
      <c r="CM92">
        <v>0</v>
      </c>
    </row>
    <row r="93" spans="1:91" x14ac:dyDescent="0.3">
      <c r="A93" s="129">
        <v>0</v>
      </c>
      <c r="B93" s="131">
        <v>0</v>
      </c>
      <c r="C93" s="170">
        <v>1.8</v>
      </c>
      <c r="D93" s="171">
        <v>42</v>
      </c>
      <c r="E93" s="130">
        <v>1</v>
      </c>
      <c r="F93" s="203">
        <v>1.4279999999999999</v>
      </c>
      <c r="G93" s="130">
        <v>121</v>
      </c>
      <c r="H93" s="130">
        <v>4</v>
      </c>
      <c r="I93" s="130">
        <v>84</v>
      </c>
      <c r="J93" s="130">
        <v>45</v>
      </c>
      <c r="K93" s="130">
        <v>5</v>
      </c>
      <c r="L93" s="130">
        <v>4</v>
      </c>
      <c r="M93" s="204">
        <v>24</v>
      </c>
      <c r="N93" s="171">
        <v>14</v>
      </c>
      <c r="O93" s="172">
        <v>165</v>
      </c>
      <c r="P93" s="170">
        <v>7.6</v>
      </c>
      <c r="Q93" s="130">
        <v>1</v>
      </c>
      <c r="R93" s="208"/>
      <c r="S93" s="208"/>
      <c r="T93" s="208"/>
      <c r="U93" s="208"/>
      <c r="V93" s="208"/>
      <c r="W93" s="208"/>
      <c r="X93" s="208"/>
      <c r="Y93" s="208"/>
      <c r="Z93" s="208"/>
      <c r="AA93">
        <v>1</v>
      </c>
      <c r="AB93">
        <v>0</v>
      </c>
      <c r="AC93">
        <v>2.2999999999999998</v>
      </c>
      <c r="AD93">
        <v>55</v>
      </c>
      <c r="AE93">
        <v>3</v>
      </c>
      <c r="AF93">
        <v>0.73899999999999999</v>
      </c>
      <c r="AG93">
        <v>146</v>
      </c>
      <c r="AH93">
        <v>3</v>
      </c>
      <c r="AI93">
        <v>114</v>
      </c>
      <c r="AJ93">
        <v>43</v>
      </c>
      <c r="AK93">
        <v>11</v>
      </c>
      <c r="AL93">
        <v>3</v>
      </c>
      <c r="AM93">
        <v>28</v>
      </c>
      <c r="AN93">
        <v>35</v>
      </c>
      <c r="AO93">
        <v>175</v>
      </c>
      <c r="AP93">
        <v>11.6</v>
      </c>
      <c r="AQ93" s="117">
        <v>1</v>
      </c>
      <c r="AR93" s="113">
        <v>0</v>
      </c>
      <c r="AS93" s="118">
        <v>1</v>
      </c>
      <c r="AT93">
        <v>1</v>
      </c>
      <c r="AU93">
        <v>0.54799529379375822</v>
      </c>
      <c r="AV93" s="117">
        <v>0.54799529379375822</v>
      </c>
      <c r="AW93" s="118">
        <v>0.45200470620624178</v>
      </c>
      <c r="AX93" s="117">
        <v>-0.60148858003859285</v>
      </c>
      <c r="AY93" s="118">
        <v>100</v>
      </c>
      <c r="AZ93">
        <v>0.82483318985647502</v>
      </c>
      <c r="CF93">
        <v>0.71201951527760998</v>
      </c>
      <c r="CG93">
        <v>0</v>
      </c>
      <c r="CH93">
        <v>1</v>
      </c>
      <c r="CI93">
        <v>44</v>
      </c>
      <c r="CJ93">
        <v>45</v>
      </c>
      <c r="CK93">
        <v>0.18518518518518523</v>
      </c>
      <c r="CL93">
        <v>0.53125</v>
      </c>
      <c r="CM93">
        <v>0</v>
      </c>
    </row>
    <row r="94" spans="1:91" x14ac:dyDescent="0.3">
      <c r="A94" s="129">
        <v>0</v>
      </c>
      <c r="B94" s="131">
        <v>0</v>
      </c>
      <c r="C94" s="170">
        <v>1.9</v>
      </c>
      <c r="D94" s="171">
        <v>56</v>
      </c>
      <c r="E94" s="130">
        <v>3</v>
      </c>
      <c r="F94" s="203">
        <v>1.4039999999999999</v>
      </c>
      <c r="G94" s="130">
        <v>69</v>
      </c>
      <c r="H94" s="130">
        <v>1</v>
      </c>
      <c r="I94" s="130">
        <v>87</v>
      </c>
      <c r="J94" s="130">
        <v>34</v>
      </c>
      <c r="K94" s="130">
        <v>8</v>
      </c>
      <c r="L94" s="130">
        <v>2</v>
      </c>
      <c r="M94" s="204">
        <v>32</v>
      </c>
      <c r="N94" s="171">
        <v>38</v>
      </c>
      <c r="O94" s="172">
        <v>181</v>
      </c>
      <c r="P94" s="170">
        <v>9</v>
      </c>
      <c r="Q94" s="130">
        <v>1</v>
      </c>
      <c r="R94" s="208"/>
      <c r="S94" s="208"/>
      <c r="T94" s="208"/>
      <c r="U94" s="208"/>
      <c r="V94" s="208"/>
      <c r="W94" s="208"/>
      <c r="X94" s="208"/>
      <c r="Y94" s="208"/>
      <c r="Z94" s="208"/>
      <c r="AA94">
        <v>1</v>
      </c>
      <c r="AB94">
        <v>0</v>
      </c>
      <c r="AC94">
        <v>2.2999999999999998</v>
      </c>
      <c r="AD94">
        <v>56</v>
      </c>
      <c r="AE94">
        <v>9</v>
      </c>
      <c r="AF94">
        <v>1.9990000000000001</v>
      </c>
      <c r="AG94">
        <v>75</v>
      </c>
      <c r="AH94">
        <v>0</v>
      </c>
      <c r="AI94">
        <v>72</v>
      </c>
      <c r="AJ94">
        <v>49</v>
      </c>
      <c r="AK94">
        <v>7</v>
      </c>
      <c r="AL94">
        <v>4</v>
      </c>
      <c r="AM94">
        <v>41</v>
      </c>
      <c r="AN94">
        <v>33</v>
      </c>
      <c r="AO94">
        <v>189</v>
      </c>
      <c r="AP94">
        <v>10.9</v>
      </c>
      <c r="AQ94" s="117">
        <v>0</v>
      </c>
      <c r="AR94" s="113">
        <v>1</v>
      </c>
      <c r="AS94" s="118">
        <v>1</v>
      </c>
      <c r="AT94">
        <v>0</v>
      </c>
      <c r="AU94">
        <v>0.25280260668929411</v>
      </c>
      <c r="AV94" s="117">
        <v>0.25280260668929411</v>
      </c>
      <c r="AW94" s="118">
        <v>0.74719739331070589</v>
      </c>
      <c r="AX94" s="117">
        <v>-0.29142588068345837</v>
      </c>
      <c r="AY94" s="118">
        <v>100</v>
      </c>
      <c r="AZ94">
        <v>0.33833443338067376</v>
      </c>
      <c r="CF94">
        <v>0.71869733800046309</v>
      </c>
      <c r="CG94">
        <v>0</v>
      </c>
      <c r="CH94">
        <v>1</v>
      </c>
      <c r="CI94">
        <v>44</v>
      </c>
      <c r="CJ94">
        <v>46</v>
      </c>
      <c r="CK94">
        <v>0.18518518518518523</v>
      </c>
      <c r="CL94">
        <v>0.52083333333333326</v>
      </c>
      <c r="CM94">
        <v>9.6450617283951028E-3</v>
      </c>
    </row>
    <row r="95" spans="1:91" x14ac:dyDescent="0.3">
      <c r="A95" s="129">
        <v>1</v>
      </c>
      <c r="B95" s="131">
        <v>1</v>
      </c>
      <c r="C95" s="170">
        <v>2.1</v>
      </c>
      <c r="D95" s="171">
        <v>60</v>
      </c>
      <c r="E95" s="130">
        <v>5</v>
      </c>
      <c r="F95" s="203">
        <v>1.0720000000000001</v>
      </c>
      <c r="G95" s="130">
        <v>178</v>
      </c>
      <c r="H95" s="130">
        <v>2</v>
      </c>
      <c r="I95" s="130">
        <v>101</v>
      </c>
      <c r="J95" s="130">
        <v>38</v>
      </c>
      <c r="K95" s="130">
        <v>13</v>
      </c>
      <c r="L95" s="130">
        <v>2</v>
      </c>
      <c r="M95" s="204">
        <v>36</v>
      </c>
      <c r="N95" s="171">
        <v>49</v>
      </c>
      <c r="O95" s="172">
        <v>183</v>
      </c>
      <c r="P95" s="170">
        <v>12.9</v>
      </c>
      <c r="Q95" s="130">
        <v>1</v>
      </c>
      <c r="R95" s="208"/>
      <c r="S95" s="208"/>
      <c r="T95" s="208"/>
      <c r="U95" s="208"/>
      <c r="V95" s="208"/>
      <c r="W95" s="208"/>
      <c r="X95" s="208"/>
      <c r="Y95" s="208"/>
      <c r="Z95" s="208"/>
      <c r="AA95">
        <v>1</v>
      </c>
      <c r="AB95">
        <v>0</v>
      </c>
      <c r="AC95">
        <v>2.4</v>
      </c>
      <c r="AD95">
        <v>54</v>
      </c>
      <c r="AE95">
        <v>9</v>
      </c>
      <c r="AF95">
        <v>4.5999999999999999E-2</v>
      </c>
      <c r="AG95">
        <v>151</v>
      </c>
      <c r="AH95">
        <v>0</v>
      </c>
      <c r="AI95">
        <v>72</v>
      </c>
      <c r="AJ95">
        <v>30</v>
      </c>
      <c r="AK95">
        <v>13</v>
      </c>
      <c r="AL95">
        <v>5</v>
      </c>
      <c r="AM95">
        <v>39</v>
      </c>
      <c r="AN95">
        <v>26</v>
      </c>
      <c r="AO95">
        <v>204</v>
      </c>
      <c r="AP95">
        <v>14.5</v>
      </c>
      <c r="AQ95" s="117">
        <v>1</v>
      </c>
      <c r="AR95" s="113">
        <v>0</v>
      </c>
      <c r="AS95" s="118">
        <v>1</v>
      </c>
      <c r="AT95">
        <v>1</v>
      </c>
      <c r="AU95">
        <v>0.71201951527760998</v>
      </c>
      <c r="AV95" s="117">
        <v>0.71201951527760998</v>
      </c>
      <c r="AW95" s="118">
        <v>0.28798048472239002</v>
      </c>
      <c r="AX95" s="117">
        <v>-0.33964995884801691</v>
      </c>
      <c r="AY95" s="118">
        <v>100</v>
      </c>
      <c r="AZ95">
        <v>0.40445588715375169</v>
      </c>
      <c r="CF95">
        <v>0.72047229419436931</v>
      </c>
      <c r="CG95">
        <v>1</v>
      </c>
      <c r="CH95">
        <v>0</v>
      </c>
      <c r="CI95">
        <v>45</v>
      </c>
      <c r="CJ95">
        <v>46</v>
      </c>
      <c r="CK95">
        <v>0.16666666666666663</v>
      </c>
      <c r="CL95">
        <v>0.52083333333333326</v>
      </c>
      <c r="CM95">
        <v>0</v>
      </c>
    </row>
    <row r="96" spans="1:91" x14ac:dyDescent="0.3">
      <c r="A96" s="129">
        <v>0</v>
      </c>
      <c r="B96" s="131">
        <v>0</v>
      </c>
      <c r="C96" s="170">
        <v>1.9</v>
      </c>
      <c r="D96" s="171">
        <v>48</v>
      </c>
      <c r="E96" s="130">
        <v>12</v>
      </c>
      <c r="F96" s="203">
        <v>0.183</v>
      </c>
      <c r="G96" s="130">
        <v>85</v>
      </c>
      <c r="H96" s="130">
        <v>4</v>
      </c>
      <c r="I96" s="130">
        <v>130</v>
      </c>
      <c r="J96" s="130">
        <v>37</v>
      </c>
      <c r="K96" s="130">
        <v>11</v>
      </c>
      <c r="L96" s="130">
        <v>2</v>
      </c>
      <c r="M96" s="204">
        <v>38</v>
      </c>
      <c r="N96" s="171">
        <v>22</v>
      </c>
      <c r="O96" s="172">
        <v>178</v>
      </c>
      <c r="P96" s="170">
        <v>9</v>
      </c>
      <c r="Q96" s="130">
        <v>1</v>
      </c>
      <c r="R96" s="208"/>
      <c r="S96" s="208"/>
      <c r="T96" s="208"/>
      <c r="U96" s="208"/>
      <c r="V96" s="208"/>
      <c r="W96" s="208"/>
      <c r="X96" s="208"/>
      <c r="Y96" s="208"/>
      <c r="Z96" s="208"/>
      <c r="AA96">
        <v>1</v>
      </c>
      <c r="AB96">
        <v>0</v>
      </c>
      <c r="AC96">
        <v>2.4</v>
      </c>
      <c r="AD96">
        <v>61</v>
      </c>
      <c r="AE96">
        <v>7</v>
      </c>
      <c r="AF96">
        <v>0.66200000000000003</v>
      </c>
      <c r="AG96">
        <v>124</v>
      </c>
      <c r="AH96">
        <v>2</v>
      </c>
      <c r="AI96">
        <v>100</v>
      </c>
      <c r="AJ96">
        <v>52</v>
      </c>
      <c r="AK96">
        <v>15</v>
      </c>
      <c r="AL96">
        <v>3</v>
      </c>
      <c r="AM96">
        <v>37</v>
      </c>
      <c r="AN96">
        <v>69</v>
      </c>
      <c r="AO96">
        <v>191</v>
      </c>
      <c r="AP96">
        <v>13.1</v>
      </c>
      <c r="AQ96" s="117">
        <v>1</v>
      </c>
      <c r="AR96" s="113">
        <v>0</v>
      </c>
      <c r="AS96" s="118">
        <v>1</v>
      </c>
      <c r="AT96">
        <v>1</v>
      </c>
      <c r="AU96">
        <v>0.56083353034692973</v>
      </c>
      <c r="AV96" s="117">
        <v>0.56083353034692973</v>
      </c>
      <c r="AW96" s="118">
        <v>0.43916646965307027</v>
      </c>
      <c r="AX96" s="117">
        <v>-0.57833115484418085</v>
      </c>
      <c r="AY96" s="118">
        <v>100</v>
      </c>
      <c r="AZ96">
        <v>0.78306029488180451</v>
      </c>
      <c r="CF96">
        <v>0.7209453225747402</v>
      </c>
      <c r="CG96">
        <v>0</v>
      </c>
      <c r="CH96">
        <v>1</v>
      </c>
      <c r="CI96">
        <v>45</v>
      </c>
      <c r="CJ96">
        <v>47</v>
      </c>
      <c r="CK96">
        <v>0.16666666666666663</v>
      </c>
      <c r="CL96">
        <v>0.51041666666666674</v>
      </c>
      <c r="CM96">
        <v>0</v>
      </c>
    </row>
    <row r="97" spans="1:91" x14ac:dyDescent="0.3">
      <c r="A97" s="129">
        <v>1</v>
      </c>
      <c r="B97" s="131">
        <v>1</v>
      </c>
      <c r="C97" s="170">
        <v>3.6</v>
      </c>
      <c r="D97" s="171">
        <v>88</v>
      </c>
      <c r="E97" s="130">
        <v>12</v>
      </c>
      <c r="F97" s="203">
        <v>1.6</v>
      </c>
      <c r="G97" s="130">
        <v>282</v>
      </c>
      <c r="H97" s="130">
        <v>0</v>
      </c>
      <c r="I97" s="130">
        <v>72</v>
      </c>
      <c r="J97" s="130">
        <v>39</v>
      </c>
      <c r="K97" s="130">
        <v>18</v>
      </c>
      <c r="L97" s="130">
        <v>1</v>
      </c>
      <c r="M97" s="204">
        <v>41</v>
      </c>
      <c r="N97" s="171">
        <v>29</v>
      </c>
      <c r="O97" s="172">
        <v>185</v>
      </c>
      <c r="P97" s="170">
        <v>18.2</v>
      </c>
      <c r="Q97" s="130">
        <v>1</v>
      </c>
      <c r="R97" s="208"/>
      <c r="S97" s="208"/>
      <c r="T97" s="208"/>
      <c r="U97" s="208"/>
      <c r="V97" s="208"/>
      <c r="W97" s="208"/>
      <c r="X97" s="208"/>
      <c r="Y97" s="208"/>
      <c r="Z97" s="208"/>
      <c r="AA97">
        <v>1</v>
      </c>
      <c r="AB97">
        <v>0</v>
      </c>
      <c r="AC97">
        <v>2.4</v>
      </c>
      <c r="AD97">
        <v>66</v>
      </c>
      <c r="AE97">
        <v>7</v>
      </c>
      <c r="AF97">
        <v>2.2850000000000001</v>
      </c>
      <c r="AG97">
        <v>200</v>
      </c>
      <c r="AH97">
        <v>3</v>
      </c>
      <c r="AI97">
        <v>124</v>
      </c>
      <c r="AJ97">
        <v>32</v>
      </c>
      <c r="AK97">
        <v>9</v>
      </c>
      <c r="AL97">
        <v>2</v>
      </c>
      <c r="AM97">
        <v>32</v>
      </c>
      <c r="AN97">
        <v>62</v>
      </c>
      <c r="AO97">
        <v>177</v>
      </c>
      <c r="AP97">
        <v>13.9</v>
      </c>
      <c r="AQ97" s="117">
        <v>1</v>
      </c>
      <c r="AR97" s="113">
        <v>0</v>
      </c>
      <c r="AS97" s="118">
        <v>1</v>
      </c>
      <c r="AT97">
        <v>1</v>
      </c>
      <c r="AU97">
        <v>0.97523090578727667</v>
      </c>
      <c r="AV97" s="117">
        <v>0.97523090578727667</v>
      </c>
      <c r="AW97" s="118">
        <v>2.476909421272333E-2</v>
      </c>
      <c r="AX97" s="117">
        <v>-2.508100957475751E-2</v>
      </c>
      <c r="AY97" s="118">
        <v>100</v>
      </c>
      <c r="AZ97">
        <v>2.5398184230767309E-2</v>
      </c>
      <c r="CF97">
        <v>0.72528160432917987</v>
      </c>
      <c r="CG97">
        <v>0</v>
      </c>
      <c r="CH97">
        <v>1</v>
      </c>
      <c r="CI97">
        <v>45</v>
      </c>
      <c r="CJ97">
        <v>48</v>
      </c>
      <c r="CK97">
        <v>0.16666666666666663</v>
      </c>
      <c r="CL97">
        <v>0.5</v>
      </c>
      <c r="CM97">
        <v>0</v>
      </c>
    </row>
    <row r="98" spans="1:91" x14ac:dyDescent="0.3">
      <c r="A98" s="129">
        <v>1</v>
      </c>
      <c r="B98" s="131">
        <v>1</v>
      </c>
      <c r="C98" s="170">
        <v>3</v>
      </c>
      <c r="D98" s="171">
        <v>75</v>
      </c>
      <c r="E98" s="130">
        <v>5</v>
      </c>
      <c r="F98" s="203">
        <v>0.61199999999999999</v>
      </c>
      <c r="G98" s="130">
        <v>156</v>
      </c>
      <c r="H98" s="130">
        <v>5</v>
      </c>
      <c r="I98" s="130">
        <v>129</v>
      </c>
      <c r="J98" s="130">
        <v>42</v>
      </c>
      <c r="K98" s="130">
        <v>15</v>
      </c>
      <c r="L98" s="130">
        <v>4</v>
      </c>
      <c r="M98" s="204">
        <v>36</v>
      </c>
      <c r="N98" s="171">
        <v>55</v>
      </c>
      <c r="O98" s="172">
        <v>193</v>
      </c>
      <c r="P98" s="170">
        <v>14.4</v>
      </c>
      <c r="Q98" s="130">
        <v>0</v>
      </c>
      <c r="R98" s="208"/>
      <c r="S98" s="208"/>
      <c r="T98" s="208"/>
      <c r="U98" s="208"/>
      <c r="V98" s="208"/>
      <c r="W98" s="208"/>
      <c r="X98" s="208"/>
      <c r="Y98" s="208"/>
      <c r="Z98" s="208"/>
      <c r="AA98">
        <v>1</v>
      </c>
      <c r="AB98">
        <v>0</v>
      </c>
      <c r="AC98">
        <v>2.5</v>
      </c>
      <c r="AD98">
        <v>56</v>
      </c>
      <c r="AE98">
        <v>4</v>
      </c>
      <c r="AF98">
        <v>2.536</v>
      </c>
      <c r="AG98">
        <v>146</v>
      </c>
      <c r="AH98">
        <v>1</v>
      </c>
      <c r="AI98">
        <v>84</v>
      </c>
      <c r="AJ98">
        <v>36</v>
      </c>
      <c r="AK98">
        <v>8</v>
      </c>
      <c r="AL98">
        <v>2</v>
      </c>
      <c r="AM98">
        <v>50</v>
      </c>
      <c r="AN98">
        <v>40</v>
      </c>
      <c r="AO98">
        <v>179</v>
      </c>
      <c r="AP98">
        <v>12.1</v>
      </c>
      <c r="AQ98" s="117">
        <v>1</v>
      </c>
      <c r="AR98" s="113">
        <v>0</v>
      </c>
      <c r="AS98" s="118">
        <v>1</v>
      </c>
      <c r="AT98">
        <v>1</v>
      </c>
      <c r="AU98">
        <v>0.72528160432917987</v>
      </c>
      <c r="AV98" s="117">
        <v>0.72528160432917987</v>
      </c>
      <c r="AW98" s="118">
        <v>0.27471839567082013</v>
      </c>
      <c r="AX98" s="117">
        <v>-0.32119527977850498</v>
      </c>
      <c r="AY98" s="118">
        <v>100</v>
      </c>
      <c r="AZ98">
        <v>0.37877480144406789</v>
      </c>
      <c r="CF98">
        <v>0.7255822736779689</v>
      </c>
      <c r="CG98">
        <v>0</v>
      </c>
      <c r="CH98">
        <v>1</v>
      </c>
      <c r="CI98">
        <v>45</v>
      </c>
      <c r="CJ98">
        <v>49</v>
      </c>
      <c r="CK98">
        <v>0.16666666666666663</v>
      </c>
      <c r="CL98">
        <v>0.48958333333333337</v>
      </c>
      <c r="CM98">
        <v>0</v>
      </c>
    </row>
    <row r="99" spans="1:91" x14ac:dyDescent="0.3">
      <c r="A99" s="129">
        <v>0</v>
      </c>
      <c r="B99" s="131">
        <v>0</v>
      </c>
      <c r="C99" s="170">
        <v>2</v>
      </c>
      <c r="D99" s="171">
        <v>56</v>
      </c>
      <c r="E99" s="130">
        <v>3</v>
      </c>
      <c r="F99" s="203">
        <v>0.496</v>
      </c>
      <c r="G99" s="130">
        <v>86</v>
      </c>
      <c r="H99" s="130">
        <v>3</v>
      </c>
      <c r="I99" s="130">
        <v>100</v>
      </c>
      <c r="J99" s="130">
        <v>54</v>
      </c>
      <c r="K99" s="130">
        <v>8</v>
      </c>
      <c r="L99" s="130">
        <v>4</v>
      </c>
      <c r="M99" s="204">
        <v>31</v>
      </c>
      <c r="N99" s="171">
        <v>37</v>
      </c>
      <c r="O99" s="172">
        <v>179</v>
      </c>
      <c r="P99" s="170">
        <v>8.8000000000000007</v>
      </c>
      <c r="Q99" s="130">
        <v>0</v>
      </c>
      <c r="R99" s="208"/>
      <c r="S99" s="208"/>
      <c r="T99" s="208"/>
      <c r="U99" s="208"/>
      <c r="V99" s="208"/>
      <c r="W99" s="208"/>
      <c r="X99" s="208"/>
      <c r="Y99" s="208"/>
      <c r="Z99" s="208"/>
      <c r="AA99">
        <v>1</v>
      </c>
      <c r="AB99">
        <v>0</v>
      </c>
      <c r="AC99">
        <v>2.5</v>
      </c>
      <c r="AD99">
        <v>60</v>
      </c>
      <c r="AE99">
        <v>17</v>
      </c>
      <c r="AF99">
        <v>1.8</v>
      </c>
      <c r="AG99">
        <v>212</v>
      </c>
      <c r="AH99">
        <v>2</v>
      </c>
      <c r="AI99">
        <v>86</v>
      </c>
      <c r="AJ99">
        <v>39</v>
      </c>
      <c r="AK99">
        <v>9</v>
      </c>
      <c r="AL99">
        <v>3</v>
      </c>
      <c r="AM99">
        <v>44</v>
      </c>
      <c r="AN99">
        <v>40</v>
      </c>
      <c r="AO99">
        <v>171</v>
      </c>
      <c r="AP99">
        <v>12.5</v>
      </c>
      <c r="AQ99" s="117">
        <v>1</v>
      </c>
      <c r="AR99" s="113">
        <v>0</v>
      </c>
      <c r="AS99" s="118">
        <v>1</v>
      </c>
      <c r="AT99">
        <v>1</v>
      </c>
      <c r="AU99">
        <v>0.83494769890641807</v>
      </c>
      <c r="AV99" s="117">
        <v>0.83494769890641807</v>
      </c>
      <c r="AW99" s="118">
        <v>0.16505230109358193</v>
      </c>
      <c r="AX99" s="117">
        <v>-0.18038619213321813</v>
      </c>
      <c r="AY99" s="118">
        <v>100</v>
      </c>
      <c r="AZ99">
        <v>0.197679808339805</v>
      </c>
      <c r="CF99">
        <v>0.72988546738144888</v>
      </c>
      <c r="CG99">
        <v>0</v>
      </c>
      <c r="CH99">
        <v>1</v>
      </c>
      <c r="CI99">
        <v>45</v>
      </c>
      <c r="CJ99">
        <v>50</v>
      </c>
      <c r="CK99">
        <v>0.16666666666666663</v>
      </c>
      <c r="CL99">
        <v>0.47916666666666663</v>
      </c>
      <c r="CM99">
        <v>8.8734567901234424E-3</v>
      </c>
    </row>
    <row r="100" spans="1:91" x14ac:dyDescent="0.3">
      <c r="A100" s="129">
        <v>1</v>
      </c>
      <c r="B100" s="131">
        <v>0</v>
      </c>
      <c r="C100" s="170">
        <v>2.5</v>
      </c>
      <c r="D100" s="171">
        <v>60</v>
      </c>
      <c r="E100" s="130">
        <v>17</v>
      </c>
      <c r="F100" s="203">
        <v>1.8</v>
      </c>
      <c r="G100" s="130">
        <v>212</v>
      </c>
      <c r="H100" s="130">
        <v>2</v>
      </c>
      <c r="I100" s="130">
        <v>86</v>
      </c>
      <c r="J100" s="130">
        <v>39</v>
      </c>
      <c r="K100" s="130">
        <v>9</v>
      </c>
      <c r="L100" s="130">
        <v>3</v>
      </c>
      <c r="M100" s="204">
        <v>44</v>
      </c>
      <c r="N100" s="171">
        <v>40</v>
      </c>
      <c r="O100" s="172">
        <v>171</v>
      </c>
      <c r="P100" s="170">
        <v>12.5</v>
      </c>
      <c r="Q100" s="130">
        <v>1</v>
      </c>
      <c r="R100" s="208"/>
      <c r="S100" s="208"/>
      <c r="T100" s="208"/>
      <c r="U100" s="208"/>
      <c r="V100" s="208"/>
      <c r="W100" s="208"/>
      <c r="X100" s="208"/>
      <c r="Y100" s="208"/>
      <c r="Z100" s="208"/>
      <c r="AA100">
        <v>1</v>
      </c>
      <c r="AB100">
        <v>0</v>
      </c>
      <c r="AC100">
        <v>2.6</v>
      </c>
      <c r="AD100">
        <v>56</v>
      </c>
      <c r="AE100">
        <v>2</v>
      </c>
      <c r="AF100">
        <v>1.1419999999999999</v>
      </c>
      <c r="AG100">
        <v>199</v>
      </c>
      <c r="AH100">
        <v>2</v>
      </c>
      <c r="AI100">
        <v>98</v>
      </c>
      <c r="AJ100">
        <v>35</v>
      </c>
      <c r="AK100">
        <v>8</v>
      </c>
      <c r="AL100">
        <v>2</v>
      </c>
      <c r="AM100">
        <v>30</v>
      </c>
      <c r="AN100">
        <v>37</v>
      </c>
      <c r="AO100">
        <v>170</v>
      </c>
      <c r="AP100">
        <v>11.8</v>
      </c>
      <c r="AQ100" s="117">
        <v>1</v>
      </c>
      <c r="AR100" s="113">
        <v>0</v>
      </c>
      <c r="AS100" s="118">
        <v>1</v>
      </c>
      <c r="AT100">
        <v>1</v>
      </c>
      <c r="AU100">
        <v>0.70218445342469082</v>
      </c>
      <c r="AV100" s="117">
        <v>0.70218445342469082</v>
      </c>
      <c r="AW100" s="118">
        <v>0.29781554657530918</v>
      </c>
      <c r="AX100" s="117">
        <v>-0.35355915530393001</v>
      </c>
      <c r="AY100" s="118">
        <v>100</v>
      </c>
      <c r="AZ100">
        <v>0.42412722913873202</v>
      </c>
      <c r="CF100">
        <v>0.74003127910576227</v>
      </c>
      <c r="CG100">
        <v>1</v>
      </c>
      <c r="CH100">
        <v>0</v>
      </c>
      <c r="CI100">
        <v>46</v>
      </c>
      <c r="CJ100">
        <v>50</v>
      </c>
      <c r="CK100">
        <v>0.14814814814814814</v>
      </c>
      <c r="CL100">
        <v>0.47916666666666663</v>
      </c>
      <c r="CM100">
        <v>0</v>
      </c>
    </row>
    <row r="101" spans="1:91" x14ac:dyDescent="0.3">
      <c r="A101" s="129">
        <v>1</v>
      </c>
      <c r="B101" s="131">
        <v>1</v>
      </c>
      <c r="C101" s="170">
        <v>2.2000000000000002</v>
      </c>
      <c r="D101" s="171">
        <v>58</v>
      </c>
      <c r="E101" s="130">
        <v>6</v>
      </c>
      <c r="F101" s="203">
        <v>0.40300000000000002</v>
      </c>
      <c r="G101" s="130">
        <v>157</v>
      </c>
      <c r="H101" s="130">
        <v>2</v>
      </c>
      <c r="I101" s="130">
        <v>98</v>
      </c>
      <c r="J101" s="130">
        <v>35</v>
      </c>
      <c r="K101" s="130">
        <v>16</v>
      </c>
      <c r="L101" s="130">
        <v>1</v>
      </c>
      <c r="M101" s="204">
        <v>36</v>
      </c>
      <c r="N101" s="171">
        <v>45</v>
      </c>
      <c r="O101" s="172">
        <v>180</v>
      </c>
      <c r="P101" s="170">
        <v>13.3</v>
      </c>
      <c r="Q101" s="130">
        <v>0</v>
      </c>
      <c r="R101" s="208"/>
      <c r="S101" s="208"/>
      <c r="T101" s="208"/>
      <c r="U101" s="208"/>
      <c r="V101" s="208"/>
      <c r="W101" s="208"/>
      <c r="X101" s="208"/>
      <c r="Y101" s="208"/>
      <c r="Z101" s="208"/>
      <c r="AA101">
        <v>1</v>
      </c>
      <c r="AB101">
        <v>0</v>
      </c>
      <c r="AC101">
        <v>2.6</v>
      </c>
      <c r="AD101">
        <v>66</v>
      </c>
      <c r="AE101">
        <v>7</v>
      </c>
      <c r="AF101">
        <v>1.3720000000000001</v>
      </c>
      <c r="AG101">
        <v>287</v>
      </c>
      <c r="AH101">
        <v>1</v>
      </c>
      <c r="AI101">
        <v>85</v>
      </c>
      <c r="AJ101">
        <v>29</v>
      </c>
      <c r="AK101">
        <v>10</v>
      </c>
      <c r="AL101">
        <v>2</v>
      </c>
      <c r="AM101">
        <v>38</v>
      </c>
      <c r="AN101">
        <v>66</v>
      </c>
      <c r="AO101">
        <v>180</v>
      </c>
      <c r="AP101">
        <v>18.2</v>
      </c>
      <c r="AQ101" s="117">
        <v>1</v>
      </c>
      <c r="AR101" s="113">
        <v>0</v>
      </c>
      <c r="AS101" s="118">
        <v>1</v>
      </c>
      <c r="AT101">
        <v>1</v>
      </c>
      <c r="AU101">
        <v>0.91043590406349151</v>
      </c>
      <c r="AV101" s="117">
        <v>0.91043590406349151</v>
      </c>
      <c r="AW101" s="118">
        <v>8.9564095936508492E-2</v>
      </c>
      <c r="AX101" s="117">
        <v>-9.3831778708133362E-2</v>
      </c>
      <c r="AY101" s="118">
        <v>100</v>
      </c>
      <c r="AZ101">
        <v>9.8374960320394528E-2</v>
      </c>
      <c r="CF101">
        <v>0.75670068380117717</v>
      </c>
      <c r="CG101">
        <v>0</v>
      </c>
      <c r="CH101">
        <v>1</v>
      </c>
      <c r="CI101">
        <v>46</v>
      </c>
      <c r="CJ101">
        <v>51</v>
      </c>
      <c r="CK101">
        <v>0.14814814814814814</v>
      </c>
      <c r="CL101">
        <v>0.46875</v>
      </c>
      <c r="CM101">
        <v>8.6805555555555421E-3</v>
      </c>
    </row>
    <row r="102" spans="1:91" x14ac:dyDescent="0.3">
      <c r="A102" s="129">
        <v>0</v>
      </c>
      <c r="B102" s="131">
        <v>0</v>
      </c>
      <c r="C102" s="170">
        <v>2.4</v>
      </c>
      <c r="D102" s="171">
        <v>67</v>
      </c>
      <c r="E102" s="130">
        <v>10</v>
      </c>
      <c r="F102" s="203">
        <v>0.85599999999999998</v>
      </c>
      <c r="G102" s="130">
        <v>91</v>
      </c>
      <c r="H102" s="130">
        <v>3</v>
      </c>
      <c r="I102" s="130">
        <v>112</v>
      </c>
      <c r="J102" s="130">
        <v>33</v>
      </c>
      <c r="K102" s="130">
        <v>1</v>
      </c>
      <c r="L102" s="130">
        <v>3</v>
      </c>
      <c r="M102" s="204">
        <v>38</v>
      </c>
      <c r="N102" s="171">
        <v>43</v>
      </c>
      <c r="O102" s="172">
        <v>188</v>
      </c>
      <c r="P102" s="170">
        <v>12.5</v>
      </c>
      <c r="Q102" s="130">
        <v>1</v>
      </c>
      <c r="R102" s="208"/>
      <c r="S102" s="208"/>
      <c r="T102" s="208"/>
      <c r="U102" s="208"/>
      <c r="V102" s="208"/>
      <c r="W102" s="208"/>
      <c r="X102" s="208"/>
      <c r="Y102" s="208"/>
      <c r="Z102" s="208"/>
      <c r="AA102">
        <v>1</v>
      </c>
      <c r="AB102">
        <v>0</v>
      </c>
      <c r="AC102">
        <v>2.6</v>
      </c>
      <c r="AD102">
        <v>70</v>
      </c>
      <c r="AE102">
        <v>14</v>
      </c>
      <c r="AF102">
        <v>4.8000000000000001E-2</v>
      </c>
      <c r="AG102">
        <v>197</v>
      </c>
      <c r="AH102">
        <v>4</v>
      </c>
      <c r="AI102">
        <v>72</v>
      </c>
      <c r="AJ102">
        <v>35</v>
      </c>
      <c r="AK102">
        <v>11</v>
      </c>
      <c r="AL102">
        <v>3</v>
      </c>
      <c r="AM102">
        <v>42</v>
      </c>
      <c r="AN102">
        <v>56</v>
      </c>
      <c r="AO102">
        <v>172</v>
      </c>
      <c r="AP102">
        <v>11.2</v>
      </c>
      <c r="AQ102" s="117">
        <v>1</v>
      </c>
      <c r="AR102" s="113">
        <v>0</v>
      </c>
      <c r="AS102" s="118">
        <v>1</v>
      </c>
      <c r="AT102">
        <v>1</v>
      </c>
      <c r="AU102">
        <v>0.89284270282050326</v>
      </c>
      <c r="AV102" s="117">
        <v>0.89284270282050326</v>
      </c>
      <c r="AW102" s="118">
        <v>0.10715729717949674</v>
      </c>
      <c r="AX102" s="117">
        <v>-0.11334485827882132</v>
      </c>
      <c r="AY102" s="118">
        <v>100</v>
      </c>
      <c r="AZ102">
        <v>0.12001811387491353</v>
      </c>
      <c r="CF102">
        <v>0.76214520231698912</v>
      </c>
      <c r="CG102">
        <v>1</v>
      </c>
      <c r="CH102">
        <v>0</v>
      </c>
      <c r="CI102">
        <v>47</v>
      </c>
      <c r="CJ102">
        <v>51</v>
      </c>
      <c r="CK102">
        <v>0.12962962962962965</v>
      </c>
      <c r="CL102">
        <v>0.46875</v>
      </c>
      <c r="CM102">
        <v>0</v>
      </c>
    </row>
    <row r="103" spans="1:91" x14ac:dyDescent="0.3">
      <c r="A103" s="129">
        <v>1</v>
      </c>
      <c r="B103" s="131">
        <v>1</v>
      </c>
      <c r="C103" s="170">
        <v>2.8</v>
      </c>
      <c r="D103" s="171">
        <v>73</v>
      </c>
      <c r="E103" s="130">
        <v>15</v>
      </c>
      <c r="F103" s="203">
        <v>1.8360000000000001</v>
      </c>
      <c r="G103" s="130">
        <v>169</v>
      </c>
      <c r="H103" s="130">
        <v>0</v>
      </c>
      <c r="I103" s="130">
        <v>85</v>
      </c>
      <c r="J103" s="130">
        <v>36</v>
      </c>
      <c r="K103" s="130">
        <v>7</v>
      </c>
      <c r="L103" s="130">
        <v>2</v>
      </c>
      <c r="M103" s="204">
        <v>42</v>
      </c>
      <c r="N103" s="171">
        <v>83</v>
      </c>
      <c r="O103" s="172">
        <v>187</v>
      </c>
      <c r="P103" s="170">
        <v>13.2</v>
      </c>
      <c r="Q103" s="130">
        <v>0</v>
      </c>
      <c r="R103" s="208"/>
      <c r="S103" s="208"/>
      <c r="T103" s="208"/>
      <c r="U103" s="208"/>
      <c r="V103" s="208"/>
      <c r="W103" s="208"/>
      <c r="X103" s="208"/>
      <c r="Y103" s="208"/>
      <c r="Z103" s="208"/>
      <c r="AA103">
        <v>1</v>
      </c>
      <c r="AB103">
        <v>0</v>
      </c>
      <c r="AC103">
        <v>2.6</v>
      </c>
      <c r="AD103">
        <v>72</v>
      </c>
      <c r="AE103">
        <v>4</v>
      </c>
      <c r="AF103">
        <v>1.496</v>
      </c>
      <c r="AG103">
        <v>139</v>
      </c>
      <c r="AH103">
        <v>2</v>
      </c>
      <c r="AI103">
        <v>84</v>
      </c>
      <c r="AJ103">
        <v>36</v>
      </c>
      <c r="AK103">
        <v>6</v>
      </c>
      <c r="AL103">
        <v>3</v>
      </c>
      <c r="AM103">
        <v>34</v>
      </c>
      <c r="AN103">
        <v>77</v>
      </c>
      <c r="AO103">
        <v>184</v>
      </c>
      <c r="AP103">
        <v>11.3</v>
      </c>
      <c r="AQ103" s="117">
        <v>1</v>
      </c>
      <c r="AR103" s="113">
        <v>0</v>
      </c>
      <c r="AS103" s="118">
        <v>1</v>
      </c>
      <c r="AT103">
        <v>1</v>
      </c>
      <c r="AU103">
        <v>0.88356593491900814</v>
      </c>
      <c r="AV103" s="117">
        <v>0.88356593491900814</v>
      </c>
      <c r="AW103" s="118">
        <v>0.11643406508099186</v>
      </c>
      <c r="AX103" s="117">
        <v>-0.12378936078345598</v>
      </c>
      <c r="AY103" s="118">
        <v>100</v>
      </c>
      <c r="AZ103">
        <v>0.13177744917436723</v>
      </c>
      <c r="CF103">
        <v>0.76231801425121459</v>
      </c>
      <c r="CG103">
        <v>0</v>
      </c>
      <c r="CH103">
        <v>1</v>
      </c>
      <c r="CI103">
        <v>47</v>
      </c>
      <c r="CJ103">
        <v>52</v>
      </c>
      <c r="CK103">
        <v>0.12962962962962965</v>
      </c>
      <c r="CL103">
        <v>0.45833333333333337</v>
      </c>
      <c r="CM103">
        <v>8.4876543209876417E-3</v>
      </c>
    </row>
    <row r="104" spans="1:91" x14ac:dyDescent="0.3">
      <c r="A104" s="129">
        <v>0</v>
      </c>
      <c r="B104" s="131">
        <v>0</v>
      </c>
      <c r="C104" s="170">
        <v>2.5</v>
      </c>
      <c r="D104" s="171">
        <v>70</v>
      </c>
      <c r="E104" s="130">
        <v>20</v>
      </c>
      <c r="F104" s="203">
        <v>0.40799999999999997</v>
      </c>
      <c r="G104" s="130">
        <v>175</v>
      </c>
      <c r="H104" s="130">
        <v>2</v>
      </c>
      <c r="I104" s="130">
        <v>96</v>
      </c>
      <c r="J104" s="130">
        <v>42</v>
      </c>
      <c r="K104" s="130">
        <v>7</v>
      </c>
      <c r="L104" s="130">
        <v>6</v>
      </c>
      <c r="M104" s="204">
        <v>47</v>
      </c>
      <c r="N104" s="171">
        <v>49</v>
      </c>
      <c r="O104" s="172">
        <v>168</v>
      </c>
      <c r="P104" s="170">
        <v>11.1</v>
      </c>
      <c r="Q104" s="130">
        <v>0</v>
      </c>
      <c r="R104" s="208"/>
      <c r="S104" s="208"/>
      <c r="T104" s="208"/>
      <c r="U104" s="208"/>
      <c r="V104" s="208"/>
      <c r="W104" s="208"/>
      <c r="X104" s="208"/>
      <c r="Y104" s="208"/>
      <c r="Z104" s="208"/>
      <c r="AA104">
        <v>1</v>
      </c>
      <c r="AB104">
        <v>0</v>
      </c>
      <c r="AC104">
        <v>2.9</v>
      </c>
      <c r="AD104">
        <v>66</v>
      </c>
      <c r="AE104">
        <v>17</v>
      </c>
      <c r="AF104">
        <v>2.62</v>
      </c>
      <c r="AG104">
        <v>103</v>
      </c>
      <c r="AH104">
        <v>2</v>
      </c>
      <c r="AI104">
        <v>102</v>
      </c>
      <c r="AJ104">
        <v>39</v>
      </c>
      <c r="AK104">
        <v>8</v>
      </c>
      <c r="AL104">
        <v>3</v>
      </c>
      <c r="AM104">
        <v>50</v>
      </c>
      <c r="AN104">
        <v>48</v>
      </c>
      <c r="AO104">
        <v>172</v>
      </c>
      <c r="AP104">
        <v>13.6</v>
      </c>
      <c r="AQ104" s="117">
        <v>0</v>
      </c>
      <c r="AR104" s="113">
        <v>1</v>
      </c>
      <c r="AS104" s="118">
        <v>1</v>
      </c>
      <c r="AT104">
        <v>0</v>
      </c>
      <c r="AU104">
        <v>0.55623369716846249</v>
      </c>
      <c r="AV104" s="117">
        <v>0.55623369716846249</v>
      </c>
      <c r="AW104" s="118">
        <v>0.44376630283153751</v>
      </c>
      <c r="AX104" s="117">
        <v>-0.81245720009206801</v>
      </c>
      <c r="AY104" s="118">
        <v>0</v>
      </c>
      <c r="AZ104">
        <v>1.2534383381958136</v>
      </c>
      <c r="CF104">
        <v>0.76812341892130076</v>
      </c>
      <c r="CG104">
        <v>1</v>
      </c>
      <c r="CH104">
        <v>0</v>
      </c>
      <c r="CI104">
        <v>48</v>
      </c>
      <c r="CJ104">
        <v>52</v>
      </c>
      <c r="CK104">
        <v>0.11111111111111116</v>
      </c>
      <c r="CL104">
        <v>0.45833333333333337</v>
      </c>
      <c r="CM104">
        <v>8.487654320987692E-3</v>
      </c>
    </row>
    <row r="105" spans="1:91" x14ac:dyDescent="0.3">
      <c r="A105" s="129">
        <v>0</v>
      </c>
      <c r="B105" s="131">
        <v>1</v>
      </c>
      <c r="C105" s="170">
        <v>1.9</v>
      </c>
      <c r="D105" s="171">
        <v>49</v>
      </c>
      <c r="E105" s="130">
        <v>4</v>
      </c>
      <c r="F105" s="203">
        <v>0.124</v>
      </c>
      <c r="G105" s="130">
        <v>77</v>
      </c>
      <c r="H105" s="130">
        <v>3</v>
      </c>
      <c r="I105" s="130">
        <v>150</v>
      </c>
      <c r="J105" s="130">
        <v>29</v>
      </c>
      <c r="K105" s="130">
        <v>10</v>
      </c>
      <c r="L105" s="130">
        <v>1</v>
      </c>
      <c r="M105" s="204">
        <v>32</v>
      </c>
      <c r="N105" s="171">
        <v>24</v>
      </c>
      <c r="O105" s="172">
        <v>175</v>
      </c>
      <c r="P105" s="170">
        <v>8.3000000000000007</v>
      </c>
      <c r="Q105" s="130">
        <v>0</v>
      </c>
      <c r="R105" s="208"/>
      <c r="S105" s="208"/>
      <c r="T105" s="208"/>
      <c r="U105" s="208"/>
      <c r="V105" s="208"/>
      <c r="W105" s="208"/>
      <c r="X105" s="208"/>
      <c r="Y105" s="208"/>
      <c r="Z105" s="208"/>
      <c r="AA105">
        <v>1</v>
      </c>
      <c r="AB105">
        <v>0</v>
      </c>
      <c r="AC105">
        <v>2.9</v>
      </c>
      <c r="AD105">
        <v>70</v>
      </c>
      <c r="AE105">
        <v>13</v>
      </c>
      <c r="AF105">
        <v>1.4159999999999999</v>
      </c>
      <c r="AG105">
        <v>209</v>
      </c>
      <c r="AH105">
        <v>2</v>
      </c>
      <c r="AI105">
        <v>85</v>
      </c>
      <c r="AJ105">
        <v>45</v>
      </c>
      <c r="AK105">
        <v>6</v>
      </c>
      <c r="AL105">
        <v>3</v>
      </c>
      <c r="AM105">
        <v>40</v>
      </c>
      <c r="AN105">
        <v>57</v>
      </c>
      <c r="AO105">
        <v>175</v>
      </c>
      <c r="AP105">
        <v>12.8</v>
      </c>
      <c r="AQ105" s="117">
        <v>1</v>
      </c>
      <c r="AR105" s="113">
        <v>0</v>
      </c>
      <c r="AS105" s="118">
        <v>1</v>
      </c>
      <c r="AT105">
        <v>1</v>
      </c>
      <c r="AU105">
        <v>0.69976170337734134</v>
      </c>
      <c r="AV105" s="117">
        <v>0.69976170337734134</v>
      </c>
      <c r="AW105" s="118">
        <v>0.30023829662265866</v>
      </c>
      <c r="AX105" s="117">
        <v>-0.357015425642705</v>
      </c>
      <c r="AY105" s="118">
        <v>100</v>
      </c>
      <c r="AZ105">
        <v>0.42905791382063874</v>
      </c>
      <c r="CF105">
        <v>0.76836796026989651</v>
      </c>
      <c r="CG105">
        <v>1</v>
      </c>
      <c r="CH105">
        <v>0</v>
      </c>
      <c r="CI105">
        <v>49</v>
      </c>
      <c r="CJ105">
        <v>52</v>
      </c>
      <c r="CK105">
        <v>9.259259259259256E-2</v>
      </c>
      <c r="CL105">
        <v>0.45833333333333337</v>
      </c>
      <c r="CM105">
        <v>0</v>
      </c>
    </row>
    <row r="106" spans="1:91" x14ac:dyDescent="0.3">
      <c r="A106" s="129">
        <v>0</v>
      </c>
      <c r="B106" s="131">
        <v>0</v>
      </c>
      <c r="C106" s="170">
        <v>1.9</v>
      </c>
      <c r="D106" s="171">
        <v>55</v>
      </c>
      <c r="E106" s="130">
        <v>11</v>
      </c>
      <c r="F106" s="203">
        <v>8.5000000000000006E-2</v>
      </c>
      <c r="G106" s="130">
        <v>125</v>
      </c>
      <c r="H106" s="130">
        <v>7</v>
      </c>
      <c r="I106" s="130">
        <v>107</v>
      </c>
      <c r="J106" s="130">
        <v>38</v>
      </c>
      <c r="K106" s="130">
        <v>4</v>
      </c>
      <c r="L106" s="130">
        <v>5</v>
      </c>
      <c r="M106" s="204">
        <v>32</v>
      </c>
      <c r="N106" s="171">
        <v>35</v>
      </c>
      <c r="O106" s="172">
        <v>169</v>
      </c>
      <c r="P106" s="170">
        <v>9.3000000000000007</v>
      </c>
      <c r="Q106" s="130">
        <v>1</v>
      </c>
      <c r="R106" s="208"/>
      <c r="S106" s="208"/>
      <c r="T106" s="208"/>
      <c r="U106" s="208"/>
      <c r="V106" s="208"/>
      <c r="W106" s="208"/>
      <c r="X106" s="208"/>
      <c r="Y106" s="208"/>
      <c r="Z106" s="208"/>
      <c r="AA106">
        <v>1</v>
      </c>
      <c r="AB106">
        <v>0</v>
      </c>
      <c r="AC106">
        <v>3</v>
      </c>
      <c r="AD106">
        <v>74</v>
      </c>
      <c r="AE106">
        <v>18</v>
      </c>
      <c r="AF106">
        <v>4.3999999999999997E-2</v>
      </c>
      <c r="AG106">
        <v>175</v>
      </c>
      <c r="AH106">
        <v>3</v>
      </c>
      <c r="AI106">
        <v>78</v>
      </c>
      <c r="AJ106">
        <v>39</v>
      </c>
      <c r="AK106">
        <v>7</v>
      </c>
      <c r="AL106">
        <v>3</v>
      </c>
      <c r="AM106">
        <v>45</v>
      </c>
      <c r="AN106">
        <v>84</v>
      </c>
      <c r="AO106">
        <v>187</v>
      </c>
      <c r="AP106">
        <v>14</v>
      </c>
      <c r="AQ106" s="117">
        <v>1</v>
      </c>
      <c r="AR106" s="113">
        <v>0</v>
      </c>
      <c r="AS106" s="118">
        <v>1</v>
      </c>
      <c r="AT106">
        <v>1</v>
      </c>
      <c r="AU106">
        <v>0.78103965498865158</v>
      </c>
      <c r="AV106" s="117">
        <v>0.78103965498865158</v>
      </c>
      <c r="AW106" s="118">
        <v>0.21896034501134842</v>
      </c>
      <c r="AX106" s="117">
        <v>-0.24712935579808246</v>
      </c>
      <c r="AY106" s="118">
        <v>100</v>
      </c>
      <c r="AZ106">
        <v>0.28034472208012268</v>
      </c>
      <c r="CF106">
        <v>0.77692491423321941</v>
      </c>
      <c r="CG106">
        <v>0</v>
      </c>
      <c r="CH106">
        <v>1</v>
      </c>
      <c r="CI106">
        <v>49</v>
      </c>
      <c r="CJ106">
        <v>53</v>
      </c>
      <c r="CK106">
        <v>9.259259259259256E-2</v>
      </c>
      <c r="CL106">
        <v>0.44791666666666663</v>
      </c>
      <c r="CM106">
        <v>0</v>
      </c>
    </row>
    <row r="107" spans="1:91" x14ac:dyDescent="0.3">
      <c r="A107" s="129">
        <v>0</v>
      </c>
      <c r="B107" s="131">
        <v>0</v>
      </c>
      <c r="C107" s="170">
        <v>1.7</v>
      </c>
      <c r="D107" s="171">
        <v>49</v>
      </c>
      <c r="E107" s="130">
        <v>13</v>
      </c>
      <c r="F107" s="203">
        <v>0.85199999999999998</v>
      </c>
      <c r="G107" s="130">
        <v>102</v>
      </c>
      <c r="H107" s="130">
        <v>3</v>
      </c>
      <c r="I107" s="130">
        <v>108</v>
      </c>
      <c r="J107" s="130">
        <v>37</v>
      </c>
      <c r="K107" s="130">
        <v>9</v>
      </c>
      <c r="L107" s="130">
        <v>4</v>
      </c>
      <c r="M107" s="204">
        <v>41</v>
      </c>
      <c r="N107" s="171">
        <v>25</v>
      </c>
      <c r="O107" s="172">
        <v>168</v>
      </c>
      <c r="P107" s="170">
        <v>8.1999999999999993</v>
      </c>
      <c r="Q107" s="130">
        <v>1</v>
      </c>
      <c r="R107" s="208"/>
      <c r="S107" s="208"/>
      <c r="T107" s="208"/>
      <c r="U107" s="208"/>
      <c r="V107" s="208"/>
      <c r="W107" s="208"/>
      <c r="X107" s="208"/>
      <c r="Y107" s="208"/>
      <c r="Z107" s="208"/>
      <c r="AA107">
        <v>1</v>
      </c>
      <c r="AB107">
        <v>0</v>
      </c>
      <c r="AC107">
        <v>3.2</v>
      </c>
      <c r="AD107">
        <v>76</v>
      </c>
      <c r="AE107">
        <v>19</v>
      </c>
      <c r="AF107">
        <v>4.2999999999999997E-2</v>
      </c>
      <c r="AG107">
        <v>214</v>
      </c>
      <c r="AH107">
        <v>2</v>
      </c>
      <c r="AI107">
        <v>98</v>
      </c>
      <c r="AJ107">
        <v>42</v>
      </c>
      <c r="AK107">
        <v>3</v>
      </c>
      <c r="AL107">
        <v>3</v>
      </c>
      <c r="AM107">
        <v>43</v>
      </c>
      <c r="AN107">
        <v>59</v>
      </c>
      <c r="AO107">
        <v>166</v>
      </c>
      <c r="AP107">
        <v>12.4</v>
      </c>
      <c r="AQ107" s="117">
        <v>1</v>
      </c>
      <c r="AR107" s="113">
        <v>0</v>
      </c>
      <c r="AS107" s="118">
        <v>1</v>
      </c>
      <c r="AT107">
        <v>1</v>
      </c>
      <c r="AU107">
        <v>0.38515895700722008</v>
      </c>
      <c r="AV107" s="117">
        <v>0.38515895700722008</v>
      </c>
      <c r="AW107" s="118">
        <v>0.61484104299277997</v>
      </c>
      <c r="AX107" s="117">
        <v>-0.95409915456049554</v>
      </c>
      <c r="AY107" s="118">
        <v>0</v>
      </c>
      <c r="AZ107">
        <v>1.5963306364993981</v>
      </c>
      <c r="CF107">
        <v>0.77751472891296847</v>
      </c>
      <c r="CG107">
        <v>0</v>
      </c>
      <c r="CH107">
        <v>1</v>
      </c>
      <c r="CI107">
        <v>49</v>
      </c>
      <c r="CJ107">
        <v>54</v>
      </c>
      <c r="CK107">
        <v>9.259259259259256E-2</v>
      </c>
      <c r="CL107">
        <v>0.4375</v>
      </c>
      <c r="CM107">
        <v>0</v>
      </c>
    </row>
    <row r="108" spans="1:91" x14ac:dyDescent="0.3">
      <c r="A108" s="129">
        <v>1</v>
      </c>
      <c r="B108" s="131">
        <v>0</v>
      </c>
      <c r="C108" s="170">
        <v>3.3</v>
      </c>
      <c r="D108" s="171">
        <v>74</v>
      </c>
      <c r="E108" s="130">
        <v>6</v>
      </c>
      <c r="F108" s="203">
        <v>1.927</v>
      </c>
      <c r="G108" s="130">
        <v>249</v>
      </c>
      <c r="H108" s="130">
        <v>2</v>
      </c>
      <c r="I108" s="130">
        <v>78</v>
      </c>
      <c r="J108" s="130">
        <v>29</v>
      </c>
      <c r="K108" s="130">
        <v>7</v>
      </c>
      <c r="L108" s="130">
        <v>2</v>
      </c>
      <c r="M108" s="204">
        <v>38</v>
      </c>
      <c r="N108" s="171">
        <v>58</v>
      </c>
      <c r="O108" s="172">
        <v>171</v>
      </c>
      <c r="P108" s="170">
        <v>14.8</v>
      </c>
      <c r="Q108" s="130">
        <v>1</v>
      </c>
      <c r="R108" s="208"/>
      <c r="S108" s="208"/>
      <c r="T108" s="208"/>
      <c r="U108" s="208"/>
      <c r="V108" s="208"/>
      <c r="W108" s="208"/>
      <c r="X108" s="208"/>
      <c r="Y108" s="208"/>
      <c r="Z108" s="208"/>
      <c r="AA108">
        <v>1</v>
      </c>
      <c r="AB108">
        <v>0</v>
      </c>
      <c r="AC108">
        <v>3.3</v>
      </c>
      <c r="AD108">
        <v>74</v>
      </c>
      <c r="AE108">
        <v>6</v>
      </c>
      <c r="AF108">
        <v>1.927</v>
      </c>
      <c r="AG108">
        <v>249</v>
      </c>
      <c r="AH108">
        <v>2</v>
      </c>
      <c r="AI108">
        <v>78</v>
      </c>
      <c r="AJ108">
        <v>29</v>
      </c>
      <c r="AK108">
        <v>7</v>
      </c>
      <c r="AL108">
        <v>2</v>
      </c>
      <c r="AM108">
        <v>38</v>
      </c>
      <c r="AN108">
        <v>58</v>
      </c>
      <c r="AO108">
        <v>171</v>
      </c>
      <c r="AP108">
        <v>14.8</v>
      </c>
      <c r="AQ108" s="117">
        <v>1</v>
      </c>
      <c r="AR108" s="113">
        <v>0</v>
      </c>
      <c r="AS108" s="118">
        <v>1</v>
      </c>
      <c r="AT108">
        <v>1</v>
      </c>
      <c r="AU108">
        <v>0.91982384454194011</v>
      </c>
      <c r="AV108" s="117">
        <v>0.91982384454194011</v>
      </c>
      <c r="AW108" s="118">
        <v>8.0176155458059895E-2</v>
      </c>
      <c r="AX108" s="117">
        <v>-8.3573100596386368E-2</v>
      </c>
      <c r="AY108" s="118">
        <v>100</v>
      </c>
      <c r="AZ108">
        <v>8.7164684775035958E-2</v>
      </c>
      <c r="CF108">
        <v>0.77779935163487512</v>
      </c>
      <c r="CG108">
        <v>0</v>
      </c>
      <c r="CH108">
        <v>1</v>
      </c>
      <c r="CI108">
        <v>49</v>
      </c>
      <c r="CJ108">
        <v>55</v>
      </c>
      <c r="CK108">
        <v>9.259259259259256E-2</v>
      </c>
      <c r="CL108">
        <v>0.42708333333333337</v>
      </c>
      <c r="CM108">
        <v>0</v>
      </c>
    </row>
    <row r="109" spans="1:91" x14ac:dyDescent="0.3">
      <c r="A109" s="129">
        <v>1</v>
      </c>
      <c r="B109" s="131">
        <v>0</v>
      </c>
      <c r="C109" s="170">
        <v>2</v>
      </c>
      <c r="D109" s="171">
        <v>53</v>
      </c>
      <c r="E109" s="130">
        <v>4</v>
      </c>
      <c r="F109" s="203">
        <v>1.018</v>
      </c>
      <c r="G109" s="130">
        <v>134</v>
      </c>
      <c r="H109" s="130">
        <v>1</v>
      </c>
      <c r="I109" s="130">
        <v>86</v>
      </c>
      <c r="J109" s="130">
        <v>36</v>
      </c>
      <c r="K109" s="130">
        <v>10</v>
      </c>
      <c r="L109" s="130">
        <v>4</v>
      </c>
      <c r="M109" s="204">
        <v>35</v>
      </c>
      <c r="N109" s="171">
        <v>31</v>
      </c>
      <c r="O109" s="172">
        <v>182</v>
      </c>
      <c r="P109" s="170">
        <v>10.7</v>
      </c>
      <c r="Q109" s="130">
        <v>0</v>
      </c>
      <c r="R109" s="208"/>
      <c r="S109" s="208"/>
      <c r="T109" s="208"/>
      <c r="U109" s="208"/>
      <c r="V109" s="208"/>
      <c r="W109" s="208"/>
      <c r="X109" s="208"/>
      <c r="Y109" s="208"/>
      <c r="Z109" s="208"/>
      <c r="AA109">
        <v>1</v>
      </c>
      <c r="AB109">
        <v>0</v>
      </c>
      <c r="AC109">
        <v>3.4</v>
      </c>
      <c r="AD109">
        <v>117</v>
      </c>
      <c r="AE109">
        <v>2</v>
      </c>
      <c r="AF109">
        <v>0.104</v>
      </c>
      <c r="AG109">
        <v>253</v>
      </c>
      <c r="AH109">
        <v>2</v>
      </c>
      <c r="AI109">
        <v>145</v>
      </c>
      <c r="AJ109">
        <v>52</v>
      </c>
      <c r="AK109">
        <v>15</v>
      </c>
      <c r="AL109">
        <v>3</v>
      </c>
      <c r="AM109">
        <v>30</v>
      </c>
      <c r="AN109">
        <v>59</v>
      </c>
      <c r="AO109">
        <v>169</v>
      </c>
      <c r="AP109">
        <v>15.3</v>
      </c>
      <c r="AQ109" s="117">
        <v>1</v>
      </c>
      <c r="AR109" s="113">
        <v>0</v>
      </c>
      <c r="AS109" s="118">
        <v>1</v>
      </c>
      <c r="AT109">
        <v>1</v>
      </c>
      <c r="AU109">
        <v>0.81727594444418938</v>
      </c>
      <c r="AV109" s="117">
        <v>0.81727594444418938</v>
      </c>
      <c r="AW109" s="118">
        <v>0.18272405555581062</v>
      </c>
      <c r="AX109" s="117">
        <v>-0.20177848785027772</v>
      </c>
      <c r="AY109" s="118">
        <v>100</v>
      </c>
      <c r="AZ109">
        <v>0.22357694093159328</v>
      </c>
      <c r="CF109">
        <v>0.78103965498865158</v>
      </c>
      <c r="CG109">
        <v>0</v>
      </c>
      <c r="CH109">
        <v>1</v>
      </c>
      <c r="CI109">
        <v>49</v>
      </c>
      <c r="CJ109">
        <v>56</v>
      </c>
      <c r="CK109">
        <v>9.259259259259256E-2</v>
      </c>
      <c r="CL109">
        <v>0.41666666666666663</v>
      </c>
      <c r="CM109">
        <v>0</v>
      </c>
    </row>
    <row r="110" spans="1:91" x14ac:dyDescent="0.3">
      <c r="A110" s="129">
        <v>0</v>
      </c>
      <c r="B110" s="131">
        <v>0</v>
      </c>
      <c r="C110" s="170">
        <v>2.1</v>
      </c>
      <c r="D110" s="171">
        <v>58</v>
      </c>
      <c r="E110" s="130">
        <v>13</v>
      </c>
      <c r="F110" s="203">
        <v>0.86399999999999999</v>
      </c>
      <c r="G110" s="130">
        <v>129</v>
      </c>
      <c r="H110" s="130">
        <v>4</v>
      </c>
      <c r="I110" s="130">
        <v>133</v>
      </c>
      <c r="J110" s="130">
        <v>61</v>
      </c>
      <c r="K110" s="130">
        <v>8</v>
      </c>
      <c r="L110" s="130">
        <v>5</v>
      </c>
      <c r="M110" s="204">
        <v>44</v>
      </c>
      <c r="N110" s="171">
        <v>39</v>
      </c>
      <c r="O110" s="172">
        <v>168</v>
      </c>
      <c r="P110" s="170">
        <v>8.8000000000000007</v>
      </c>
      <c r="Q110" s="130">
        <v>1</v>
      </c>
      <c r="R110" s="208"/>
      <c r="S110" s="208"/>
      <c r="T110" s="208"/>
      <c r="U110" s="208"/>
      <c r="V110" s="208"/>
      <c r="W110" s="208"/>
      <c r="X110" s="208"/>
      <c r="Y110" s="208"/>
      <c r="Z110" s="208"/>
      <c r="AA110">
        <v>1</v>
      </c>
      <c r="AB110">
        <v>0</v>
      </c>
      <c r="AC110">
        <v>3.9</v>
      </c>
      <c r="AD110">
        <v>98</v>
      </c>
      <c r="AE110">
        <v>3</v>
      </c>
      <c r="AF110">
        <v>0.97399999999999998</v>
      </c>
      <c r="AG110">
        <v>201</v>
      </c>
      <c r="AH110">
        <v>1</v>
      </c>
      <c r="AI110">
        <v>91</v>
      </c>
      <c r="AJ110">
        <v>37</v>
      </c>
      <c r="AK110">
        <v>6</v>
      </c>
      <c r="AL110">
        <v>3</v>
      </c>
      <c r="AM110">
        <v>32</v>
      </c>
      <c r="AN110">
        <v>106</v>
      </c>
      <c r="AO110">
        <v>194</v>
      </c>
      <c r="AP110">
        <v>16.100000000000001</v>
      </c>
      <c r="AQ110" s="117">
        <v>1</v>
      </c>
      <c r="AR110" s="113">
        <v>0</v>
      </c>
      <c r="AS110" s="118">
        <v>1</v>
      </c>
      <c r="AT110">
        <v>1</v>
      </c>
      <c r="AU110">
        <v>0.90646279974279209</v>
      </c>
      <c r="AV110" s="117">
        <v>0.90646279974279209</v>
      </c>
      <c r="AW110" s="118">
        <v>9.3537200257207909E-2</v>
      </c>
      <c r="AX110" s="117">
        <v>-9.8205286868341859E-2</v>
      </c>
      <c r="AY110" s="118">
        <v>100</v>
      </c>
      <c r="AZ110">
        <v>0.10318923212706467</v>
      </c>
      <c r="CF110">
        <v>0.78273648978412902</v>
      </c>
      <c r="CG110">
        <v>0</v>
      </c>
      <c r="CH110">
        <v>1</v>
      </c>
      <c r="CI110">
        <v>49</v>
      </c>
      <c r="CJ110">
        <v>57</v>
      </c>
      <c r="CK110">
        <v>9.259259259259256E-2</v>
      </c>
      <c r="CL110">
        <v>0.40625</v>
      </c>
      <c r="CM110">
        <v>0</v>
      </c>
    </row>
    <row r="111" spans="1:91" x14ac:dyDescent="0.3">
      <c r="A111" s="129">
        <v>0</v>
      </c>
      <c r="B111" s="131">
        <v>0</v>
      </c>
      <c r="C111" s="170">
        <v>2</v>
      </c>
      <c r="D111" s="171">
        <v>54</v>
      </c>
      <c r="E111" s="130">
        <v>2</v>
      </c>
      <c r="F111" s="203">
        <v>0.626</v>
      </c>
      <c r="G111" s="130">
        <v>51</v>
      </c>
      <c r="H111" s="130">
        <v>2</v>
      </c>
      <c r="I111" s="130">
        <v>107</v>
      </c>
      <c r="J111" s="130">
        <v>38</v>
      </c>
      <c r="K111" s="130">
        <v>8</v>
      </c>
      <c r="L111" s="130">
        <v>3</v>
      </c>
      <c r="M111" s="204">
        <v>28</v>
      </c>
      <c r="N111" s="171">
        <v>26</v>
      </c>
      <c r="O111" s="172">
        <v>193</v>
      </c>
      <c r="P111" s="170">
        <v>9.6999999999999993</v>
      </c>
      <c r="Q111" s="130">
        <v>1</v>
      </c>
      <c r="R111" s="208"/>
      <c r="S111" s="208"/>
      <c r="T111" s="208"/>
      <c r="U111" s="208"/>
      <c r="V111" s="208"/>
      <c r="W111" s="208"/>
      <c r="X111" s="208"/>
      <c r="Y111" s="208"/>
      <c r="Z111" s="208"/>
      <c r="AA111">
        <v>1</v>
      </c>
      <c r="AB111">
        <v>1</v>
      </c>
      <c r="AC111">
        <v>1.7</v>
      </c>
      <c r="AD111">
        <v>39</v>
      </c>
      <c r="AE111">
        <v>7</v>
      </c>
      <c r="AF111">
        <v>7.1999999999999995E-2</v>
      </c>
      <c r="AG111">
        <v>116</v>
      </c>
      <c r="AH111">
        <v>7</v>
      </c>
      <c r="AI111">
        <v>155</v>
      </c>
      <c r="AJ111">
        <v>44</v>
      </c>
      <c r="AK111">
        <v>16</v>
      </c>
      <c r="AL111">
        <v>2</v>
      </c>
      <c r="AM111">
        <v>35</v>
      </c>
      <c r="AN111">
        <v>8</v>
      </c>
      <c r="AO111">
        <v>170</v>
      </c>
      <c r="AP111">
        <v>8.9</v>
      </c>
      <c r="AQ111" s="117">
        <v>1</v>
      </c>
      <c r="AR111" s="113">
        <v>0</v>
      </c>
      <c r="AS111" s="118">
        <v>1</v>
      </c>
      <c r="AT111">
        <v>1</v>
      </c>
      <c r="AU111">
        <v>0.44409021926125902</v>
      </c>
      <c r="AV111" s="117">
        <v>0.44409021926125902</v>
      </c>
      <c r="AW111" s="118">
        <v>0.55590978073874098</v>
      </c>
      <c r="AX111" s="117">
        <v>-0.81172754065716479</v>
      </c>
      <c r="AY111" s="118">
        <v>0</v>
      </c>
      <c r="AZ111">
        <v>1.251794695374046</v>
      </c>
      <c r="CF111">
        <v>0.78438932000487671</v>
      </c>
      <c r="CG111">
        <v>0</v>
      </c>
      <c r="CH111">
        <v>1</v>
      </c>
      <c r="CI111">
        <v>49</v>
      </c>
      <c r="CJ111">
        <v>58</v>
      </c>
      <c r="CK111">
        <v>9.259259259259256E-2</v>
      </c>
      <c r="CL111">
        <v>0.39583333333333337</v>
      </c>
      <c r="CM111">
        <v>0</v>
      </c>
    </row>
    <row r="112" spans="1:91" x14ac:dyDescent="0.3">
      <c r="A112" s="129">
        <v>0</v>
      </c>
      <c r="B112" s="131">
        <v>1</v>
      </c>
      <c r="C112" s="170">
        <v>1.9</v>
      </c>
      <c r="D112" s="171">
        <v>55</v>
      </c>
      <c r="E112" s="130">
        <v>4</v>
      </c>
      <c r="F112" s="203">
        <v>1.3839999999999999</v>
      </c>
      <c r="G112" s="130">
        <v>33</v>
      </c>
      <c r="H112" s="130">
        <v>2</v>
      </c>
      <c r="I112" s="130">
        <v>100</v>
      </c>
      <c r="J112" s="130">
        <v>27</v>
      </c>
      <c r="K112" s="130">
        <v>10</v>
      </c>
      <c r="L112" s="130">
        <v>1</v>
      </c>
      <c r="M112" s="204">
        <v>34</v>
      </c>
      <c r="N112" s="171">
        <v>94</v>
      </c>
      <c r="O112" s="172">
        <v>192</v>
      </c>
      <c r="P112" s="170">
        <v>9.6999999999999993</v>
      </c>
      <c r="Q112" s="130">
        <v>1</v>
      </c>
      <c r="R112" s="208"/>
      <c r="S112" s="208"/>
      <c r="T112" s="208"/>
      <c r="U112" s="208"/>
      <c r="V112" s="208"/>
      <c r="W112" s="208"/>
      <c r="X112" s="208"/>
      <c r="Y112" s="208"/>
      <c r="Z112" s="208"/>
      <c r="AA112">
        <v>1</v>
      </c>
      <c r="AB112">
        <v>1</v>
      </c>
      <c r="AC112">
        <v>1.8</v>
      </c>
      <c r="AD112">
        <v>47</v>
      </c>
      <c r="AE112">
        <v>10</v>
      </c>
      <c r="AF112">
        <v>1.512</v>
      </c>
      <c r="AG112">
        <v>73</v>
      </c>
      <c r="AH112">
        <v>0</v>
      </c>
      <c r="AI112">
        <v>82</v>
      </c>
      <c r="AJ112">
        <v>31</v>
      </c>
      <c r="AK112">
        <v>7</v>
      </c>
      <c r="AL112">
        <v>2</v>
      </c>
      <c r="AM112">
        <v>41</v>
      </c>
      <c r="AN112">
        <v>22</v>
      </c>
      <c r="AO112">
        <v>180</v>
      </c>
      <c r="AP112">
        <v>8.4</v>
      </c>
      <c r="AQ112" s="117">
        <v>0</v>
      </c>
      <c r="AR112" s="113">
        <v>1</v>
      </c>
      <c r="AS112" s="118">
        <v>1</v>
      </c>
      <c r="AT112">
        <v>0</v>
      </c>
      <c r="AU112">
        <v>0.24352851402254178</v>
      </c>
      <c r="AV112" s="117">
        <v>0.24352851402254178</v>
      </c>
      <c r="AW112" s="118">
        <v>0.75647148597745817</v>
      </c>
      <c r="AX112" s="117">
        <v>-0.27909043849653026</v>
      </c>
      <c r="AY112" s="118">
        <v>100</v>
      </c>
      <c r="AZ112">
        <v>0.32192689154419574</v>
      </c>
      <c r="CF112">
        <v>0.7917340635042952</v>
      </c>
      <c r="CG112">
        <v>0</v>
      </c>
      <c r="CH112">
        <v>1</v>
      </c>
      <c r="CI112">
        <v>49</v>
      </c>
      <c r="CJ112">
        <v>59</v>
      </c>
      <c r="CK112">
        <v>9.259259259259256E-2</v>
      </c>
      <c r="CL112">
        <v>0.38541666666666663</v>
      </c>
      <c r="CM112">
        <v>0</v>
      </c>
    </row>
    <row r="113" spans="1:91" x14ac:dyDescent="0.3">
      <c r="A113" s="129">
        <v>1</v>
      </c>
      <c r="B113" s="131">
        <v>0</v>
      </c>
      <c r="C113" s="170">
        <v>2.2000000000000002</v>
      </c>
      <c r="D113" s="171">
        <v>65</v>
      </c>
      <c r="E113" s="130">
        <v>3</v>
      </c>
      <c r="F113" s="203">
        <v>0.59</v>
      </c>
      <c r="G113" s="130">
        <v>121</v>
      </c>
      <c r="H113" s="130">
        <v>3</v>
      </c>
      <c r="I113" s="130">
        <v>108</v>
      </c>
      <c r="J113" s="130">
        <v>32</v>
      </c>
      <c r="K113" s="130">
        <v>10</v>
      </c>
      <c r="L113" s="130">
        <v>2</v>
      </c>
      <c r="M113" s="204">
        <v>29</v>
      </c>
      <c r="N113" s="171">
        <v>54</v>
      </c>
      <c r="O113" s="172">
        <v>181</v>
      </c>
      <c r="P113" s="170">
        <v>10.5</v>
      </c>
      <c r="Q113" s="130">
        <v>1</v>
      </c>
      <c r="R113" s="208"/>
      <c r="S113" s="208"/>
      <c r="T113" s="208"/>
      <c r="U113" s="208"/>
      <c r="V113" s="208"/>
      <c r="W113" s="208"/>
      <c r="X113" s="208"/>
      <c r="Y113" s="208"/>
      <c r="Z113" s="208"/>
      <c r="AA113">
        <v>1</v>
      </c>
      <c r="AB113">
        <v>1</v>
      </c>
      <c r="AC113">
        <v>1.8</v>
      </c>
      <c r="AD113">
        <v>48</v>
      </c>
      <c r="AE113">
        <v>10</v>
      </c>
      <c r="AF113">
        <v>1.6439999999999999</v>
      </c>
      <c r="AG113">
        <v>60</v>
      </c>
      <c r="AH113">
        <v>3</v>
      </c>
      <c r="AI113">
        <v>118</v>
      </c>
      <c r="AJ113">
        <v>34</v>
      </c>
      <c r="AK113">
        <v>19</v>
      </c>
      <c r="AL113">
        <v>1</v>
      </c>
      <c r="AM113">
        <v>39</v>
      </c>
      <c r="AN113">
        <v>22</v>
      </c>
      <c r="AO113">
        <v>180</v>
      </c>
      <c r="AP113">
        <v>8.6</v>
      </c>
      <c r="AQ113" s="117">
        <v>0</v>
      </c>
      <c r="AR113" s="113">
        <v>1</v>
      </c>
      <c r="AS113" s="118">
        <v>1</v>
      </c>
      <c r="AT113">
        <v>0</v>
      </c>
      <c r="AU113">
        <v>0.80763701602487281</v>
      </c>
      <c r="AV113" s="117">
        <v>0.80763701602487281</v>
      </c>
      <c r="AW113" s="118">
        <v>0.19236298397512719</v>
      </c>
      <c r="AX113" s="117">
        <v>-1.6483711502417173</v>
      </c>
      <c r="AY113" s="118">
        <v>0</v>
      </c>
      <c r="AZ113">
        <v>4.1985053430513508</v>
      </c>
      <c r="CF113">
        <v>0.79537620367975992</v>
      </c>
      <c r="CG113">
        <v>0</v>
      </c>
      <c r="CH113">
        <v>1</v>
      </c>
      <c r="CI113">
        <v>49</v>
      </c>
      <c r="CJ113">
        <v>60</v>
      </c>
      <c r="CK113">
        <v>9.259259259259256E-2</v>
      </c>
      <c r="CL113">
        <v>0.375</v>
      </c>
      <c r="CM113">
        <v>0</v>
      </c>
    </row>
    <row r="114" spans="1:91" x14ac:dyDescent="0.3">
      <c r="A114" s="129">
        <v>1</v>
      </c>
      <c r="B114" s="131">
        <v>1</v>
      </c>
      <c r="C114" s="170">
        <v>1.7</v>
      </c>
      <c r="D114" s="171">
        <v>39</v>
      </c>
      <c r="E114" s="130">
        <v>7</v>
      </c>
      <c r="F114" s="203">
        <v>7.1999999999999995E-2</v>
      </c>
      <c r="G114" s="130">
        <v>116</v>
      </c>
      <c r="H114" s="130">
        <v>7</v>
      </c>
      <c r="I114" s="130">
        <v>155</v>
      </c>
      <c r="J114" s="130">
        <v>44</v>
      </c>
      <c r="K114" s="130">
        <v>16</v>
      </c>
      <c r="L114" s="130">
        <v>2</v>
      </c>
      <c r="M114" s="204">
        <v>35</v>
      </c>
      <c r="N114" s="171">
        <v>8</v>
      </c>
      <c r="O114" s="172">
        <v>170</v>
      </c>
      <c r="P114" s="170">
        <v>8.9</v>
      </c>
      <c r="Q114" s="130">
        <v>1</v>
      </c>
      <c r="R114" s="208"/>
      <c r="S114" s="208"/>
      <c r="T114" s="208"/>
      <c r="U114" s="208"/>
      <c r="V114" s="208"/>
      <c r="W114" s="208"/>
      <c r="X114" s="208"/>
      <c r="Y114" s="208"/>
      <c r="Z114" s="208"/>
      <c r="AA114">
        <v>1</v>
      </c>
      <c r="AB114">
        <v>1</v>
      </c>
      <c r="AC114">
        <v>1.8</v>
      </c>
      <c r="AD114">
        <v>53</v>
      </c>
      <c r="AE114">
        <v>10</v>
      </c>
      <c r="AF114">
        <v>1.2</v>
      </c>
      <c r="AG114">
        <v>83</v>
      </c>
      <c r="AH114">
        <v>2</v>
      </c>
      <c r="AI114">
        <v>90</v>
      </c>
      <c r="AJ114">
        <v>33</v>
      </c>
      <c r="AK114">
        <v>8</v>
      </c>
      <c r="AL114">
        <v>2</v>
      </c>
      <c r="AM114">
        <v>39</v>
      </c>
      <c r="AN114">
        <v>109</v>
      </c>
      <c r="AO114">
        <v>179</v>
      </c>
      <c r="AP114">
        <v>8.6999999999999993</v>
      </c>
      <c r="AQ114" s="117">
        <v>1</v>
      </c>
      <c r="AR114" s="113">
        <v>0</v>
      </c>
      <c r="AS114" s="118">
        <v>1</v>
      </c>
      <c r="AT114">
        <v>1</v>
      </c>
      <c r="AU114">
        <v>0.58782944809894733</v>
      </c>
      <c r="AV114" s="117">
        <v>0.58782944809894733</v>
      </c>
      <c r="AW114" s="118">
        <v>0.41217055190105267</v>
      </c>
      <c r="AX114" s="117">
        <v>-0.5313184274108721</v>
      </c>
      <c r="AY114" s="118">
        <v>100</v>
      </c>
      <c r="AZ114">
        <v>0.70117370477784124</v>
      </c>
      <c r="CF114">
        <v>0.79715891189388077</v>
      </c>
      <c r="CG114">
        <v>0</v>
      </c>
      <c r="CH114">
        <v>1</v>
      </c>
      <c r="CI114">
        <v>49</v>
      </c>
      <c r="CJ114">
        <v>61</v>
      </c>
      <c r="CK114">
        <v>9.259259259259256E-2</v>
      </c>
      <c r="CL114">
        <v>0.36458333333333337</v>
      </c>
      <c r="CM114">
        <v>0</v>
      </c>
    </row>
    <row r="115" spans="1:91" x14ac:dyDescent="0.3">
      <c r="A115" s="129">
        <v>0</v>
      </c>
      <c r="B115" s="131">
        <v>0</v>
      </c>
      <c r="C115" s="170">
        <v>1.8</v>
      </c>
      <c r="D115" s="171">
        <v>42</v>
      </c>
      <c r="E115" s="130">
        <v>4</v>
      </c>
      <c r="F115" s="203">
        <v>1.2829999999999999</v>
      </c>
      <c r="G115" s="130">
        <v>68</v>
      </c>
      <c r="H115" s="130">
        <v>4</v>
      </c>
      <c r="I115" s="130">
        <v>90</v>
      </c>
      <c r="J115" s="130">
        <v>37</v>
      </c>
      <c r="K115" s="130">
        <v>6</v>
      </c>
      <c r="L115" s="130">
        <v>3</v>
      </c>
      <c r="M115" s="204">
        <v>36</v>
      </c>
      <c r="N115" s="171">
        <v>17</v>
      </c>
      <c r="O115" s="172">
        <v>175</v>
      </c>
      <c r="P115" s="170">
        <v>7.9</v>
      </c>
      <c r="Q115" s="130">
        <v>1</v>
      </c>
      <c r="R115" s="208"/>
      <c r="S115" s="208"/>
      <c r="T115" s="208"/>
      <c r="U115" s="208"/>
      <c r="V115" s="208"/>
      <c r="W115" s="208"/>
      <c r="X115" s="208"/>
      <c r="Y115" s="208"/>
      <c r="Z115" s="208"/>
      <c r="AA115">
        <v>1</v>
      </c>
      <c r="AB115">
        <v>1</v>
      </c>
      <c r="AC115">
        <v>1.9</v>
      </c>
      <c r="AD115">
        <v>64</v>
      </c>
      <c r="AE115">
        <v>5</v>
      </c>
      <c r="AF115">
        <v>1.5389999999999999</v>
      </c>
      <c r="AG115">
        <v>115</v>
      </c>
      <c r="AH115">
        <v>4</v>
      </c>
      <c r="AI115">
        <v>72</v>
      </c>
      <c r="AJ115">
        <v>36</v>
      </c>
      <c r="AK115">
        <v>8</v>
      </c>
      <c r="AL115">
        <v>2</v>
      </c>
      <c r="AM115">
        <v>35</v>
      </c>
      <c r="AN115">
        <v>50</v>
      </c>
      <c r="AO115">
        <v>183</v>
      </c>
      <c r="AP115">
        <v>9.8000000000000007</v>
      </c>
      <c r="AQ115" s="117">
        <v>1</v>
      </c>
      <c r="AR115" s="113">
        <v>0</v>
      </c>
      <c r="AS115" s="118">
        <v>1</v>
      </c>
      <c r="AT115">
        <v>1</v>
      </c>
      <c r="AU115">
        <v>0.77692491423321941</v>
      </c>
      <c r="AV115" s="117">
        <v>0.77692491423321941</v>
      </c>
      <c r="AW115" s="118">
        <v>0.22307508576678059</v>
      </c>
      <c r="AX115" s="117">
        <v>-0.25241156876248039</v>
      </c>
      <c r="AY115" s="118">
        <v>100</v>
      </c>
      <c r="AZ115">
        <v>0.28712566900617797</v>
      </c>
      <c r="CF115">
        <v>0.80163504706176503</v>
      </c>
      <c r="CG115">
        <v>0</v>
      </c>
      <c r="CH115">
        <v>1</v>
      </c>
      <c r="CI115">
        <v>49</v>
      </c>
      <c r="CJ115">
        <v>62</v>
      </c>
      <c r="CK115">
        <v>9.259259259259256E-2</v>
      </c>
      <c r="CL115">
        <v>0.35416666666666663</v>
      </c>
      <c r="CM115">
        <v>0</v>
      </c>
    </row>
    <row r="116" spans="1:91" x14ac:dyDescent="0.3">
      <c r="A116" s="129">
        <v>1</v>
      </c>
      <c r="B116" s="131">
        <v>1</v>
      </c>
      <c r="C116" s="170">
        <v>3.3</v>
      </c>
      <c r="D116" s="171">
        <v>89</v>
      </c>
      <c r="E116" s="130">
        <v>6</v>
      </c>
      <c r="F116" s="203">
        <v>7.4999999999999997E-2</v>
      </c>
      <c r="G116" s="130">
        <v>296</v>
      </c>
      <c r="H116" s="130">
        <v>0</v>
      </c>
      <c r="I116" s="130">
        <v>137</v>
      </c>
      <c r="J116" s="130">
        <v>37</v>
      </c>
      <c r="K116" s="130">
        <v>13</v>
      </c>
      <c r="L116" s="130">
        <v>1</v>
      </c>
      <c r="M116" s="204">
        <v>36</v>
      </c>
      <c r="N116" s="171">
        <v>27</v>
      </c>
      <c r="O116" s="172">
        <v>196</v>
      </c>
      <c r="P116" s="170">
        <v>21</v>
      </c>
      <c r="Q116" s="130">
        <v>1</v>
      </c>
      <c r="R116" s="208"/>
      <c r="S116" s="208"/>
      <c r="T116" s="208"/>
      <c r="U116" s="208"/>
      <c r="V116" s="208"/>
      <c r="W116" s="208"/>
      <c r="X116" s="208"/>
      <c r="Y116" s="208"/>
      <c r="Z116" s="208"/>
      <c r="AA116">
        <v>1</v>
      </c>
      <c r="AB116">
        <v>1</v>
      </c>
      <c r="AC116">
        <v>2.1</v>
      </c>
      <c r="AD116">
        <v>51</v>
      </c>
      <c r="AE116">
        <v>15</v>
      </c>
      <c r="AF116">
        <v>0.18</v>
      </c>
      <c r="AG116">
        <v>84</v>
      </c>
      <c r="AH116">
        <v>4</v>
      </c>
      <c r="AI116">
        <v>122</v>
      </c>
      <c r="AJ116">
        <v>40</v>
      </c>
      <c r="AK116">
        <v>8</v>
      </c>
      <c r="AL116">
        <v>3</v>
      </c>
      <c r="AM116">
        <v>43</v>
      </c>
      <c r="AN116">
        <v>26</v>
      </c>
      <c r="AO116">
        <v>180</v>
      </c>
      <c r="AP116">
        <v>8.6999999999999993</v>
      </c>
      <c r="AQ116" s="117">
        <v>1</v>
      </c>
      <c r="AR116" s="113">
        <v>0</v>
      </c>
      <c r="AS116" s="118">
        <v>1</v>
      </c>
      <c r="AT116">
        <v>1</v>
      </c>
      <c r="AU116">
        <v>0.2585997653592022</v>
      </c>
      <c r="AV116" s="117">
        <v>0.2585997653592022</v>
      </c>
      <c r="AW116" s="118">
        <v>0.74140023464079774</v>
      </c>
      <c r="AX116" s="117">
        <v>-1.3524737199951311</v>
      </c>
      <c r="AY116" s="118">
        <v>0</v>
      </c>
      <c r="AZ116">
        <v>2.866979533453839</v>
      </c>
      <c r="CF116">
        <v>0.80336916092588617</v>
      </c>
      <c r="CG116">
        <v>0</v>
      </c>
      <c r="CH116">
        <v>1</v>
      </c>
      <c r="CI116">
        <v>49</v>
      </c>
      <c r="CJ116">
        <v>63</v>
      </c>
      <c r="CK116">
        <v>9.259259259259256E-2</v>
      </c>
      <c r="CL116">
        <v>0.34375</v>
      </c>
      <c r="CM116">
        <v>0</v>
      </c>
    </row>
    <row r="117" spans="1:91" x14ac:dyDescent="0.3">
      <c r="A117" s="129">
        <v>1</v>
      </c>
      <c r="B117" s="131">
        <v>0</v>
      </c>
      <c r="C117" s="170">
        <v>2.2000000000000002</v>
      </c>
      <c r="D117" s="171">
        <v>65</v>
      </c>
      <c r="E117" s="130">
        <v>6</v>
      </c>
      <c r="F117" s="203">
        <v>0.89900000000000002</v>
      </c>
      <c r="G117" s="130">
        <v>165</v>
      </c>
      <c r="H117" s="130">
        <v>1</v>
      </c>
      <c r="I117" s="130">
        <v>140</v>
      </c>
      <c r="J117" s="130">
        <v>60</v>
      </c>
      <c r="K117" s="130">
        <v>9</v>
      </c>
      <c r="L117" s="130">
        <v>5</v>
      </c>
      <c r="M117" s="204">
        <v>35</v>
      </c>
      <c r="N117" s="171">
        <v>62</v>
      </c>
      <c r="O117" s="172">
        <v>174</v>
      </c>
      <c r="P117" s="170">
        <v>12.7</v>
      </c>
      <c r="Q117" s="130">
        <v>0</v>
      </c>
      <c r="R117" s="208"/>
      <c r="S117" s="208"/>
      <c r="T117" s="208"/>
      <c r="U117" s="208"/>
      <c r="V117" s="208"/>
      <c r="W117" s="208"/>
      <c r="X117" s="208"/>
      <c r="Y117" s="208"/>
      <c r="Z117" s="208"/>
      <c r="AA117">
        <v>1</v>
      </c>
      <c r="AB117">
        <v>1</v>
      </c>
      <c r="AC117">
        <v>2.1</v>
      </c>
      <c r="AD117">
        <v>60</v>
      </c>
      <c r="AE117">
        <v>5</v>
      </c>
      <c r="AF117">
        <v>1.0720000000000001</v>
      </c>
      <c r="AG117">
        <v>178</v>
      </c>
      <c r="AH117">
        <v>2</v>
      </c>
      <c r="AI117">
        <v>101</v>
      </c>
      <c r="AJ117">
        <v>38</v>
      </c>
      <c r="AK117">
        <v>13</v>
      </c>
      <c r="AL117">
        <v>2</v>
      </c>
      <c r="AM117">
        <v>36</v>
      </c>
      <c r="AN117">
        <v>49</v>
      </c>
      <c r="AO117">
        <v>183</v>
      </c>
      <c r="AP117">
        <v>12.9</v>
      </c>
      <c r="AQ117" s="117">
        <v>1</v>
      </c>
      <c r="AR117" s="113">
        <v>0</v>
      </c>
      <c r="AS117" s="118">
        <v>1</v>
      </c>
      <c r="AT117">
        <v>1</v>
      </c>
      <c r="AU117">
        <v>0.60105561296312893</v>
      </c>
      <c r="AV117" s="117">
        <v>0.60105561296312893</v>
      </c>
      <c r="AW117" s="118">
        <v>0.39894438703687107</v>
      </c>
      <c r="AX117" s="117">
        <v>-0.50906781467947304</v>
      </c>
      <c r="AY117" s="118">
        <v>100</v>
      </c>
      <c r="AZ117">
        <v>0.66373955825838671</v>
      </c>
      <c r="CF117">
        <v>0.80549343881812374</v>
      </c>
      <c r="CG117">
        <v>0</v>
      </c>
      <c r="CH117">
        <v>1</v>
      </c>
      <c r="CI117">
        <v>49</v>
      </c>
      <c r="CJ117">
        <v>64</v>
      </c>
      <c r="CK117">
        <v>9.259259259259256E-2</v>
      </c>
      <c r="CL117">
        <v>0.33333333333333337</v>
      </c>
      <c r="CM117">
        <v>6.1728395061728305E-3</v>
      </c>
    </row>
    <row r="118" spans="1:91" x14ac:dyDescent="0.3">
      <c r="A118" s="129">
        <v>0</v>
      </c>
      <c r="B118" s="131">
        <v>0</v>
      </c>
      <c r="C118" s="170">
        <v>1.9</v>
      </c>
      <c r="D118" s="171">
        <v>49</v>
      </c>
      <c r="E118" s="130">
        <v>10</v>
      </c>
      <c r="F118" s="203">
        <v>1.248</v>
      </c>
      <c r="G118" s="130">
        <v>92</v>
      </c>
      <c r="H118" s="130">
        <v>2</v>
      </c>
      <c r="I118" s="130">
        <v>98</v>
      </c>
      <c r="J118" s="130">
        <v>53</v>
      </c>
      <c r="K118" s="130">
        <v>12</v>
      </c>
      <c r="L118" s="130">
        <v>4</v>
      </c>
      <c r="M118" s="204">
        <v>42</v>
      </c>
      <c r="N118" s="171">
        <v>25</v>
      </c>
      <c r="O118" s="172">
        <v>182</v>
      </c>
      <c r="P118" s="170">
        <v>9.4</v>
      </c>
      <c r="Q118" s="130">
        <v>0</v>
      </c>
      <c r="R118" s="208"/>
      <c r="S118" s="208"/>
      <c r="T118" s="208"/>
      <c r="U118" s="208"/>
      <c r="V118" s="208"/>
      <c r="W118" s="208"/>
      <c r="X118" s="208"/>
      <c r="Y118" s="208"/>
      <c r="Z118" s="208"/>
      <c r="AA118">
        <v>1</v>
      </c>
      <c r="AB118">
        <v>1</v>
      </c>
      <c r="AC118">
        <v>2.1</v>
      </c>
      <c r="AD118">
        <v>62</v>
      </c>
      <c r="AE118">
        <v>16</v>
      </c>
      <c r="AF118">
        <v>0.58799999999999997</v>
      </c>
      <c r="AG118">
        <v>136</v>
      </c>
      <c r="AH118">
        <v>4</v>
      </c>
      <c r="AI118">
        <v>121</v>
      </c>
      <c r="AJ118">
        <v>41</v>
      </c>
      <c r="AK118">
        <v>10</v>
      </c>
      <c r="AL118">
        <v>3</v>
      </c>
      <c r="AM118">
        <v>41</v>
      </c>
      <c r="AN118">
        <v>44</v>
      </c>
      <c r="AO118">
        <v>167</v>
      </c>
      <c r="AP118">
        <v>9.8000000000000007</v>
      </c>
      <c r="AQ118" s="117">
        <v>1</v>
      </c>
      <c r="AR118" s="113">
        <v>0</v>
      </c>
      <c r="AS118" s="118">
        <v>1</v>
      </c>
      <c r="AT118">
        <v>1</v>
      </c>
      <c r="AU118">
        <v>0.38193965718930917</v>
      </c>
      <c r="AV118" s="117">
        <v>0.38193965718930917</v>
      </c>
      <c r="AW118" s="118">
        <v>0.61806034281069078</v>
      </c>
      <c r="AX118" s="117">
        <v>-0.96249264832643389</v>
      </c>
      <c r="AY118" s="118">
        <v>0</v>
      </c>
      <c r="AZ118">
        <v>1.618214634633627</v>
      </c>
      <c r="CF118">
        <v>0.80763701602487281</v>
      </c>
      <c r="CG118">
        <v>1</v>
      </c>
      <c r="CH118">
        <v>0</v>
      </c>
      <c r="CI118">
        <v>50</v>
      </c>
      <c r="CJ118">
        <v>64</v>
      </c>
      <c r="CK118">
        <v>7.407407407407407E-2</v>
      </c>
      <c r="CL118">
        <v>0.33333333333333337</v>
      </c>
      <c r="CM118">
        <v>0</v>
      </c>
    </row>
    <row r="119" spans="1:91" x14ac:dyDescent="0.3">
      <c r="A119" s="129">
        <v>0</v>
      </c>
      <c r="B119" s="131">
        <v>1</v>
      </c>
      <c r="C119" s="170">
        <v>1.8</v>
      </c>
      <c r="D119" s="171">
        <v>51</v>
      </c>
      <c r="E119" s="130">
        <v>18</v>
      </c>
      <c r="F119" s="203">
        <v>0.23100000000000001</v>
      </c>
      <c r="G119" s="130">
        <v>109</v>
      </c>
      <c r="H119" s="130">
        <v>5</v>
      </c>
      <c r="I119" s="130">
        <v>111</v>
      </c>
      <c r="J119" s="130">
        <v>41</v>
      </c>
      <c r="K119" s="130">
        <v>7</v>
      </c>
      <c r="L119" s="130">
        <v>3</v>
      </c>
      <c r="M119" s="204">
        <v>49</v>
      </c>
      <c r="N119" s="171">
        <v>29</v>
      </c>
      <c r="O119" s="172">
        <v>165</v>
      </c>
      <c r="P119" s="170">
        <v>7.5</v>
      </c>
      <c r="Q119" s="130">
        <v>1</v>
      </c>
      <c r="R119" s="208"/>
      <c r="S119" s="208"/>
      <c r="T119" s="208"/>
      <c r="U119" s="208"/>
      <c r="V119" s="208"/>
      <c r="W119" s="208"/>
      <c r="X119" s="208"/>
      <c r="Y119" s="208"/>
      <c r="Z119" s="208"/>
      <c r="AA119">
        <v>1</v>
      </c>
      <c r="AB119">
        <v>1</v>
      </c>
      <c r="AC119">
        <v>2.2000000000000002</v>
      </c>
      <c r="AD119">
        <v>58</v>
      </c>
      <c r="AE119">
        <v>6</v>
      </c>
      <c r="AF119">
        <v>0.40300000000000002</v>
      </c>
      <c r="AG119">
        <v>157</v>
      </c>
      <c r="AH119">
        <v>2</v>
      </c>
      <c r="AI119">
        <v>98</v>
      </c>
      <c r="AJ119">
        <v>35</v>
      </c>
      <c r="AK119">
        <v>16</v>
      </c>
      <c r="AL119">
        <v>1</v>
      </c>
      <c r="AM119">
        <v>36</v>
      </c>
      <c r="AN119">
        <v>45</v>
      </c>
      <c r="AO119">
        <v>180</v>
      </c>
      <c r="AP119">
        <v>13.3</v>
      </c>
      <c r="AQ119" s="117">
        <v>0</v>
      </c>
      <c r="AR119" s="113">
        <v>1</v>
      </c>
      <c r="AS119" s="118">
        <v>1</v>
      </c>
      <c r="AT119">
        <v>0</v>
      </c>
      <c r="AU119">
        <v>0.43703668946679453</v>
      </c>
      <c r="AV119" s="117">
        <v>0.43703668946679453</v>
      </c>
      <c r="AW119" s="118">
        <v>0.56296331053320547</v>
      </c>
      <c r="AX119" s="117">
        <v>-0.57454082075777924</v>
      </c>
      <c r="AY119" s="118">
        <v>100</v>
      </c>
      <c r="AZ119">
        <v>0.77631469278674536</v>
      </c>
      <c r="CF119">
        <v>0.80976459815973445</v>
      </c>
      <c r="CG119">
        <v>0</v>
      </c>
      <c r="CH119">
        <v>1</v>
      </c>
      <c r="CI119">
        <v>50</v>
      </c>
      <c r="CJ119">
        <v>65</v>
      </c>
      <c r="CK119">
        <v>7.407407407407407E-2</v>
      </c>
      <c r="CL119">
        <v>0.32291666666666663</v>
      </c>
      <c r="CM119">
        <v>5.9799382716049284E-3</v>
      </c>
    </row>
    <row r="120" spans="1:91" x14ac:dyDescent="0.3">
      <c r="A120" s="129">
        <v>0</v>
      </c>
      <c r="B120" s="131">
        <v>0</v>
      </c>
      <c r="C120" s="170">
        <v>1.8</v>
      </c>
      <c r="D120" s="171">
        <v>53</v>
      </c>
      <c r="E120" s="130">
        <v>7</v>
      </c>
      <c r="F120" s="203">
        <v>1.512</v>
      </c>
      <c r="G120" s="130">
        <v>125</v>
      </c>
      <c r="H120" s="130">
        <v>2</v>
      </c>
      <c r="I120" s="130">
        <v>101</v>
      </c>
      <c r="J120" s="130">
        <v>39</v>
      </c>
      <c r="K120" s="130">
        <v>13</v>
      </c>
      <c r="L120" s="130">
        <v>2</v>
      </c>
      <c r="M120" s="204">
        <v>36</v>
      </c>
      <c r="N120" s="171">
        <v>32</v>
      </c>
      <c r="O120" s="172">
        <v>179</v>
      </c>
      <c r="P120" s="170">
        <v>11.8</v>
      </c>
      <c r="Q120" s="130">
        <v>1</v>
      </c>
      <c r="R120" s="208"/>
      <c r="S120" s="208"/>
      <c r="T120" s="208"/>
      <c r="U120" s="208"/>
      <c r="V120" s="208"/>
      <c r="W120" s="208"/>
      <c r="X120" s="208"/>
      <c r="Y120" s="208"/>
      <c r="Z120" s="208"/>
      <c r="AA120">
        <v>1</v>
      </c>
      <c r="AB120">
        <v>1</v>
      </c>
      <c r="AC120">
        <v>2.2000000000000002</v>
      </c>
      <c r="AD120">
        <v>62</v>
      </c>
      <c r="AE120">
        <v>8</v>
      </c>
      <c r="AF120">
        <v>0.879</v>
      </c>
      <c r="AG120">
        <v>118</v>
      </c>
      <c r="AH120">
        <v>3</v>
      </c>
      <c r="AI120">
        <v>108</v>
      </c>
      <c r="AJ120">
        <v>31</v>
      </c>
      <c r="AK120">
        <v>10</v>
      </c>
      <c r="AL120">
        <v>2</v>
      </c>
      <c r="AM120">
        <v>37</v>
      </c>
      <c r="AN120">
        <v>50</v>
      </c>
      <c r="AO120">
        <v>180</v>
      </c>
      <c r="AP120">
        <v>10.7</v>
      </c>
      <c r="AQ120" s="117">
        <v>0</v>
      </c>
      <c r="AR120" s="113">
        <v>1</v>
      </c>
      <c r="AS120" s="118">
        <v>1</v>
      </c>
      <c r="AT120">
        <v>0</v>
      </c>
      <c r="AU120">
        <v>0.66412055266742942</v>
      </c>
      <c r="AV120" s="117">
        <v>0.66412055266742942</v>
      </c>
      <c r="AW120" s="118">
        <v>0.33587944733257058</v>
      </c>
      <c r="AX120" s="117">
        <v>-1.0910029710993223</v>
      </c>
      <c r="AY120" s="118">
        <v>0</v>
      </c>
      <c r="AZ120">
        <v>1.9772586799866065</v>
      </c>
      <c r="CF120">
        <v>0.81562264198066858</v>
      </c>
      <c r="CG120">
        <v>1</v>
      </c>
      <c r="CH120">
        <v>0</v>
      </c>
      <c r="CI120">
        <v>51</v>
      </c>
      <c r="CJ120">
        <v>65</v>
      </c>
      <c r="CK120">
        <v>5.555555555555558E-2</v>
      </c>
      <c r="CL120">
        <v>0.32291666666666663</v>
      </c>
      <c r="CM120">
        <v>0</v>
      </c>
    </row>
    <row r="121" spans="1:91" x14ac:dyDescent="0.3">
      <c r="A121" s="129">
        <v>0</v>
      </c>
      <c r="B121" s="131">
        <v>0</v>
      </c>
      <c r="C121" s="170">
        <v>3.6</v>
      </c>
      <c r="D121" s="171">
        <v>96</v>
      </c>
      <c r="E121" s="130">
        <v>1</v>
      </c>
      <c r="F121" s="203">
        <v>0.83099999999999996</v>
      </c>
      <c r="G121" s="130">
        <v>199</v>
      </c>
      <c r="H121" s="130">
        <v>3</v>
      </c>
      <c r="I121" s="130">
        <v>109</v>
      </c>
      <c r="J121" s="130">
        <v>44</v>
      </c>
      <c r="K121" s="130">
        <v>10</v>
      </c>
      <c r="L121" s="130">
        <v>4</v>
      </c>
      <c r="M121" s="204">
        <v>24</v>
      </c>
      <c r="N121" s="171">
        <v>65</v>
      </c>
      <c r="O121" s="172">
        <v>168</v>
      </c>
      <c r="P121" s="170">
        <v>11.4</v>
      </c>
      <c r="Q121" s="130">
        <v>1</v>
      </c>
      <c r="R121" s="208"/>
      <c r="S121" s="208"/>
      <c r="T121" s="208"/>
      <c r="U121" s="208"/>
      <c r="V121" s="208"/>
      <c r="W121" s="208"/>
      <c r="X121" s="208"/>
      <c r="Y121" s="208"/>
      <c r="Z121" s="208"/>
      <c r="AA121">
        <v>1</v>
      </c>
      <c r="AB121">
        <v>1</v>
      </c>
      <c r="AC121">
        <v>2.2999999999999998</v>
      </c>
      <c r="AD121">
        <v>65</v>
      </c>
      <c r="AE121">
        <v>9</v>
      </c>
      <c r="AF121">
        <v>0.27500000000000002</v>
      </c>
      <c r="AG121">
        <v>139</v>
      </c>
      <c r="AH121">
        <v>1</v>
      </c>
      <c r="AI121">
        <v>124</v>
      </c>
      <c r="AJ121">
        <v>34</v>
      </c>
      <c r="AK121">
        <v>11</v>
      </c>
      <c r="AL121">
        <v>2</v>
      </c>
      <c r="AM121">
        <v>40</v>
      </c>
      <c r="AN121">
        <v>59</v>
      </c>
      <c r="AO121">
        <v>174</v>
      </c>
      <c r="AP121">
        <v>11.4</v>
      </c>
      <c r="AQ121" s="117">
        <v>0</v>
      </c>
      <c r="AR121" s="113">
        <v>1</v>
      </c>
      <c r="AS121" s="118">
        <v>1</v>
      </c>
      <c r="AT121">
        <v>0</v>
      </c>
      <c r="AU121">
        <v>0.28893077277585621</v>
      </c>
      <c r="AV121" s="117">
        <v>0.28893077277585621</v>
      </c>
      <c r="AW121" s="118">
        <v>0.71106922722414379</v>
      </c>
      <c r="AX121" s="117">
        <v>-0.34098548792126793</v>
      </c>
      <c r="AY121" s="118">
        <v>100</v>
      </c>
      <c r="AZ121">
        <v>0.40633283190130126</v>
      </c>
      <c r="CF121">
        <v>0.81727594444418938</v>
      </c>
      <c r="CG121">
        <v>0</v>
      </c>
      <c r="CH121">
        <v>1</v>
      </c>
      <c r="CI121">
        <v>51</v>
      </c>
      <c r="CJ121">
        <v>66</v>
      </c>
      <c r="CK121">
        <v>5.555555555555558E-2</v>
      </c>
      <c r="CL121">
        <v>0.3125</v>
      </c>
      <c r="CM121">
        <v>0</v>
      </c>
    </row>
    <row r="122" spans="1:91" x14ac:dyDescent="0.3">
      <c r="A122" s="129">
        <v>0</v>
      </c>
      <c r="B122" s="131">
        <v>0</v>
      </c>
      <c r="C122" s="170">
        <v>1.9</v>
      </c>
      <c r="D122" s="171">
        <v>56</v>
      </c>
      <c r="E122" s="130">
        <v>4</v>
      </c>
      <c r="F122" s="203">
        <v>0.123</v>
      </c>
      <c r="G122" s="130">
        <v>113</v>
      </c>
      <c r="H122" s="130">
        <v>3</v>
      </c>
      <c r="I122" s="130">
        <v>132</v>
      </c>
      <c r="J122" s="130">
        <v>45</v>
      </c>
      <c r="K122" s="130">
        <v>6</v>
      </c>
      <c r="L122" s="130">
        <v>3</v>
      </c>
      <c r="M122" s="204">
        <v>31</v>
      </c>
      <c r="N122" s="171">
        <v>36</v>
      </c>
      <c r="O122" s="172">
        <v>167</v>
      </c>
      <c r="P122" s="170">
        <v>7.2</v>
      </c>
      <c r="Q122" s="130">
        <v>0</v>
      </c>
      <c r="R122" s="208"/>
      <c r="S122" s="208"/>
      <c r="T122" s="208"/>
      <c r="U122" s="208"/>
      <c r="V122" s="208"/>
      <c r="W122" s="208"/>
      <c r="X122" s="208"/>
      <c r="Y122" s="208"/>
      <c r="Z122" s="208"/>
      <c r="AA122">
        <v>1</v>
      </c>
      <c r="AB122">
        <v>1</v>
      </c>
      <c r="AC122">
        <v>2.4</v>
      </c>
      <c r="AD122">
        <v>58</v>
      </c>
      <c r="AE122">
        <v>2</v>
      </c>
      <c r="AF122">
        <v>1.3360000000000001</v>
      </c>
      <c r="AG122">
        <v>150</v>
      </c>
      <c r="AH122">
        <v>2</v>
      </c>
      <c r="AI122">
        <v>98</v>
      </c>
      <c r="AJ122">
        <v>38</v>
      </c>
      <c r="AK122">
        <v>9</v>
      </c>
      <c r="AL122">
        <v>2</v>
      </c>
      <c r="AM122">
        <v>47</v>
      </c>
      <c r="AN122">
        <v>41</v>
      </c>
      <c r="AO122">
        <v>183</v>
      </c>
      <c r="AP122">
        <v>11.4</v>
      </c>
      <c r="AQ122" s="117">
        <v>0</v>
      </c>
      <c r="AR122" s="113">
        <v>1</v>
      </c>
      <c r="AS122" s="118">
        <v>1</v>
      </c>
      <c r="AT122">
        <v>0</v>
      </c>
      <c r="AU122">
        <v>0.37698418690518343</v>
      </c>
      <c r="AV122" s="117">
        <v>0.37698418690518343</v>
      </c>
      <c r="AW122" s="118">
        <v>0.62301581309481657</v>
      </c>
      <c r="AX122" s="117">
        <v>-0.47318337834214041</v>
      </c>
      <c r="AY122" s="118">
        <v>100</v>
      </c>
      <c r="AZ122">
        <v>0.60509569577780575</v>
      </c>
      <c r="CF122">
        <v>0.82161534369974554</v>
      </c>
      <c r="CG122">
        <v>0</v>
      </c>
      <c r="CH122">
        <v>1</v>
      </c>
      <c r="CI122">
        <v>51</v>
      </c>
      <c r="CJ122">
        <v>67</v>
      </c>
      <c r="CK122">
        <v>5.555555555555558E-2</v>
      </c>
      <c r="CL122">
        <v>0.30208333333333337</v>
      </c>
      <c r="CM122">
        <v>0</v>
      </c>
    </row>
    <row r="123" spans="1:91" x14ac:dyDescent="0.3">
      <c r="A123" s="129">
        <v>1</v>
      </c>
      <c r="B123" s="131">
        <v>1</v>
      </c>
      <c r="C123" s="170">
        <v>3.3</v>
      </c>
      <c r="D123" s="171">
        <v>79</v>
      </c>
      <c r="E123" s="130">
        <v>7</v>
      </c>
      <c r="F123" s="203">
        <v>0.13100000000000001</v>
      </c>
      <c r="G123" s="130">
        <v>284</v>
      </c>
      <c r="H123" s="130">
        <v>4</v>
      </c>
      <c r="I123" s="130">
        <v>137</v>
      </c>
      <c r="J123" s="130">
        <v>38</v>
      </c>
      <c r="K123" s="130">
        <v>15</v>
      </c>
      <c r="L123" s="130">
        <v>5</v>
      </c>
      <c r="M123" s="204">
        <v>39</v>
      </c>
      <c r="N123" s="171">
        <v>39</v>
      </c>
      <c r="O123" s="172">
        <v>185</v>
      </c>
      <c r="P123" s="170">
        <v>20.399999999999999</v>
      </c>
      <c r="Q123" s="130">
        <v>0</v>
      </c>
      <c r="R123" s="208"/>
      <c r="S123" s="208"/>
      <c r="T123" s="208"/>
      <c r="U123" s="208"/>
      <c r="V123" s="208"/>
      <c r="W123" s="208"/>
      <c r="X123" s="208"/>
      <c r="Y123" s="208"/>
      <c r="Z123" s="208"/>
      <c r="AA123">
        <v>1</v>
      </c>
      <c r="AB123">
        <v>1</v>
      </c>
      <c r="AC123">
        <v>2.4</v>
      </c>
      <c r="AD123">
        <v>58</v>
      </c>
      <c r="AE123">
        <v>6</v>
      </c>
      <c r="AF123">
        <v>1.623</v>
      </c>
      <c r="AG123">
        <v>209</v>
      </c>
      <c r="AH123">
        <v>1</v>
      </c>
      <c r="AI123">
        <v>88</v>
      </c>
      <c r="AJ123">
        <v>45</v>
      </c>
      <c r="AK123">
        <v>10</v>
      </c>
      <c r="AL123">
        <v>3</v>
      </c>
      <c r="AM123">
        <v>38</v>
      </c>
      <c r="AN123">
        <v>45</v>
      </c>
      <c r="AO123">
        <v>187</v>
      </c>
      <c r="AP123">
        <v>15.4</v>
      </c>
      <c r="AQ123" s="117">
        <v>0</v>
      </c>
      <c r="AR123" s="113">
        <v>1</v>
      </c>
      <c r="AS123" s="118">
        <v>1</v>
      </c>
      <c r="AT123">
        <v>0</v>
      </c>
      <c r="AU123">
        <v>0.26174110643437964</v>
      </c>
      <c r="AV123" s="117">
        <v>0.26174110643437964</v>
      </c>
      <c r="AW123" s="118">
        <v>0.73825889356562036</v>
      </c>
      <c r="AX123" s="117">
        <v>-0.30346071160964422</v>
      </c>
      <c r="AY123" s="118">
        <v>100</v>
      </c>
      <c r="AZ123">
        <v>0.35453837226427498</v>
      </c>
      <c r="CF123">
        <v>0.82173148239224592</v>
      </c>
      <c r="CG123">
        <v>0</v>
      </c>
      <c r="CH123">
        <v>1</v>
      </c>
      <c r="CI123">
        <v>51</v>
      </c>
      <c r="CJ123">
        <v>68</v>
      </c>
      <c r="CK123">
        <v>5.555555555555558E-2</v>
      </c>
      <c r="CL123">
        <v>0.29166666666666663</v>
      </c>
      <c r="CM123">
        <v>0</v>
      </c>
    </row>
    <row r="124" spans="1:91" x14ac:dyDescent="0.3">
      <c r="A124" s="129">
        <v>1</v>
      </c>
      <c r="B124" s="131">
        <v>1</v>
      </c>
      <c r="C124" s="170">
        <v>1.9</v>
      </c>
      <c r="D124" s="171">
        <v>64</v>
      </c>
      <c r="E124" s="130">
        <v>5</v>
      </c>
      <c r="F124" s="203">
        <v>1.5389999999999999</v>
      </c>
      <c r="G124" s="130">
        <v>115</v>
      </c>
      <c r="H124" s="130">
        <v>4</v>
      </c>
      <c r="I124" s="130">
        <v>72</v>
      </c>
      <c r="J124" s="130">
        <v>36</v>
      </c>
      <c r="K124" s="130">
        <v>8</v>
      </c>
      <c r="L124" s="130">
        <v>2</v>
      </c>
      <c r="M124" s="204">
        <v>35</v>
      </c>
      <c r="N124" s="171">
        <v>50</v>
      </c>
      <c r="O124" s="172">
        <v>183</v>
      </c>
      <c r="P124" s="170">
        <v>9.8000000000000007</v>
      </c>
      <c r="Q124" s="130">
        <v>1</v>
      </c>
      <c r="R124" s="208"/>
      <c r="S124" s="208"/>
      <c r="T124" s="208"/>
      <c r="U124" s="208"/>
      <c r="V124" s="208"/>
      <c r="W124" s="208"/>
      <c r="X124" s="208"/>
      <c r="Y124" s="208"/>
      <c r="Z124" s="208"/>
      <c r="AA124">
        <v>1</v>
      </c>
      <c r="AB124">
        <v>1</v>
      </c>
      <c r="AC124">
        <v>2.4</v>
      </c>
      <c r="AD124">
        <v>65</v>
      </c>
      <c r="AE124">
        <v>3</v>
      </c>
      <c r="AF124">
        <v>0.159</v>
      </c>
      <c r="AG124">
        <v>144</v>
      </c>
      <c r="AH124">
        <v>2</v>
      </c>
      <c r="AI124">
        <v>85</v>
      </c>
      <c r="AJ124">
        <v>47</v>
      </c>
      <c r="AK124">
        <v>14</v>
      </c>
      <c r="AL124">
        <v>3</v>
      </c>
      <c r="AM124">
        <v>27</v>
      </c>
      <c r="AN124">
        <v>59</v>
      </c>
      <c r="AO124">
        <v>174</v>
      </c>
      <c r="AP124">
        <v>11.1</v>
      </c>
      <c r="AQ124" s="117">
        <v>0</v>
      </c>
      <c r="AR124" s="113">
        <v>1</v>
      </c>
      <c r="AS124" s="118">
        <v>1</v>
      </c>
      <c r="AT124">
        <v>0</v>
      </c>
      <c r="AU124">
        <v>0.13341217017834195</v>
      </c>
      <c r="AV124" s="117">
        <v>0.13341217017834195</v>
      </c>
      <c r="AW124" s="118">
        <v>0.86658782982165805</v>
      </c>
      <c r="AX124" s="117">
        <v>-0.14319181336868814</v>
      </c>
      <c r="AY124" s="118">
        <v>100</v>
      </c>
      <c r="AZ124">
        <v>0.1539511236914069</v>
      </c>
      <c r="CF124">
        <v>0.83494769890641807</v>
      </c>
      <c r="CG124">
        <v>0</v>
      </c>
      <c r="CH124">
        <v>1</v>
      </c>
      <c r="CI124">
        <v>51</v>
      </c>
      <c r="CJ124">
        <v>69</v>
      </c>
      <c r="CK124">
        <v>5.555555555555558E-2</v>
      </c>
      <c r="CL124">
        <v>0.28125</v>
      </c>
      <c r="CM124">
        <v>0</v>
      </c>
    </row>
    <row r="125" spans="1:91" x14ac:dyDescent="0.3">
      <c r="A125" s="129">
        <v>1</v>
      </c>
      <c r="B125" s="131">
        <v>1</v>
      </c>
      <c r="C125" s="170">
        <v>2.9</v>
      </c>
      <c r="D125" s="171">
        <v>67</v>
      </c>
      <c r="E125" s="130">
        <v>9</v>
      </c>
      <c r="F125" s="203">
        <v>0.63700000000000001</v>
      </c>
      <c r="G125" s="130">
        <v>188</v>
      </c>
      <c r="H125" s="130">
        <v>4</v>
      </c>
      <c r="I125" s="130">
        <v>76</v>
      </c>
      <c r="J125" s="130">
        <v>30</v>
      </c>
      <c r="K125" s="130">
        <v>12</v>
      </c>
      <c r="L125" s="130">
        <v>1</v>
      </c>
      <c r="M125" s="204">
        <v>37</v>
      </c>
      <c r="N125" s="171">
        <v>49</v>
      </c>
      <c r="O125" s="172">
        <v>190</v>
      </c>
      <c r="P125" s="170">
        <v>16.2</v>
      </c>
      <c r="Q125" s="130">
        <v>0</v>
      </c>
      <c r="R125" s="208"/>
      <c r="S125" s="208"/>
      <c r="T125" s="208"/>
      <c r="U125" s="208"/>
      <c r="V125" s="208"/>
      <c r="W125" s="208"/>
      <c r="X125" s="208"/>
      <c r="Y125" s="208"/>
      <c r="Z125" s="208"/>
      <c r="AA125">
        <v>1</v>
      </c>
      <c r="AB125">
        <v>1</v>
      </c>
      <c r="AC125">
        <v>2.5</v>
      </c>
      <c r="AD125">
        <v>61</v>
      </c>
      <c r="AE125">
        <v>7</v>
      </c>
      <c r="AF125">
        <v>0.96</v>
      </c>
      <c r="AG125">
        <v>213</v>
      </c>
      <c r="AH125">
        <v>2</v>
      </c>
      <c r="AI125">
        <v>101</v>
      </c>
      <c r="AJ125">
        <v>30</v>
      </c>
      <c r="AK125">
        <v>10</v>
      </c>
      <c r="AL125">
        <v>5</v>
      </c>
      <c r="AM125">
        <v>39</v>
      </c>
      <c r="AN125">
        <v>43</v>
      </c>
      <c r="AO125">
        <v>173</v>
      </c>
      <c r="AP125">
        <v>13.1</v>
      </c>
      <c r="AQ125" s="117">
        <v>1</v>
      </c>
      <c r="AR125" s="113">
        <v>0</v>
      </c>
      <c r="AS125" s="118">
        <v>1</v>
      </c>
      <c r="AT125">
        <v>1</v>
      </c>
      <c r="AU125">
        <v>0.44940625012437563</v>
      </c>
      <c r="AV125" s="117">
        <v>0.44940625012437563</v>
      </c>
      <c r="AW125" s="118">
        <v>0.55059374987562437</v>
      </c>
      <c r="AX125" s="117">
        <v>-0.79982801161872852</v>
      </c>
      <c r="AY125" s="118">
        <v>0</v>
      </c>
      <c r="AZ125">
        <v>1.2251581942245897</v>
      </c>
      <c r="CF125">
        <v>0.83560577585171236</v>
      </c>
      <c r="CG125">
        <v>0</v>
      </c>
      <c r="CH125">
        <v>1</v>
      </c>
      <c r="CI125">
        <v>51</v>
      </c>
      <c r="CJ125">
        <v>70</v>
      </c>
      <c r="CK125">
        <v>5.555555555555558E-2</v>
      </c>
      <c r="CL125">
        <v>0.27083333333333337</v>
      </c>
      <c r="CM125">
        <v>0</v>
      </c>
    </row>
    <row r="126" spans="1:91" x14ac:dyDescent="0.3">
      <c r="A126" s="129">
        <v>1</v>
      </c>
      <c r="B126" s="131">
        <v>1</v>
      </c>
      <c r="C126" s="170">
        <v>2.2999999999999998</v>
      </c>
      <c r="D126" s="171">
        <v>65</v>
      </c>
      <c r="E126" s="130">
        <v>9</v>
      </c>
      <c r="F126" s="203">
        <v>0.27500000000000002</v>
      </c>
      <c r="G126" s="130">
        <v>139</v>
      </c>
      <c r="H126" s="130">
        <v>1</v>
      </c>
      <c r="I126" s="130">
        <v>124</v>
      </c>
      <c r="J126" s="130">
        <v>34</v>
      </c>
      <c r="K126" s="130">
        <v>11</v>
      </c>
      <c r="L126" s="130">
        <v>2</v>
      </c>
      <c r="M126" s="204">
        <v>40</v>
      </c>
      <c r="N126" s="171">
        <v>59</v>
      </c>
      <c r="O126" s="172">
        <v>174</v>
      </c>
      <c r="P126" s="170">
        <v>11.4</v>
      </c>
      <c r="Q126" s="130">
        <v>0</v>
      </c>
      <c r="R126" s="208"/>
      <c r="S126" s="208"/>
      <c r="T126" s="208"/>
      <c r="U126" s="208"/>
      <c r="V126" s="208"/>
      <c r="W126" s="208"/>
      <c r="X126" s="208"/>
      <c r="Y126" s="208"/>
      <c r="Z126" s="208"/>
      <c r="AA126">
        <v>1</v>
      </c>
      <c r="AB126">
        <v>1</v>
      </c>
      <c r="AC126">
        <v>2.5</v>
      </c>
      <c r="AD126">
        <v>70</v>
      </c>
      <c r="AE126">
        <v>5</v>
      </c>
      <c r="AF126">
        <v>0.29099999999999998</v>
      </c>
      <c r="AG126">
        <v>182</v>
      </c>
      <c r="AH126">
        <v>3</v>
      </c>
      <c r="AI126">
        <v>132</v>
      </c>
      <c r="AJ126">
        <v>31</v>
      </c>
      <c r="AK126">
        <v>6</v>
      </c>
      <c r="AL126">
        <v>2</v>
      </c>
      <c r="AM126">
        <v>35</v>
      </c>
      <c r="AN126">
        <v>74</v>
      </c>
      <c r="AO126">
        <v>173</v>
      </c>
      <c r="AP126">
        <v>14</v>
      </c>
      <c r="AQ126" s="117">
        <v>1</v>
      </c>
      <c r="AR126" s="113">
        <v>0</v>
      </c>
      <c r="AS126" s="118">
        <v>1</v>
      </c>
      <c r="AT126">
        <v>1</v>
      </c>
      <c r="AU126">
        <v>0.38762048992248843</v>
      </c>
      <c r="AV126" s="117">
        <v>0.38762048992248843</v>
      </c>
      <c r="AW126" s="118">
        <v>0.61237951007751157</v>
      </c>
      <c r="AX126" s="117">
        <v>-0.94772853678564395</v>
      </c>
      <c r="AY126" s="118">
        <v>0</v>
      </c>
      <c r="AZ126">
        <v>1.5798429804367866</v>
      </c>
      <c r="CF126">
        <v>0.83632128290105512</v>
      </c>
      <c r="CG126">
        <v>0</v>
      </c>
      <c r="CH126">
        <v>1</v>
      </c>
      <c r="CI126">
        <v>51</v>
      </c>
      <c r="CJ126">
        <v>71</v>
      </c>
      <c r="CK126">
        <v>5.555555555555558E-2</v>
      </c>
      <c r="CL126">
        <v>0.26041666666666663</v>
      </c>
      <c r="CM126">
        <v>0</v>
      </c>
    </row>
    <row r="127" spans="1:91" x14ac:dyDescent="0.3">
      <c r="A127" s="129">
        <v>1</v>
      </c>
      <c r="B127" s="131">
        <v>1</v>
      </c>
      <c r="C127" s="170">
        <v>3.2</v>
      </c>
      <c r="D127" s="171">
        <v>89</v>
      </c>
      <c r="E127" s="130">
        <v>6</v>
      </c>
      <c r="F127" s="203">
        <v>0.71099999999999997</v>
      </c>
      <c r="G127" s="130">
        <v>232</v>
      </c>
      <c r="H127" s="130">
        <v>4</v>
      </c>
      <c r="I127" s="130">
        <v>99</v>
      </c>
      <c r="J127" s="130">
        <v>47</v>
      </c>
      <c r="K127" s="130">
        <v>13</v>
      </c>
      <c r="L127" s="130">
        <v>3</v>
      </c>
      <c r="M127" s="204">
        <v>37</v>
      </c>
      <c r="N127" s="171">
        <v>89</v>
      </c>
      <c r="O127" s="172">
        <v>193</v>
      </c>
      <c r="P127" s="170">
        <v>18.3</v>
      </c>
      <c r="Q127" s="130">
        <v>0</v>
      </c>
      <c r="R127" s="208"/>
      <c r="S127" s="208"/>
      <c r="T127" s="208"/>
      <c r="U127" s="208"/>
      <c r="V127" s="208"/>
      <c r="W127" s="208"/>
      <c r="X127" s="208"/>
      <c r="Y127" s="208"/>
      <c r="Z127" s="208"/>
      <c r="AA127">
        <v>1</v>
      </c>
      <c r="AB127">
        <v>1</v>
      </c>
      <c r="AC127">
        <v>2.6</v>
      </c>
      <c r="AD127">
        <v>67</v>
      </c>
      <c r="AE127">
        <v>8</v>
      </c>
      <c r="AF127">
        <v>4.4999999999999998E-2</v>
      </c>
      <c r="AG127">
        <v>187</v>
      </c>
      <c r="AH127">
        <v>0</v>
      </c>
      <c r="AI127">
        <v>73</v>
      </c>
      <c r="AJ127">
        <v>29</v>
      </c>
      <c r="AK127">
        <v>13</v>
      </c>
      <c r="AL127">
        <v>1</v>
      </c>
      <c r="AM127">
        <v>41</v>
      </c>
      <c r="AN127">
        <v>45</v>
      </c>
      <c r="AO127">
        <v>192</v>
      </c>
      <c r="AP127">
        <v>16.2</v>
      </c>
      <c r="AQ127" s="117">
        <v>1</v>
      </c>
      <c r="AR127" s="113">
        <v>0</v>
      </c>
      <c r="AS127" s="118">
        <v>1</v>
      </c>
      <c r="AT127">
        <v>1</v>
      </c>
      <c r="AU127">
        <v>0.38275760518155505</v>
      </c>
      <c r="AV127" s="117">
        <v>0.38275760518155505</v>
      </c>
      <c r="AW127" s="118">
        <v>0.61724239481844489</v>
      </c>
      <c r="AX127" s="117">
        <v>-0.96035337480097571</v>
      </c>
      <c r="AY127" s="118">
        <v>0</v>
      </c>
      <c r="AZ127">
        <v>1.612619544229998</v>
      </c>
      <c r="CF127">
        <v>0.84469833342550171</v>
      </c>
      <c r="CG127">
        <v>0</v>
      </c>
      <c r="CH127">
        <v>1</v>
      </c>
      <c r="CI127">
        <v>51</v>
      </c>
      <c r="CJ127">
        <v>72</v>
      </c>
      <c r="CK127">
        <v>5.555555555555558E-2</v>
      </c>
      <c r="CL127">
        <v>0.25</v>
      </c>
      <c r="CM127">
        <v>0</v>
      </c>
    </row>
    <row r="128" spans="1:91" x14ac:dyDescent="0.3">
      <c r="A128" s="129">
        <v>1</v>
      </c>
      <c r="B128" s="131">
        <v>1</v>
      </c>
      <c r="C128" s="170">
        <v>1.8</v>
      </c>
      <c r="D128" s="171">
        <v>53</v>
      </c>
      <c r="E128" s="130">
        <v>10</v>
      </c>
      <c r="F128" s="203">
        <v>1.2</v>
      </c>
      <c r="G128" s="130">
        <v>83</v>
      </c>
      <c r="H128" s="130">
        <v>2</v>
      </c>
      <c r="I128" s="130">
        <v>90</v>
      </c>
      <c r="J128" s="130">
        <v>33</v>
      </c>
      <c r="K128" s="130">
        <v>8</v>
      </c>
      <c r="L128" s="130">
        <v>2</v>
      </c>
      <c r="M128" s="204">
        <v>39</v>
      </c>
      <c r="N128" s="171">
        <v>109</v>
      </c>
      <c r="O128" s="172">
        <v>179</v>
      </c>
      <c r="P128" s="170">
        <v>8.6999999999999993</v>
      </c>
      <c r="Q128" s="130">
        <v>1</v>
      </c>
      <c r="R128" s="208"/>
      <c r="S128" s="208"/>
      <c r="T128" s="208"/>
      <c r="U128" s="208"/>
      <c r="V128" s="208"/>
      <c r="W128" s="208"/>
      <c r="X128" s="208"/>
      <c r="Y128" s="208"/>
      <c r="Z128" s="208"/>
      <c r="AA128">
        <v>1</v>
      </c>
      <c r="AB128">
        <v>1</v>
      </c>
      <c r="AC128">
        <v>2.6</v>
      </c>
      <c r="AD128">
        <v>70</v>
      </c>
      <c r="AE128">
        <v>6</v>
      </c>
      <c r="AF128">
        <v>0.82799999999999996</v>
      </c>
      <c r="AG128">
        <v>213</v>
      </c>
      <c r="AH128">
        <v>3</v>
      </c>
      <c r="AI128">
        <v>105</v>
      </c>
      <c r="AJ128">
        <v>37</v>
      </c>
      <c r="AK128">
        <v>15</v>
      </c>
      <c r="AL128">
        <v>2</v>
      </c>
      <c r="AM128">
        <v>37</v>
      </c>
      <c r="AN128">
        <v>75</v>
      </c>
      <c r="AO128">
        <v>176</v>
      </c>
      <c r="AP128">
        <v>14.8</v>
      </c>
      <c r="AQ128" s="117">
        <v>1</v>
      </c>
      <c r="AR128" s="113">
        <v>0</v>
      </c>
      <c r="AS128" s="118">
        <v>1</v>
      </c>
      <c r="AT128">
        <v>1</v>
      </c>
      <c r="AU128">
        <v>0.67558220704017669</v>
      </c>
      <c r="AV128" s="117">
        <v>0.67558220704017669</v>
      </c>
      <c r="AW128" s="118">
        <v>0.32441779295982331</v>
      </c>
      <c r="AX128" s="117">
        <v>-0.39218043092553445</v>
      </c>
      <c r="AY128" s="118">
        <v>100</v>
      </c>
      <c r="AZ128">
        <v>0.480204762024661</v>
      </c>
      <c r="CF128">
        <v>0.84675276372709551</v>
      </c>
      <c r="CG128">
        <v>0</v>
      </c>
      <c r="CH128">
        <v>1</v>
      </c>
      <c r="CI128">
        <v>51</v>
      </c>
      <c r="CJ128">
        <v>73</v>
      </c>
      <c r="CK128">
        <v>5.555555555555558E-2</v>
      </c>
      <c r="CL128">
        <v>0.23958333333333337</v>
      </c>
      <c r="CM128">
        <v>0</v>
      </c>
    </row>
    <row r="129" spans="1:91" x14ac:dyDescent="0.3">
      <c r="A129" s="129">
        <v>0</v>
      </c>
      <c r="B129" s="131">
        <v>0</v>
      </c>
      <c r="C129" s="170">
        <v>1.8</v>
      </c>
      <c r="D129" s="171">
        <v>44</v>
      </c>
      <c r="E129" s="130">
        <v>14</v>
      </c>
      <c r="F129" s="203">
        <v>1.2270000000000001</v>
      </c>
      <c r="G129" s="130">
        <v>100</v>
      </c>
      <c r="H129" s="130">
        <v>5</v>
      </c>
      <c r="I129" s="130">
        <v>98</v>
      </c>
      <c r="J129" s="130">
        <v>37</v>
      </c>
      <c r="K129" s="130">
        <v>10</v>
      </c>
      <c r="L129" s="130">
        <v>4</v>
      </c>
      <c r="M129" s="204">
        <v>41</v>
      </c>
      <c r="N129" s="171">
        <v>20</v>
      </c>
      <c r="O129" s="172">
        <v>180</v>
      </c>
      <c r="P129" s="170">
        <v>9.1</v>
      </c>
      <c r="Q129" s="130">
        <v>1</v>
      </c>
      <c r="R129" s="208"/>
      <c r="S129" s="208"/>
      <c r="T129" s="208"/>
      <c r="U129" s="208"/>
      <c r="V129" s="208"/>
      <c r="W129" s="208"/>
      <c r="X129" s="208"/>
      <c r="Y129" s="208"/>
      <c r="Z129" s="208"/>
      <c r="AA129">
        <v>1</v>
      </c>
      <c r="AB129">
        <v>1</v>
      </c>
      <c r="AC129">
        <v>2.6</v>
      </c>
      <c r="AD129">
        <v>71</v>
      </c>
      <c r="AE129">
        <v>13</v>
      </c>
      <c r="AF129">
        <v>0.121</v>
      </c>
      <c r="AG129">
        <v>116</v>
      </c>
      <c r="AH129">
        <v>0</v>
      </c>
      <c r="AI129">
        <v>82</v>
      </c>
      <c r="AJ129">
        <v>34</v>
      </c>
      <c r="AK129">
        <v>8</v>
      </c>
      <c r="AL129">
        <v>2</v>
      </c>
      <c r="AM129">
        <v>47</v>
      </c>
      <c r="AN129">
        <v>51</v>
      </c>
      <c r="AO129">
        <v>193</v>
      </c>
      <c r="AP129">
        <v>12.2</v>
      </c>
      <c r="AQ129" s="117">
        <v>0</v>
      </c>
      <c r="AR129" s="113">
        <v>1</v>
      </c>
      <c r="AS129" s="118">
        <v>1</v>
      </c>
      <c r="AT129">
        <v>0</v>
      </c>
      <c r="AU129">
        <v>0.27540423350387822</v>
      </c>
      <c r="AV129" s="117">
        <v>0.27540423350387822</v>
      </c>
      <c r="AW129" s="118">
        <v>0.72459576649612178</v>
      </c>
      <c r="AX129" s="117">
        <v>-0.32214134307739184</v>
      </c>
      <c r="AY129" s="118">
        <v>100</v>
      </c>
      <c r="AZ129">
        <v>0.38007982690215214</v>
      </c>
      <c r="CF129">
        <v>0.85441159790081866</v>
      </c>
      <c r="CG129">
        <v>0</v>
      </c>
      <c r="CH129">
        <v>1</v>
      </c>
      <c r="CI129">
        <v>51</v>
      </c>
      <c r="CJ129">
        <v>74</v>
      </c>
      <c r="CK129">
        <v>5.555555555555558E-2</v>
      </c>
      <c r="CL129">
        <v>0.22916666666666663</v>
      </c>
      <c r="CM129">
        <v>0</v>
      </c>
    </row>
    <row r="130" spans="1:91" x14ac:dyDescent="0.3">
      <c r="A130" s="129">
        <v>0</v>
      </c>
      <c r="B130" s="131">
        <v>0</v>
      </c>
      <c r="C130" s="170">
        <v>1.8</v>
      </c>
      <c r="D130" s="171">
        <v>46</v>
      </c>
      <c r="E130" s="130">
        <v>7</v>
      </c>
      <c r="F130" s="203">
        <v>1.9630000000000001</v>
      </c>
      <c r="G130" s="130">
        <v>113</v>
      </c>
      <c r="H130" s="130">
        <v>4</v>
      </c>
      <c r="I130" s="130">
        <v>85</v>
      </c>
      <c r="J130" s="130">
        <v>28</v>
      </c>
      <c r="K130" s="130">
        <v>10</v>
      </c>
      <c r="L130" s="130">
        <v>1</v>
      </c>
      <c r="M130" s="204">
        <v>39</v>
      </c>
      <c r="N130" s="171">
        <v>22</v>
      </c>
      <c r="O130" s="172">
        <v>181</v>
      </c>
      <c r="P130" s="170">
        <v>9.6999999999999993</v>
      </c>
      <c r="Q130" s="130">
        <v>1</v>
      </c>
      <c r="R130" s="208"/>
      <c r="S130" s="208"/>
      <c r="T130" s="208"/>
      <c r="U130" s="208"/>
      <c r="V130" s="208"/>
      <c r="W130" s="208"/>
      <c r="X130" s="208"/>
      <c r="Y130" s="208"/>
      <c r="Z130" s="208"/>
      <c r="AA130">
        <v>1</v>
      </c>
      <c r="AB130">
        <v>1</v>
      </c>
      <c r="AC130">
        <v>2.7</v>
      </c>
      <c r="AD130">
        <v>62</v>
      </c>
      <c r="AE130">
        <v>6</v>
      </c>
      <c r="AF130">
        <v>2.0190000000000001</v>
      </c>
      <c r="AG130">
        <v>238</v>
      </c>
      <c r="AH130">
        <v>0</v>
      </c>
      <c r="AI130">
        <v>77</v>
      </c>
      <c r="AJ130">
        <v>32</v>
      </c>
      <c r="AK130">
        <v>15</v>
      </c>
      <c r="AL130">
        <v>4</v>
      </c>
      <c r="AM130">
        <v>37</v>
      </c>
      <c r="AN130">
        <v>40</v>
      </c>
      <c r="AO130">
        <v>192</v>
      </c>
      <c r="AP130">
        <v>18.5</v>
      </c>
      <c r="AQ130" s="117">
        <v>1</v>
      </c>
      <c r="AR130" s="113">
        <v>0</v>
      </c>
      <c r="AS130" s="118">
        <v>1</v>
      </c>
      <c r="AT130">
        <v>1</v>
      </c>
      <c r="AU130">
        <v>0.6149620131768353</v>
      </c>
      <c r="AV130" s="117">
        <v>0.6149620131768353</v>
      </c>
      <c r="AW130" s="118">
        <v>0.3850379868231647</v>
      </c>
      <c r="AX130" s="117">
        <v>-0.48619478027542845</v>
      </c>
      <c r="AY130" s="118">
        <v>100</v>
      </c>
      <c r="AZ130">
        <v>0.62611670082529991</v>
      </c>
      <c r="CF130">
        <v>0.85646777850033406</v>
      </c>
      <c r="CG130">
        <v>0</v>
      </c>
      <c r="CH130">
        <v>1</v>
      </c>
      <c r="CI130">
        <v>51</v>
      </c>
      <c r="CJ130">
        <v>75</v>
      </c>
      <c r="CK130">
        <v>5.555555555555558E-2</v>
      </c>
      <c r="CL130">
        <v>0.21875</v>
      </c>
      <c r="CM130">
        <v>0</v>
      </c>
    </row>
    <row r="131" spans="1:91" x14ac:dyDescent="0.3">
      <c r="A131" s="129">
        <v>0</v>
      </c>
      <c r="B131" s="131">
        <v>0</v>
      </c>
      <c r="C131" s="170">
        <v>1.6</v>
      </c>
      <c r="D131" s="171">
        <v>58</v>
      </c>
      <c r="E131" s="130">
        <v>17</v>
      </c>
      <c r="F131" s="203">
        <v>0.496</v>
      </c>
      <c r="G131" s="130">
        <v>100</v>
      </c>
      <c r="H131" s="130">
        <v>2</v>
      </c>
      <c r="I131" s="130">
        <v>136</v>
      </c>
      <c r="J131" s="130">
        <v>42</v>
      </c>
      <c r="K131" s="130">
        <v>5</v>
      </c>
      <c r="L131" s="130">
        <v>3</v>
      </c>
      <c r="M131" s="204">
        <v>43</v>
      </c>
      <c r="N131" s="171">
        <v>39</v>
      </c>
      <c r="O131" s="172">
        <v>165</v>
      </c>
      <c r="P131" s="170">
        <v>6.6</v>
      </c>
      <c r="Q131" s="130">
        <v>0</v>
      </c>
      <c r="R131" s="208"/>
      <c r="S131" s="208"/>
      <c r="T131" s="208"/>
      <c r="U131" s="208"/>
      <c r="V131" s="208"/>
      <c r="W131" s="208"/>
      <c r="X131" s="208"/>
      <c r="Y131" s="208"/>
      <c r="Z131" s="208"/>
      <c r="AA131">
        <v>1</v>
      </c>
      <c r="AB131">
        <v>1</v>
      </c>
      <c r="AC131">
        <v>2.7</v>
      </c>
      <c r="AD131">
        <v>65</v>
      </c>
      <c r="AE131">
        <v>8</v>
      </c>
      <c r="AF131">
        <v>0.93700000000000006</v>
      </c>
      <c r="AG131">
        <v>215</v>
      </c>
      <c r="AH131">
        <v>4</v>
      </c>
      <c r="AI131">
        <v>112</v>
      </c>
      <c r="AJ131">
        <v>31</v>
      </c>
      <c r="AK131">
        <v>12</v>
      </c>
      <c r="AL131">
        <v>5</v>
      </c>
      <c r="AM131">
        <v>40</v>
      </c>
      <c r="AN131">
        <v>42</v>
      </c>
      <c r="AO131">
        <v>192</v>
      </c>
      <c r="AP131">
        <v>17.100000000000001</v>
      </c>
      <c r="AQ131" s="117">
        <v>0</v>
      </c>
      <c r="AR131" s="113">
        <v>1</v>
      </c>
      <c r="AS131" s="118">
        <v>1</v>
      </c>
      <c r="AT131">
        <v>0</v>
      </c>
      <c r="AU131">
        <v>0.76214520231698912</v>
      </c>
      <c r="AV131" s="117">
        <v>0.76214520231698912</v>
      </c>
      <c r="AW131" s="118">
        <v>0.23785479768301088</v>
      </c>
      <c r="AX131" s="117">
        <v>-1.4360948852624575</v>
      </c>
      <c r="AY131" s="118">
        <v>0</v>
      </c>
      <c r="AZ131">
        <v>3.2042456563466093</v>
      </c>
      <c r="CF131">
        <v>0.86335117298473396</v>
      </c>
      <c r="CG131">
        <v>0</v>
      </c>
      <c r="CH131">
        <v>1</v>
      </c>
      <c r="CI131">
        <v>51</v>
      </c>
      <c r="CJ131">
        <v>76</v>
      </c>
      <c r="CK131">
        <v>5.555555555555558E-2</v>
      </c>
      <c r="CL131">
        <v>0.20833333333333337</v>
      </c>
      <c r="CM131">
        <v>0</v>
      </c>
    </row>
    <row r="132" spans="1:91" x14ac:dyDescent="0.3">
      <c r="A132" s="129">
        <v>0</v>
      </c>
      <c r="B132" s="131">
        <v>1</v>
      </c>
      <c r="C132" s="170">
        <v>2.2000000000000002</v>
      </c>
      <c r="D132" s="171">
        <v>62</v>
      </c>
      <c r="E132" s="130">
        <v>23</v>
      </c>
      <c r="F132" s="203">
        <v>0.42399999999999999</v>
      </c>
      <c r="G132" s="130">
        <v>123</v>
      </c>
      <c r="H132" s="130">
        <v>2</v>
      </c>
      <c r="I132" s="130">
        <v>75</v>
      </c>
      <c r="J132" s="130">
        <v>49</v>
      </c>
      <c r="K132" s="130">
        <v>12</v>
      </c>
      <c r="L132" s="130">
        <v>3</v>
      </c>
      <c r="M132" s="204">
        <v>48</v>
      </c>
      <c r="N132" s="171">
        <v>43</v>
      </c>
      <c r="O132" s="172">
        <v>162</v>
      </c>
      <c r="P132" s="170">
        <v>9.1</v>
      </c>
      <c r="Q132" s="130">
        <v>0</v>
      </c>
      <c r="R132" s="208"/>
      <c r="S132" s="208"/>
      <c r="T132" s="208"/>
      <c r="U132" s="208"/>
      <c r="V132" s="208"/>
      <c r="W132" s="208"/>
      <c r="X132" s="208"/>
      <c r="Y132" s="208"/>
      <c r="Z132" s="208"/>
      <c r="AA132">
        <v>1</v>
      </c>
      <c r="AB132">
        <v>1</v>
      </c>
      <c r="AC132">
        <v>2.7</v>
      </c>
      <c r="AD132">
        <v>71</v>
      </c>
      <c r="AE132">
        <v>5</v>
      </c>
      <c r="AF132">
        <v>1.28</v>
      </c>
      <c r="AG132">
        <v>141</v>
      </c>
      <c r="AH132">
        <v>2</v>
      </c>
      <c r="AI132">
        <v>96</v>
      </c>
      <c r="AJ132">
        <v>28</v>
      </c>
      <c r="AK132">
        <v>9</v>
      </c>
      <c r="AL132">
        <v>1</v>
      </c>
      <c r="AM132">
        <v>37</v>
      </c>
      <c r="AN132">
        <v>54</v>
      </c>
      <c r="AO132">
        <v>186</v>
      </c>
      <c r="AP132">
        <v>13.4</v>
      </c>
      <c r="AQ132" s="117">
        <v>0</v>
      </c>
      <c r="AR132" s="113">
        <v>1</v>
      </c>
      <c r="AS132" s="118">
        <v>1</v>
      </c>
      <c r="AT132">
        <v>0</v>
      </c>
      <c r="AU132">
        <v>0.72047229419436931</v>
      </c>
      <c r="AV132" s="117">
        <v>0.72047229419436931</v>
      </c>
      <c r="AW132" s="118">
        <v>0.27952770580563069</v>
      </c>
      <c r="AX132" s="117">
        <v>-1.2746538649825674</v>
      </c>
      <c r="AY132" s="118">
        <v>0</v>
      </c>
      <c r="AZ132">
        <v>2.5774629105829994</v>
      </c>
      <c r="CF132">
        <v>0.86578491269756352</v>
      </c>
      <c r="CG132">
        <v>0</v>
      </c>
      <c r="CH132">
        <v>1</v>
      </c>
      <c r="CI132">
        <v>51</v>
      </c>
      <c r="CJ132">
        <v>77</v>
      </c>
      <c r="CK132">
        <v>5.555555555555558E-2</v>
      </c>
      <c r="CL132">
        <v>0.19791666666666663</v>
      </c>
      <c r="CM132">
        <v>0</v>
      </c>
    </row>
    <row r="133" spans="1:91" x14ac:dyDescent="0.3">
      <c r="A133" s="129">
        <v>1</v>
      </c>
      <c r="B133" s="131">
        <v>0</v>
      </c>
      <c r="C133" s="170">
        <v>2.1</v>
      </c>
      <c r="D133" s="171">
        <v>62</v>
      </c>
      <c r="E133" s="130">
        <v>11</v>
      </c>
      <c r="F133" s="203">
        <v>1.1519999999999999</v>
      </c>
      <c r="G133" s="130">
        <v>106</v>
      </c>
      <c r="H133" s="130">
        <v>2</v>
      </c>
      <c r="I133" s="130">
        <v>96</v>
      </c>
      <c r="J133" s="130">
        <v>42</v>
      </c>
      <c r="K133" s="130">
        <v>8</v>
      </c>
      <c r="L133" s="130">
        <v>3</v>
      </c>
      <c r="M133" s="204">
        <v>42</v>
      </c>
      <c r="N133" s="171">
        <v>49</v>
      </c>
      <c r="O133" s="172">
        <v>178</v>
      </c>
      <c r="P133" s="170">
        <v>9.6999999999999993</v>
      </c>
      <c r="Q133" s="130">
        <v>1</v>
      </c>
      <c r="R133" s="208"/>
      <c r="S133" s="208"/>
      <c r="T133" s="208"/>
      <c r="U133" s="208"/>
      <c r="V133" s="208"/>
      <c r="W133" s="208"/>
      <c r="X133" s="208"/>
      <c r="Y133" s="208"/>
      <c r="Z133" s="208"/>
      <c r="AA133">
        <v>1</v>
      </c>
      <c r="AB133">
        <v>1</v>
      </c>
      <c r="AC133">
        <v>2.8</v>
      </c>
      <c r="AD133">
        <v>67</v>
      </c>
      <c r="AE133">
        <v>9</v>
      </c>
      <c r="AF133">
        <v>0.05</v>
      </c>
      <c r="AG133">
        <v>228</v>
      </c>
      <c r="AH133">
        <v>4</v>
      </c>
      <c r="AI133">
        <v>86</v>
      </c>
      <c r="AJ133">
        <v>31</v>
      </c>
      <c r="AK133">
        <v>13</v>
      </c>
      <c r="AL133">
        <v>1</v>
      </c>
      <c r="AM133">
        <v>38</v>
      </c>
      <c r="AN133">
        <v>70</v>
      </c>
      <c r="AO133">
        <v>181</v>
      </c>
      <c r="AP133">
        <v>15.7</v>
      </c>
      <c r="AQ133" s="117">
        <v>0</v>
      </c>
      <c r="AR133" s="113">
        <v>1</v>
      </c>
      <c r="AS133" s="118">
        <v>1</v>
      </c>
      <c r="AT133">
        <v>0</v>
      </c>
      <c r="AU133">
        <v>0.74003127910576227</v>
      </c>
      <c r="AV133" s="117">
        <v>0.74003127910576227</v>
      </c>
      <c r="AW133" s="118">
        <v>0.25996872089423773</v>
      </c>
      <c r="AX133" s="117">
        <v>-1.3471939594566782</v>
      </c>
      <c r="AY133" s="118">
        <v>0</v>
      </c>
      <c r="AZ133">
        <v>2.8466166104914863</v>
      </c>
      <c r="CF133">
        <v>0.88356593491900814</v>
      </c>
      <c r="CG133">
        <v>0</v>
      </c>
      <c r="CH133">
        <v>1</v>
      </c>
      <c r="CI133">
        <v>51</v>
      </c>
      <c r="CJ133">
        <v>78</v>
      </c>
      <c r="CK133">
        <v>5.555555555555558E-2</v>
      </c>
      <c r="CL133">
        <v>0.1875</v>
      </c>
      <c r="CM133">
        <v>0</v>
      </c>
    </row>
    <row r="134" spans="1:91" x14ac:dyDescent="0.3">
      <c r="A134" s="129">
        <v>0</v>
      </c>
      <c r="B134" s="131">
        <v>0</v>
      </c>
      <c r="C134" s="170">
        <v>2.1</v>
      </c>
      <c r="D134" s="171">
        <v>46</v>
      </c>
      <c r="E134" s="130">
        <v>17</v>
      </c>
      <c r="F134" s="203">
        <v>1.4810000000000001</v>
      </c>
      <c r="G134" s="130">
        <v>126</v>
      </c>
      <c r="H134" s="130">
        <v>3</v>
      </c>
      <c r="I134" s="130">
        <v>97</v>
      </c>
      <c r="J134" s="130">
        <v>40</v>
      </c>
      <c r="K134" s="130">
        <v>1</v>
      </c>
      <c r="L134" s="130">
        <v>6</v>
      </c>
      <c r="M134" s="204">
        <v>47</v>
      </c>
      <c r="N134" s="171">
        <v>24</v>
      </c>
      <c r="O134" s="172">
        <v>165</v>
      </c>
      <c r="P134" s="170">
        <v>7.8</v>
      </c>
      <c r="Q134" s="130">
        <v>0</v>
      </c>
      <c r="R134" s="208"/>
      <c r="S134" s="208"/>
      <c r="T134" s="208"/>
      <c r="U134" s="208"/>
      <c r="V134" s="208"/>
      <c r="W134" s="208"/>
      <c r="X134" s="208"/>
      <c r="Y134" s="208"/>
      <c r="Z134" s="208"/>
      <c r="AA134">
        <v>1</v>
      </c>
      <c r="AB134">
        <v>1</v>
      </c>
      <c r="AC134">
        <v>2.8</v>
      </c>
      <c r="AD134">
        <v>73</v>
      </c>
      <c r="AE134">
        <v>15</v>
      </c>
      <c r="AF134">
        <v>1.8360000000000001</v>
      </c>
      <c r="AG134">
        <v>169</v>
      </c>
      <c r="AH134">
        <v>0</v>
      </c>
      <c r="AI134">
        <v>85</v>
      </c>
      <c r="AJ134">
        <v>36</v>
      </c>
      <c r="AK134">
        <v>7</v>
      </c>
      <c r="AL134">
        <v>2</v>
      </c>
      <c r="AM134">
        <v>42</v>
      </c>
      <c r="AN134">
        <v>83</v>
      </c>
      <c r="AO134">
        <v>187</v>
      </c>
      <c r="AP134">
        <v>13.2</v>
      </c>
      <c r="AQ134" s="117">
        <v>0</v>
      </c>
      <c r="AR134" s="113">
        <v>1</v>
      </c>
      <c r="AS134" s="118">
        <v>1</v>
      </c>
      <c r="AT134">
        <v>0</v>
      </c>
      <c r="AU134">
        <v>0.6704200000796906</v>
      </c>
      <c r="AV134" s="117">
        <v>0.6704200000796906</v>
      </c>
      <c r="AW134" s="118">
        <v>0.3295799999203094</v>
      </c>
      <c r="AX134" s="117">
        <v>-1.1099361626413475</v>
      </c>
      <c r="AY134" s="118">
        <v>0</v>
      </c>
      <c r="AZ134">
        <v>2.0341646951932595</v>
      </c>
      <c r="CF134">
        <v>0.88388868621706429</v>
      </c>
      <c r="CG134">
        <v>0</v>
      </c>
      <c r="CH134">
        <v>1</v>
      </c>
      <c r="CI134">
        <v>51</v>
      </c>
      <c r="CJ134">
        <v>79</v>
      </c>
      <c r="CK134">
        <v>5.555555555555558E-2</v>
      </c>
      <c r="CL134">
        <v>0.17708333333333337</v>
      </c>
      <c r="CM134">
        <v>0</v>
      </c>
    </row>
    <row r="135" spans="1:91" x14ac:dyDescent="0.3">
      <c r="A135" s="129">
        <v>1</v>
      </c>
      <c r="B135" s="131">
        <v>0</v>
      </c>
      <c r="C135" s="170">
        <v>2.4</v>
      </c>
      <c r="D135" s="171">
        <v>66</v>
      </c>
      <c r="E135" s="130">
        <v>7</v>
      </c>
      <c r="F135" s="203">
        <v>2.2850000000000001</v>
      </c>
      <c r="G135" s="130">
        <v>200</v>
      </c>
      <c r="H135" s="130">
        <v>3</v>
      </c>
      <c r="I135" s="130">
        <v>124</v>
      </c>
      <c r="J135" s="130">
        <v>32</v>
      </c>
      <c r="K135" s="130">
        <v>9</v>
      </c>
      <c r="L135" s="130">
        <v>2</v>
      </c>
      <c r="M135" s="204">
        <v>32</v>
      </c>
      <c r="N135" s="171">
        <v>62</v>
      </c>
      <c r="O135" s="172">
        <v>177</v>
      </c>
      <c r="P135" s="170">
        <v>13.9</v>
      </c>
      <c r="Q135" s="130">
        <v>1</v>
      </c>
      <c r="R135" s="208"/>
      <c r="S135" s="208"/>
      <c r="T135" s="208"/>
      <c r="U135" s="208"/>
      <c r="V135" s="208"/>
      <c r="W135" s="208"/>
      <c r="X135" s="208"/>
      <c r="Y135" s="208"/>
      <c r="Z135" s="208"/>
      <c r="AA135">
        <v>1</v>
      </c>
      <c r="AB135">
        <v>1</v>
      </c>
      <c r="AC135">
        <v>2.9</v>
      </c>
      <c r="AD135">
        <v>67</v>
      </c>
      <c r="AE135">
        <v>9</v>
      </c>
      <c r="AF135">
        <v>0.63700000000000001</v>
      </c>
      <c r="AG135">
        <v>188</v>
      </c>
      <c r="AH135">
        <v>4</v>
      </c>
      <c r="AI135">
        <v>76</v>
      </c>
      <c r="AJ135">
        <v>30</v>
      </c>
      <c r="AK135">
        <v>12</v>
      </c>
      <c r="AL135">
        <v>1</v>
      </c>
      <c r="AM135">
        <v>37</v>
      </c>
      <c r="AN135">
        <v>49</v>
      </c>
      <c r="AO135">
        <v>190</v>
      </c>
      <c r="AP135">
        <v>16.2</v>
      </c>
      <c r="AQ135" s="117">
        <v>0</v>
      </c>
      <c r="AR135" s="113">
        <v>1</v>
      </c>
      <c r="AS135" s="118">
        <v>1</v>
      </c>
      <c r="AT135">
        <v>0</v>
      </c>
      <c r="AU135">
        <v>0.76812341892130076</v>
      </c>
      <c r="AV135" s="117">
        <v>0.76812341892130076</v>
      </c>
      <c r="AW135" s="118">
        <v>0.23187658107869924</v>
      </c>
      <c r="AX135" s="117">
        <v>-1.4615500269754398</v>
      </c>
      <c r="AY135" s="118">
        <v>0</v>
      </c>
      <c r="AZ135">
        <v>3.3126390571568698</v>
      </c>
      <c r="CF135">
        <v>0.89246477919469769</v>
      </c>
      <c r="CG135">
        <v>0</v>
      </c>
      <c r="CH135">
        <v>1</v>
      </c>
      <c r="CI135">
        <v>51</v>
      </c>
      <c r="CJ135">
        <v>80</v>
      </c>
      <c r="CK135">
        <v>5.555555555555558E-2</v>
      </c>
      <c r="CL135">
        <v>0.16666666666666663</v>
      </c>
      <c r="CM135">
        <v>0</v>
      </c>
    </row>
    <row r="136" spans="1:91" x14ac:dyDescent="0.3">
      <c r="A136" s="129">
        <v>0</v>
      </c>
      <c r="B136" s="131">
        <v>0</v>
      </c>
      <c r="C136" s="170">
        <v>2.2000000000000002</v>
      </c>
      <c r="D136" s="171">
        <v>56</v>
      </c>
      <c r="E136" s="130">
        <v>11</v>
      </c>
      <c r="F136" s="203">
        <v>0.29199999999999998</v>
      </c>
      <c r="G136" s="130">
        <v>47</v>
      </c>
      <c r="H136" s="130">
        <v>3</v>
      </c>
      <c r="I136" s="130">
        <v>111</v>
      </c>
      <c r="J136" s="130">
        <v>34</v>
      </c>
      <c r="K136" s="130">
        <v>9</v>
      </c>
      <c r="L136" s="130">
        <v>2</v>
      </c>
      <c r="M136" s="204">
        <v>38</v>
      </c>
      <c r="N136" s="171">
        <v>30</v>
      </c>
      <c r="O136" s="172">
        <v>186</v>
      </c>
      <c r="P136" s="170">
        <v>10.3</v>
      </c>
      <c r="Q136" s="130">
        <v>1</v>
      </c>
      <c r="R136" s="208"/>
      <c r="S136" s="208"/>
      <c r="T136" s="208"/>
      <c r="U136" s="208"/>
      <c r="V136" s="208"/>
      <c r="W136" s="208"/>
      <c r="X136" s="208"/>
      <c r="Y136" s="208"/>
      <c r="Z136" s="208"/>
      <c r="AA136">
        <v>1</v>
      </c>
      <c r="AB136">
        <v>1</v>
      </c>
      <c r="AC136">
        <v>2.9</v>
      </c>
      <c r="AD136">
        <v>76</v>
      </c>
      <c r="AE136">
        <v>5</v>
      </c>
      <c r="AF136">
        <v>0.81899999999999995</v>
      </c>
      <c r="AG136">
        <v>266</v>
      </c>
      <c r="AH136">
        <v>4</v>
      </c>
      <c r="AI136">
        <v>92</v>
      </c>
      <c r="AJ136">
        <v>52</v>
      </c>
      <c r="AK136">
        <v>18</v>
      </c>
      <c r="AL136">
        <v>5</v>
      </c>
      <c r="AM136">
        <v>34</v>
      </c>
      <c r="AN136">
        <v>87</v>
      </c>
      <c r="AO136">
        <v>186</v>
      </c>
      <c r="AP136">
        <v>17.100000000000001</v>
      </c>
      <c r="AQ136" s="117">
        <v>0</v>
      </c>
      <c r="AR136" s="113">
        <v>1</v>
      </c>
      <c r="AS136" s="118">
        <v>1</v>
      </c>
      <c r="AT136">
        <v>0</v>
      </c>
      <c r="AU136">
        <v>0.65394999061137515</v>
      </c>
      <c r="AV136" s="117">
        <v>0.65394999061137515</v>
      </c>
      <c r="AW136" s="118">
        <v>0.34605000938862485</v>
      </c>
      <c r="AX136" s="117">
        <v>-1.0611719785634317</v>
      </c>
      <c r="AY136" s="118">
        <v>0</v>
      </c>
      <c r="AZ136">
        <v>1.8897557372320977</v>
      </c>
      <c r="CF136">
        <v>0.89284270282050326</v>
      </c>
      <c r="CG136">
        <v>0</v>
      </c>
      <c r="CH136">
        <v>1</v>
      </c>
      <c r="CI136">
        <v>51</v>
      </c>
      <c r="CJ136">
        <v>81</v>
      </c>
      <c r="CK136">
        <v>5.555555555555558E-2</v>
      </c>
      <c r="CL136">
        <v>0.15625</v>
      </c>
      <c r="CM136">
        <v>2.893518518518514E-3</v>
      </c>
    </row>
    <row r="137" spans="1:91" x14ac:dyDescent="0.3">
      <c r="A137" s="129">
        <v>1</v>
      </c>
      <c r="B137" s="131">
        <v>1</v>
      </c>
      <c r="C137" s="170">
        <v>3</v>
      </c>
      <c r="D137" s="171">
        <v>82</v>
      </c>
      <c r="E137" s="130">
        <v>15</v>
      </c>
      <c r="F137" s="203">
        <v>0.88800000000000001</v>
      </c>
      <c r="G137" s="130">
        <v>202</v>
      </c>
      <c r="H137" s="130">
        <v>5</v>
      </c>
      <c r="I137" s="130">
        <v>147</v>
      </c>
      <c r="J137" s="130">
        <v>40</v>
      </c>
      <c r="K137" s="130">
        <v>7</v>
      </c>
      <c r="L137" s="130">
        <v>3</v>
      </c>
      <c r="M137" s="204">
        <v>42</v>
      </c>
      <c r="N137" s="171">
        <v>61</v>
      </c>
      <c r="O137" s="172">
        <v>163</v>
      </c>
      <c r="P137" s="170">
        <v>11.7</v>
      </c>
      <c r="Q137" s="130">
        <v>1</v>
      </c>
      <c r="R137" s="208"/>
      <c r="S137" s="208"/>
      <c r="T137" s="208"/>
      <c r="U137" s="208"/>
      <c r="V137" s="208"/>
      <c r="W137" s="208"/>
      <c r="X137" s="208"/>
      <c r="Y137" s="208"/>
      <c r="Z137" s="208"/>
      <c r="AA137">
        <v>1</v>
      </c>
      <c r="AB137">
        <v>1</v>
      </c>
      <c r="AC137">
        <v>3</v>
      </c>
      <c r="AD137">
        <v>68</v>
      </c>
      <c r="AE137">
        <v>4</v>
      </c>
      <c r="AF137">
        <v>2.3519999999999999</v>
      </c>
      <c r="AG137">
        <v>209</v>
      </c>
      <c r="AH137">
        <v>0</v>
      </c>
      <c r="AI137">
        <v>85</v>
      </c>
      <c r="AJ137">
        <v>30</v>
      </c>
      <c r="AK137">
        <v>12</v>
      </c>
      <c r="AL137">
        <v>2</v>
      </c>
      <c r="AM137">
        <v>50</v>
      </c>
      <c r="AN137">
        <v>51</v>
      </c>
      <c r="AO137">
        <v>189</v>
      </c>
      <c r="AP137">
        <v>16.7</v>
      </c>
      <c r="AQ137" s="117">
        <v>1</v>
      </c>
      <c r="AR137" s="113">
        <v>0</v>
      </c>
      <c r="AS137" s="118">
        <v>1</v>
      </c>
      <c r="AT137">
        <v>1</v>
      </c>
      <c r="AU137">
        <v>0.66048256294664276</v>
      </c>
      <c r="AV137" s="117">
        <v>0.66048256294664276</v>
      </c>
      <c r="AW137" s="118">
        <v>0.33951743705335724</v>
      </c>
      <c r="AX137" s="117">
        <v>-0.41478455514621954</v>
      </c>
      <c r="AY137" s="118">
        <v>100</v>
      </c>
      <c r="AZ137">
        <v>0.51404451245260996</v>
      </c>
      <c r="CF137">
        <v>0.89328074301864968</v>
      </c>
      <c r="CG137">
        <v>1</v>
      </c>
      <c r="CH137">
        <v>0</v>
      </c>
      <c r="CI137">
        <v>52</v>
      </c>
      <c r="CJ137">
        <v>81</v>
      </c>
      <c r="CK137">
        <v>3.703703703703709E-2</v>
      </c>
      <c r="CL137">
        <v>0.15625</v>
      </c>
      <c r="CM137">
        <v>0</v>
      </c>
    </row>
    <row r="138" spans="1:91" x14ac:dyDescent="0.3">
      <c r="A138" s="129">
        <v>0</v>
      </c>
      <c r="B138" s="131">
        <v>1</v>
      </c>
      <c r="C138" s="170">
        <v>1.8</v>
      </c>
      <c r="D138" s="171">
        <v>44</v>
      </c>
      <c r="E138" s="130">
        <v>12</v>
      </c>
      <c r="F138" s="203">
        <v>2.3239999999999998</v>
      </c>
      <c r="G138" s="130">
        <v>97</v>
      </c>
      <c r="H138" s="130">
        <v>2</v>
      </c>
      <c r="I138" s="130">
        <v>101</v>
      </c>
      <c r="J138" s="130">
        <v>49</v>
      </c>
      <c r="K138" s="130">
        <v>19</v>
      </c>
      <c r="L138" s="130">
        <v>3</v>
      </c>
      <c r="M138" s="204">
        <v>32</v>
      </c>
      <c r="N138" s="171">
        <v>21</v>
      </c>
      <c r="O138" s="172">
        <v>179</v>
      </c>
      <c r="P138" s="170">
        <v>9.4</v>
      </c>
      <c r="Q138" s="130">
        <v>1</v>
      </c>
      <c r="R138" s="208"/>
      <c r="S138" s="208"/>
      <c r="T138" s="208"/>
      <c r="U138" s="208"/>
      <c r="V138" s="208"/>
      <c r="W138" s="208"/>
      <c r="X138" s="208"/>
      <c r="Y138" s="208"/>
      <c r="Z138" s="208"/>
      <c r="AA138">
        <v>1</v>
      </c>
      <c r="AB138">
        <v>1</v>
      </c>
      <c r="AC138">
        <v>3</v>
      </c>
      <c r="AD138">
        <v>75</v>
      </c>
      <c r="AE138">
        <v>5</v>
      </c>
      <c r="AF138">
        <v>0.61199999999999999</v>
      </c>
      <c r="AG138">
        <v>156</v>
      </c>
      <c r="AH138">
        <v>5</v>
      </c>
      <c r="AI138">
        <v>129</v>
      </c>
      <c r="AJ138">
        <v>42</v>
      </c>
      <c r="AK138">
        <v>15</v>
      </c>
      <c r="AL138">
        <v>4</v>
      </c>
      <c r="AM138">
        <v>36</v>
      </c>
      <c r="AN138">
        <v>55</v>
      </c>
      <c r="AO138">
        <v>193</v>
      </c>
      <c r="AP138">
        <v>14.4</v>
      </c>
      <c r="AQ138" s="117">
        <v>0</v>
      </c>
      <c r="AR138" s="113">
        <v>1</v>
      </c>
      <c r="AS138" s="118">
        <v>1</v>
      </c>
      <c r="AT138">
        <v>0</v>
      </c>
      <c r="AU138">
        <v>0.76836796026989651</v>
      </c>
      <c r="AV138" s="117">
        <v>0.76836796026989651</v>
      </c>
      <c r="AW138" s="118">
        <v>0.23163203973010349</v>
      </c>
      <c r="AX138" s="117">
        <v>-1.4626052020479476</v>
      </c>
      <c r="AY138" s="118">
        <v>0</v>
      </c>
      <c r="AZ138">
        <v>3.3171920480655226</v>
      </c>
      <c r="CF138">
        <v>0.89443341569414692</v>
      </c>
      <c r="CG138">
        <v>0</v>
      </c>
      <c r="CH138">
        <v>1</v>
      </c>
      <c r="CI138">
        <v>52</v>
      </c>
      <c r="CJ138">
        <v>82</v>
      </c>
      <c r="CK138">
        <v>3.703703703703709E-2</v>
      </c>
      <c r="CL138">
        <v>0.14583333333333337</v>
      </c>
      <c r="CM138">
        <v>0</v>
      </c>
    </row>
    <row r="139" spans="1:91" x14ac:dyDescent="0.3">
      <c r="A139" s="129">
        <v>0</v>
      </c>
      <c r="B139" s="131">
        <v>0</v>
      </c>
      <c r="C139" s="170">
        <v>1.9</v>
      </c>
      <c r="D139" s="171">
        <v>44</v>
      </c>
      <c r="E139" s="130">
        <v>10</v>
      </c>
      <c r="F139" s="203">
        <v>0.19600000000000001</v>
      </c>
      <c r="G139" s="130">
        <v>49</v>
      </c>
      <c r="H139" s="130">
        <v>3</v>
      </c>
      <c r="I139" s="130">
        <v>111</v>
      </c>
      <c r="J139" s="130">
        <v>33</v>
      </c>
      <c r="K139" s="130">
        <v>12</v>
      </c>
      <c r="L139" s="130">
        <v>2</v>
      </c>
      <c r="M139" s="204">
        <v>40</v>
      </c>
      <c r="N139" s="171">
        <v>15</v>
      </c>
      <c r="O139" s="172">
        <v>189</v>
      </c>
      <c r="P139" s="170">
        <v>9.5</v>
      </c>
      <c r="Q139" s="130">
        <v>1</v>
      </c>
      <c r="R139" s="208"/>
      <c r="S139" s="208"/>
      <c r="T139" s="208"/>
      <c r="U139" s="208"/>
      <c r="V139" s="208"/>
      <c r="W139" s="208"/>
      <c r="X139" s="208"/>
      <c r="Y139" s="208"/>
      <c r="Z139" s="208"/>
      <c r="AA139">
        <v>1</v>
      </c>
      <c r="AB139">
        <v>1</v>
      </c>
      <c r="AC139">
        <v>3</v>
      </c>
      <c r="AD139">
        <v>75</v>
      </c>
      <c r="AE139">
        <v>7</v>
      </c>
      <c r="AF139">
        <v>0.995</v>
      </c>
      <c r="AG139">
        <v>185</v>
      </c>
      <c r="AH139">
        <v>2</v>
      </c>
      <c r="AI139">
        <v>99</v>
      </c>
      <c r="AJ139">
        <v>30</v>
      </c>
      <c r="AK139">
        <v>10</v>
      </c>
      <c r="AL139">
        <v>2</v>
      </c>
      <c r="AM139">
        <v>39</v>
      </c>
      <c r="AN139">
        <v>58</v>
      </c>
      <c r="AO139">
        <v>189</v>
      </c>
      <c r="AP139">
        <v>17</v>
      </c>
      <c r="AQ139" s="117">
        <v>1</v>
      </c>
      <c r="AR139" s="113">
        <v>0</v>
      </c>
      <c r="AS139" s="118">
        <v>1</v>
      </c>
      <c r="AT139">
        <v>1</v>
      </c>
      <c r="AU139">
        <v>0.59547053452834064</v>
      </c>
      <c r="AV139" s="117">
        <v>0.59547053452834064</v>
      </c>
      <c r="AW139" s="118">
        <v>0.40452946547165936</v>
      </c>
      <c r="AX139" s="117">
        <v>-0.51840337163205918</v>
      </c>
      <c r="AY139" s="118">
        <v>100</v>
      </c>
      <c r="AZ139">
        <v>0.67934421942821821</v>
      </c>
      <c r="CF139">
        <v>0.89795522880308321</v>
      </c>
      <c r="CG139">
        <v>0</v>
      </c>
      <c r="CH139">
        <v>1</v>
      </c>
      <c r="CI139">
        <v>52</v>
      </c>
      <c r="CJ139">
        <v>83</v>
      </c>
      <c r="CK139">
        <v>3.703703703703709E-2</v>
      </c>
      <c r="CL139">
        <v>0.13541666666666663</v>
      </c>
      <c r="CM139">
        <v>0</v>
      </c>
    </row>
    <row r="140" spans="1:91" x14ac:dyDescent="0.3">
      <c r="A140" s="129">
        <v>1</v>
      </c>
      <c r="B140" s="131">
        <v>1</v>
      </c>
      <c r="C140" s="170">
        <v>2.1</v>
      </c>
      <c r="D140" s="171">
        <v>51</v>
      </c>
      <c r="E140" s="130">
        <v>15</v>
      </c>
      <c r="F140" s="203">
        <v>0.18</v>
      </c>
      <c r="G140" s="130">
        <v>84</v>
      </c>
      <c r="H140" s="130">
        <v>4</v>
      </c>
      <c r="I140" s="130">
        <v>122</v>
      </c>
      <c r="J140" s="130">
        <v>40</v>
      </c>
      <c r="K140" s="130">
        <v>8</v>
      </c>
      <c r="L140" s="130">
        <v>3</v>
      </c>
      <c r="M140" s="204">
        <v>43</v>
      </c>
      <c r="N140" s="171">
        <v>26</v>
      </c>
      <c r="O140" s="172">
        <v>180</v>
      </c>
      <c r="P140" s="170">
        <v>8.6999999999999993</v>
      </c>
      <c r="Q140" s="130">
        <v>1</v>
      </c>
      <c r="R140" s="208"/>
      <c r="S140" s="208"/>
      <c r="T140" s="208"/>
      <c r="U140" s="208"/>
      <c r="V140" s="208"/>
      <c r="W140" s="208"/>
      <c r="X140" s="208"/>
      <c r="Y140" s="208"/>
      <c r="Z140" s="208"/>
      <c r="AA140">
        <v>1</v>
      </c>
      <c r="AB140">
        <v>1</v>
      </c>
      <c r="AC140">
        <v>3</v>
      </c>
      <c r="AD140">
        <v>82</v>
      </c>
      <c r="AE140">
        <v>15</v>
      </c>
      <c r="AF140">
        <v>0.88800000000000001</v>
      </c>
      <c r="AG140">
        <v>202</v>
      </c>
      <c r="AH140">
        <v>5</v>
      </c>
      <c r="AI140">
        <v>147</v>
      </c>
      <c r="AJ140">
        <v>40</v>
      </c>
      <c r="AK140">
        <v>7</v>
      </c>
      <c r="AL140">
        <v>3</v>
      </c>
      <c r="AM140">
        <v>42</v>
      </c>
      <c r="AN140">
        <v>61</v>
      </c>
      <c r="AO140">
        <v>163</v>
      </c>
      <c r="AP140">
        <v>11.7</v>
      </c>
      <c r="AQ140" s="117">
        <v>1</v>
      </c>
      <c r="AR140" s="113">
        <v>0</v>
      </c>
      <c r="AS140" s="118">
        <v>1</v>
      </c>
      <c r="AT140">
        <v>1</v>
      </c>
      <c r="AU140">
        <v>0.68327209585992177</v>
      </c>
      <c r="AV140" s="117">
        <v>0.68327209585992177</v>
      </c>
      <c r="AW140" s="118">
        <v>0.31672790414007823</v>
      </c>
      <c r="AX140" s="117">
        <v>-0.38086211534827857</v>
      </c>
      <c r="AY140" s="118">
        <v>100</v>
      </c>
      <c r="AZ140">
        <v>0.4635457909948234</v>
      </c>
      <c r="CF140">
        <v>0.90628141778317106</v>
      </c>
      <c r="CG140">
        <v>0</v>
      </c>
      <c r="CH140">
        <v>1</v>
      </c>
      <c r="CI140">
        <v>52</v>
      </c>
      <c r="CJ140">
        <v>84</v>
      </c>
      <c r="CK140">
        <v>3.703703703703709E-2</v>
      </c>
      <c r="CL140">
        <v>0.125</v>
      </c>
      <c r="CM140">
        <v>0</v>
      </c>
    </row>
    <row r="141" spans="1:91" x14ac:dyDescent="0.3">
      <c r="A141" s="129">
        <v>1</v>
      </c>
      <c r="B141" s="131">
        <v>0</v>
      </c>
      <c r="C141" s="170">
        <v>2.9</v>
      </c>
      <c r="D141" s="171">
        <v>70</v>
      </c>
      <c r="E141" s="130">
        <v>13</v>
      </c>
      <c r="F141" s="203">
        <v>1.4159999999999999</v>
      </c>
      <c r="G141" s="130">
        <v>209</v>
      </c>
      <c r="H141" s="130">
        <v>2</v>
      </c>
      <c r="I141" s="130">
        <v>85</v>
      </c>
      <c r="J141" s="130">
        <v>45</v>
      </c>
      <c r="K141" s="130">
        <v>6</v>
      </c>
      <c r="L141" s="130">
        <v>3</v>
      </c>
      <c r="M141" s="204">
        <v>40</v>
      </c>
      <c r="N141" s="171">
        <v>57</v>
      </c>
      <c r="O141" s="172">
        <v>175</v>
      </c>
      <c r="P141" s="170">
        <v>12.8</v>
      </c>
      <c r="Q141" s="130">
        <v>1</v>
      </c>
      <c r="R141" s="208"/>
      <c r="S141" s="208"/>
      <c r="T141" s="208"/>
      <c r="U141" s="208"/>
      <c r="V141" s="208"/>
      <c r="W141" s="208"/>
      <c r="X141" s="208"/>
      <c r="Y141" s="208"/>
      <c r="Z141" s="208"/>
      <c r="AA141">
        <v>1</v>
      </c>
      <c r="AB141">
        <v>1</v>
      </c>
      <c r="AC141">
        <v>3</v>
      </c>
      <c r="AD141">
        <v>86</v>
      </c>
      <c r="AE141">
        <v>8</v>
      </c>
      <c r="AF141">
        <v>2.2839999999999998</v>
      </c>
      <c r="AG141">
        <v>201</v>
      </c>
      <c r="AH141">
        <v>0</v>
      </c>
      <c r="AI141">
        <v>80</v>
      </c>
      <c r="AJ141">
        <v>38</v>
      </c>
      <c r="AK141">
        <v>10</v>
      </c>
      <c r="AL141">
        <v>2</v>
      </c>
      <c r="AM141">
        <v>32</v>
      </c>
      <c r="AN141">
        <v>78</v>
      </c>
      <c r="AO141">
        <v>192</v>
      </c>
      <c r="AP141">
        <v>16.8</v>
      </c>
      <c r="AQ141" s="117">
        <v>1</v>
      </c>
      <c r="AR141" s="113">
        <v>0</v>
      </c>
      <c r="AS141" s="118">
        <v>1</v>
      </c>
      <c r="AT141">
        <v>1</v>
      </c>
      <c r="AU141">
        <v>0.78273648978412902</v>
      </c>
      <c r="AV141" s="117">
        <v>0.78273648978412902</v>
      </c>
      <c r="AW141" s="118">
        <v>0.21726351021587098</v>
      </c>
      <c r="AX141" s="117">
        <v>-0.24495917886181176</v>
      </c>
      <c r="AY141" s="118">
        <v>100</v>
      </c>
      <c r="AZ141">
        <v>0.27756916031318546</v>
      </c>
      <c r="CF141">
        <v>0.90646279974279209</v>
      </c>
      <c r="CG141">
        <v>0</v>
      </c>
      <c r="CH141">
        <v>1</v>
      </c>
      <c r="CI141">
        <v>52</v>
      </c>
      <c r="CJ141">
        <v>85</v>
      </c>
      <c r="CK141">
        <v>3.703703703703709E-2</v>
      </c>
      <c r="CL141">
        <v>0.11458333333333337</v>
      </c>
      <c r="CM141">
        <v>0</v>
      </c>
    </row>
    <row r="142" spans="1:91" x14ac:dyDescent="0.3">
      <c r="A142" s="129">
        <v>0</v>
      </c>
      <c r="B142" s="131">
        <v>0</v>
      </c>
      <c r="C142" s="170">
        <v>1.7</v>
      </c>
      <c r="D142" s="171">
        <v>44</v>
      </c>
      <c r="E142" s="130">
        <v>2</v>
      </c>
      <c r="F142" s="203">
        <v>0.115</v>
      </c>
      <c r="G142" s="130">
        <v>70</v>
      </c>
      <c r="H142" s="130">
        <v>3</v>
      </c>
      <c r="I142" s="130">
        <v>137</v>
      </c>
      <c r="J142" s="130">
        <v>46</v>
      </c>
      <c r="K142" s="130">
        <v>6</v>
      </c>
      <c r="L142" s="130">
        <v>3</v>
      </c>
      <c r="M142" s="204">
        <v>29</v>
      </c>
      <c r="N142" s="171">
        <v>19</v>
      </c>
      <c r="O142" s="172">
        <v>167</v>
      </c>
      <c r="P142" s="170">
        <v>6.6</v>
      </c>
      <c r="Q142" s="130">
        <v>0</v>
      </c>
      <c r="R142" s="208"/>
      <c r="S142" s="208"/>
      <c r="T142" s="208"/>
      <c r="U142" s="208"/>
      <c r="V142" s="208"/>
      <c r="W142" s="208"/>
      <c r="X142" s="208"/>
      <c r="Y142" s="208"/>
      <c r="Z142" s="208"/>
      <c r="AA142">
        <v>1</v>
      </c>
      <c r="AB142">
        <v>1</v>
      </c>
      <c r="AC142">
        <v>3.1</v>
      </c>
      <c r="AD142">
        <v>74</v>
      </c>
      <c r="AE142">
        <v>7</v>
      </c>
      <c r="AF142">
        <v>0.248</v>
      </c>
      <c r="AG142">
        <v>301</v>
      </c>
      <c r="AH142">
        <v>1</v>
      </c>
      <c r="AI142">
        <v>96</v>
      </c>
      <c r="AJ142">
        <v>39</v>
      </c>
      <c r="AK142">
        <v>21</v>
      </c>
      <c r="AL142">
        <v>5</v>
      </c>
      <c r="AM142">
        <v>40</v>
      </c>
      <c r="AN142">
        <v>86</v>
      </c>
      <c r="AO142">
        <v>187</v>
      </c>
      <c r="AP142">
        <v>19.3</v>
      </c>
      <c r="AQ142" s="117">
        <v>1</v>
      </c>
      <c r="AR142" s="113">
        <v>0</v>
      </c>
      <c r="AS142" s="118">
        <v>1</v>
      </c>
      <c r="AT142">
        <v>1</v>
      </c>
      <c r="AU142">
        <v>0.60135256479905419</v>
      </c>
      <c r="AV142" s="117">
        <v>0.60135256479905419</v>
      </c>
      <c r="AW142" s="118">
        <v>0.39864743520094581</v>
      </c>
      <c r="AX142" s="117">
        <v>-0.50857388616592103</v>
      </c>
      <c r="AY142" s="118">
        <v>100</v>
      </c>
      <c r="AZ142">
        <v>0.66291799276545271</v>
      </c>
      <c r="CF142">
        <v>0.90983406817869905</v>
      </c>
      <c r="CG142">
        <v>0</v>
      </c>
      <c r="CH142">
        <v>1</v>
      </c>
      <c r="CI142">
        <v>52</v>
      </c>
      <c r="CJ142">
        <v>86</v>
      </c>
      <c r="CK142">
        <v>3.703703703703709E-2</v>
      </c>
      <c r="CL142">
        <v>0.10416666666666663</v>
      </c>
      <c r="CM142">
        <v>0</v>
      </c>
    </row>
    <row r="143" spans="1:91" x14ac:dyDescent="0.3">
      <c r="A143" s="129">
        <v>1</v>
      </c>
      <c r="B143" s="131">
        <v>1</v>
      </c>
      <c r="C143" s="170">
        <v>3</v>
      </c>
      <c r="D143" s="171">
        <v>75</v>
      </c>
      <c r="E143" s="130">
        <v>7</v>
      </c>
      <c r="F143" s="203">
        <v>0.995</v>
      </c>
      <c r="G143" s="130">
        <v>185</v>
      </c>
      <c r="H143" s="130">
        <v>2</v>
      </c>
      <c r="I143" s="130">
        <v>99</v>
      </c>
      <c r="J143" s="130">
        <v>30</v>
      </c>
      <c r="K143" s="130">
        <v>10</v>
      </c>
      <c r="L143" s="130">
        <v>2</v>
      </c>
      <c r="M143" s="204">
        <v>39</v>
      </c>
      <c r="N143" s="171">
        <v>58</v>
      </c>
      <c r="O143" s="172">
        <v>189</v>
      </c>
      <c r="P143" s="170">
        <v>17</v>
      </c>
      <c r="Q143" s="130">
        <v>1</v>
      </c>
      <c r="R143" s="208"/>
      <c r="S143" s="208"/>
      <c r="T143" s="208"/>
      <c r="U143" s="208"/>
      <c r="V143" s="208"/>
      <c r="W143" s="208"/>
      <c r="X143" s="208"/>
      <c r="Y143" s="208"/>
      <c r="Z143" s="208"/>
      <c r="AA143">
        <v>1</v>
      </c>
      <c r="AB143">
        <v>1</v>
      </c>
      <c r="AC143">
        <v>3.1</v>
      </c>
      <c r="AD143">
        <v>79</v>
      </c>
      <c r="AE143">
        <v>7</v>
      </c>
      <c r="AF143">
        <v>1.72</v>
      </c>
      <c r="AG143">
        <v>255</v>
      </c>
      <c r="AH143">
        <v>1</v>
      </c>
      <c r="AI143">
        <v>98</v>
      </c>
      <c r="AJ143">
        <v>40</v>
      </c>
      <c r="AK143">
        <v>13</v>
      </c>
      <c r="AL143">
        <v>2</v>
      </c>
      <c r="AM143">
        <v>39</v>
      </c>
      <c r="AN143">
        <v>64</v>
      </c>
      <c r="AO143">
        <v>188</v>
      </c>
      <c r="AP143">
        <v>19</v>
      </c>
      <c r="AQ143" s="117">
        <v>1</v>
      </c>
      <c r="AR143" s="113">
        <v>0</v>
      </c>
      <c r="AS143" s="118">
        <v>1</v>
      </c>
      <c r="AT143">
        <v>1</v>
      </c>
      <c r="AU143">
        <v>0.6382741845500538</v>
      </c>
      <c r="AV143" s="117">
        <v>0.6382741845500538</v>
      </c>
      <c r="AW143" s="118">
        <v>0.3617258154499462</v>
      </c>
      <c r="AX143" s="117">
        <v>-0.448987331608111</v>
      </c>
      <c r="AY143" s="118">
        <v>100</v>
      </c>
      <c r="AZ143">
        <v>0.56672480918986545</v>
      </c>
      <c r="CF143">
        <v>0.91043590406349151</v>
      </c>
      <c r="CG143">
        <v>0</v>
      </c>
      <c r="CH143">
        <v>1</v>
      </c>
      <c r="CI143">
        <v>52</v>
      </c>
      <c r="CJ143">
        <v>87</v>
      </c>
      <c r="CK143">
        <v>3.703703703703709E-2</v>
      </c>
      <c r="CL143">
        <v>9.375E-2</v>
      </c>
      <c r="CM143">
        <v>0</v>
      </c>
    </row>
    <row r="144" spans="1:91" x14ac:dyDescent="0.3">
      <c r="A144" s="129">
        <v>1</v>
      </c>
      <c r="B144" s="131">
        <v>1</v>
      </c>
      <c r="C144" s="170">
        <v>3</v>
      </c>
      <c r="D144" s="171">
        <v>68</v>
      </c>
      <c r="E144" s="130">
        <v>4</v>
      </c>
      <c r="F144" s="203">
        <v>2.3519999999999999</v>
      </c>
      <c r="G144" s="130">
        <v>209</v>
      </c>
      <c r="H144" s="130">
        <v>0</v>
      </c>
      <c r="I144" s="130">
        <v>85</v>
      </c>
      <c r="J144" s="130">
        <v>30</v>
      </c>
      <c r="K144" s="130">
        <v>12</v>
      </c>
      <c r="L144" s="130">
        <v>2</v>
      </c>
      <c r="M144" s="204">
        <v>50</v>
      </c>
      <c r="N144" s="171">
        <v>51</v>
      </c>
      <c r="O144" s="172">
        <v>189</v>
      </c>
      <c r="P144" s="170">
        <v>16.7</v>
      </c>
      <c r="Q144" s="130">
        <v>1</v>
      </c>
      <c r="R144" s="208"/>
      <c r="S144" s="208"/>
      <c r="T144" s="208"/>
      <c r="U144" s="208"/>
      <c r="V144" s="208"/>
      <c r="W144" s="208"/>
      <c r="X144" s="208"/>
      <c r="Y144" s="208"/>
      <c r="Z144" s="208"/>
      <c r="AA144">
        <v>1</v>
      </c>
      <c r="AB144">
        <v>1</v>
      </c>
      <c r="AC144">
        <v>3.2</v>
      </c>
      <c r="AD144">
        <v>89</v>
      </c>
      <c r="AE144">
        <v>6</v>
      </c>
      <c r="AF144">
        <v>0.71099999999999997</v>
      </c>
      <c r="AG144">
        <v>232</v>
      </c>
      <c r="AH144">
        <v>4</v>
      </c>
      <c r="AI144">
        <v>99</v>
      </c>
      <c r="AJ144">
        <v>47</v>
      </c>
      <c r="AK144">
        <v>13</v>
      </c>
      <c r="AL144">
        <v>3</v>
      </c>
      <c r="AM144">
        <v>37</v>
      </c>
      <c r="AN144">
        <v>89</v>
      </c>
      <c r="AO144">
        <v>193</v>
      </c>
      <c r="AP144">
        <v>18.3</v>
      </c>
      <c r="AQ144" s="117">
        <v>0</v>
      </c>
      <c r="AR144" s="113">
        <v>1</v>
      </c>
      <c r="AS144" s="118">
        <v>1</v>
      </c>
      <c r="AT144">
        <v>0</v>
      </c>
      <c r="AU144">
        <v>0.70790532276632234</v>
      </c>
      <c r="AV144" s="117">
        <v>0.70790532276632234</v>
      </c>
      <c r="AW144" s="118">
        <v>0.29209467723367766</v>
      </c>
      <c r="AX144" s="117">
        <v>-1.230677292165709</v>
      </c>
      <c r="AY144" s="118">
        <v>0</v>
      </c>
      <c r="AZ144">
        <v>2.4235474931300902</v>
      </c>
      <c r="CF144">
        <v>0.91982384454194011</v>
      </c>
      <c r="CG144">
        <v>0</v>
      </c>
      <c r="CH144">
        <v>1</v>
      </c>
      <c r="CI144">
        <v>52</v>
      </c>
      <c r="CJ144">
        <v>88</v>
      </c>
      <c r="CK144">
        <v>3.703703703703709E-2</v>
      </c>
      <c r="CL144">
        <v>8.333333333333337E-2</v>
      </c>
      <c r="CM144">
        <v>0</v>
      </c>
    </row>
    <row r="145" spans="1:91" x14ac:dyDescent="0.3">
      <c r="A145" s="129">
        <v>1</v>
      </c>
      <c r="B145" s="131">
        <v>1</v>
      </c>
      <c r="C145" s="170">
        <v>3.4</v>
      </c>
      <c r="D145" s="171">
        <v>84</v>
      </c>
      <c r="E145" s="130">
        <v>9</v>
      </c>
      <c r="F145" s="203">
        <v>1.2589999999999999</v>
      </c>
      <c r="G145" s="130">
        <v>175</v>
      </c>
      <c r="H145" s="130">
        <v>1</v>
      </c>
      <c r="I145" s="130">
        <v>84</v>
      </c>
      <c r="J145" s="130">
        <v>31</v>
      </c>
      <c r="K145" s="130">
        <v>8</v>
      </c>
      <c r="L145" s="130">
        <v>2</v>
      </c>
      <c r="M145" s="204">
        <v>37</v>
      </c>
      <c r="N145" s="171">
        <v>76</v>
      </c>
      <c r="O145" s="172">
        <v>190</v>
      </c>
      <c r="P145" s="170">
        <v>15.9</v>
      </c>
      <c r="Q145" s="130">
        <v>1</v>
      </c>
      <c r="R145" s="208"/>
      <c r="S145" s="208"/>
      <c r="T145" s="208"/>
      <c r="U145" s="208"/>
      <c r="V145" s="208"/>
      <c r="W145" s="208"/>
      <c r="X145" s="208"/>
      <c r="Y145" s="208"/>
      <c r="Z145" s="208"/>
      <c r="AA145">
        <v>1</v>
      </c>
      <c r="AB145">
        <v>1</v>
      </c>
      <c r="AC145">
        <v>3.3</v>
      </c>
      <c r="AD145">
        <v>79</v>
      </c>
      <c r="AE145">
        <v>7</v>
      </c>
      <c r="AF145">
        <v>0.13100000000000001</v>
      </c>
      <c r="AG145">
        <v>284</v>
      </c>
      <c r="AH145">
        <v>4</v>
      </c>
      <c r="AI145">
        <v>137</v>
      </c>
      <c r="AJ145">
        <v>38</v>
      </c>
      <c r="AK145">
        <v>15</v>
      </c>
      <c r="AL145">
        <v>5</v>
      </c>
      <c r="AM145">
        <v>39</v>
      </c>
      <c r="AN145">
        <v>39</v>
      </c>
      <c r="AO145">
        <v>185</v>
      </c>
      <c r="AP145">
        <v>20.399999999999999</v>
      </c>
      <c r="AQ145" s="117">
        <v>0</v>
      </c>
      <c r="AR145" s="113">
        <v>1</v>
      </c>
      <c r="AS145" s="118">
        <v>1</v>
      </c>
      <c r="AT145">
        <v>0</v>
      </c>
      <c r="AU145">
        <v>0.51049229021063325</v>
      </c>
      <c r="AV145" s="117">
        <v>0.51049229021063325</v>
      </c>
      <c r="AW145" s="118">
        <v>0.48950770978936675</v>
      </c>
      <c r="AX145" s="117">
        <v>-0.71435506679982219</v>
      </c>
      <c r="AY145" s="118">
        <v>0</v>
      </c>
      <c r="AZ145">
        <v>1.0428687434367399</v>
      </c>
      <c r="CF145">
        <v>0.92392799017900429</v>
      </c>
      <c r="CG145">
        <v>0</v>
      </c>
      <c r="CH145">
        <v>1</v>
      </c>
      <c r="CI145">
        <v>52</v>
      </c>
      <c r="CJ145">
        <v>89</v>
      </c>
      <c r="CK145">
        <v>3.703703703703709E-2</v>
      </c>
      <c r="CL145">
        <v>7.291666666666663E-2</v>
      </c>
      <c r="CM145">
        <v>1.350308641975314E-3</v>
      </c>
    </row>
    <row r="146" spans="1:91" x14ac:dyDescent="0.3">
      <c r="A146" s="129">
        <v>0</v>
      </c>
      <c r="B146" s="131">
        <v>0</v>
      </c>
      <c r="C146" s="170">
        <v>2</v>
      </c>
      <c r="D146" s="171">
        <v>51</v>
      </c>
      <c r="E146" s="130">
        <v>3</v>
      </c>
      <c r="F146" s="203">
        <v>1.464</v>
      </c>
      <c r="G146" s="130">
        <v>118</v>
      </c>
      <c r="H146" s="130">
        <v>4</v>
      </c>
      <c r="I146" s="130">
        <v>115</v>
      </c>
      <c r="J146" s="130">
        <v>46</v>
      </c>
      <c r="K146" s="130">
        <v>6</v>
      </c>
      <c r="L146" s="130">
        <v>4</v>
      </c>
      <c r="M146" s="204">
        <v>33</v>
      </c>
      <c r="N146" s="171">
        <v>31</v>
      </c>
      <c r="O146" s="172">
        <v>167</v>
      </c>
      <c r="P146" s="170">
        <v>7.9</v>
      </c>
      <c r="Q146" s="130">
        <v>1</v>
      </c>
      <c r="R146" s="208"/>
      <c r="S146" s="208"/>
      <c r="T146" s="208"/>
      <c r="U146" s="208"/>
      <c r="V146" s="208"/>
      <c r="W146" s="208"/>
      <c r="X146" s="208"/>
      <c r="Y146" s="208"/>
      <c r="Z146" s="208"/>
      <c r="AA146">
        <v>1</v>
      </c>
      <c r="AB146">
        <v>1</v>
      </c>
      <c r="AC146">
        <v>3.3</v>
      </c>
      <c r="AD146">
        <v>88</v>
      </c>
      <c r="AE146">
        <v>5</v>
      </c>
      <c r="AF146">
        <v>0.504</v>
      </c>
      <c r="AG146">
        <v>253</v>
      </c>
      <c r="AH146">
        <v>3</v>
      </c>
      <c r="AI146">
        <v>124</v>
      </c>
      <c r="AJ146">
        <v>42</v>
      </c>
      <c r="AK146">
        <v>9</v>
      </c>
      <c r="AL146">
        <v>3</v>
      </c>
      <c r="AM146">
        <v>35</v>
      </c>
      <c r="AN146">
        <v>63</v>
      </c>
      <c r="AO146">
        <v>172</v>
      </c>
      <c r="AP146">
        <v>14.1</v>
      </c>
      <c r="AQ146" s="117">
        <v>0</v>
      </c>
      <c r="AR146" s="113">
        <v>1</v>
      </c>
      <c r="AS146" s="118">
        <v>1</v>
      </c>
      <c r="AT146">
        <v>0</v>
      </c>
      <c r="AU146">
        <v>0.5513485656386401</v>
      </c>
      <c r="AV146" s="117">
        <v>0.5513485656386401</v>
      </c>
      <c r="AW146" s="118">
        <v>0.4486514343613599</v>
      </c>
      <c r="AX146" s="117">
        <v>-0.80150900818230963</v>
      </c>
      <c r="AY146" s="118">
        <v>0</v>
      </c>
      <c r="AZ146">
        <v>1.2289018231346258</v>
      </c>
      <c r="CF146">
        <v>0.93114260854377928</v>
      </c>
      <c r="CG146">
        <v>1</v>
      </c>
      <c r="CH146">
        <v>0</v>
      </c>
      <c r="CI146">
        <v>53</v>
      </c>
      <c r="CJ146">
        <v>89</v>
      </c>
      <c r="CK146">
        <v>1.851851851851849E-2</v>
      </c>
      <c r="CL146">
        <v>7.291666666666663E-2</v>
      </c>
      <c r="CM146">
        <v>1.350308641975306E-3</v>
      </c>
    </row>
    <row r="147" spans="1:91" x14ac:dyDescent="0.3">
      <c r="A147" s="129">
        <v>1</v>
      </c>
      <c r="B147" s="131">
        <v>1</v>
      </c>
      <c r="C147" s="170">
        <v>3.3</v>
      </c>
      <c r="D147" s="171">
        <v>88</v>
      </c>
      <c r="E147" s="130">
        <v>5</v>
      </c>
      <c r="F147" s="203">
        <v>0.504</v>
      </c>
      <c r="G147" s="130">
        <v>253</v>
      </c>
      <c r="H147" s="130">
        <v>3</v>
      </c>
      <c r="I147" s="130">
        <v>124</v>
      </c>
      <c r="J147" s="130">
        <v>42</v>
      </c>
      <c r="K147" s="130">
        <v>9</v>
      </c>
      <c r="L147" s="130">
        <v>3</v>
      </c>
      <c r="M147" s="204">
        <v>35</v>
      </c>
      <c r="N147" s="171">
        <v>63</v>
      </c>
      <c r="O147" s="172">
        <v>172</v>
      </c>
      <c r="P147" s="170">
        <v>14.1</v>
      </c>
      <c r="Q147" s="130">
        <v>0</v>
      </c>
      <c r="R147" s="208"/>
      <c r="S147" s="208"/>
      <c r="T147" s="208"/>
      <c r="U147" s="208"/>
      <c r="V147" s="208"/>
      <c r="W147" s="208"/>
      <c r="X147" s="208"/>
      <c r="Y147" s="208"/>
      <c r="Z147" s="208"/>
      <c r="AA147">
        <v>1</v>
      </c>
      <c r="AB147">
        <v>1</v>
      </c>
      <c r="AC147">
        <v>3.3</v>
      </c>
      <c r="AD147">
        <v>89</v>
      </c>
      <c r="AE147">
        <v>6</v>
      </c>
      <c r="AF147">
        <v>7.4999999999999997E-2</v>
      </c>
      <c r="AG147">
        <v>296</v>
      </c>
      <c r="AH147">
        <v>0</v>
      </c>
      <c r="AI147">
        <v>137</v>
      </c>
      <c r="AJ147">
        <v>37</v>
      </c>
      <c r="AK147">
        <v>13</v>
      </c>
      <c r="AL147">
        <v>1</v>
      </c>
      <c r="AM147">
        <v>36</v>
      </c>
      <c r="AN147">
        <v>27</v>
      </c>
      <c r="AO147">
        <v>196</v>
      </c>
      <c r="AP147">
        <v>21</v>
      </c>
      <c r="AQ147" s="117">
        <v>1</v>
      </c>
      <c r="AR147" s="113">
        <v>0</v>
      </c>
      <c r="AS147" s="118">
        <v>1</v>
      </c>
      <c r="AT147">
        <v>1</v>
      </c>
      <c r="AU147">
        <v>0.57625586035749332</v>
      </c>
      <c r="AV147" s="117">
        <v>0.57625586035749332</v>
      </c>
      <c r="AW147" s="118">
        <v>0.42374413964250668</v>
      </c>
      <c r="AX147" s="117">
        <v>-0.55120351490521524</v>
      </c>
      <c r="AY147" s="118">
        <v>100</v>
      </c>
      <c r="AZ147">
        <v>0.73534026947617925</v>
      </c>
      <c r="CF147">
        <v>0.94313706847826095</v>
      </c>
      <c r="CG147">
        <v>1</v>
      </c>
      <c r="CH147">
        <v>0</v>
      </c>
      <c r="CI147">
        <v>54</v>
      </c>
      <c r="CJ147">
        <v>89</v>
      </c>
      <c r="CK147">
        <v>0</v>
      </c>
      <c r="CL147">
        <v>7.291666666666663E-2</v>
      </c>
      <c r="CM147">
        <v>0</v>
      </c>
    </row>
    <row r="148" spans="1:91" x14ac:dyDescent="0.3">
      <c r="A148" s="129">
        <v>0</v>
      </c>
      <c r="B148" s="131">
        <v>0</v>
      </c>
      <c r="C148" s="170">
        <v>1.7</v>
      </c>
      <c r="D148" s="171">
        <v>58</v>
      </c>
      <c r="E148" s="130">
        <v>19</v>
      </c>
      <c r="F148" s="203">
        <v>0.44700000000000001</v>
      </c>
      <c r="G148" s="130">
        <v>20</v>
      </c>
      <c r="H148" s="130">
        <v>4</v>
      </c>
      <c r="I148" s="130">
        <v>129</v>
      </c>
      <c r="J148" s="130">
        <v>43</v>
      </c>
      <c r="K148" s="130">
        <v>10</v>
      </c>
      <c r="L148" s="130">
        <v>3</v>
      </c>
      <c r="M148" s="204">
        <v>42</v>
      </c>
      <c r="N148" s="171">
        <v>35</v>
      </c>
      <c r="O148" s="172">
        <v>184</v>
      </c>
      <c r="P148" s="170">
        <v>8.1</v>
      </c>
      <c r="Q148" s="130">
        <v>1</v>
      </c>
      <c r="R148" s="208"/>
      <c r="S148" s="208"/>
      <c r="T148" s="208"/>
      <c r="U148" s="208"/>
      <c r="V148" s="208"/>
      <c r="W148" s="208"/>
      <c r="X148" s="208"/>
      <c r="Y148" s="208"/>
      <c r="Z148" s="208"/>
      <c r="AA148">
        <v>1</v>
      </c>
      <c r="AB148">
        <v>1</v>
      </c>
      <c r="AC148">
        <v>3.4</v>
      </c>
      <c r="AD148">
        <v>84</v>
      </c>
      <c r="AE148">
        <v>9</v>
      </c>
      <c r="AF148">
        <v>1.2589999999999999</v>
      </c>
      <c r="AG148">
        <v>175</v>
      </c>
      <c r="AH148">
        <v>1</v>
      </c>
      <c r="AI148">
        <v>84</v>
      </c>
      <c r="AJ148">
        <v>31</v>
      </c>
      <c r="AK148">
        <v>8</v>
      </c>
      <c r="AL148">
        <v>2</v>
      </c>
      <c r="AM148">
        <v>37</v>
      </c>
      <c r="AN148">
        <v>76</v>
      </c>
      <c r="AO148">
        <v>190</v>
      </c>
      <c r="AP148">
        <v>15.9</v>
      </c>
      <c r="AQ148" s="117">
        <v>1</v>
      </c>
      <c r="AR148" s="113">
        <v>0</v>
      </c>
      <c r="AS148" s="118">
        <v>1</v>
      </c>
      <c r="AT148">
        <v>1</v>
      </c>
      <c r="AU148">
        <v>0.6504237143082332</v>
      </c>
      <c r="AV148" s="117">
        <v>0.6504237143082332</v>
      </c>
      <c r="AW148" s="118">
        <v>0.3495762856917668</v>
      </c>
      <c r="AX148" s="117">
        <v>-0.43013126029970677</v>
      </c>
      <c r="AY148" s="118">
        <v>100</v>
      </c>
      <c r="AZ148">
        <v>0.53745931767503796</v>
      </c>
      <c r="CF148">
        <v>0.94422472649918909</v>
      </c>
      <c r="CG148">
        <v>0</v>
      </c>
      <c r="CH148">
        <v>1</v>
      </c>
      <c r="CI148">
        <v>54</v>
      </c>
      <c r="CJ148">
        <v>90</v>
      </c>
      <c r="CK148">
        <v>0</v>
      </c>
      <c r="CL148">
        <v>6.25E-2</v>
      </c>
      <c r="CM148">
        <v>0</v>
      </c>
    </row>
    <row r="149" spans="1:91" x14ac:dyDescent="0.3">
      <c r="A149" s="129">
        <v>1</v>
      </c>
      <c r="B149" s="131">
        <v>0</v>
      </c>
      <c r="C149" s="170">
        <v>2.9</v>
      </c>
      <c r="D149" s="171">
        <v>66</v>
      </c>
      <c r="E149" s="130">
        <v>17</v>
      </c>
      <c r="F149" s="203">
        <v>2.62</v>
      </c>
      <c r="G149" s="130">
        <v>103</v>
      </c>
      <c r="H149" s="130">
        <v>2</v>
      </c>
      <c r="I149" s="130">
        <v>102</v>
      </c>
      <c r="J149" s="130">
        <v>39</v>
      </c>
      <c r="K149" s="130">
        <v>8</v>
      </c>
      <c r="L149" s="130">
        <v>3</v>
      </c>
      <c r="M149" s="204">
        <v>50</v>
      </c>
      <c r="N149" s="171">
        <v>48</v>
      </c>
      <c r="O149" s="172">
        <v>172</v>
      </c>
      <c r="P149" s="170">
        <v>13.6</v>
      </c>
      <c r="Q149" s="130">
        <v>0</v>
      </c>
      <c r="R149" s="208"/>
      <c r="S149" s="208"/>
      <c r="T149" s="208"/>
      <c r="U149" s="208"/>
      <c r="V149" s="208"/>
      <c r="W149" s="208"/>
      <c r="X149" s="208"/>
      <c r="Y149" s="208"/>
      <c r="Z149" s="208"/>
      <c r="AA149">
        <v>1</v>
      </c>
      <c r="AB149">
        <v>1</v>
      </c>
      <c r="AC149">
        <v>3.4</v>
      </c>
      <c r="AD149">
        <v>85</v>
      </c>
      <c r="AE149">
        <v>12</v>
      </c>
      <c r="AF149">
        <v>1.86</v>
      </c>
      <c r="AG149">
        <v>311</v>
      </c>
      <c r="AH149">
        <v>2</v>
      </c>
      <c r="AI149">
        <v>124</v>
      </c>
      <c r="AJ149">
        <v>37</v>
      </c>
      <c r="AK149">
        <v>13</v>
      </c>
      <c r="AL149">
        <v>2</v>
      </c>
      <c r="AM149">
        <v>42</v>
      </c>
      <c r="AN149">
        <v>62</v>
      </c>
      <c r="AO149">
        <v>172</v>
      </c>
      <c r="AP149">
        <v>16.899999999999999</v>
      </c>
      <c r="AQ149" s="117">
        <v>1</v>
      </c>
      <c r="AR149" s="113">
        <v>0</v>
      </c>
      <c r="AS149" s="118">
        <v>1</v>
      </c>
      <c r="AT149">
        <v>1</v>
      </c>
      <c r="AU149">
        <v>0.89246477919469769</v>
      </c>
      <c r="AV149" s="117">
        <v>0.89246477919469769</v>
      </c>
      <c r="AW149" s="118">
        <v>0.10753522080530231</v>
      </c>
      <c r="AX149" s="117">
        <v>-0.11376822919420448</v>
      </c>
      <c r="AY149" s="118">
        <v>100</v>
      </c>
      <c r="AZ149">
        <v>0.12049239736086294</v>
      </c>
      <c r="CF149">
        <v>0.94702306683349924</v>
      </c>
      <c r="CG149">
        <v>0</v>
      </c>
      <c r="CH149">
        <v>1</v>
      </c>
      <c r="CI149">
        <v>54</v>
      </c>
      <c r="CJ149">
        <v>91</v>
      </c>
      <c r="CK149">
        <v>0</v>
      </c>
      <c r="CL149">
        <v>5.208333333333337E-2</v>
      </c>
      <c r="CM149">
        <v>0</v>
      </c>
    </row>
    <row r="150" spans="1:91" x14ac:dyDescent="0.3">
      <c r="A150" s="129">
        <v>0</v>
      </c>
      <c r="B150" s="131">
        <v>0</v>
      </c>
      <c r="C150" s="170">
        <v>2</v>
      </c>
      <c r="D150" s="171">
        <v>55</v>
      </c>
      <c r="E150" s="130">
        <v>8</v>
      </c>
      <c r="F150" s="203">
        <v>1.1679999999999999</v>
      </c>
      <c r="G150" s="130">
        <v>120</v>
      </c>
      <c r="H150" s="130">
        <v>3</v>
      </c>
      <c r="I150" s="130">
        <v>114</v>
      </c>
      <c r="J150" s="130">
        <v>52</v>
      </c>
      <c r="K150" s="130">
        <v>10</v>
      </c>
      <c r="L150" s="130">
        <v>3</v>
      </c>
      <c r="M150" s="204">
        <v>40</v>
      </c>
      <c r="N150" s="171">
        <v>34</v>
      </c>
      <c r="O150" s="172">
        <v>182</v>
      </c>
      <c r="P150" s="170">
        <v>10</v>
      </c>
      <c r="Q150" s="130">
        <v>1</v>
      </c>
      <c r="R150" s="208"/>
      <c r="S150" s="208"/>
      <c r="T150" s="208"/>
      <c r="U150" s="208"/>
      <c r="V150" s="208"/>
      <c r="W150" s="208"/>
      <c r="X150" s="208"/>
      <c r="Y150" s="208"/>
      <c r="Z150" s="208"/>
      <c r="AA150">
        <v>1</v>
      </c>
      <c r="AB150">
        <v>1</v>
      </c>
      <c r="AC150">
        <v>3.6</v>
      </c>
      <c r="AD150">
        <v>88</v>
      </c>
      <c r="AE150">
        <v>12</v>
      </c>
      <c r="AF150">
        <v>1.6</v>
      </c>
      <c r="AG150">
        <v>282</v>
      </c>
      <c r="AH150">
        <v>0</v>
      </c>
      <c r="AI150">
        <v>72</v>
      </c>
      <c r="AJ150">
        <v>39</v>
      </c>
      <c r="AK150">
        <v>18</v>
      </c>
      <c r="AL150">
        <v>1</v>
      </c>
      <c r="AM150">
        <v>41</v>
      </c>
      <c r="AN150">
        <v>29</v>
      </c>
      <c r="AO150">
        <v>185</v>
      </c>
      <c r="AP150">
        <v>18.2</v>
      </c>
      <c r="AQ150" s="117">
        <v>1</v>
      </c>
      <c r="AR150" s="113">
        <v>0</v>
      </c>
      <c r="AS150" s="118">
        <v>1</v>
      </c>
      <c r="AT150">
        <v>1</v>
      </c>
      <c r="AU150">
        <v>0.78438932000487671</v>
      </c>
      <c r="AV150" s="117">
        <v>0.78438932000487671</v>
      </c>
      <c r="AW150" s="118">
        <v>0.21561067999512329</v>
      </c>
      <c r="AX150" s="117">
        <v>-0.24284980024871516</v>
      </c>
      <c r="AY150" s="118">
        <v>100</v>
      </c>
      <c r="AZ150">
        <v>0.27487712351027777</v>
      </c>
      <c r="CF150">
        <v>0.9573294369827744</v>
      </c>
      <c r="CG150">
        <v>0</v>
      </c>
      <c r="CH150">
        <v>1</v>
      </c>
      <c r="CI150">
        <v>54</v>
      </c>
      <c r="CJ150">
        <v>92</v>
      </c>
      <c r="CK150">
        <v>0</v>
      </c>
      <c r="CL150">
        <v>4.166666666666663E-2</v>
      </c>
      <c r="CM150">
        <v>0</v>
      </c>
    </row>
    <row r="151" spans="1:91" x14ac:dyDescent="0.3">
      <c r="A151" s="129">
        <v>1</v>
      </c>
      <c r="B151" s="131">
        <v>0</v>
      </c>
      <c r="C151" s="170">
        <v>2.2000000000000002</v>
      </c>
      <c r="D151" s="171">
        <v>60</v>
      </c>
      <c r="E151" s="130">
        <v>9</v>
      </c>
      <c r="F151" s="203">
        <v>3.2000000000000001E-2</v>
      </c>
      <c r="G151" s="130">
        <v>102</v>
      </c>
      <c r="H151" s="130">
        <v>5</v>
      </c>
      <c r="I151" s="130">
        <v>135</v>
      </c>
      <c r="J151" s="130">
        <v>35</v>
      </c>
      <c r="K151" s="130">
        <v>8</v>
      </c>
      <c r="L151" s="130">
        <v>2</v>
      </c>
      <c r="M151" s="204">
        <v>32</v>
      </c>
      <c r="N151" s="171">
        <v>37</v>
      </c>
      <c r="O151" s="172">
        <v>185</v>
      </c>
      <c r="P151" s="170">
        <v>11.6</v>
      </c>
      <c r="Q151" s="130">
        <v>1</v>
      </c>
      <c r="R151" s="208"/>
      <c r="S151" s="208"/>
      <c r="T151" s="208"/>
      <c r="U151" s="208"/>
      <c r="V151" s="208"/>
      <c r="W151" s="208"/>
      <c r="X151" s="208"/>
      <c r="Y151" s="208"/>
      <c r="Z151" s="208"/>
      <c r="AA151">
        <v>1</v>
      </c>
      <c r="AB151">
        <v>1</v>
      </c>
      <c r="AC151">
        <v>3.6</v>
      </c>
      <c r="AD151">
        <v>89</v>
      </c>
      <c r="AE151">
        <v>8</v>
      </c>
      <c r="AF151">
        <v>1.018</v>
      </c>
      <c r="AG151">
        <v>348</v>
      </c>
      <c r="AH151">
        <v>0</v>
      </c>
      <c r="AI151">
        <v>98</v>
      </c>
      <c r="AJ151">
        <v>36</v>
      </c>
      <c r="AK151">
        <v>12</v>
      </c>
      <c r="AL151">
        <v>1</v>
      </c>
      <c r="AM151">
        <v>40</v>
      </c>
      <c r="AN151">
        <v>57</v>
      </c>
      <c r="AO151">
        <v>195</v>
      </c>
      <c r="AP151">
        <v>23.5</v>
      </c>
      <c r="AQ151" s="117">
        <v>1</v>
      </c>
      <c r="AR151" s="113">
        <v>0</v>
      </c>
      <c r="AS151" s="118">
        <v>1</v>
      </c>
      <c r="AT151">
        <v>1</v>
      </c>
      <c r="AU151">
        <v>0.70018313179245617</v>
      </c>
      <c r="AV151" s="117">
        <v>0.70018313179245617</v>
      </c>
      <c r="AW151" s="118">
        <v>0.29981686820754383</v>
      </c>
      <c r="AX151" s="117">
        <v>-0.3564133613080861</v>
      </c>
      <c r="AY151" s="118">
        <v>100</v>
      </c>
      <c r="AZ151">
        <v>0.42819778797015295</v>
      </c>
      <c r="CF151">
        <v>0.97065569166405385</v>
      </c>
      <c r="CG151">
        <v>0</v>
      </c>
      <c r="CH151">
        <v>1</v>
      </c>
      <c r="CI151">
        <v>54</v>
      </c>
      <c r="CJ151">
        <v>93</v>
      </c>
      <c r="CK151">
        <v>0</v>
      </c>
      <c r="CL151">
        <v>3.125E-2</v>
      </c>
      <c r="CM151">
        <v>0</v>
      </c>
    </row>
    <row r="152" spans="1:91" x14ac:dyDescent="0.3">
      <c r="AA152">
        <v>1</v>
      </c>
      <c r="AB152">
        <v>1</v>
      </c>
      <c r="AC152">
        <v>3.7</v>
      </c>
      <c r="AD152">
        <v>102</v>
      </c>
      <c r="AE152">
        <v>12</v>
      </c>
      <c r="AF152">
        <v>8.4000000000000005E-2</v>
      </c>
      <c r="AG152">
        <v>249</v>
      </c>
      <c r="AH152">
        <v>2</v>
      </c>
      <c r="AI152">
        <v>86</v>
      </c>
      <c r="AJ152">
        <v>38</v>
      </c>
      <c r="AK152">
        <v>11</v>
      </c>
      <c r="AL152">
        <v>2</v>
      </c>
      <c r="AM152">
        <v>32</v>
      </c>
      <c r="AN152">
        <v>114</v>
      </c>
      <c r="AO152">
        <v>177</v>
      </c>
      <c r="AP152">
        <v>16.3</v>
      </c>
      <c r="AQ152" s="117">
        <v>1</v>
      </c>
      <c r="AR152" s="113">
        <v>0</v>
      </c>
      <c r="AS152" s="118">
        <v>1</v>
      </c>
      <c r="AT152">
        <v>1</v>
      </c>
      <c r="AU152">
        <v>0.70842282228283515</v>
      </c>
      <c r="AV152" s="117">
        <v>0.70842282228283515</v>
      </c>
      <c r="AW152" s="118">
        <v>0.29157717771716485</v>
      </c>
      <c r="AX152" s="117">
        <v>-0.3447141569311461</v>
      </c>
      <c r="AY152" s="118">
        <v>100</v>
      </c>
      <c r="AZ152">
        <v>0.41158636981454244</v>
      </c>
      <c r="CF152">
        <v>0.97523090578727667</v>
      </c>
      <c r="CG152">
        <v>0</v>
      </c>
      <c r="CH152">
        <v>1</v>
      </c>
      <c r="CI152">
        <v>54</v>
      </c>
      <c r="CJ152">
        <v>94</v>
      </c>
      <c r="CK152">
        <v>0</v>
      </c>
      <c r="CL152">
        <v>2.083333333333337E-2</v>
      </c>
      <c r="CM152">
        <v>0</v>
      </c>
    </row>
    <row r="153" spans="1:91" x14ac:dyDescent="0.3">
      <c r="AA153">
        <v>1</v>
      </c>
      <c r="AB153">
        <v>1</v>
      </c>
      <c r="AC153">
        <v>3.8</v>
      </c>
      <c r="AD153">
        <v>99</v>
      </c>
      <c r="AE153">
        <v>9</v>
      </c>
      <c r="AF153">
        <v>1.76</v>
      </c>
      <c r="AG153">
        <v>369</v>
      </c>
      <c r="AH153">
        <v>4</v>
      </c>
      <c r="AI153">
        <v>85</v>
      </c>
      <c r="AJ153">
        <v>38</v>
      </c>
      <c r="AK153">
        <v>12</v>
      </c>
      <c r="AL153">
        <v>2</v>
      </c>
      <c r="AM153">
        <v>38</v>
      </c>
      <c r="AN153">
        <v>68</v>
      </c>
      <c r="AO153">
        <v>170</v>
      </c>
      <c r="AP153">
        <v>19.5</v>
      </c>
      <c r="AQ153" s="119">
        <v>0</v>
      </c>
      <c r="AR153" s="120">
        <v>1</v>
      </c>
      <c r="AS153" s="118">
        <v>1</v>
      </c>
      <c r="AT153">
        <v>0</v>
      </c>
      <c r="AU153">
        <v>0.93114260854377928</v>
      </c>
      <c r="AV153" s="117">
        <v>0.93114260854377928</v>
      </c>
      <c r="AW153" s="118">
        <v>6.8857391456220718E-2</v>
      </c>
      <c r="AX153" s="117">
        <v>-2.6757177036333153</v>
      </c>
      <c r="AY153" s="118">
        <v>0</v>
      </c>
      <c r="AZ153">
        <v>13.522769144337925</v>
      </c>
      <c r="CF153">
        <v>0.97620495276246411</v>
      </c>
      <c r="CG153">
        <v>0</v>
      </c>
      <c r="CH153">
        <v>1</v>
      </c>
      <c r="CI153">
        <v>54</v>
      </c>
      <c r="CJ153">
        <v>95</v>
      </c>
      <c r="CK153">
        <v>0</v>
      </c>
      <c r="CL153">
        <v>1.041666666666663E-2</v>
      </c>
      <c r="CM153">
        <v>0</v>
      </c>
    </row>
    <row r="154" spans="1:91" x14ac:dyDescent="0.3">
      <c r="AA154" s="112"/>
      <c r="AB154" s="112"/>
      <c r="AC154" s="112"/>
      <c r="AD154" s="112"/>
      <c r="AE154" s="112"/>
      <c r="AF154" s="112"/>
      <c r="AG154" s="112"/>
      <c r="AH154" s="112"/>
      <c r="AI154" s="112"/>
      <c r="AJ154" s="112"/>
      <c r="AK154" s="112"/>
      <c r="AL154" s="112"/>
      <c r="AM154" s="112"/>
      <c r="AN154" s="112"/>
      <c r="AO154" s="112"/>
      <c r="AP154" s="112"/>
      <c r="AQ154" s="112">
        <v>96</v>
      </c>
      <c r="AR154" s="112">
        <v>54</v>
      </c>
      <c r="AS154" s="199">
        <v>150</v>
      </c>
      <c r="AT154" s="199"/>
      <c r="AU154" s="199"/>
      <c r="AV154" s="199">
        <v>96.000000000000014</v>
      </c>
      <c r="AW154" s="199">
        <v>54.000000000000021</v>
      </c>
      <c r="AX154" s="199">
        <v>-82.254193326419838</v>
      </c>
      <c r="AY154" s="199">
        <v>70.666666666666671</v>
      </c>
      <c r="AZ154" s="199">
        <v>156.4732755525273</v>
      </c>
      <c r="CF154" s="111">
        <v>0.98042298230059699</v>
      </c>
      <c r="CG154" s="111">
        <v>0</v>
      </c>
      <c r="CH154" s="111">
        <v>1</v>
      </c>
      <c r="CI154" s="111">
        <v>54</v>
      </c>
      <c r="CJ154" s="111">
        <v>96</v>
      </c>
      <c r="CK154" s="111">
        <v>0</v>
      </c>
      <c r="CL154" s="111">
        <v>0</v>
      </c>
      <c r="CM154" s="111">
        <v>0</v>
      </c>
    </row>
    <row r="155" spans="1:91" x14ac:dyDescent="0.3">
      <c r="CM155">
        <v>0.76331018518518512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0CCB2-4C0B-42D2-BEA2-4E1FBAED4A54}">
  <dimension ref="A1:CM155"/>
  <sheetViews>
    <sheetView showGridLines="0" workbookViewId="0"/>
  </sheetViews>
  <sheetFormatPr defaultRowHeight="14.4" x14ac:dyDescent="0.3"/>
  <cols>
    <col min="19" max="19" width="13.21875" bestFit="1" customWidth="1"/>
  </cols>
  <sheetData>
    <row r="1" spans="1:91" x14ac:dyDescent="0.3">
      <c r="A1" s="134" t="s">
        <v>48</v>
      </c>
      <c r="B1" s="136" t="s">
        <v>54</v>
      </c>
      <c r="C1" s="135" t="s">
        <v>40</v>
      </c>
      <c r="D1" s="135" t="s">
        <v>41</v>
      </c>
      <c r="E1" s="135" t="s">
        <v>42</v>
      </c>
      <c r="F1" s="135" t="s">
        <v>43</v>
      </c>
      <c r="G1" s="135" t="s">
        <v>44</v>
      </c>
      <c r="H1" s="135" t="s">
        <v>45</v>
      </c>
      <c r="I1" s="135" t="s">
        <v>46</v>
      </c>
      <c r="J1" s="135" t="s">
        <v>49</v>
      </c>
      <c r="K1" s="135" t="s">
        <v>50</v>
      </c>
      <c r="L1" s="135" t="s">
        <v>51</v>
      </c>
      <c r="M1" s="135" t="s">
        <v>52</v>
      </c>
      <c r="N1" s="135" t="s">
        <v>53</v>
      </c>
      <c r="O1" s="135" t="s">
        <v>56</v>
      </c>
      <c r="P1" s="135" t="s">
        <v>39</v>
      </c>
      <c r="Q1" s="134" t="s">
        <v>47</v>
      </c>
      <c r="S1" t="s">
        <v>179</v>
      </c>
      <c r="T1" s="218">
        <v>-98.012729219055274</v>
      </c>
      <c r="V1" t="s">
        <v>193</v>
      </c>
      <c r="AA1" t="s">
        <v>168</v>
      </c>
      <c r="CF1" t="s">
        <v>198</v>
      </c>
    </row>
    <row r="2" spans="1:91" ht="15" thickBot="1" x14ac:dyDescent="0.35">
      <c r="A2" s="129">
        <v>0</v>
      </c>
      <c r="B2" s="131">
        <v>1</v>
      </c>
      <c r="C2" s="170">
        <v>2.2999999999999998</v>
      </c>
      <c r="D2" s="171">
        <v>60</v>
      </c>
      <c r="E2" s="130">
        <v>10</v>
      </c>
      <c r="F2" s="203">
        <v>0.71199999999999997</v>
      </c>
      <c r="G2" s="130">
        <v>171</v>
      </c>
      <c r="H2" s="130">
        <v>3</v>
      </c>
      <c r="I2" s="130">
        <v>110</v>
      </c>
      <c r="J2" s="130">
        <v>33</v>
      </c>
      <c r="K2" s="130">
        <v>12</v>
      </c>
      <c r="L2" s="130">
        <v>2</v>
      </c>
      <c r="M2" s="204">
        <v>38</v>
      </c>
      <c r="N2" s="171">
        <v>46</v>
      </c>
      <c r="O2" s="172">
        <v>178</v>
      </c>
      <c r="P2" s="170">
        <v>12.5</v>
      </c>
      <c r="Q2" s="130">
        <v>1</v>
      </c>
      <c r="R2" s="208"/>
      <c r="S2" t="s">
        <v>180</v>
      </c>
      <c r="T2" s="219">
        <v>-82.254193326419838</v>
      </c>
      <c r="U2" s="208"/>
    </row>
    <row r="3" spans="1:91" ht="15" thickTop="1" x14ac:dyDescent="0.3">
      <c r="A3" s="129">
        <v>0</v>
      </c>
      <c r="B3" s="131">
        <v>1</v>
      </c>
      <c r="C3" s="170">
        <v>2.7</v>
      </c>
      <c r="D3" s="171">
        <v>69</v>
      </c>
      <c r="E3" s="130">
        <v>8</v>
      </c>
      <c r="F3" s="203">
        <v>9.0999999999999998E-2</v>
      </c>
      <c r="G3" s="130">
        <v>213</v>
      </c>
      <c r="H3" s="130">
        <v>3</v>
      </c>
      <c r="I3" s="130">
        <v>134</v>
      </c>
      <c r="J3" s="130">
        <v>33</v>
      </c>
      <c r="K3" s="130">
        <v>16</v>
      </c>
      <c r="L3" s="130">
        <v>1</v>
      </c>
      <c r="M3" s="204">
        <v>36</v>
      </c>
      <c r="N3" s="171">
        <v>73</v>
      </c>
      <c r="O3" s="172">
        <v>178</v>
      </c>
      <c r="P3" s="170">
        <v>14.5</v>
      </c>
      <c r="Q3" s="130">
        <v>1</v>
      </c>
      <c r="R3" s="208"/>
      <c r="T3" s="108"/>
      <c r="U3" s="208"/>
      <c r="W3" s="47" t="s">
        <v>194</v>
      </c>
      <c r="X3" s="47" t="s">
        <v>195</v>
      </c>
      <c r="AA3" s="198" t="s">
        <v>48</v>
      </c>
      <c r="AB3" s="198" t="s">
        <v>54</v>
      </c>
      <c r="AC3" s="198" t="s">
        <v>40</v>
      </c>
      <c r="AD3" s="198" t="s">
        <v>41</v>
      </c>
      <c r="AE3" s="198" t="s">
        <v>42</v>
      </c>
      <c r="AF3" s="198" t="s">
        <v>43</v>
      </c>
      <c r="AG3" s="198" t="s">
        <v>44</v>
      </c>
      <c r="AH3" s="198" t="s">
        <v>45</v>
      </c>
      <c r="AI3" s="198" t="s">
        <v>46</v>
      </c>
      <c r="AJ3" s="198" t="s">
        <v>49</v>
      </c>
      <c r="AK3" s="198" t="s">
        <v>50</v>
      </c>
      <c r="AL3" s="198" t="s">
        <v>51</v>
      </c>
      <c r="AM3" s="198" t="s">
        <v>52</v>
      </c>
      <c r="AN3" s="198" t="s">
        <v>53</v>
      </c>
      <c r="AO3" s="198" t="s">
        <v>56</v>
      </c>
      <c r="AP3" s="198" t="s">
        <v>39</v>
      </c>
      <c r="AQ3" s="198" t="s">
        <v>169</v>
      </c>
      <c r="AR3" s="198" t="s">
        <v>170</v>
      </c>
      <c r="AS3" s="198" t="s">
        <v>103</v>
      </c>
      <c r="AT3" s="198" t="s">
        <v>171</v>
      </c>
      <c r="AU3" s="198" t="s">
        <v>172</v>
      </c>
      <c r="AV3" s="198" t="s">
        <v>173</v>
      </c>
      <c r="AW3" s="198" t="s">
        <v>174</v>
      </c>
      <c r="AX3" s="198" t="s">
        <v>175</v>
      </c>
      <c r="AY3" s="198" t="s">
        <v>176</v>
      </c>
      <c r="AZ3" s="198" t="s">
        <v>177</v>
      </c>
      <c r="BB3" t="s">
        <v>178</v>
      </c>
      <c r="BG3" t="s">
        <v>187</v>
      </c>
      <c r="BY3" t="s">
        <v>192</v>
      </c>
      <c r="CF3" s="125" t="s">
        <v>172</v>
      </c>
      <c r="CG3" s="125" t="s">
        <v>170</v>
      </c>
      <c r="CH3" s="125" t="s">
        <v>169</v>
      </c>
      <c r="CI3" s="125" t="s">
        <v>199</v>
      </c>
      <c r="CJ3" s="125" t="s">
        <v>200</v>
      </c>
      <c r="CK3" s="125" t="s">
        <v>201</v>
      </c>
      <c r="CL3" s="125" t="s">
        <v>202</v>
      </c>
      <c r="CM3" s="125" t="s">
        <v>203</v>
      </c>
    </row>
    <row r="4" spans="1:91" x14ac:dyDescent="0.3">
      <c r="A4" s="129">
        <v>1</v>
      </c>
      <c r="B4" s="131">
        <v>1</v>
      </c>
      <c r="C4" s="170">
        <v>3.1</v>
      </c>
      <c r="D4" s="171">
        <v>79</v>
      </c>
      <c r="E4" s="130">
        <v>7</v>
      </c>
      <c r="F4" s="203">
        <v>1.72</v>
      </c>
      <c r="G4" s="130">
        <v>255</v>
      </c>
      <c r="H4" s="130">
        <v>1</v>
      </c>
      <c r="I4" s="130">
        <v>98</v>
      </c>
      <c r="J4" s="130">
        <v>40</v>
      </c>
      <c r="K4" s="130">
        <v>13</v>
      </c>
      <c r="L4" s="130">
        <v>2</v>
      </c>
      <c r="M4" s="204">
        <v>39</v>
      </c>
      <c r="N4" s="171">
        <v>64</v>
      </c>
      <c r="O4" s="172">
        <v>188</v>
      </c>
      <c r="P4" s="170">
        <v>19</v>
      </c>
      <c r="Q4" s="130">
        <v>1</v>
      </c>
      <c r="R4" s="208"/>
      <c r="S4" t="s">
        <v>181</v>
      </c>
      <c r="T4" s="218">
        <v>31.517071785270872</v>
      </c>
      <c r="U4" s="208"/>
      <c r="V4" t="s">
        <v>173</v>
      </c>
      <c r="W4" s="213">
        <v>83</v>
      </c>
      <c r="X4" s="214">
        <v>31</v>
      </c>
      <c r="Y4" s="47">
        <v>114</v>
      </c>
      <c r="AA4">
        <v>0</v>
      </c>
      <c r="AB4">
        <v>0</v>
      </c>
      <c r="AC4">
        <v>1.5</v>
      </c>
      <c r="AD4">
        <v>35</v>
      </c>
      <c r="AE4">
        <v>6</v>
      </c>
      <c r="AF4">
        <v>4.7E-2</v>
      </c>
      <c r="AG4">
        <v>65</v>
      </c>
      <c r="AH4">
        <v>4</v>
      </c>
      <c r="AI4">
        <v>88</v>
      </c>
      <c r="AJ4">
        <v>27</v>
      </c>
      <c r="AK4">
        <v>5</v>
      </c>
      <c r="AL4">
        <v>6</v>
      </c>
      <c r="AM4">
        <v>37</v>
      </c>
      <c r="AN4">
        <v>16</v>
      </c>
      <c r="AO4">
        <v>186</v>
      </c>
      <c r="AP4">
        <v>7.9</v>
      </c>
      <c r="AQ4" s="117">
        <v>1</v>
      </c>
      <c r="AR4" s="113">
        <v>0</v>
      </c>
      <c r="AS4" s="118">
        <v>1</v>
      </c>
      <c r="AT4">
        <v>1</v>
      </c>
      <c r="AU4">
        <v>0.71026384365909156</v>
      </c>
      <c r="AV4" s="114">
        <v>0.71026384365909156</v>
      </c>
      <c r="AW4" s="116">
        <v>0.28973615634090844</v>
      </c>
      <c r="AX4" s="114">
        <v>-0.34211876718951068</v>
      </c>
      <c r="AY4" s="116">
        <v>100</v>
      </c>
      <c r="AZ4">
        <v>0.40792750317721982</v>
      </c>
      <c r="BG4" s="114">
        <v>82.18299766153153</v>
      </c>
      <c r="BH4" s="115">
        <v>8.7925340012397615E-2</v>
      </c>
      <c r="BI4" s="115">
        <v>8.5386405493140888E-2</v>
      </c>
      <c r="BJ4" s="115">
        <v>-0.70935445456113422</v>
      </c>
      <c r="BK4" s="115">
        <v>-4.4921253509043356E-3</v>
      </c>
      <c r="BL4" s="115">
        <v>-8.0412910875807361E-2</v>
      </c>
      <c r="BM4" s="115">
        <v>-0.97197918621778412</v>
      </c>
      <c r="BN4" s="115">
        <v>-6.8542140300189569E-2</v>
      </c>
      <c r="BO4" s="115">
        <v>-0.29175012114580273</v>
      </c>
      <c r="BP4" s="115">
        <v>-5.7486101725436493E-2</v>
      </c>
      <c r="BQ4" s="115">
        <v>-1.7913733844687682E-2</v>
      </c>
      <c r="BR4" s="115">
        <v>3.1783911995642671E-2</v>
      </c>
      <c r="BS4" s="115">
        <v>9.7762241879089093E-2</v>
      </c>
      <c r="BT4" s="115">
        <v>-2.9763349150209752E-2</v>
      </c>
      <c r="BU4" s="115">
        <v>-5.6557248914867516E-3</v>
      </c>
      <c r="BV4" s="115">
        <v>-0.4476114722393813</v>
      </c>
      <c r="BW4" s="116">
        <v>1.6746553062434393</v>
      </c>
      <c r="BY4" s="122">
        <v>1.6955131804286753E-13</v>
      </c>
      <c r="CI4">
        <v>0</v>
      </c>
      <c r="CJ4">
        <v>0</v>
      </c>
      <c r="CK4">
        <v>1</v>
      </c>
      <c r="CL4">
        <v>1</v>
      </c>
      <c r="CM4">
        <v>1.851851851851849E-2</v>
      </c>
    </row>
    <row r="5" spans="1:91" x14ac:dyDescent="0.3">
      <c r="A5" s="129">
        <v>1</v>
      </c>
      <c r="B5" s="131">
        <v>0</v>
      </c>
      <c r="C5" s="170">
        <v>2.6</v>
      </c>
      <c r="D5" s="171">
        <v>66</v>
      </c>
      <c r="E5" s="130">
        <v>7</v>
      </c>
      <c r="F5" s="203">
        <v>1.3720000000000001</v>
      </c>
      <c r="G5" s="130">
        <v>287</v>
      </c>
      <c r="H5" s="130">
        <v>1</v>
      </c>
      <c r="I5" s="130">
        <v>85</v>
      </c>
      <c r="J5" s="130">
        <v>29</v>
      </c>
      <c r="K5" s="130">
        <v>10</v>
      </c>
      <c r="L5" s="130">
        <v>2</v>
      </c>
      <c r="M5" s="204">
        <v>38</v>
      </c>
      <c r="N5" s="171">
        <v>66</v>
      </c>
      <c r="O5" s="172">
        <v>180</v>
      </c>
      <c r="P5" s="170">
        <v>18.2</v>
      </c>
      <c r="Q5" s="130">
        <v>1</v>
      </c>
      <c r="R5" s="208"/>
      <c r="S5" t="s">
        <v>105</v>
      </c>
      <c r="T5" s="222">
        <v>16</v>
      </c>
      <c r="U5" s="208"/>
      <c r="V5" t="s">
        <v>174</v>
      </c>
      <c r="W5" s="215">
        <v>13</v>
      </c>
      <c r="X5" s="216">
        <v>23</v>
      </c>
      <c r="Y5" s="47">
        <v>36</v>
      </c>
      <c r="AA5">
        <v>0</v>
      </c>
      <c r="AB5">
        <v>0</v>
      </c>
      <c r="AC5">
        <v>1.6</v>
      </c>
      <c r="AD5">
        <v>40</v>
      </c>
      <c r="AE5">
        <v>14</v>
      </c>
      <c r="AF5">
        <v>0.97599999999999998</v>
      </c>
      <c r="AG5">
        <v>82</v>
      </c>
      <c r="AH5">
        <v>2</v>
      </c>
      <c r="AI5">
        <v>101</v>
      </c>
      <c r="AJ5">
        <v>37</v>
      </c>
      <c r="AK5">
        <v>5</v>
      </c>
      <c r="AL5">
        <v>3</v>
      </c>
      <c r="AM5">
        <v>40</v>
      </c>
      <c r="AN5">
        <v>9</v>
      </c>
      <c r="AO5">
        <v>168</v>
      </c>
      <c r="AP5">
        <v>6.2</v>
      </c>
      <c r="AQ5" s="117">
        <v>0</v>
      </c>
      <c r="AR5" s="113">
        <v>1</v>
      </c>
      <c r="AS5" s="118">
        <v>1</v>
      </c>
      <c r="AT5">
        <v>0</v>
      </c>
      <c r="AU5">
        <v>0.55992497731344204</v>
      </c>
      <c r="AV5" s="117">
        <v>0.55992497731344204</v>
      </c>
      <c r="AW5" s="118">
        <v>0.44007502268655796</v>
      </c>
      <c r="AX5" s="117">
        <v>-0.82081006049853056</v>
      </c>
      <c r="AY5" s="118">
        <v>0</v>
      </c>
      <c r="AZ5">
        <v>1.2723398249126419</v>
      </c>
      <c r="BB5" s="122">
        <v>-13.47018843729775</v>
      </c>
      <c r="BG5" s="117">
        <v>8.7925340012514647E-2</v>
      </c>
      <c r="BH5" s="113">
        <v>0.24531722075294304</v>
      </c>
      <c r="BI5" s="113">
        <v>-2.513103200287576E-2</v>
      </c>
      <c r="BJ5" s="113">
        <v>1.1393264927483354E-2</v>
      </c>
      <c r="BK5" s="113">
        <v>-1.3372231941552754E-3</v>
      </c>
      <c r="BL5" s="113">
        <v>3.3244081462930719E-3</v>
      </c>
      <c r="BM5" s="113">
        <v>-5.3330370556183664E-3</v>
      </c>
      <c r="BN5" s="113">
        <v>-1.4328157521728321E-5</v>
      </c>
      <c r="BO5" s="113">
        <v>3.4891632214117041E-3</v>
      </c>
      <c r="BP5" s="113">
        <v>4.2446415082031142E-4</v>
      </c>
      <c r="BQ5" s="113">
        <v>1.1020750414966938E-3</v>
      </c>
      <c r="BR5" s="113">
        <v>-1.1667580750084876E-3</v>
      </c>
      <c r="BS5" s="113">
        <v>-1.7909933246436126E-3</v>
      </c>
      <c r="BT5" s="113">
        <v>-1.6794481681169481E-3</v>
      </c>
      <c r="BU5" s="113">
        <v>-7.5579049578251411E-4</v>
      </c>
      <c r="BV5" s="113">
        <v>-1.4161777936993919E-4</v>
      </c>
      <c r="BW5" s="118">
        <v>-1.0952614958151146E-2</v>
      </c>
      <c r="BY5" s="123">
        <v>9.9276287291561793E-16</v>
      </c>
      <c r="CF5">
        <v>0.12073831427108334</v>
      </c>
      <c r="CG5">
        <v>1</v>
      </c>
      <c r="CH5">
        <v>0</v>
      </c>
      <c r="CI5">
        <v>1</v>
      </c>
      <c r="CJ5">
        <v>0</v>
      </c>
      <c r="CK5">
        <v>0.98148148148148151</v>
      </c>
      <c r="CL5">
        <v>1</v>
      </c>
      <c r="CM5">
        <v>1.851851851851849E-2</v>
      </c>
    </row>
    <row r="6" spans="1:91" x14ac:dyDescent="0.3">
      <c r="A6" s="129">
        <v>0</v>
      </c>
      <c r="B6" s="131">
        <v>0</v>
      </c>
      <c r="C6" s="170">
        <v>2</v>
      </c>
      <c r="D6" s="171">
        <v>51</v>
      </c>
      <c r="E6" s="130">
        <v>15</v>
      </c>
      <c r="F6" s="203">
        <v>0.93500000000000005</v>
      </c>
      <c r="G6" s="130">
        <v>112</v>
      </c>
      <c r="H6" s="130">
        <v>4</v>
      </c>
      <c r="I6" s="130">
        <v>72</v>
      </c>
      <c r="J6" s="130">
        <v>36</v>
      </c>
      <c r="K6" s="130">
        <v>4</v>
      </c>
      <c r="L6" s="130">
        <v>3</v>
      </c>
      <c r="M6" s="204">
        <v>40</v>
      </c>
      <c r="N6" s="171">
        <v>29</v>
      </c>
      <c r="O6" s="172">
        <v>171</v>
      </c>
      <c r="P6" s="170">
        <v>7.6</v>
      </c>
      <c r="Q6" s="130">
        <v>1</v>
      </c>
      <c r="R6" s="208"/>
      <c r="S6" t="s">
        <v>164</v>
      </c>
      <c r="T6" s="220">
        <v>1.1549516052947224E-2</v>
      </c>
      <c r="U6" s="208"/>
      <c r="W6" s="47">
        <v>96</v>
      </c>
      <c r="X6" s="47">
        <v>54</v>
      </c>
      <c r="Y6" s="47">
        <v>150</v>
      </c>
      <c r="AA6">
        <v>0</v>
      </c>
      <c r="AB6">
        <v>0</v>
      </c>
      <c r="AC6">
        <v>1.6</v>
      </c>
      <c r="AD6">
        <v>41</v>
      </c>
      <c r="AE6">
        <v>12</v>
      </c>
      <c r="AF6">
        <v>0.879</v>
      </c>
      <c r="AG6">
        <v>112</v>
      </c>
      <c r="AH6">
        <v>2</v>
      </c>
      <c r="AI6">
        <v>120</v>
      </c>
      <c r="AJ6">
        <v>39</v>
      </c>
      <c r="AK6">
        <v>5</v>
      </c>
      <c r="AL6">
        <v>3</v>
      </c>
      <c r="AM6">
        <v>40</v>
      </c>
      <c r="AN6">
        <v>14</v>
      </c>
      <c r="AO6">
        <v>167</v>
      </c>
      <c r="AP6">
        <v>7.2</v>
      </c>
      <c r="AQ6" s="117">
        <v>0</v>
      </c>
      <c r="AR6" s="113">
        <v>1</v>
      </c>
      <c r="AS6" s="118">
        <v>1</v>
      </c>
      <c r="AT6">
        <v>0</v>
      </c>
      <c r="AU6">
        <v>0.54073517827855222</v>
      </c>
      <c r="AV6" s="117">
        <v>0.54073517827855222</v>
      </c>
      <c r="AW6" s="118">
        <v>0.45926482172144778</v>
      </c>
      <c r="AX6" s="117">
        <v>-0.7781282816538555</v>
      </c>
      <c r="AY6" s="118">
        <v>0</v>
      </c>
      <c r="AZ6">
        <v>1.1773929826624467</v>
      </c>
      <c r="BB6" s="123">
        <v>-0.57494298539106725</v>
      </c>
      <c r="BG6" s="117">
        <v>8.5386405492922396E-2</v>
      </c>
      <c r="BH6" s="113">
        <v>-2.5131032002876759E-2</v>
      </c>
      <c r="BI6" s="113">
        <v>0.30036176815828636</v>
      </c>
      <c r="BJ6" s="113">
        <v>4.3866465741516716E-2</v>
      </c>
      <c r="BK6" s="113">
        <v>-1.4631582108137376E-3</v>
      </c>
      <c r="BL6" s="113">
        <v>-1.3071633764745959E-4</v>
      </c>
      <c r="BM6" s="113">
        <v>-2.6803569666930947E-2</v>
      </c>
      <c r="BN6" s="113">
        <v>-9.8937330092243496E-4</v>
      </c>
      <c r="BO6" s="113">
        <v>-6.8712422152794233E-3</v>
      </c>
      <c r="BP6" s="113">
        <v>-7.4491176511188586E-4</v>
      </c>
      <c r="BQ6" s="113">
        <v>7.2122328722589706E-3</v>
      </c>
      <c r="BR6" s="113">
        <v>-1.652984831486938E-2</v>
      </c>
      <c r="BS6" s="113">
        <v>2.3587201309509514E-2</v>
      </c>
      <c r="BT6" s="113">
        <v>-2.2627178306320033E-3</v>
      </c>
      <c r="BU6" s="113">
        <v>-1.2800531708046278E-3</v>
      </c>
      <c r="BV6" s="113">
        <v>-1.1534685211115931E-3</v>
      </c>
      <c r="BW6" s="118">
        <v>1.6546705575532211E-2</v>
      </c>
      <c r="BY6" s="123">
        <v>1.2424933880445069E-15</v>
      </c>
      <c r="CF6">
        <v>0.13172273469516013</v>
      </c>
      <c r="CG6">
        <v>1</v>
      </c>
      <c r="CH6">
        <v>0</v>
      </c>
      <c r="CI6">
        <v>2</v>
      </c>
      <c r="CJ6">
        <v>0</v>
      </c>
      <c r="CK6">
        <v>0.96296296296296302</v>
      </c>
      <c r="CL6">
        <v>1</v>
      </c>
      <c r="CM6">
        <v>1.8518518518518601E-2</v>
      </c>
    </row>
    <row r="7" spans="1:91" x14ac:dyDescent="0.3">
      <c r="A7" s="129">
        <v>1</v>
      </c>
      <c r="B7" s="131">
        <v>1</v>
      </c>
      <c r="C7" s="170">
        <v>2.7</v>
      </c>
      <c r="D7" s="171">
        <v>62</v>
      </c>
      <c r="E7" s="130">
        <v>6</v>
      </c>
      <c r="F7" s="203">
        <v>2.0190000000000001</v>
      </c>
      <c r="G7" s="130">
        <v>238</v>
      </c>
      <c r="H7" s="130">
        <v>0</v>
      </c>
      <c r="I7" s="130">
        <v>77</v>
      </c>
      <c r="J7" s="130">
        <v>32</v>
      </c>
      <c r="K7" s="130">
        <v>15</v>
      </c>
      <c r="L7" s="130">
        <v>4</v>
      </c>
      <c r="M7" s="204">
        <v>37</v>
      </c>
      <c r="N7" s="171">
        <v>40</v>
      </c>
      <c r="O7" s="172">
        <v>192</v>
      </c>
      <c r="P7" s="170">
        <v>18.5</v>
      </c>
      <c r="Q7" s="130">
        <v>1</v>
      </c>
      <c r="R7" s="208"/>
      <c r="S7" t="s">
        <v>182</v>
      </c>
      <c r="T7" s="220">
        <v>0.05</v>
      </c>
      <c r="U7" s="208"/>
      <c r="W7" s="47"/>
      <c r="X7" s="47"/>
      <c r="Y7" s="47"/>
      <c r="AA7">
        <v>0</v>
      </c>
      <c r="AB7">
        <v>0</v>
      </c>
      <c r="AC7">
        <v>1.6</v>
      </c>
      <c r="AD7">
        <v>43</v>
      </c>
      <c r="AE7">
        <v>5</v>
      </c>
      <c r="AF7">
        <v>0.48</v>
      </c>
      <c r="AG7">
        <v>59</v>
      </c>
      <c r="AH7">
        <v>3</v>
      </c>
      <c r="AI7">
        <v>127</v>
      </c>
      <c r="AJ7">
        <v>30</v>
      </c>
      <c r="AK7">
        <v>4</v>
      </c>
      <c r="AL7">
        <v>2</v>
      </c>
      <c r="AM7">
        <v>35</v>
      </c>
      <c r="AN7">
        <v>17</v>
      </c>
      <c r="AO7">
        <v>175</v>
      </c>
      <c r="AP7">
        <v>7.5</v>
      </c>
      <c r="AQ7" s="117">
        <v>0</v>
      </c>
      <c r="AR7" s="113">
        <v>1</v>
      </c>
      <c r="AS7" s="118">
        <v>1</v>
      </c>
      <c r="AT7">
        <v>0</v>
      </c>
      <c r="AU7">
        <v>0.68397126773647487</v>
      </c>
      <c r="AV7" s="117">
        <v>0.68397126773647487</v>
      </c>
      <c r="AW7" s="118">
        <v>0.31602873226352513</v>
      </c>
      <c r="AX7" s="117">
        <v>-1.1519221446440686</v>
      </c>
      <c r="AY7" s="118">
        <v>0</v>
      </c>
      <c r="AZ7">
        <v>2.1642692512088919</v>
      </c>
      <c r="BB7" s="123">
        <v>-1.6176887269351949</v>
      </c>
      <c r="BG7" s="117">
        <v>-0.70935445456093738</v>
      </c>
      <c r="BH7" s="113">
        <v>1.1393264927484995E-2</v>
      </c>
      <c r="BI7" s="113">
        <v>4.3866465741519797E-2</v>
      </c>
      <c r="BJ7" s="113">
        <v>1.3882609487673137</v>
      </c>
      <c r="BK7" s="113">
        <v>-3.6846180019919281E-2</v>
      </c>
      <c r="BL7" s="113">
        <v>8.6427821803739951E-3</v>
      </c>
      <c r="BM7" s="113">
        <v>-3.4454972169945981E-2</v>
      </c>
      <c r="BN7" s="113">
        <v>-5.9943517742967994E-4</v>
      </c>
      <c r="BO7" s="113">
        <v>-2.1970437874205412E-2</v>
      </c>
      <c r="BP7" s="113">
        <v>1.7829437868108545E-3</v>
      </c>
      <c r="BQ7" s="113">
        <v>2.7905881208667082E-3</v>
      </c>
      <c r="BR7" s="113">
        <v>7.0035854644440046E-3</v>
      </c>
      <c r="BS7" s="113">
        <v>-2.2556161997940027E-2</v>
      </c>
      <c r="BT7" s="113">
        <v>-1.0504132612521717E-2</v>
      </c>
      <c r="BU7" s="113">
        <v>6.9246111428104525E-4</v>
      </c>
      <c r="BV7" s="113">
        <v>3.7389034604957934E-3</v>
      </c>
      <c r="BW7" s="118">
        <v>-7.1695385955414748E-2</v>
      </c>
      <c r="BY7" s="123">
        <v>-3.4427392695293827E-15</v>
      </c>
      <c r="CF7">
        <v>0.13341217017834195</v>
      </c>
      <c r="CG7">
        <v>1</v>
      </c>
      <c r="CH7">
        <v>0</v>
      </c>
      <c r="CI7">
        <v>3</v>
      </c>
      <c r="CJ7">
        <v>0</v>
      </c>
      <c r="CK7">
        <v>0.94444444444444442</v>
      </c>
      <c r="CL7">
        <v>1</v>
      </c>
      <c r="CM7">
        <v>1.851851851851849E-2</v>
      </c>
    </row>
    <row r="8" spans="1:91" x14ac:dyDescent="0.3">
      <c r="A8" s="129">
        <v>1</v>
      </c>
      <c r="B8" s="131">
        <v>0</v>
      </c>
      <c r="C8" s="170">
        <v>2.4</v>
      </c>
      <c r="D8" s="171">
        <v>61</v>
      </c>
      <c r="E8" s="130">
        <v>7</v>
      </c>
      <c r="F8" s="203">
        <v>0.66200000000000003</v>
      </c>
      <c r="G8" s="130">
        <v>124</v>
      </c>
      <c r="H8" s="130">
        <v>2</v>
      </c>
      <c r="I8" s="130">
        <v>100</v>
      </c>
      <c r="J8" s="130">
        <v>52</v>
      </c>
      <c r="K8" s="130">
        <v>15</v>
      </c>
      <c r="L8" s="130">
        <v>3</v>
      </c>
      <c r="M8" s="204">
        <v>37</v>
      </c>
      <c r="N8" s="171">
        <v>69</v>
      </c>
      <c r="O8" s="172">
        <v>191</v>
      </c>
      <c r="P8" s="170">
        <v>13.1</v>
      </c>
      <c r="Q8" s="130">
        <v>1</v>
      </c>
      <c r="R8" s="208"/>
      <c r="S8" t="s">
        <v>165</v>
      </c>
      <c r="T8" s="221" t="s">
        <v>233</v>
      </c>
      <c r="U8" s="208"/>
      <c r="V8" t="s">
        <v>196</v>
      </c>
      <c r="W8" s="137">
        <v>0.86458333333333337</v>
      </c>
      <c r="X8" s="138">
        <v>0.42592592592592593</v>
      </c>
      <c r="Y8" s="92">
        <v>0.70666666666666667</v>
      </c>
      <c r="AA8">
        <v>0</v>
      </c>
      <c r="AB8">
        <v>0</v>
      </c>
      <c r="AC8">
        <v>1.6</v>
      </c>
      <c r="AD8">
        <v>58</v>
      </c>
      <c r="AE8">
        <v>17</v>
      </c>
      <c r="AF8">
        <v>0.496</v>
      </c>
      <c r="AG8">
        <v>100</v>
      </c>
      <c r="AH8">
        <v>2</v>
      </c>
      <c r="AI8">
        <v>136</v>
      </c>
      <c r="AJ8">
        <v>42</v>
      </c>
      <c r="AK8">
        <v>5</v>
      </c>
      <c r="AL8">
        <v>3</v>
      </c>
      <c r="AM8">
        <v>43</v>
      </c>
      <c r="AN8">
        <v>39</v>
      </c>
      <c r="AO8">
        <v>165</v>
      </c>
      <c r="AP8">
        <v>6.6</v>
      </c>
      <c r="AQ8" s="117">
        <v>0</v>
      </c>
      <c r="AR8" s="113">
        <v>1</v>
      </c>
      <c r="AS8" s="118">
        <v>1</v>
      </c>
      <c r="AT8">
        <v>0</v>
      </c>
      <c r="AU8">
        <v>0.65539969378926521</v>
      </c>
      <c r="AV8" s="117">
        <v>0.65539969378926521</v>
      </c>
      <c r="AW8" s="118">
        <v>0.34460030621073479</v>
      </c>
      <c r="AX8" s="117">
        <v>-1.0653700662910972</v>
      </c>
      <c r="AY8" s="118">
        <v>0</v>
      </c>
      <c r="AZ8">
        <v>1.9019126854416259</v>
      </c>
      <c r="BB8" s="123">
        <v>-0.43479625289401036</v>
      </c>
      <c r="BG8" s="117">
        <v>-4.4921253509116674E-3</v>
      </c>
      <c r="BH8" s="113">
        <v>-1.337223194155239E-3</v>
      </c>
      <c r="BI8" s="113">
        <v>-1.4631582108140125E-3</v>
      </c>
      <c r="BJ8" s="113">
        <v>-3.6846180019918705E-2</v>
      </c>
      <c r="BK8" s="113">
        <v>1.921499147613064E-3</v>
      </c>
      <c r="BL8" s="113">
        <v>-4.3012480636645011E-4</v>
      </c>
      <c r="BM8" s="113">
        <v>1.7851321352772625E-3</v>
      </c>
      <c r="BN8" s="113">
        <v>-1.0510117587607006E-5</v>
      </c>
      <c r="BO8" s="113">
        <v>1.0503192125729916E-3</v>
      </c>
      <c r="BP8" s="113">
        <v>-1.1990249312051852E-4</v>
      </c>
      <c r="BQ8" s="113">
        <v>-3.7580655642565345E-4</v>
      </c>
      <c r="BR8" s="113">
        <v>4.8702402786928307E-4</v>
      </c>
      <c r="BS8" s="113">
        <v>1.7337569361165484E-3</v>
      </c>
      <c r="BT8" s="113">
        <v>4.1289934540843416E-4</v>
      </c>
      <c r="BU8" s="113">
        <v>-2.6623452127781682E-4</v>
      </c>
      <c r="BV8" s="113">
        <v>-5.3074784260481183E-5</v>
      </c>
      <c r="BW8" s="118">
        <v>-3.5182161392728923E-5</v>
      </c>
      <c r="BY8" s="123">
        <v>1.6643952514607868E-17</v>
      </c>
      <c r="CF8">
        <v>0.22715284718668893</v>
      </c>
      <c r="CG8">
        <v>1</v>
      </c>
      <c r="CH8">
        <v>0</v>
      </c>
      <c r="CI8">
        <v>4</v>
      </c>
      <c r="CJ8">
        <v>0</v>
      </c>
      <c r="CK8">
        <v>0.92592592592592593</v>
      </c>
      <c r="CL8">
        <v>1</v>
      </c>
      <c r="CM8">
        <v>1.851851851851849E-2</v>
      </c>
    </row>
    <row r="9" spans="1:91" x14ac:dyDescent="0.3">
      <c r="A9" s="129">
        <v>0</v>
      </c>
      <c r="B9" s="131">
        <v>0</v>
      </c>
      <c r="C9" s="170">
        <v>2.5</v>
      </c>
      <c r="D9" s="171">
        <v>59</v>
      </c>
      <c r="E9" s="130">
        <v>6</v>
      </c>
      <c r="F9" s="203">
        <v>0.7</v>
      </c>
      <c r="G9" s="130">
        <v>214</v>
      </c>
      <c r="H9" s="130">
        <v>2</v>
      </c>
      <c r="I9" s="130">
        <v>95</v>
      </c>
      <c r="J9" s="130">
        <v>41</v>
      </c>
      <c r="K9" s="130">
        <v>4</v>
      </c>
      <c r="L9" s="130">
        <v>3</v>
      </c>
      <c r="M9" s="204">
        <v>36</v>
      </c>
      <c r="N9" s="171">
        <v>45</v>
      </c>
      <c r="O9" s="172">
        <v>182</v>
      </c>
      <c r="P9" s="170">
        <v>14.9</v>
      </c>
      <c r="Q9" s="130">
        <v>1</v>
      </c>
      <c r="R9" s="208"/>
      <c r="T9" s="108"/>
      <c r="U9" s="208"/>
      <c r="W9" s="47"/>
      <c r="X9" s="47"/>
      <c r="Y9" s="47"/>
      <c r="AA9">
        <v>0</v>
      </c>
      <c r="AB9">
        <v>0</v>
      </c>
      <c r="AC9">
        <v>1.7</v>
      </c>
      <c r="AD9">
        <v>44</v>
      </c>
      <c r="AE9">
        <v>2</v>
      </c>
      <c r="AF9">
        <v>0.115</v>
      </c>
      <c r="AG9">
        <v>70</v>
      </c>
      <c r="AH9">
        <v>3</v>
      </c>
      <c r="AI9">
        <v>137</v>
      </c>
      <c r="AJ9">
        <v>46</v>
      </c>
      <c r="AK9">
        <v>6</v>
      </c>
      <c r="AL9">
        <v>3</v>
      </c>
      <c r="AM9">
        <v>29</v>
      </c>
      <c r="AN9">
        <v>19</v>
      </c>
      <c r="AO9">
        <v>167</v>
      </c>
      <c r="AP9">
        <v>6.6</v>
      </c>
      <c r="AQ9" s="117">
        <v>0</v>
      </c>
      <c r="AR9" s="113">
        <v>1</v>
      </c>
      <c r="AS9" s="118">
        <v>1</v>
      </c>
      <c r="AT9">
        <v>0</v>
      </c>
      <c r="AU9">
        <v>0.23680717502813478</v>
      </c>
      <c r="AV9" s="117">
        <v>0.23680717502813478</v>
      </c>
      <c r="AW9" s="118">
        <v>0.76319282497186525</v>
      </c>
      <c r="AX9" s="117">
        <v>-0.27024456013456716</v>
      </c>
      <c r="AY9" s="118">
        <v>100</v>
      </c>
      <c r="AZ9">
        <v>0.31028485499305442</v>
      </c>
      <c r="BB9" s="123">
        <v>4.4906377902954132E-2</v>
      </c>
      <c r="BG9" s="117">
        <v>-8.0412910875776095E-2</v>
      </c>
      <c r="BH9" s="113">
        <v>3.3244081462931669E-3</v>
      </c>
      <c r="BI9" s="113">
        <v>-1.307163376476953E-4</v>
      </c>
      <c r="BJ9" s="113">
        <v>8.6427821803736274E-3</v>
      </c>
      <c r="BK9" s="113">
        <v>-4.3012480636645385E-4</v>
      </c>
      <c r="BL9" s="113">
        <v>2.660405135117414E-3</v>
      </c>
      <c r="BM9" s="113">
        <v>4.9994574856811703E-3</v>
      </c>
      <c r="BN9" s="113">
        <v>5.5558353306737638E-5</v>
      </c>
      <c r="BO9" s="113">
        <v>-2.7786907955680849E-4</v>
      </c>
      <c r="BP9" s="113">
        <v>1.4961474515294334E-4</v>
      </c>
      <c r="BQ9" s="113">
        <v>-5.9642675945289862E-5</v>
      </c>
      <c r="BR9" s="113">
        <v>-1.4885940999376354E-4</v>
      </c>
      <c r="BS9" s="113">
        <v>-2.5791066204910507E-4</v>
      </c>
      <c r="BT9" s="113">
        <v>-1.714602233649071E-3</v>
      </c>
      <c r="BU9" s="113">
        <v>-5.495974852310647E-6</v>
      </c>
      <c r="BV9" s="113">
        <v>6.715909342626731E-4</v>
      </c>
      <c r="BW9" s="118">
        <v>-1.3275233009164959E-3</v>
      </c>
      <c r="BY9" s="123">
        <v>-2.095899798372381E-16</v>
      </c>
      <c r="CF9">
        <v>0.23680717502813478</v>
      </c>
      <c r="CG9">
        <v>1</v>
      </c>
      <c r="CH9">
        <v>0</v>
      </c>
      <c r="CI9">
        <v>5</v>
      </c>
      <c r="CJ9">
        <v>0</v>
      </c>
      <c r="CK9">
        <v>0.90740740740740744</v>
      </c>
      <c r="CL9">
        <v>1</v>
      </c>
      <c r="CM9">
        <v>1.8518518518518601E-2</v>
      </c>
    </row>
    <row r="10" spans="1:91" x14ac:dyDescent="0.3">
      <c r="A10" s="129">
        <v>1</v>
      </c>
      <c r="B10" s="131">
        <v>1</v>
      </c>
      <c r="C10" s="170">
        <v>2.7</v>
      </c>
      <c r="D10" s="171">
        <v>65</v>
      </c>
      <c r="E10" s="130">
        <v>8</v>
      </c>
      <c r="F10" s="203">
        <v>0.93700000000000006</v>
      </c>
      <c r="G10" s="130">
        <v>215</v>
      </c>
      <c r="H10" s="130">
        <v>4</v>
      </c>
      <c r="I10" s="130">
        <v>112</v>
      </c>
      <c r="J10" s="130">
        <v>31</v>
      </c>
      <c r="K10" s="130">
        <v>12</v>
      </c>
      <c r="L10" s="130">
        <v>5</v>
      </c>
      <c r="M10" s="204">
        <v>40</v>
      </c>
      <c r="N10" s="171">
        <v>42</v>
      </c>
      <c r="O10" s="172">
        <v>192</v>
      </c>
      <c r="P10" s="170">
        <v>17.100000000000001</v>
      </c>
      <c r="Q10" s="130">
        <v>0</v>
      </c>
      <c r="R10" s="208"/>
      <c r="S10" t="s">
        <v>183</v>
      </c>
      <c r="T10" s="218">
        <v>0.16078050288157586</v>
      </c>
      <c r="U10" s="208"/>
      <c r="V10" t="s">
        <v>197</v>
      </c>
      <c r="W10" s="217">
        <v>0.5</v>
      </c>
      <c r="X10" s="47"/>
      <c r="Y10" s="47"/>
      <c r="AA10">
        <v>0</v>
      </c>
      <c r="AB10">
        <v>0</v>
      </c>
      <c r="AC10">
        <v>1.7</v>
      </c>
      <c r="AD10">
        <v>44</v>
      </c>
      <c r="AE10">
        <v>4</v>
      </c>
      <c r="AF10">
        <v>4.5900000000000003E-2</v>
      </c>
      <c r="AG10">
        <v>104</v>
      </c>
      <c r="AH10">
        <v>6</v>
      </c>
      <c r="AI10">
        <v>86</v>
      </c>
      <c r="AJ10">
        <v>29</v>
      </c>
      <c r="AK10">
        <v>2</v>
      </c>
      <c r="AL10">
        <v>2</v>
      </c>
      <c r="AM10">
        <v>36</v>
      </c>
      <c r="AN10">
        <v>21</v>
      </c>
      <c r="AO10">
        <v>168</v>
      </c>
      <c r="AP10">
        <v>6.8</v>
      </c>
      <c r="AQ10" s="117">
        <v>1</v>
      </c>
      <c r="AR10" s="113">
        <v>0</v>
      </c>
      <c r="AS10" s="118">
        <v>1</v>
      </c>
      <c r="AT10">
        <v>1</v>
      </c>
      <c r="AU10">
        <v>0.80336916092588617</v>
      </c>
      <c r="AV10" s="117">
        <v>0.80336916092588617</v>
      </c>
      <c r="AW10" s="118">
        <v>0.19663083907411383</v>
      </c>
      <c r="AX10" s="117">
        <v>-0.21894094349710802</v>
      </c>
      <c r="AY10" s="118">
        <v>100</v>
      </c>
      <c r="AZ10">
        <v>0.2447577634763774</v>
      </c>
      <c r="BB10" s="123">
        <v>4.9122057576940721E-2</v>
      </c>
      <c r="BG10" s="117">
        <v>-0.97197918621758939</v>
      </c>
      <c r="BH10" s="113">
        <v>-5.333037055616858E-3</v>
      </c>
      <c r="BI10" s="113">
        <v>-2.6803569666933865E-2</v>
      </c>
      <c r="BJ10" s="113">
        <v>-3.4454972169943296E-2</v>
      </c>
      <c r="BK10" s="113">
        <v>1.7851321352770383E-3</v>
      </c>
      <c r="BL10" s="113">
        <v>4.9994574856813247E-3</v>
      </c>
      <c r="BM10" s="113">
        <v>0.14377172188797918</v>
      </c>
      <c r="BN10" s="113">
        <v>1.1021883878328418E-3</v>
      </c>
      <c r="BO10" s="113">
        <v>1.145293262706862E-2</v>
      </c>
      <c r="BP10" s="113">
        <v>2.0214744291976797E-3</v>
      </c>
      <c r="BQ10" s="113">
        <v>-3.5518932327401852E-3</v>
      </c>
      <c r="BR10" s="113">
        <v>3.4333418440677132E-3</v>
      </c>
      <c r="BS10" s="113">
        <v>2.0711887082330831E-3</v>
      </c>
      <c r="BT10" s="113">
        <v>-4.5727175143237984E-3</v>
      </c>
      <c r="BU10" s="113">
        <v>2.3808692755633744E-4</v>
      </c>
      <c r="BV10" s="113">
        <v>5.2790122477409905E-3</v>
      </c>
      <c r="BW10" s="118">
        <v>-2.4838322032581447E-2</v>
      </c>
      <c r="BY10" s="123">
        <v>-2.3800459414067745E-15</v>
      </c>
      <c r="CF10">
        <v>0.23987304887106117</v>
      </c>
      <c r="CG10">
        <v>1</v>
      </c>
      <c r="CH10">
        <v>0</v>
      </c>
      <c r="CI10">
        <v>6</v>
      </c>
      <c r="CJ10">
        <v>0</v>
      </c>
      <c r="CK10">
        <v>0.88888888888888884</v>
      </c>
      <c r="CL10">
        <v>1</v>
      </c>
      <c r="CM10">
        <v>1.851851851851849E-2</v>
      </c>
    </row>
    <row r="11" spans="1:91" x14ac:dyDescent="0.3">
      <c r="A11" s="129">
        <v>0</v>
      </c>
      <c r="B11" s="131">
        <v>1</v>
      </c>
      <c r="C11" s="170">
        <v>2.1</v>
      </c>
      <c r="D11" s="171">
        <v>55</v>
      </c>
      <c r="E11" s="130">
        <v>16</v>
      </c>
      <c r="F11" s="203">
        <v>6.5000000000000002E-2</v>
      </c>
      <c r="G11" s="130">
        <v>154</v>
      </c>
      <c r="H11" s="130">
        <v>3</v>
      </c>
      <c r="I11" s="171">
        <v>75</v>
      </c>
      <c r="J11" s="130">
        <v>42</v>
      </c>
      <c r="K11" s="130">
        <v>13</v>
      </c>
      <c r="L11" s="130">
        <v>2</v>
      </c>
      <c r="M11" s="204">
        <v>34</v>
      </c>
      <c r="N11" s="171">
        <v>34</v>
      </c>
      <c r="O11" s="172">
        <v>165</v>
      </c>
      <c r="P11" s="170">
        <v>9.1999999999999993</v>
      </c>
      <c r="Q11" s="130">
        <v>0</v>
      </c>
      <c r="R11" s="208"/>
      <c r="S11" t="s">
        <v>184</v>
      </c>
      <c r="T11" s="220">
        <v>0.18950800291481051</v>
      </c>
      <c r="U11" s="208"/>
      <c r="V11" s="208"/>
      <c r="W11" s="208"/>
      <c r="X11" s="208"/>
      <c r="Y11" s="208"/>
      <c r="Z11" s="208"/>
      <c r="AA11">
        <v>0</v>
      </c>
      <c r="AB11">
        <v>0</v>
      </c>
      <c r="AC11">
        <v>1.7</v>
      </c>
      <c r="AD11">
        <v>49</v>
      </c>
      <c r="AE11">
        <v>13</v>
      </c>
      <c r="AF11">
        <v>0.85199999999999998</v>
      </c>
      <c r="AG11">
        <v>102</v>
      </c>
      <c r="AH11">
        <v>3</v>
      </c>
      <c r="AI11">
        <v>108</v>
      </c>
      <c r="AJ11">
        <v>37</v>
      </c>
      <c r="AK11">
        <v>9</v>
      </c>
      <c r="AL11">
        <v>4</v>
      </c>
      <c r="AM11">
        <v>41</v>
      </c>
      <c r="AN11">
        <v>25</v>
      </c>
      <c r="AO11">
        <v>168</v>
      </c>
      <c r="AP11">
        <v>8.1999999999999993</v>
      </c>
      <c r="AQ11" s="117">
        <v>1</v>
      </c>
      <c r="AR11" s="113">
        <v>0</v>
      </c>
      <c r="AS11" s="118">
        <v>1</v>
      </c>
      <c r="AT11">
        <v>1</v>
      </c>
      <c r="AU11">
        <v>0.7209453225747402</v>
      </c>
      <c r="AV11" s="117">
        <v>0.7209453225747402</v>
      </c>
      <c r="AW11" s="118">
        <v>0.2790546774252598</v>
      </c>
      <c r="AX11" s="117">
        <v>-0.32719198011412376</v>
      </c>
      <c r="AY11" s="118">
        <v>100</v>
      </c>
      <c r="AZ11">
        <v>0.38706774104402386</v>
      </c>
      <c r="BB11" s="123">
        <v>0.85365914009216115</v>
      </c>
      <c r="BG11" s="117">
        <v>-6.8542140300183949E-2</v>
      </c>
      <c r="BH11" s="113">
        <v>-1.4328157521607773E-5</v>
      </c>
      <c r="BI11" s="113">
        <v>-9.8937330092261104E-4</v>
      </c>
      <c r="BJ11" s="113">
        <v>-5.9943517742952316E-4</v>
      </c>
      <c r="BK11" s="113">
        <v>-1.0510117587618071E-5</v>
      </c>
      <c r="BL11" s="113">
        <v>5.5558353306759905E-5</v>
      </c>
      <c r="BM11" s="113">
        <v>1.1021883878329524E-3</v>
      </c>
      <c r="BN11" s="113">
        <v>1.0832020602815627E-4</v>
      </c>
      <c r="BO11" s="113">
        <v>1.589086687302696E-4</v>
      </c>
      <c r="BP11" s="113">
        <v>4.9083846600852076E-5</v>
      </c>
      <c r="BQ11" s="113">
        <v>-6.1227494338263021E-5</v>
      </c>
      <c r="BR11" s="113">
        <v>3.1923259354687634E-5</v>
      </c>
      <c r="BS11" s="113">
        <v>-3.3032791678232247E-4</v>
      </c>
      <c r="BT11" s="113">
        <v>-1.0985241202224709E-6</v>
      </c>
      <c r="BU11" s="113">
        <v>1.3900949896193045E-5</v>
      </c>
      <c r="BV11" s="113">
        <v>4.2489671468900542E-4</v>
      </c>
      <c r="BW11" s="118">
        <v>-2.164878834970377E-3</v>
      </c>
      <c r="BY11" s="123">
        <v>-1.5061099441191777E-16</v>
      </c>
      <c r="CF11">
        <v>0.24352851402254178</v>
      </c>
      <c r="CG11">
        <v>1</v>
      </c>
      <c r="CH11">
        <v>0</v>
      </c>
      <c r="CI11">
        <v>7</v>
      </c>
      <c r="CJ11">
        <v>0</v>
      </c>
      <c r="CK11">
        <v>0.87037037037037035</v>
      </c>
      <c r="CL11">
        <v>1</v>
      </c>
      <c r="CM11">
        <v>1.851851851851849E-2</v>
      </c>
    </row>
    <row r="12" spans="1:91" x14ac:dyDescent="0.3">
      <c r="A12" s="129">
        <v>0</v>
      </c>
      <c r="B12" s="131">
        <v>1</v>
      </c>
      <c r="C12" s="170">
        <v>2.2000000000000002</v>
      </c>
      <c r="D12" s="171">
        <v>65</v>
      </c>
      <c r="E12" s="130">
        <v>10</v>
      </c>
      <c r="F12" s="203">
        <v>2.1440000000000001</v>
      </c>
      <c r="G12" s="130">
        <v>97</v>
      </c>
      <c r="H12" s="130">
        <v>2</v>
      </c>
      <c r="I12" s="130">
        <v>100</v>
      </c>
      <c r="J12" s="130">
        <v>32</v>
      </c>
      <c r="K12" s="130">
        <v>8</v>
      </c>
      <c r="L12" s="130">
        <v>2</v>
      </c>
      <c r="M12" s="204">
        <v>40</v>
      </c>
      <c r="N12" s="171">
        <v>51</v>
      </c>
      <c r="O12" s="172">
        <v>180</v>
      </c>
      <c r="P12" s="170">
        <v>10.3</v>
      </c>
      <c r="Q12" s="130">
        <v>1</v>
      </c>
      <c r="R12" s="208"/>
      <c r="S12" t="s">
        <v>185</v>
      </c>
      <c r="T12" s="219">
        <v>0.25984027209451699</v>
      </c>
      <c r="U12" s="208"/>
      <c r="V12" s="226" t="s">
        <v>235</v>
      </c>
      <c r="Y12" s="208"/>
      <c r="Z12" s="208"/>
      <c r="AA12">
        <v>0</v>
      </c>
      <c r="AB12">
        <v>0</v>
      </c>
      <c r="AC12">
        <v>1.7</v>
      </c>
      <c r="AD12">
        <v>58</v>
      </c>
      <c r="AE12">
        <v>19</v>
      </c>
      <c r="AF12">
        <v>0.44700000000000001</v>
      </c>
      <c r="AG12">
        <v>20</v>
      </c>
      <c r="AH12">
        <v>4</v>
      </c>
      <c r="AI12">
        <v>129</v>
      </c>
      <c r="AJ12">
        <v>43</v>
      </c>
      <c r="AK12">
        <v>10</v>
      </c>
      <c r="AL12">
        <v>3</v>
      </c>
      <c r="AM12">
        <v>42</v>
      </c>
      <c r="AN12">
        <v>35</v>
      </c>
      <c r="AO12">
        <v>184</v>
      </c>
      <c r="AP12">
        <v>8.1</v>
      </c>
      <c r="AQ12" s="117">
        <v>1</v>
      </c>
      <c r="AR12" s="113">
        <v>0</v>
      </c>
      <c r="AS12" s="118">
        <v>1</v>
      </c>
      <c r="AT12">
        <v>1</v>
      </c>
      <c r="AU12">
        <v>0.83560577585171236</v>
      </c>
      <c r="AV12" s="117">
        <v>0.83560577585171236</v>
      </c>
      <c r="AW12" s="118">
        <v>0.16439422414828764</v>
      </c>
      <c r="AX12" s="117">
        <v>-0.1795983371028014</v>
      </c>
      <c r="AY12" s="118">
        <v>100</v>
      </c>
      <c r="AZ12">
        <v>0.19673658188961735</v>
      </c>
      <c r="BB12" s="123">
        <v>1.6802181609836427E-2</v>
      </c>
      <c r="BG12" s="117">
        <v>-0.29175012114585108</v>
      </c>
      <c r="BH12" s="113">
        <v>3.4891632214121187E-3</v>
      </c>
      <c r="BI12" s="113">
        <v>-6.8712422152804268E-3</v>
      </c>
      <c r="BJ12" s="113">
        <v>-2.1970437874204087E-2</v>
      </c>
      <c r="BK12" s="113">
        <v>1.0503192125730031E-3</v>
      </c>
      <c r="BL12" s="113">
        <v>-2.7786907955665394E-4</v>
      </c>
      <c r="BM12" s="113">
        <v>1.145293262706999E-2</v>
      </c>
      <c r="BN12" s="113">
        <v>1.5890866873033348E-4</v>
      </c>
      <c r="BO12" s="113">
        <v>2.684319796188717E-2</v>
      </c>
      <c r="BP12" s="113">
        <v>-4.7491543619498125E-4</v>
      </c>
      <c r="BQ12" s="113">
        <v>-9.7180422999231916E-5</v>
      </c>
      <c r="BR12" s="113">
        <v>-5.6278942470555291E-4</v>
      </c>
      <c r="BS12" s="113">
        <v>-3.2000584149375864E-3</v>
      </c>
      <c r="BT12" s="113">
        <v>6.9799689098583404E-4</v>
      </c>
      <c r="BU12" s="113">
        <v>-1.8965113239962855E-4</v>
      </c>
      <c r="BV12" s="113">
        <v>1.3530078866256191E-3</v>
      </c>
      <c r="BW12" s="118">
        <v>-8.6510558886778496E-4</v>
      </c>
      <c r="BY12" s="123">
        <v>-1.3028454447414662E-16</v>
      </c>
      <c r="CF12">
        <v>0.25280260668929411</v>
      </c>
      <c r="CG12">
        <v>1</v>
      </c>
      <c r="CH12">
        <v>0</v>
      </c>
      <c r="CI12">
        <v>8</v>
      </c>
      <c r="CJ12">
        <v>0</v>
      </c>
      <c r="CK12">
        <v>0.85185185185185186</v>
      </c>
      <c r="CL12">
        <v>1</v>
      </c>
      <c r="CM12">
        <v>0</v>
      </c>
    </row>
    <row r="13" spans="1:91" ht="16.2" x14ac:dyDescent="0.3">
      <c r="A13" s="129">
        <v>1</v>
      </c>
      <c r="B13" s="131">
        <v>1</v>
      </c>
      <c r="C13" s="170">
        <v>3.1</v>
      </c>
      <c r="D13" s="171">
        <v>74</v>
      </c>
      <c r="E13" s="130">
        <v>7</v>
      </c>
      <c r="F13" s="203">
        <v>0.248</v>
      </c>
      <c r="G13" s="130">
        <v>301</v>
      </c>
      <c r="H13" s="130">
        <v>1</v>
      </c>
      <c r="I13" s="130">
        <v>96</v>
      </c>
      <c r="J13" s="130">
        <v>39</v>
      </c>
      <c r="K13" s="130">
        <v>21</v>
      </c>
      <c r="L13" s="130">
        <v>5</v>
      </c>
      <c r="M13" s="204">
        <v>40</v>
      </c>
      <c r="N13" s="171">
        <v>86</v>
      </c>
      <c r="O13" s="172">
        <v>187</v>
      </c>
      <c r="P13" s="170">
        <v>19.3</v>
      </c>
      <c r="Q13" s="130">
        <v>1</v>
      </c>
      <c r="R13" s="208"/>
      <c r="T13" s="108"/>
      <c r="U13" s="208"/>
      <c r="V13" t="s">
        <v>236</v>
      </c>
      <c r="X13" s="108">
        <f>(W6/Y6)^2+(1-(W6/Y6))^2</f>
        <v>0.53920000000000001</v>
      </c>
      <c r="Y13" s="208"/>
      <c r="Z13" s="208"/>
      <c r="AA13">
        <v>0</v>
      </c>
      <c r="AB13">
        <v>0</v>
      </c>
      <c r="AC13">
        <v>1.8</v>
      </c>
      <c r="AD13">
        <v>42</v>
      </c>
      <c r="AE13">
        <v>1</v>
      </c>
      <c r="AF13">
        <v>1.4279999999999999</v>
      </c>
      <c r="AG13">
        <v>121</v>
      </c>
      <c r="AH13">
        <v>4</v>
      </c>
      <c r="AI13">
        <v>84</v>
      </c>
      <c r="AJ13">
        <v>45</v>
      </c>
      <c r="AK13">
        <v>5</v>
      </c>
      <c r="AL13">
        <v>4</v>
      </c>
      <c r="AM13">
        <v>24</v>
      </c>
      <c r="AN13">
        <v>14</v>
      </c>
      <c r="AO13">
        <v>165</v>
      </c>
      <c r="AP13">
        <v>7.6</v>
      </c>
      <c r="AQ13" s="117">
        <v>1</v>
      </c>
      <c r="AR13" s="113">
        <v>0</v>
      </c>
      <c r="AS13" s="118">
        <v>1</v>
      </c>
      <c r="AT13">
        <v>1</v>
      </c>
      <c r="AU13">
        <v>0.49306638362447081</v>
      </c>
      <c r="AV13" s="117">
        <v>0.49306638362447081</v>
      </c>
      <c r="AW13" s="118">
        <v>0.50693361637552914</v>
      </c>
      <c r="AX13" s="117">
        <v>-0.70711146162197158</v>
      </c>
      <c r="AY13" s="118">
        <v>0</v>
      </c>
      <c r="AZ13">
        <v>1.0281244741308906</v>
      </c>
      <c r="BB13" s="123">
        <v>0.3695961593270648</v>
      </c>
      <c r="BG13" s="117">
        <v>-5.7486101725431886E-2</v>
      </c>
      <c r="BH13" s="113">
        <v>4.2446415082037577E-4</v>
      </c>
      <c r="BI13" s="113">
        <v>-7.4491176511200512E-4</v>
      </c>
      <c r="BJ13" s="113">
        <v>1.7829437868109451E-3</v>
      </c>
      <c r="BK13" s="113">
        <v>-1.1990249312052786E-4</v>
      </c>
      <c r="BL13" s="113">
        <v>1.4961474515295874E-4</v>
      </c>
      <c r="BM13" s="113">
        <v>2.0214744291977269E-3</v>
      </c>
      <c r="BN13" s="113">
        <v>4.9083846600850924E-5</v>
      </c>
      <c r="BO13" s="113">
        <v>-4.7491543619502537E-4</v>
      </c>
      <c r="BP13" s="113">
        <v>1.6805521205603288E-4</v>
      </c>
      <c r="BQ13" s="113">
        <v>-4.3779257527087378E-5</v>
      </c>
      <c r="BR13" s="113">
        <v>-4.6580681136588719E-5</v>
      </c>
      <c r="BS13" s="113">
        <v>-1.7471945443955933E-4</v>
      </c>
      <c r="BT13" s="113">
        <v>-3.6998342784929165E-5</v>
      </c>
      <c r="BU13" s="113">
        <v>4.2161981245498407E-5</v>
      </c>
      <c r="BV13" s="113">
        <v>2.7438358158336616E-4</v>
      </c>
      <c r="BW13" s="118">
        <v>-1.0860640201062748E-3</v>
      </c>
      <c r="BY13" s="123">
        <v>-1.3698568818861477E-16</v>
      </c>
      <c r="CF13">
        <v>0.2585997653592022</v>
      </c>
      <c r="CG13">
        <v>0</v>
      </c>
      <c r="CH13">
        <v>1</v>
      </c>
      <c r="CI13">
        <v>8</v>
      </c>
      <c r="CJ13">
        <v>1</v>
      </c>
      <c r="CK13">
        <v>0.85185185185185186</v>
      </c>
      <c r="CL13">
        <v>0.98958333333333337</v>
      </c>
      <c r="CM13">
        <v>1.8325617283950591E-2</v>
      </c>
    </row>
    <row r="14" spans="1:91" x14ac:dyDescent="0.3">
      <c r="A14" s="129">
        <v>0</v>
      </c>
      <c r="B14" s="131">
        <v>0</v>
      </c>
      <c r="C14" s="170">
        <v>1.8</v>
      </c>
      <c r="D14" s="171">
        <v>43</v>
      </c>
      <c r="E14" s="130">
        <v>23</v>
      </c>
      <c r="F14" s="203">
        <v>1.607</v>
      </c>
      <c r="G14" s="130">
        <v>123</v>
      </c>
      <c r="H14" s="130">
        <v>1</v>
      </c>
      <c r="I14" s="130">
        <v>72</v>
      </c>
      <c r="J14" s="130">
        <v>45</v>
      </c>
      <c r="K14" s="130">
        <v>8</v>
      </c>
      <c r="L14" s="130">
        <v>3</v>
      </c>
      <c r="M14" s="204">
        <v>44</v>
      </c>
      <c r="N14" s="171">
        <v>19</v>
      </c>
      <c r="O14" s="172">
        <v>170</v>
      </c>
      <c r="P14" s="170">
        <v>8.1</v>
      </c>
      <c r="Q14" s="130">
        <v>0</v>
      </c>
      <c r="R14" s="208"/>
      <c r="S14" t="s">
        <v>186</v>
      </c>
      <c r="T14" s="218">
        <v>156.4732755525273</v>
      </c>
      <c r="U14" s="208"/>
      <c r="V14" t="s">
        <v>237</v>
      </c>
      <c r="X14">
        <f>0.5+(0.25*0.5)</f>
        <v>0.625</v>
      </c>
      <c r="Y14" s="208"/>
      <c r="Z14" s="208"/>
      <c r="AA14">
        <v>0</v>
      </c>
      <c r="AB14">
        <v>0</v>
      </c>
      <c r="AC14">
        <v>1.8</v>
      </c>
      <c r="AD14">
        <v>42</v>
      </c>
      <c r="AE14">
        <v>4</v>
      </c>
      <c r="AF14">
        <v>1.2829999999999999</v>
      </c>
      <c r="AG14">
        <v>68</v>
      </c>
      <c r="AH14">
        <v>4</v>
      </c>
      <c r="AI14">
        <v>90</v>
      </c>
      <c r="AJ14">
        <v>37</v>
      </c>
      <c r="AK14">
        <v>6</v>
      </c>
      <c r="AL14">
        <v>3</v>
      </c>
      <c r="AM14">
        <v>36</v>
      </c>
      <c r="AN14">
        <v>17</v>
      </c>
      <c r="AO14">
        <v>175</v>
      </c>
      <c r="AP14">
        <v>7.9</v>
      </c>
      <c r="AQ14" s="117">
        <v>1</v>
      </c>
      <c r="AR14" s="113">
        <v>0</v>
      </c>
      <c r="AS14" s="118">
        <v>1</v>
      </c>
      <c r="AT14">
        <v>1</v>
      </c>
      <c r="AU14">
        <v>0.6769651574247022</v>
      </c>
      <c r="AV14" s="117">
        <v>0.6769651574247022</v>
      </c>
      <c r="AW14" s="118">
        <v>0.3230348425752978</v>
      </c>
      <c r="AX14" s="117">
        <v>-0.39013547353209982</v>
      </c>
      <c r="AY14" s="118">
        <v>100</v>
      </c>
      <c r="AZ14">
        <v>0.47718089924181728</v>
      </c>
      <c r="BB14" s="123">
        <v>7.647852575944864E-3</v>
      </c>
      <c r="BG14" s="117">
        <v>-1.7913733844711861E-2</v>
      </c>
      <c r="BH14" s="113">
        <v>1.102075041496632E-3</v>
      </c>
      <c r="BI14" s="113">
        <v>7.2122328722589732E-3</v>
      </c>
      <c r="BJ14" s="113">
        <v>2.790588120865951E-3</v>
      </c>
      <c r="BK14" s="113">
        <v>-3.758065564255974E-4</v>
      </c>
      <c r="BL14" s="113">
        <v>-5.9642675945263374E-5</v>
      </c>
      <c r="BM14" s="113">
        <v>-3.5518932327398491E-3</v>
      </c>
      <c r="BN14" s="113">
        <v>-6.1227494338243139E-5</v>
      </c>
      <c r="BO14" s="113">
        <v>-9.7180422999102611E-5</v>
      </c>
      <c r="BP14" s="113">
        <v>-4.3779257527076895E-5</v>
      </c>
      <c r="BQ14" s="113">
        <v>1.2961100201422477E-3</v>
      </c>
      <c r="BR14" s="113">
        <v>-1.1559858970221573E-3</v>
      </c>
      <c r="BS14" s="113">
        <v>-2.3377356182686638E-3</v>
      </c>
      <c r="BT14" s="113">
        <v>1.8090878923729131E-5</v>
      </c>
      <c r="BU14" s="113">
        <v>-1.1770849118637979E-5</v>
      </c>
      <c r="BV14" s="113">
        <v>-6.6637523300199525E-5</v>
      </c>
      <c r="BW14" s="118">
        <v>2.2647470071149845E-3</v>
      </c>
      <c r="BY14" s="123">
        <v>1.1252791704763571E-16</v>
      </c>
      <c r="CF14">
        <v>0.26174110643437964</v>
      </c>
      <c r="CG14">
        <v>1</v>
      </c>
      <c r="CH14">
        <v>0</v>
      </c>
      <c r="CI14">
        <v>9</v>
      </c>
      <c r="CJ14">
        <v>1</v>
      </c>
      <c r="CK14">
        <v>0.83333333333333337</v>
      </c>
      <c r="CL14">
        <v>0.98958333333333337</v>
      </c>
      <c r="CM14">
        <v>1.8325617283950591E-2</v>
      </c>
    </row>
    <row r="15" spans="1:91" x14ac:dyDescent="0.3">
      <c r="A15" s="129">
        <v>0</v>
      </c>
      <c r="B15" s="131">
        <v>0</v>
      </c>
      <c r="C15" s="170">
        <v>3.3</v>
      </c>
      <c r="D15" s="171">
        <v>78</v>
      </c>
      <c r="E15" s="130">
        <v>3</v>
      </c>
      <c r="F15" s="203">
        <v>1.6240000000000001</v>
      </c>
      <c r="G15" s="130">
        <v>148</v>
      </c>
      <c r="H15" s="130">
        <v>5</v>
      </c>
      <c r="I15" s="130">
        <v>73</v>
      </c>
      <c r="J15" s="130">
        <v>39</v>
      </c>
      <c r="K15" s="130">
        <v>11</v>
      </c>
      <c r="L15" s="130">
        <v>4</v>
      </c>
      <c r="M15" s="204">
        <v>36</v>
      </c>
      <c r="N15" s="171">
        <v>59</v>
      </c>
      <c r="O15" s="172">
        <v>175</v>
      </c>
      <c r="P15" s="170">
        <v>9.1</v>
      </c>
      <c r="Q15" s="130">
        <v>1</v>
      </c>
      <c r="R15" s="208"/>
      <c r="S15" t="s">
        <v>105</v>
      </c>
      <c r="T15" s="222">
        <v>148</v>
      </c>
      <c r="U15" s="208"/>
      <c r="V15" s="208"/>
      <c r="W15" s="208"/>
      <c r="X15" s="208"/>
      <c r="Y15" s="208"/>
      <c r="Z15" s="208"/>
      <c r="AA15">
        <v>0</v>
      </c>
      <c r="AB15">
        <v>0</v>
      </c>
      <c r="AC15">
        <v>1.8</v>
      </c>
      <c r="AD15">
        <v>43</v>
      </c>
      <c r="AE15">
        <v>23</v>
      </c>
      <c r="AF15">
        <v>1.607</v>
      </c>
      <c r="AG15">
        <v>123</v>
      </c>
      <c r="AH15">
        <v>1</v>
      </c>
      <c r="AI15">
        <v>72</v>
      </c>
      <c r="AJ15">
        <v>45</v>
      </c>
      <c r="AK15">
        <v>8</v>
      </c>
      <c r="AL15">
        <v>3</v>
      </c>
      <c r="AM15">
        <v>44</v>
      </c>
      <c r="AN15">
        <v>19</v>
      </c>
      <c r="AO15">
        <v>170</v>
      </c>
      <c r="AP15">
        <v>8.1</v>
      </c>
      <c r="AQ15" s="117">
        <v>0</v>
      </c>
      <c r="AR15" s="113">
        <v>1</v>
      </c>
      <c r="AS15" s="118">
        <v>1</v>
      </c>
      <c r="AT15">
        <v>0</v>
      </c>
      <c r="AU15">
        <v>0.60666241284383149</v>
      </c>
      <c r="AV15" s="117">
        <v>0.60666241284383149</v>
      </c>
      <c r="AW15" s="118">
        <v>0.39333758715616851</v>
      </c>
      <c r="AX15" s="117">
        <v>-0.93308703544519767</v>
      </c>
      <c r="AY15" s="118">
        <v>0</v>
      </c>
      <c r="AZ15">
        <v>1.5423453863893402</v>
      </c>
      <c r="BB15" s="123">
        <v>-9.9826178189905343E-2</v>
      </c>
      <c r="BG15" s="117">
        <v>3.1783911995683575E-2</v>
      </c>
      <c r="BH15" s="113">
        <v>-1.1667580750083536E-3</v>
      </c>
      <c r="BI15" s="113">
        <v>-1.6529848314869276E-2</v>
      </c>
      <c r="BJ15" s="113">
        <v>7.0035854644452111E-3</v>
      </c>
      <c r="BK15" s="113">
        <v>4.8702402786920701E-4</v>
      </c>
      <c r="BL15" s="113">
        <v>-1.4885940999380967E-4</v>
      </c>
      <c r="BM15" s="113">
        <v>3.4333418440671342E-3</v>
      </c>
      <c r="BN15" s="113">
        <v>3.192325935465191E-5</v>
      </c>
      <c r="BO15" s="113">
        <v>-5.6278942470575045E-4</v>
      </c>
      <c r="BP15" s="113">
        <v>-4.6580681136608018E-5</v>
      </c>
      <c r="BQ15" s="113">
        <v>-1.1559858970221484E-3</v>
      </c>
      <c r="BR15" s="113">
        <v>4.9872728827337794E-3</v>
      </c>
      <c r="BS15" s="113">
        <v>2.1890568376738339E-3</v>
      </c>
      <c r="BT15" s="113">
        <v>2.3146167621373729E-4</v>
      </c>
      <c r="BU15" s="113">
        <v>1.8338550469631252E-5</v>
      </c>
      <c r="BV15" s="113">
        <v>-1.6871513740184899E-4</v>
      </c>
      <c r="BW15" s="118">
        <v>-4.9074502530202539E-3</v>
      </c>
      <c r="BY15" s="123">
        <v>-1.1081764066688055E-16</v>
      </c>
      <c r="CF15">
        <v>0.27540423350387822</v>
      </c>
      <c r="CG15">
        <v>1</v>
      </c>
      <c r="CH15">
        <v>0</v>
      </c>
      <c r="CI15">
        <v>10</v>
      </c>
      <c r="CJ15">
        <v>1</v>
      </c>
      <c r="CK15">
        <v>0.81481481481481488</v>
      </c>
      <c r="CL15">
        <v>0.98958333333333337</v>
      </c>
      <c r="CM15">
        <v>1.8325617283950699E-2</v>
      </c>
    </row>
    <row r="16" spans="1:91" x14ac:dyDescent="0.3">
      <c r="A16" s="129">
        <v>1</v>
      </c>
      <c r="B16" s="131">
        <v>1</v>
      </c>
      <c r="C16" s="170">
        <v>2.8</v>
      </c>
      <c r="D16" s="171">
        <v>67</v>
      </c>
      <c r="E16" s="130">
        <v>9</v>
      </c>
      <c r="F16" s="203">
        <v>0.05</v>
      </c>
      <c r="G16" s="130">
        <v>228</v>
      </c>
      <c r="H16" s="130">
        <v>4</v>
      </c>
      <c r="I16" s="130">
        <v>86</v>
      </c>
      <c r="J16" s="130">
        <v>31</v>
      </c>
      <c r="K16" s="130">
        <v>13</v>
      </c>
      <c r="L16" s="130">
        <v>1</v>
      </c>
      <c r="M16" s="204">
        <v>38</v>
      </c>
      <c r="N16" s="171">
        <v>70</v>
      </c>
      <c r="O16" s="172">
        <v>181</v>
      </c>
      <c r="P16" s="170">
        <v>15.7</v>
      </c>
      <c r="Q16" s="130">
        <v>0</v>
      </c>
      <c r="R16" s="208"/>
      <c r="S16" t="s">
        <v>164</v>
      </c>
      <c r="T16" s="220">
        <v>0.30084123480791464</v>
      </c>
      <c r="U16" s="208"/>
      <c r="V16" s="208"/>
      <c r="W16" s="208"/>
      <c r="X16" s="208"/>
      <c r="Y16" s="208"/>
      <c r="Z16" s="208"/>
      <c r="AA16">
        <v>0</v>
      </c>
      <c r="AB16">
        <v>0</v>
      </c>
      <c r="AC16">
        <v>1.8</v>
      </c>
      <c r="AD16">
        <v>44</v>
      </c>
      <c r="AE16">
        <v>3</v>
      </c>
      <c r="AF16">
        <v>1.18</v>
      </c>
      <c r="AG16">
        <v>69</v>
      </c>
      <c r="AH16">
        <v>2</v>
      </c>
      <c r="AI16">
        <v>72</v>
      </c>
      <c r="AJ16">
        <v>34</v>
      </c>
      <c r="AK16">
        <v>6</v>
      </c>
      <c r="AL16">
        <v>2</v>
      </c>
      <c r="AM16">
        <v>47</v>
      </c>
      <c r="AN16">
        <v>20</v>
      </c>
      <c r="AO16">
        <v>183</v>
      </c>
      <c r="AP16">
        <v>8</v>
      </c>
      <c r="AQ16" s="117">
        <v>0</v>
      </c>
      <c r="AR16" s="113">
        <v>1</v>
      </c>
      <c r="AS16" s="118">
        <v>1</v>
      </c>
      <c r="AT16">
        <v>0</v>
      </c>
      <c r="AU16">
        <v>0.67278397212912566</v>
      </c>
      <c r="AV16" s="117">
        <v>0.67278397212912566</v>
      </c>
      <c r="AW16" s="118">
        <v>0.32721602787087434</v>
      </c>
      <c r="AX16" s="117">
        <v>-1.1171346905178328</v>
      </c>
      <c r="AY16" s="118">
        <v>0</v>
      </c>
      <c r="AZ16">
        <v>2.0560850166991789</v>
      </c>
      <c r="BB16" s="123">
        <v>0.11807469467776659</v>
      </c>
      <c r="BG16" s="117">
        <v>9.7762241879076783E-2</v>
      </c>
      <c r="BH16" s="113">
        <v>-1.7909933246437262E-3</v>
      </c>
      <c r="BI16" s="113">
        <v>2.3587201309509559E-2</v>
      </c>
      <c r="BJ16" s="113">
        <v>-2.2556161997936863E-2</v>
      </c>
      <c r="BK16" s="113">
        <v>1.7337569361164182E-3</v>
      </c>
      <c r="BL16" s="113">
        <v>-2.5791066204910513E-4</v>
      </c>
      <c r="BM16" s="113">
        <v>2.0711887082328836E-3</v>
      </c>
      <c r="BN16" s="113">
        <v>-3.3032791678231418E-4</v>
      </c>
      <c r="BO16" s="113">
        <v>-3.2000584149376281E-3</v>
      </c>
      <c r="BP16" s="113">
        <v>-1.7471945443954515E-4</v>
      </c>
      <c r="BQ16" s="113">
        <v>-2.3377356182686681E-3</v>
      </c>
      <c r="BR16" s="113">
        <v>2.1890568376738244E-3</v>
      </c>
      <c r="BS16" s="113">
        <v>3.8119414515354978E-2</v>
      </c>
      <c r="BT16" s="113">
        <v>3.1494889089590163E-6</v>
      </c>
      <c r="BU16" s="113">
        <v>-1.8964633981888196E-4</v>
      </c>
      <c r="BV16" s="113">
        <v>-8.318454622520628E-4</v>
      </c>
      <c r="BW16" s="118">
        <v>2.8483965884464313E-3</v>
      </c>
      <c r="BY16" s="123">
        <v>2.0326276902667834E-16</v>
      </c>
      <c r="CF16">
        <v>0.28695760200658249</v>
      </c>
      <c r="CG16">
        <v>1</v>
      </c>
      <c r="CH16">
        <v>0</v>
      </c>
      <c r="CI16">
        <v>11</v>
      </c>
      <c r="CJ16">
        <v>1</v>
      </c>
      <c r="CK16">
        <v>0.79629629629629628</v>
      </c>
      <c r="CL16">
        <v>0.98958333333333337</v>
      </c>
      <c r="CM16">
        <v>1.8325617283950591E-2</v>
      </c>
    </row>
    <row r="17" spans="1:91" x14ac:dyDescent="0.3">
      <c r="A17" s="129">
        <v>1</v>
      </c>
      <c r="B17" s="131">
        <v>1</v>
      </c>
      <c r="C17" s="170">
        <v>2.1</v>
      </c>
      <c r="D17" s="171">
        <v>62</v>
      </c>
      <c r="E17" s="130">
        <v>16</v>
      </c>
      <c r="F17" s="203">
        <v>0.58799999999999997</v>
      </c>
      <c r="G17" s="130">
        <v>136</v>
      </c>
      <c r="H17" s="130">
        <v>4</v>
      </c>
      <c r="I17" s="130">
        <v>121</v>
      </c>
      <c r="J17" s="130">
        <v>41</v>
      </c>
      <c r="K17" s="130">
        <v>10</v>
      </c>
      <c r="L17" s="130">
        <v>3</v>
      </c>
      <c r="M17" s="204">
        <v>41</v>
      </c>
      <c r="N17" s="171">
        <v>44</v>
      </c>
      <c r="O17" s="172">
        <v>167</v>
      </c>
      <c r="P17" s="170">
        <v>9.8000000000000007</v>
      </c>
      <c r="Q17" s="130">
        <v>1</v>
      </c>
      <c r="R17" s="208"/>
      <c r="S17" t="s">
        <v>182</v>
      </c>
      <c r="T17" s="123">
        <v>0.05</v>
      </c>
      <c r="U17" s="208"/>
      <c r="V17" s="208"/>
      <c r="W17" s="208"/>
      <c r="X17" s="208"/>
      <c r="Y17" s="208"/>
      <c r="Z17" s="208"/>
      <c r="AA17">
        <v>0</v>
      </c>
      <c r="AB17">
        <v>0</v>
      </c>
      <c r="AC17">
        <v>1.8</v>
      </c>
      <c r="AD17">
        <v>44</v>
      </c>
      <c r="AE17">
        <v>14</v>
      </c>
      <c r="AF17">
        <v>1.2270000000000001</v>
      </c>
      <c r="AG17">
        <v>100</v>
      </c>
      <c r="AH17">
        <v>5</v>
      </c>
      <c r="AI17">
        <v>98</v>
      </c>
      <c r="AJ17">
        <v>37</v>
      </c>
      <c r="AK17">
        <v>10</v>
      </c>
      <c r="AL17">
        <v>4</v>
      </c>
      <c r="AM17">
        <v>41</v>
      </c>
      <c r="AN17">
        <v>20</v>
      </c>
      <c r="AO17">
        <v>180</v>
      </c>
      <c r="AP17">
        <v>9.1</v>
      </c>
      <c r="AQ17" s="117">
        <v>1</v>
      </c>
      <c r="AR17" s="113">
        <v>0</v>
      </c>
      <c r="AS17" s="118">
        <v>1</v>
      </c>
      <c r="AT17">
        <v>1</v>
      </c>
      <c r="AU17">
        <v>0.92392799017900429</v>
      </c>
      <c r="AV17" s="117">
        <v>0.92392799017900429</v>
      </c>
      <c r="AW17" s="118">
        <v>7.6072009820995712E-2</v>
      </c>
      <c r="AX17" s="117">
        <v>-7.9121143084069381E-2</v>
      </c>
      <c r="AY17" s="118">
        <v>100</v>
      </c>
      <c r="AZ17">
        <v>8.2335431580828414E-2</v>
      </c>
      <c r="BB17" s="123">
        <v>-0.15032067442194913</v>
      </c>
      <c r="BG17" s="117">
        <v>-2.9763349150253925E-2</v>
      </c>
      <c r="BH17" s="113">
        <v>-1.6794481681168848E-3</v>
      </c>
      <c r="BI17" s="113">
        <v>-2.262717830632002E-3</v>
      </c>
      <c r="BJ17" s="113">
        <v>-1.0504132612520646E-2</v>
      </c>
      <c r="BK17" s="113">
        <v>4.1289934540841811E-4</v>
      </c>
      <c r="BL17" s="113">
        <v>-1.7146022336490198E-3</v>
      </c>
      <c r="BM17" s="113">
        <v>-4.5727175143233318E-3</v>
      </c>
      <c r="BN17" s="113">
        <v>-1.0985241201830946E-6</v>
      </c>
      <c r="BO17" s="113">
        <v>6.9799689098597444E-4</v>
      </c>
      <c r="BP17" s="113">
        <v>-3.6998342784900461E-5</v>
      </c>
      <c r="BQ17" s="113">
        <v>1.8090878923734491E-5</v>
      </c>
      <c r="BR17" s="113">
        <v>2.3146167621373084E-4</v>
      </c>
      <c r="BS17" s="113">
        <v>3.1494889089232821E-6</v>
      </c>
      <c r="BT17" s="113">
        <v>2.4508421951979324E-3</v>
      </c>
      <c r="BU17" s="113">
        <v>3.8555499213123069E-5</v>
      </c>
      <c r="BV17" s="113">
        <v>-2.826948574829257E-4</v>
      </c>
      <c r="BW17" s="118">
        <v>3.5661274069882651E-4</v>
      </c>
      <c r="BY17" s="123">
        <v>1.2563093740533784E-16</v>
      </c>
      <c r="CF17">
        <v>0.28893077277585621</v>
      </c>
      <c r="CG17">
        <v>1</v>
      </c>
      <c r="CH17">
        <v>0</v>
      </c>
      <c r="CI17">
        <v>12</v>
      </c>
      <c r="CJ17">
        <v>1</v>
      </c>
      <c r="CK17">
        <v>0.77777777777777779</v>
      </c>
      <c r="CL17">
        <v>0.98958333333333337</v>
      </c>
      <c r="CM17">
        <v>1.8325617283950591E-2</v>
      </c>
    </row>
    <row r="18" spans="1:91" x14ac:dyDescent="0.3">
      <c r="A18" s="129">
        <v>1</v>
      </c>
      <c r="B18" s="131">
        <v>1</v>
      </c>
      <c r="C18" s="170">
        <v>3.8</v>
      </c>
      <c r="D18" s="171">
        <v>99</v>
      </c>
      <c r="E18" s="130">
        <v>9</v>
      </c>
      <c r="F18" s="203">
        <v>1.76</v>
      </c>
      <c r="G18" s="171">
        <v>369</v>
      </c>
      <c r="H18" s="130">
        <v>4</v>
      </c>
      <c r="I18" s="130">
        <v>85</v>
      </c>
      <c r="J18" s="130">
        <v>38</v>
      </c>
      <c r="K18" s="130">
        <v>12</v>
      </c>
      <c r="L18" s="130">
        <v>2</v>
      </c>
      <c r="M18" s="204">
        <v>38</v>
      </c>
      <c r="N18" s="171">
        <v>68</v>
      </c>
      <c r="O18" s="172">
        <v>170</v>
      </c>
      <c r="P18" s="170">
        <v>19.5</v>
      </c>
      <c r="Q18" s="130">
        <v>0</v>
      </c>
      <c r="R18" s="208"/>
      <c r="S18" t="s">
        <v>165</v>
      </c>
      <c r="T18" s="127" t="s">
        <v>234</v>
      </c>
      <c r="U18" s="208"/>
      <c r="V18" s="208"/>
      <c r="W18" s="208"/>
      <c r="X18" s="208"/>
      <c r="Y18" s="208"/>
      <c r="Z18" s="208"/>
      <c r="AA18">
        <v>0</v>
      </c>
      <c r="AB18">
        <v>0</v>
      </c>
      <c r="AC18">
        <v>1.8</v>
      </c>
      <c r="AD18">
        <v>46</v>
      </c>
      <c r="AE18">
        <v>7</v>
      </c>
      <c r="AF18">
        <v>1.9630000000000001</v>
      </c>
      <c r="AG18">
        <v>113</v>
      </c>
      <c r="AH18">
        <v>4</v>
      </c>
      <c r="AI18">
        <v>85</v>
      </c>
      <c r="AJ18">
        <v>28</v>
      </c>
      <c r="AK18">
        <v>10</v>
      </c>
      <c r="AL18">
        <v>1</v>
      </c>
      <c r="AM18">
        <v>39</v>
      </c>
      <c r="AN18">
        <v>22</v>
      </c>
      <c r="AO18">
        <v>181</v>
      </c>
      <c r="AP18">
        <v>9.6999999999999993</v>
      </c>
      <c r="AQ18" s="117">
        <v>1</v>
      </c>
      <c r="AR18" s="113">
        <v>0</v>
      </c>
      <c r="AS18" s="118">
        <v>1</v>
      </c>
      <c r="AT18">
        <v>1</v>
      </c>
      <c r="AU18">
        <v>0.98042298230059699</v>
      </c>
      <c r="AV18" s="117">
        <v>0.98042298230059699</v>
      </c>
      <c r="AW18" s="118">
        <v>1.957701769940301E-2</v>
      </c>
      <c r="AX18" s="117">
        <v>-1.9771185843858424E-2</v>
      </c>
      <c r="AY18" s="118">
        <v>100</v>
      </c>
      <c r="AZ18">
        <v>1.9967930222795114E-2</v>
      </c>
      <c r="BB18" s="123">
        <v>-2.3182385960833496E-2</v>
      </c>
      <c r="BG18" s="117">
        <v>-5.6557248914830436E-3</v>
      </c>
      <c r="BH18" s="113">
        <v>-7.5579049578251227E-4</v>
      </c>
      <c r="BI18" s="113">
        <v>-1.2800531708045835E-3</v>
      </c>
      <c r="BJ18" s="113">
        <v>6.9246111428097272E-4</v>
      </c>
      <c r="BK18" s="113">
        <v>-2.6623452127781953E-4</v>
      </c>
      <c r="BL18" s="113">
        <v>-5.4959748523146908E-6</v>
      </c>
      <c r="BM18" s="113">
        <v>2.380869275562651E-4</v>
      </c>
      <c r="BN18" s="113">
        <v>1.3900949896188802E-5</v>
      </c>
      <c r="BO18" s="113">
        <v>-1.8965113239963316E-4</v>
      </c>
      <c r="BP18" s="113">
        <v>4.2161981245495324E-5</v>
      </c>
      <c r="BQ18" s="113">
        <v>-1.1770849118627205E-5</v>
      </c>
      <c r="BR18" s="113">
        <v>1.833855046962266E-5</v>
      </c>
      <c r="BS18" s="113">
        <v>-1.8964633981890223E-4</v>
      </c>
      <c r="BT18" s="113">
        <v>3.8555499213123272E-5</v>
      </c>
      <c r="BU18" s="113">
        <v>2.0475323125339413E-4</v>
      </c>
      <c r="BV18" s="113">
        <v>4.1195522920595234E-5</v>
      </c>
      <c r="BW18" s="118">
        <v>-1.493426986641184E-4</v>
      </c>
      <c r="BY18" s="123">
        <v>-6.0379437931873788E-18</v>
      </c>
      <c r="CF18">
        <v>0.290793411803903</v>
      </c>
      <c r="CG18">
        <v>1</v>
      </c>
      <c r="CH18">
        <v>0</v>
      </c>
      <c r="CI18">
        <v>13</v>
      </c>
      <c r="CJ18">
        <v>1</v>
      </c>
      <c r="CK18">
        <v>0.7592592592592593</v>
      </c>
      <c r="CL18">
        <v>0.98958333333333337</v>
      </c>
      <c r="CM18">
        <v>1.8325617283950699E-2</v>
      </c>
    </row>
    <row r="19" spans="1:91" ht="15" thickBot="1" x14ac:dyDescent="0.35">
      <c r="A19" s="129">
        <v>1</v>
      </c>
      <c r="B19" s="131">
        <v>1</v>
      </c>
      <c r="C19" s="170">
        <v>2.6</v>
      </c>
      <c r="D19" s="171">
        <v>67</v>
      </c>
      <c r="E19" s="130">
        <v>8</v>
      </c>
      <c r="F19" s="203">
        <v>4.4999999999999998E-2</v>
      </c>
      <c r="G19" s="130">
        <v>187</v>
      </c>
      <c r="H19" s="130">
        <v>0</v>
      </c>
      <c r="I19" s="130">
        <v>73</v>
      </c>
      <c r="J19" s="130">
        <v>29</v>
      </c>
      <c r="K19" s="130">
        <v>13</v>
      </c>
      <c r="L19" s="130">
        <v>1</v>
      </c>
      <c r="M19" s="204">
        <v>41</v>
      </c>
      <c r="N19" s="171">
        <v>45</v>
      </c>
      <c r="O19" s="172">
        <v>192</v>
      </c>
      <c r="P19" s="170">
        <v>16.2</v>
      </c>
      <c r="Q19" s="130">
        <v>1</v>
      </c>
      <c r="R19" s="208"/>
      <c r="S19" s="208"/>
      <c r="T19" s="208"/>
      <c r="U19" s="208"/>
      <c r="V19" s="208"/>
      <c r="W19" s="208"/>
      <c r="X19" s="208"/>
      <c r="Y19" s="208"/>
      <c r="Z19" s="208"/>
      <c r="AA19">
        <v>0</v>
      </c>
      <c r="AB19">
        <v>0</v>
      </c>
      <c r="AC19">
        <v>1.8</v>
      </c>
      <c r="AD19">
        <v>50</v>
      </c>
      <c r="AE19">
        <v>3</v>
      </c>
      <c r="AF19">
        <v>0.53200000000000003</v>
      </c>
      <c r="AG19">
        <v>111</v>
      </c>
      <c r="AH19">
        <v>2</v>
      </c>
      <c r="AI19">
        <v>120</v>
      </c>
      <c r="AJ19">
        <v>46</v>
      </c>
      <c r="AK19">
        <v>3</v>
      </c>
      <c r="AL19">
        <v>4</v>
      </c>
      <c r="AM19">
        <v>32</v>
      </c>
      <c r="AN19">
        <v>26</v>
      </c>
      <c r="AO19">
        <v>172</v>
      </c>
      <c r="AP19">
        <v>7.6</v>
      </c>
      <c r="AQ19" s="117">
        <v>0</v>
      </c>
      <c r="AR19" s="113">
        <v>1</v>
      </c>
      <c r="AS19" s="118">
        <v>1</v>
      </c>
      <c r="AT19">
        <v>0</v>
      </c>
      <c r="AU19">
        <v>0.31620729941378889</v>
      </c>
      <c r="AV19" s="117">
        <v>0.31620729941378889</v>
      </c>
      <c r="AW19" s="118">
        <v>0.68379270058621111</v>
      </c>
      <c r="AX19" s="117">
        <v>-0.38010047661277846</v>
      </c>
      <c r="AY19" s="118">
        <v>100</v>
      </c>
      <c r="AZ19">
        <v>0.46243152221821965</v>
      </c>
      <c r="BB19" s="123">
        <v>8.5491235715219119E-3</v>
      </c>
      <c r="BG19" s="117">
        <v>-0.44761147223936715</v>
      </c>
      <c r="BH19" s="113">
        <v>-1.4161777936921497E-4</v>
      </c>
      <c r="BI19" s="113">
        <v>-1.1534685211128392E-3</v>
      </c>
      <c r="BJ19" s="113">
        <v>3.7389034604968225E-3</v>
      </c>
      <c r="BK19" s="113">
        <v>-5.3074784260528881E-5</v>
      </c>
      <c r="BL19" s="113">
        <v>6.7159093426283291E-4</v>
      </c>
      <c r="BM19" s="113">
        <v>5.2790122477419151E-3</v>
      </c>
      <c r="BN19" s="113">
        <v>4.2489671468902478E-4</v>
      </c>
      <c r="BO19" s="113">
        <v>1.3530078866252995E-3</v>
      </c>
      <c r="BP19" s="113">
        <v>2.7438358158338351E-4</v>
      </c>
      <c r="BQ19" s="113">
        <v>-6.6637523300334888E-5</v>
      </c>
      <c r="BR19" s="113">
        <v>-1.6871513740161556E-4</v>
      </c>
      <c r="BS19" s="113">
        <v>-8.3184546225212774E-4</v>
      </c>
      <c r="BT19" s="113">
        <v>-2.8269485748317328E-4</v>
      </c>
      <c r="BU19" s="113">
        <v>4.1195522920617575E-5</v>
      </c>
      <c r="BV19" s="113">
        <v>2.6484566282884542E-3</v>
      </c>
      <c r="BW19" s="118">
        <v>-1.0266725365001049E-2</v>
      </c>
      <c r="BY19" s="123">
        <v>-9.8200577369149741E-16</v>
      </c>
      <c r="CF19">
        <v>0.31548132936682871</v>
      </c>
      <c r="CG19">
        <v>1</v>
      </c>
      <c r="CH19">
        <v>0</v>
      </c>
      <c r="CI19">
        <v>14</v>
      </c>
      <c r="CJ19">
        <v>1</v>
      </c>
      <c r="CK19">
        <v>0.7407407407407407</v>
      </c>
      <c r="CL19">
        <v>0.98958333333333337</v>
      </c>
      <c r="CM19">
        <v>1.8325617283950591E-2</v>
      </c>
    </row>
    <row r="20" spans="1:91" ht="15" thickTop="1" x14ac:dyDescent="0.3">
      <c r="A20" s="129">
        <v>0</v>
      </c>
      <c r="B20" s="131">
        <v>0</v>
      </c>
      <c r="C20" s="170">
        <v>1.9</v>
      </c>
      <c r="D20" s="171">
        <v>51</v>
      </c>
      <c r="E20" s="130">
        <v>12</v>
      </c>
      <c r="F20" s="203">
        <v>1</v>
      </c>
      <c r="G20" s="130">
        <v>66</v>
      </c>
      <c r="H20" s="130">
        <v>3</v>
      </c>
      <c r="I20" s="130">
        <v>90</v>
      </c>
      <c r="J20" s="130">
        <v>34</v>
      </c>
      <c r="K20" s="130">
        <v>6</v>
      </c>
      <c r="L20" s="130">
        <v>2</v>
      </c>
      <c r="M20" s="204">
        <v>40</v>
      </c>
      <c r="N20" s="171">
        <v>25</v>
      </c>
      <c r="O20" s="172">
        <v>184</v>
      </c>
      <c r="P20" s="170">
        <v>8</v>
      </c>
      <c r="Q20" s="130">
        <v>1</v>
      </c>
      <c r="R20" s="208"/>
      <c r="S20" s="125"/>
      <c r="T20" s="125" t="s">
        <v>188</v>
      </c>
      <c r="U20" s="125" t="s">
        <v>189</v>
      </c>
      <c r="V20" s="125" t="s">
        <v>190</v>
      </c>
      <c r="W20" s="125" t="s">
        <v>164</v>
      </c>
      <c r="X20" s="125" t="s">
        <v>191</v>
      </c>
      <c r="Y20" s="125" t="s">
        <v>166</v>
      </c>
      <c r="Z20" s="125" t="s">
        <v>167</v>
      </c>
      <c r="AA20">
        <v>0</v>
      </c>
      <c r="AB20">
        <v>0</v>
      </c>
      <c r="AC20">
        <v>1.8</v>
      </c>
      <c r="AD20">
        <v>51</v>
      </c>
      <c r="AE20">
        <v>4</v>
      </c>
      <c r="AF20">
        <v>1.083</v>
      </c>
      <c r="AG20">
        <v>101</v>
      </c>
      <c r="AH20">
        <v>2</v>
      </c>
      <c r="AI20">
        <v>100</v>
      </c>
      <c r="AJ20">
        <v>53</v>
      </c>
      <c r="AK20">
        <v>7</v>
      </c>
      <c r="AL20">
        <v>4</v>
      </c>
      <c r="AM20">
        <v>34</v>
      </c>
      <c r="AN20">
        <v>28</v>
      </c>
      <c r="AO20">
        <v>167</v>
      </c>
      <c r="AP20">
        <v>7.4</v>
      </c>
      <c r="AQ20" s="117">
        <v>0</v>
      </c>
      <c r="AR20" s="113">
        <v>1</v>
      </c>
      <c r="AS20" s="118">
        <v>1</v>
      </c>
      <c r="AT20">
        <v>0</v>
      </c>
      <c r="AU20">
        <v>0.23987304887106117</v>
      </c>
      <c r="AV20" s="117">
        <v>0.23987304887106117</v>
      </c>
      <c r="AW20" s="118">
        <v>0.7601269511289388</v>
      </c>
      <c r="AX20" s="117">
        <v>-0.27426981869241784</v>
      </c>
      <c r="AY20" s="118">
        <v>100</v>
      </c>
      <c r="AZ20">
        <v>0.31556971965643671</v>
      </c>
      <c r="BB20" s="123">
        <v>8.779993085212566E-2</v>
      </c>
      <c r="BG20" s="119">
        <v>1.6746553062432696</v>
      </c>
      <c r="BH20" s="120">
        <v>-1.0952614958154763E-2</v>
      </c>
      <c r="BI20" s="120">
        <v>1.6546705575536766E-2</v>
      </c>
      <c r="BJ20" s="120">
        <v>-7.169538595541991E-2</v>
      </c>
      <c r="BK20" s="120">
        <v>-3.5182161392369829E-5</v>
      </c>
      <c r="BL20" s="120">
        <v>-1.3275233009170293E-3</v>
      </c>
      <c r="BM20" s="120">
        <v>-2.483832203258371E-2</v>
      </c>
      <c r="BN20" s="120">
        <v>-2.1648788349703557E-3</v>
      </c>
      <c r="BO20" s="120">
        <v>-8.6510558886593932E-4</v>
      </c>
      <c r="BP20" s="120">
        <v>-1.0860640201062956E-3</v>
      </c>
      <c r="BQ20" s="120">
        <v>2.264747007115472E-3</v>
      </c>
      <c r="BR20" s="120">
        <v>-4.9074502530211169E-3</v>
      </c>
      <c r="BS20" s="120">
        <v>2.8483965884467046E-3</v>
      </c>
      <c r="BT20" s="120">
        <v>3.5661274069982636E-4</v>
      </c>
      <c r="BU20" s="120">
        <v>-1.4934269866423495E-4</v>
      </c>
      <c r="BV20" s="120">
        <v>-1.0266725365000404E-2</v>
      </c>
      <c r="BW20" s="121">
        <v>6.3242290188844211E-2</v>
      </c>
      <c r="BY20" s="124">
        <v>3.8328795677244614E-15</v>
      </c>
      <c r="CF20">
        <v>0.31620729941378889</v>
      </c>
      <c r="CG20">
        <v>1</v>
      </c>
      <c r="CH20">
        <v>0</v>
      </c>
      <c r="CI20">
        <v>15</v>
      </c>
      <c r="CJ20">
        <v>1</v>
      </c>
      <c r="CK20">
        <v>0.72222222222222221</v>
      </c>
      <c r="CL20">
        <v>0.98958333333333337</v>
      </c>
      <c r="CM20">
        <v>1.8325617283950591E-2</v>
      </c>
    </row>
    <row r="21" spans="1:91" x14ac:dyDescent="0.3">
      <c r="A21" s="129">
        <v>1</v>
      </c>
      <c r="B21" s="131">
        <v>1</v>
      </c>
      <c r="C21" s="170">
        <v>2.6</v>
      </c>
      <c r="D21" s="171">
        <v>71</v>
      </c>
      <c r="E21" s="130">
        <v>13</v>
      </c>
      <c r="F21" s="203">
        <v>0.121</v>
      </c>
      <c r="G21" s="130">
        <v>116</v>
      </c>
      <c r="H21" s="130">
        <v>0</v>
      </c>
      <c r="I21" s="130">
        <v>82</v>
      </c>
      <c r="J21" s="130">
        <v>34</v>
      </c>
      <c r="K21" s="130">
        <v>8</v>
      </c>
      <c r="L21" s="130">
        <v>2</v>
      </c>
      <c r="M21" s="204">
        <v>47</v>
      </c>
      <c r="N21" s="171">
        <v>51</v>
      </c>
      <c r="O21" s="172">
        <v>193</v>
      </c>
      <c r="P21" s="170">
        <v>12.2</v>
      </c>
      <c r="Q21" s="130">
        <v>0</v>
      </c>
      <c r="R21" s="208"/>
      <c r="S21" t="s">
        <v>104</v>
      </c>
      <c r="T21" s="92">
        <v>-13.47018843729775</v>
      </c>
      <c r="U21" s="92">
        <v>9.0654838625156415</v>
      </c>
      <c r="V21" s="92">
        <v>2.2078286470346389</v>
      </c>
      <c r="W21" s="92">
        <v>0.13731181959308073</v>
      </c>
      <c r="X21" s="92">
        <v>1.4124448240648277E-6</v>
      </c>
      <c r="Y21" s="92"/>
      <c r="Z21" s="92"/>
      <c r="AA21">
        <v>0</v>
      </c>
      <c r="AB21">
        <v>0</v>
      </c>
      <c r="AC21">
        <v>1.8</v>
      </c>
      <c r="AD21">
        <v>53</v>
      </c>
      <c r="AE21">
        <v>7</v>
      </c>
      <c r="AF21">
        <v>1.512</v>
      </c>
      <c r="AG21">
        <v>125</v>
      </c>
      <c r="AH21">
        <v>2</v>
      </c>
      <c r="AI21">
        <v>101</v>
      </c>
      <c r="AJ21">
        <v>39</v>
      </c>
      <c r="AK21">
        <v>13</v>
      </c>
      <c r="AL21">
        <v>2</v>
      </c>
      <c r="AM21">
        <v>36</v>
      </c>
      <c r="AN21">
        <v>32</v>
      </c>
      <c r="AO21">
        <v>179</v>
      </c>
      <c r="AP21">
        <v>11.8</v>
      </c>
      <c r="AQ21" s="117">
        <v>1</v>
      </c>
      <c r="AR21" s="113">
        <v>0</v>
      </c>
      <c r="AS21" s="118">
        <v>1</v>
      </c>
      <c r="AT21">
        <v>1</v>
      </c>
      <c r="AU21">
        <v>0.85646777850033406</v>
      </c>
      <c r="AV21" s="117">
        <v>0.85646777850033406</v>
      </c>
      <c r="AW21" s="118">
        <v>0.14353222149966594</v>
      </c>
      <c r="AX21" s="117">
        <v>-0.15493858189019477</v>
      </c>
      <c r="AY21" s="118">
        <v>100</v>
      </c>
      <c r="AZ21">
        <v>0.16758624796252033</v>
      </c>
      <c r="BB21" s="124">
        <v>-0.34608023364587609</v>
      </c>
      <c r="CF21">
        <v>0.32857550478944969</v>
      </c>
      <c r="CG21">
        <v>1</v>
      </c>
      <c r="CH21">
        <v>0</v>
      </c>
      <c r="CI21">
        <v>16</v>
      </c>
      <c r="CJ21">
        <v>1</v>
      </c>
      <c r="CK21">
        <v>0.70370370370370372</v>
      </c>
      <c r="CL21">
        <v>0.98958333333333337</v>
      </c>
      <c r="CM21">
        <v>0</v>
      </c>
    </row>
    <row r="22" spans="1:91" x14ac:dyDescent="0.3">
      <c r="A22" s="129">
        <v>1</v>
      </c>
      <c r="B22" s="131">
        <v>1</v>
      </c>
      <c r="C22" s="170">
        <v>2.4</v>
      </c>
      <c r="D22" s="171">
        <v>65</v>
      </c>
      <c r="E22" s="130">
        <v>3</v>
      </c>
      <c r="F22" s="203">
        <v>0.159</v>
      </c>
      <c r="G22" s="130">
        <v>144</v>
      </c>
      <c r="H22" s="130">
        <v>2</v>
      </c>
      <c r="I22" s="171">
        <v>85</v>
      </c>
      <c r="J22" s="130">
        <v>47</v>
      </c>
      <c r="K22" s="130">
        <v>14</v>
      </c>
      <c r="L22" s="130">
        <v>3</v>
      </c>
      <c r="M22" s="204">
        <v>27</v>
      </c>
      <c r="N22" s="171">
        <v>59</v>
      </c>
      <c r="O22" s="172">
        <v>174</v>
      </c>
      <c r="P22" s="170">
        <v>11.1</v>
      </c>
      <c r="Q22" s="130">
        <v>0</v>
      </c>
      <c r="R22" s="208"/>
      <c r="S22" t="s">
        <v>48</v>
      </c>
      <c r="T22" s="92">
        <v>-0.57494298539106725</v>
      </c>
      <c r="U22" s="92">
        <v>0.49529508452330018</v>
      </c>
      <c r="V22" s="92">
        <v>1.3474775045788434</v>
      </c>
      <c r="W22" s="92">
        <v>0.24571958737401289</v>
      </c>
      <c r="X22" s="92">
        <v>0.56273695211959529</v>
      </c>
      <c r="Y22" s="92">
        <v>0.21316185637100959</v>
      </c>
      <c r="Z22" s="92">
        <v>1.4855982335304894</v>
      </c>
      <c r="AA22">
        <v>0</v>
      </c>
      <c r="AB22">
        <v>0</v>
      </c>
      <c r="AC22">
        <v>1.9</v>
      </c>
      <c r="AD22">
        <v>44</v>
      </c>
      <c r="AE22">
        <v>10</v>
      </c>
      <c r="AF22">
        <v>0.19600000000000001</v>
      </c>
      <c r="AG22">
        <v>49</v>
      </c>
      <c r="AH22">
        <v>3</v>
      </c>
      <c r="AI22">
        <v>111</v>
      </c>
      <c r="AJ22">
        <v>33</v>
      </c>
      <c r="AK22">
        <v>12</v>
      </c>
      <c r="AL22">
        <v>2</v>
      </c>
      <c r="AM22">
        <v>40</v>
      </c>
      <c r="AN22">
        <v>15</v>
      </c>
      <c r="AO22">
        <v>189</v>
      </c>
      <c r="AP22">
        <v>9.5</v>
      </c>
      <c r="AQ22" s="117">
        <v>1</v>
      </c>
      <c r="AR22" s="113">
        <v>0</v>
      </c>
      <c r="AS22" s="118">
        <v>1</v>
      </c>
      <c r="AT22">
        <v>1</v>
      </c>
      <c r="AU22">
        <v>0.80976459815973445</v>
      </c>
      <c r="AV22" s="117">
        <v>0.80976459815973445</v>
      </c>
      <c r="AW22" s="118">
        <v>0.19023540184026555</v>
      </c>
      <c r="AX22" s="117">
        <v>-0.21101169310958279</v>
      </c>
      <c r="AY22" s="118">
        <v>100</v>
      </c>
      <c r="AZ22">
        <v>0.23492679511131165</v>
      </c>
      <c r="CF22">
        <v>0.33525756177247334</v>
      </c>
      <c r="CG22">
        <v>0</v>
      </c>
      <c r="CH22">
        <v>1</v>
      </c>
      <c r="CI22">
        <v>16</v>
      </c>
      <c r="CJ22">
        <v>2</v>
      </c>
      <c r="CK22">
        <v>0.70370370370370372</v>
      </c>
      <c r="CL22">
        <v>0.97916666666666663</v>
      </c>
      <c r="CM22">
        <v>0</v>
      </c>
    </row>
    <row r="23" spans="1:91" x14ac:dyDescent="0.3">
      <c r="A23" s="129">
        <v>1</v>
      </c>
      <c r="B23" s="131">
        <v>1</v>
      </c>
      <c r="C23" s="170">
        <v>3</v>
      </c>
      <c r="D23" s="171">
        <v>86</v>
      </c>
      <c r="E23" s="130">
        <v>8</v>
      </c>
      <c r="F23" s="203">
        <v>2.2839999999999998</v>
      </c>
      <c r="G23" s="130">
        <v>201</v>
      </c>
      <c r="H23" s="130">
        <v>0</v>
      </c>
      <c r="I23" s="130">
        <v>80</v>
      </c>
      <c r="J23" s="130">
        <v>38</v>
      </c>
      <c r="K23" s="130">
        <v>10</v>
      </c>
      <c r="L23" s="130">
        <v>2</v>
      </c>
      <c r="M23" s="204">
        <v>32</v>
      </c>
      <c r="N23" s="171">
        <v>78</v>
      </c>
      <c r="O23" s="172">
        <v>192</v>
      </c>
      <c r="P23" s="170">
        <v>16.8</v>
      </c>
      <c r="Q23" s="130">
        <v>1</v>
      </c>
      <c r="R23" s="208"/>
      <c r="S23" t="s">
        <v>54</v>
      </c>
      <c r="T23" s="92">
        <v>-1.6176887269351949</v>
      </c>
      <c r="U23" s="92">
        <v>0.54805270563905284</v>
      </c>
      <c r="V23" s="92">
        <v>8.7125496473776725</v>
      </c>
      <c r="W23" s="92">
        <v>3.1602690448173285E-3</v>
      </c>
      <c r="X23" s="92">
        <v>0.1983566260095983</v>
      </c>
      <c r="Y23" s="92">
        <v>6.7755320454127563E-2</v>
      </c>
      <c r="Z23" s="92">
        <v>0.58069758681976358</v>
      </c>
      <c r="AA23">
        <v>0</v>
      </c>
      <c r="AB23">
        <v>0</v>
      </c>
      <c r="AC23">
        <v>1.9</v>
      </c>
      <c r="AD23">
        <v>46</v>
      </c>
      <c r="AE23">
        <v>3</v>
      </c>
      <c r="AF23">
        <v>2.6259999999999999</v>
      </c>
      <c r="AG23">
        <v>43</v>
      </c>
      <c r="AH23">
        <v>2</v>
      </c>
      <c r="AI23">
        <v>74</v>
      </c>
      <c r="AJ23">
        <v>50</v>
      </c>
      <c r="AK23">
        <v>4</v>
      </c>
      <c r="AL23">
        <v>4</v>
      </c>
      <c r="AM23">
        <v>50</v>
      </c>
      <c r="AN23">
        <v>21</v>
      </c>
      <c r="AO23">
        <v>180</v>
      </c>
      <c r="AP23">
        <v>7.7</v>
      </c>
      <c r="AQ23" s="117">
        <v>0</v>
      </c>
      <c r="AR23" s="113">
        <v>1</v>
      </c>
      <c r="AS23" s="118">
        <v>1</v>
      </c>
      <c r="AT23">
        <v>0</v>
      </c>
      <c r="AU23">
        <v>0.31548132936682871</v>
      </c>
      <c r="AV23" s="117">
        <v>0.31548132936682871</v>
      </c>
      <c r="AW23" s="118">
        <v>0.68451867063317129</v>
      </c>
      <c r="AX23" s="117">
        <v>-0.37903935831712077</v>
      </c>
      <c r="AY23" s="118">
        <v>100</v>
      </c>
      <c r="AZ23">
        <v>0.46088053241120858</v>
      </c>
      <c r="CF23">
        <v>0.33666615177722103</v>
      </c>
      <c r="CG23">
        <v>0</v>
      </c>
      <c r="CH23">
        <v>1</v>
      </c>
      <c r="CI23">
        <v>16</v>
      </c>
      <c r="CJ23">
        <v>3</v>
      </c>
      <c r="CK23">
        <v>0.70370370370370372</v>
      </c>
      <c r="CL23">
        <v>0.96875</v>
      </c>
      <c r="CM23">
        <v>1.7939814814814894E-2</v>
      </c>
    </row>
    <row r="24" spans="1:91" x14ac:dyDescent="0.3">
      <c r="A24" s="129">
        <v>1</v>
      </c>
      <c r="B24" s="131">
        <v>0</v>
      </c>
      <c r="C24" s="170">
        <v>2</v>
      </c>
      <c r="D24" s="171">
        <v>51</v>
      </c>
      <c r="E24" s="130">
        <v>8</v>
      </c>
      <c r="F24" s="203">
        <v>0.79900000000000004</v>
      </c>
      <c r="G24" s="130">
        <v>96</v>
      </c>
      <c r="H24" s="130">
        <v>6</v>
      </c>
      <c r="I24" s="130">
        <v>145</v>
      </c>
      <c r="J24" s="130">
        <v>34</v>
      </c>
      <c r="K24" s="130">
        <v>12</v>
      </c>
      <c r="L24" s="130">
        <v>2</v>
      </c>
      <c r="M24" s="204">
        <v>40</v>
      </c>
      <c r="N24" s="171">
        <v>22</v>
      </c>
      <c r="O24" s="172">
        <v>189</v>
      </c>
      <c r="P24" s="170">
        <v>11.8</v>
      </c>
      <c r="Q24" s="130">
        <v>1</v>
      </c>
      <c r="R24" s="208"/>
      <c r="S24" s="34" t="s">
        <v>40</v>
      </c>
      <c r="T24" s="212">
        <v>-0.43479625289401036</v>
      </c>
      <c r="U24" s="212">
        <v>1.1782448594274935</v>
      </c>
      <c r="V24" s="212">
        <v>0.1361759701578687</v>
      </c>
      <c r="W24" s="212">
        <v>0.71211260554818301</v>
      </c>
      <c r="X24" s="212">
        <v>0.64739655881658487</v>
      </c>
      <c r="Y24" s="212">
        <v>6.4305266732724409E-2</v>
      </c>
      <c r="Z24" s="212">
        <v>6.5176979377066777</v>
      </c>
      <c r="AA24">
        <v>0</v>
      </c>
      <c r="AB24">
        <v>0</v>
      </c>
      <c r="AC24">
        <v>1.9</v>
      </c>
      <c r="AD24">
        <v>48</v>
      </c>
      <c r="AE24">
        <v>2</v>
      </c>
      <c r="AF24">
        <v>1.7999999999999999E-2</v>
      </c>
      <c r="AG24">
        <v>77</v>
      </c>
      <c r="AH24">
        <v>2</v>
      </c>
      <c r="AI24">
        <v>150</v>
      </c>
      <c r="AJ24">
        <v>28</v>
      </c>
      <c r="AK24">
        <v>1</v>
      </c>
      <c r="AL24">
        <v>6</v>
      </c>
      <c r="AM24">
        <v>30</v>
      </c>
      <c r="AN24">
        <v>24</v>
      </c>
      <c r="AO24">
        <v>160</v>
      </c>
      <c r="AP24">
        <v>5.9</v>
      </c>
      <c r="AQ24" s="117">
        <v>0</v>
      </c>
      <c r="AR24" s="113">
        <v>1</v>
      </c>
      <c r="AS24" s="118">
        <v>1</v>
      </c>
      <c r="AT24">
        <v>0</v>
      </c>
      <c r="AU24">
        <v>0.28695760200658249</v>
      </c>
      <c r="AV24" s="117">
        <v>0.28695760200658249</v>
      </c>
      <c r="AW24" s="118">
        <v>0.71304239799341751</v>
      </c>
      <c r="AX24" s="117">
        <v>-0.33821439610937615</v>
      </c>
      <c r="AY24" s="118">
        <v>100</v>
      </c>
      <c r="AZ24">
        <v>0.4024411491015315</v>
      </c>
      <c r="CF24">
        <v>0.34653777834690652</v>
      </c>
      <c r="CG24">
        <v>1</v>
      </c>
      <c r="CH24">
        <v>0</v>
      </c>
      <c r="CI24">
        <v>17</v>
      </c>
      <c r="CJ24">
        <v>3</v>
      </c>
      <c r="CK24">
        <v>0.68518518518518512</v>
      </c>
      <c r="CL24">
        <v>0.96875</v>
      </c>
      <c r="CM24">
        <v>0</v>
      </c>
    </row>
    <row r="25" spans="1:91" x14ac:dyDescent="0.3">
      <c r="A25" s="129">
        <v>0</v>
      </c>
      <c r="B25" s="131">
        <v>1</v>
      </c>
      <c r="C25" s="170">
        <v>2.2999999999999998</v>
      </c>
      <c r="D25" s="171">
        <v>56</v>
      </c>
      <c r="E25" s="130">
        <v>7</v>
      </c>
      <c r="F25" s="203">
        <v>0.91100000000000003</v>
      </c>
      <c r="G25" s="130">
        <v>134</v>
      </c>
      <c r="H25" s="130">
        <v>2</v>
      </c>
      <c r="I25" s="130">
        <v>112</v>
      </c>
      <c r="J25" s="130">
        <v>30</v>
      </c>
      <c r="K25" s="130">
        <v>13</v>
      </c>
      <c r="L25" s="130">
        <v>1</v>
      </c>
      <c r="M25" s="204">
        <v>38</v>
      </c>
      <c r="N25" s="171">
        <v>34</v>
      </c>
      <c r="O25" s="172">
        <v>185</v>
      </c>
      <c r="P25" s="170">
        <v>14</v>
      </c>
      <c r="Q25" s="130">
        <v>1</v>
      </c>
      <c r="R25" s="208"/>
      <c r="S25" t="s">
        <v>41</v>
      </c>
      <c r="T25" s="92">
        <v>4.4906377902954132E-2</v>
      </c>
      <c r="U25" s="92">
        <v>4.3834907865912799E-2</v>
      </c>
      <c r="V25" s="92">
        <v>1.0494840858336985</v>
      </c>
      <c r="W25" s="92">
        <v>0.30562593643863772</v>
      </c>
      <c r="X25" s="92">
        <v>1.0459299331710288</v>
      </c>
      <c r="Y25" s="92">
        <v>0.95982100715953345</v>
      </c>
      <c r="Z25" s="92">
        <v>1.1397639944770681</v>
      </c>
      <c r="AA25">
        <v>0</v>
      </c>
      <c r="AB25">
        <v>0</v>
      </c>
      <c r="AC25">
        <v>1.9</v>
      </c>
      <c r="AD25">
        <v>48</v>
      </c>
      <c r="AE25">
        <v>12</v>
      </c>
      <c r="AF25">
        <v>0.183</v>
      </c>
      <c r="AG25">
        <v>85</v>
      </c>
      <c r="AH25">
        <v>4</v>
      </c>
      <c r="AI25">
        <v>130</v>
      </c>
      <c r="AJ25">
        <v>37</v>
      </c>
      <c r="AK25">
        <v>11</v>
      </c>
      <c r="AL25">
        <v>2</v>
      </c>
      <c r="AM25">
        <v>38</v>
      </c>
      <c r="AN25">
        <v>22</v>
      </c>
      <c r="AO25">
        <v>178</v>
      </c>
      <c r="AP25">
        <v>9</v>
      </c>
      <c r="AQ25" s="117">
        <v>1</v>
      </c>
      <c r="AR25" s="113">
        <v>0</v>
      </c>
      <c r="AS25" s="118">
        <v>1</v>
      </c>
      <c r="AT25">
        <v>1</v>
      </c>
      <c r="AU25">
        <v>0.83632128290105512</v>
      </c>
      <c r="AV25" s="117">
        <v>0.83632128290105512</v>
      </c>
      <c r="AW25" s="118">
        <v>0.16367871709894488</v>
      </c>
      <c r="AX25" s="117">
        <v>-0.17874243003523249</v>
      </c>
      <c r="AY25" s="118">
        <v>100</v>
      </c>
      <c r="AZ25">
        <v>0.19571272481691662</v>
      </c>
      <c r="CF25">
        <v>0.35031805278510397</v>
      </c>
      <c r="CG25">
        <v>0</v>
      </c>
      <c r="CH25">
        <v>1</v>
      </c>
      <c r="CI25">
        <v>17</v>
      </c>
      <c r="CJ25">
        <v>4</v>
      </c>
      <c r="CK25">
        <v>0.68518518518518512</v>
      </c>
      <c r="CL25">
        <v>0.95833333333333337</v>
      </c>
      <c r="CM25">
        <v>1.7746913580246781E-2</v>
      </c>
    </row>
    <row r="26" spans="1:91" x14ac:dyDescent="0.3">
      <c r="A26" s="129">
        <v>0</v>
      </c>
      <c r="B26" s="131">
        <v>0</v>
      </c>
      <c r="C26" s="170">
        <v>2.2999999999999998</v>
      </c>
      <c r="D26" s="171">
        <v>60</v>
      </c>
      <c r="E26" s="130">
        <v>3</v>
      </c>
      <c r="F26" s="203">
        <v>0.81299999999999994</v>
      </c>
      <c r="G26" s="130">
        <v>101</v>
      </c>
      <c r="H26" s="130">
        <v>3</v>
      </c>
      <c r="I26" s="130">
        <v>106</v>
      </c>
      <c r="J26" s="130">
        <v>44</v>
      </c>
      <c r="K26" s="130">
        <v>8</v>
      </c>
      <c r="L26" s="130">
        <v>3</v>
      </c>
      <c r="M26" s="204">
        <v>33</v>
      </c>
      <c r="N26" s="171">
        <v>45</v>
      </c>
      <c r="O26" s="172">
        <v>177</v>
      </c>
      <c r="P26" s="170">
        <v>10.5</v>
      </c>
      <c r="Q26" s="130">
        <v>1</v>
      </c>
      <c r="R26" s="208"/>
      <c r="S26" t="s">
        <v>42</v>
      </c>
      <c r="T26" s="92">
        <v>4.9122057576940721E-2</v>
      </c>
      <c r="U26" s="92">
        <v>5.1579115299871268E-2</v>
      </c>
      <c r="V26" s="92">
        <v>0.9069958965049828</v>
      </c>
      <c r="W26" s="92">
        <v>0.34091275420972178</v>
      </c>
      <c r="X26" s="92">
        <v>1.0503485459147304</v>
      </c>
      <c r="Y26" s="92">
        <v>0.94935625464928475</v>
      </c>
      <c r="Z26" s="92">
        <v>1.1620843729657093</v>
      </c>
      <c r="AA26">
        <v>0</v>
      </c>
      <c r="AB26">
        <v>0</v>
      </c>
      <c r="AC26">
        <v>1.9</v>
      </c>
      <c r="AD26">
        <v>49</v>
      </c>
      <c r="AE26">
        <v>10</v>
      </c>
      <c r="AF26">
        <v>1.248</v>
      </c>
      <c r="AG26">
        <v>92</v>
      </c>
      <c r="AH26">
        <v>2</v>
      </c>
      <c r="AI26">
        <v>98</v>
      </c>
      <c r="AJ26">
        <v>53</v>
      </c>
      <c r="AK26">
        <v>12</v>
      </c>
      <c r="AL26">
        <v>4</v>
      </c>
      <c r="AM26">
        <v>42</v>
      </c>
      <c r="AN26">
        <v>25</v>
      </c>
      <c r="AO26">
        <v>182</v>
      </c>
      <c r="AP26">
        <v>9.4</v>
      </c>
      <c r="AQ26" s="117">
        <v>0</v>
      </c>
      <c r="AR26" s="113">
        <v>1</v>
      </c>
      <c r="AS26" s="118">
        <v>1</v>
      </c>
      <c r="AT26">
        <v>0</v>
      </c>
      <c r="AU26">
        <v>0.4966271145088223</v>
      </c>
      <c r="AV26" s="117">
        <v>0.4966271145088223</v>
      </c>
      <c r="AW26" s="118">
        <v>0.50337288549117765</v>
      </c>
      <c r="AX26" s="117">
        <v>-0.68642406048250992</v>
      </c>
      <c r="AY26" s="118">
        <v>100</v>
      </c>
      <c r="AZ26">
        <v>0.98659885906295286</v>
      </c>
      <c r="CF26">
        <v>0.36063834139374562</v>
      </c>
      <c r="CG26">
        <v>1</v>
      </c>
      <c r="CH26">
        <v>0</v>
      </c>
      <c r="CI26">
        <v>18</v>
      </c>
      <c r="CJ26">
        <v>4</v>
      </c>
      <c r="CK26">
        <v>0.66666666666666674</v>
      </c>
      <c r="CL26">
        <v>0.95833333333333337</v>
      </c>
      <c r="CM26">
        <v>1.7746913580246992E-2</v>
      </c>
    </row>
    <row r="27" spans="1:91" x14ac:dyDescent="0.3">
      <c r="A27" s="129">
        <v>0</v>
      </c>
      <c r="B27" s="131">
        <v>0</v>
      </c>
      <c r="C27" s="170">
        <v>1.6</v>
      </c>
      <c r="D27" s="171">
        <v>40</v>
      </c>
      <c r="E27" s="130">
        <v>14</v>
      </c>
      <c r="F27" s="203">
        <v>0.97599999999999998</v>
      </c>
      <c r="G27" s="130">
        <v>82</v>
      </c>
      <c r="H27" s="130">
        <v>2</v>
      </c>
      <c r="I27" s="130">
        <v>101</v>
      </c>
      <c r="J27" s="130">
        <v>37</v>
      </c>
      <c r="K27" s="130">
        <v>5</v>
      </c>
      <c r="L27" s="130">
        <v>3</v>
      </c>
      <c r="M27" s="204">
        <v>40</v>
      </c>
      <c r="N27" s="171">
        <v>9</v>
      </c>
      <c r="O27" s="172">
        <v>168</v>
      </c>
      <c r="P27" s="170">
        <v>6.2</v>
      </c>
      <c r="Q27" s="130">
        <v>0</v>
      </c>
      <c r="R27" s="208"/>
      <c r="S27" t="s">
        <v>43</v>
      </c>
      <c r="T27" s="92">
        <v>0.85365914009216115</v>
      </c>
      <c r="U27" s="92">
        <v>0.37917241709805211</v>
      </c>
      <c r="V27" s="92">
        <v>5.0686874852252677</v>
      </c>
      <c r="W27" s="92">
        <v>2.4361822952497263E-2</v>
      </c>
      <c r="X27" s="92">
        <v>2.3482236297694494</v>
      </c>
      <c r="Y27" s="92">
        <v>1.1168306070191765</v>
      </c>
      <c r="Z27" s="92">
        <v>4.9373236914816472</v>
      </c>
      <c r="AA27">
        <v>0</v>
      </c>
      <c r="AB27">
        <v>0</v>
      </c>
      <c r="AC27">
        <v>1.9</v>
      </c>
      <c r="AD27">
        <v>49</v>
      </c>
      <c r="AE27">
        <v>16</v>
      </c>
      <c r="AF27">
        <v>0.98299999999999998</v>
      </c>
      <c r="AG27">
        <v>71</v>
      </c>
      <c r="AH27">
        <v>4</v>
      </c>
      <c r="AI27">
        <v>112</v>
      </c>
      <c r="AJ27">
        <v>39</v>
      </c>
      <c r="AK27">
        <v>7</v>
      </c>
      <c r="AL27">
        <v>3</v>
      </c>
      <c r="AM27">
        <v>45</v>
      </c>
      <c r="AN27">
        <v>23</v>
      </c>
      <c r="AO27">
        <v>180</v>
      </c>
      <c r="AP27">
        <v>8.1</v>
      </c>
      <c r="AQ27" s="117">
        <v>1</v>
      </c>
      <c r="AR27" s="113">
        <v>0</v>
      </c>
      <c r="AS27" s="118">
        <v>1</v>
      </c>
      <c r="AT27">
        <v>1</v>
      </c>
      <c r="AU27">
        <v>0.84469833342550171</v>
      </c>
      <c r="AV27" s="117">
        <v>0.84469833342550171</v>
      </c>
      <c r="AW27" s="118">
        <v>0.15530166657449829</v>
      </c>
      <c r="AX27" s="117">
        <v>-0.16877571722861073</v>
      </c>
      <c r="AY27" s="118">
        <v>100</v>
      </c>
      <c r="AZ27">
        <v>0.18385459095758372</v>
      </c>
      <c r="CF27">
        <v>0.37698418690518343</v>
      </c>
      <c r="CG27">
        <v>1</v>
      </c>
      <c r="CH27">
        <v>0</v>
      </c>
      <c r="CI27">
        <v>19</v>
      </c>
      <c r="CJ27">
        <v>4</v>
      </c>
      <c r="CK27">
        <v>0.64814814814814814</v>
      </c>
      <c r="CL27">
        <v>0.95833333333333337</v>
      </c>
      <c r="CM27">
        <v>0</v>
      </c>
    </row>
    <row r="28" spans="1:91" x14ac:dyDescent="0.3">
      <c r="A28" s="129">
        <v>1</v>
      </c>
      <c r="B28" s="131">
        <v>1</v>
      </c>
      <c r="C28" s="170">
        <v>3.4</v>
      </c>
      <c r="D28" s="171">
        <v>85</v>
      </c>
      <c r="E28" s="130">
        <v>12</v>
      </c>
      <c r="F28" s="203">
        <v>1.86</v>
      </c>
      <c r="G28" s="130">
        <v>311</v>
      </c>
      <c r="H28" s="130">
        <v>2</v>
      </c>
      <c r="I28" s="130">
        <v>124</v>
      </c>
      <c r="J28" s="130">
        <v>37</v>
      </c>
      <c r="K28" s="130">
        <v>13</v>
      </c>
      <c r="L28" s="130">
        <v>2</v>
      </c>
      <c r="M28" s="204">
        <v>42</v>
      </c>
      <c r="N28" s="171">
        <v>62</v>
      </c>
      <c r="O28" s="172">
        <v>172</v>
      </c>
      <c r="P28" s="170">
        <v>16.899999999999999</v>
      </c>
      <c r="Q28" s="130">
        <v>1</v>
      </c>
      <c r="R28" s="208"/>
      <c r="S28" t="s">
        <v>44</v>
      </c>
      <c r="T28" s="92">
        <v>1.6802181609836427E-2</v>
      </c>
      <c r="U28" s="92">
        <v>1.0407699362883051E-2</v>
      </c>
      <c r="V28" s="92">
        <v>2.6062848031930641</v>
      </c>
      <c r="W28" s="92">
        <v>0.10644086338204534</v>
      </c>
      <c r="X28" s="92">
        <v>1.0169441321752279</v>
      </c>
      <c r="Y28" s="92">
        <v>0.99640992547956531</v>
      </c>
      <c r="Z28" s="92">
        <v>1.0379015117376371</v>
      </c>
      <c r="AA28">
        <v>0</v>
      </c>
      <c r="AB28">
        <v>0</v>
      </c>
      <c r="AC28">
        <v>1.9</v>
      </c>
      <c r="AD28">
        <v>51</v>
      </c>
      <c r="AE28">
        <v>6</v>
      </c>
      <c r="AF28">
        <v>0.498</v>
      </c>
      <c r="AG28">
        <v>31</v>
      </c>
      <c r="AH28">
        <v>4</v>
      </c>
      <c r="AI28">
        <v>117</v>
      </c>
      <c r="AJ28">
        <v>30</v>
      </c>
      <c r="AK28">
        <v>5</v>
      </c>
      <c r="AL28">
        <v>2</v>
      </c>
      <c r="AM28">
        <v>36</v>
      </c>
      <c r="AN28">
        <v>20</v>
      </c>
      <c r="AO28">
        <v>187</v>
      </c>
      <c r="AP28">
        <v>9.6</v>
      </c>
      <c r="AQ28" s="117">
        <v>1</v>
      </c>
      <c r="AR28" s="113">
        <v>0</v>
      </c>
      <c r="AS28" s="118">
        <v>1</v>
      </c>
      <c r="AT28">
        <v>1</v>
      </c>
      <c r="AU28">
        <v>0.7917340635042952</v>
      </c>
      <c r="AV28" s="117">
        <v>0.7917340635042952</v>
      </c>
      <c r="AW28" s="118">
        <v>0.2082659364957048</v>
      </c>
      <c r="AX28" s="117">
        <v>-0.23352972195756957</v>
      </c>
      <c r="AY28" s="118">
        <v>100</v>
      </c>
      <c r="AZ28">
        <v>0.26305036766246814</v>
      </c>
      <c r="CF28">
        <v>0.38193965718930917</v>
      </c>
      <c r="CG28">
        <v>0</v>
      </c>
      <c r="CH28">
        <v>1</v>
      </c>
      <c r="CI28">
        <v>19</v>
      </c>
      <c r="CJ28">
        <v>5</v>
      </c>
      <c r="CK28">
        <v>0.64814814814814814</v>
      </c>
      <c r="CL28">
        <v>0.94791666666666663</v>
      </c>
      <c r="CM28">
        <v>0</v>
      </c>
    </row>
    <row r="29" spans="1:91" x14ac:dyDescent="0.3">
      <c r="A29" s="129">
        <v>0</v>
      </c>
      <c r="B29" s="131">
        <v>0</v>
      </c>
      <c r="C29" s="170">
        <v>1.5</v>
      </c>
      <c r="D29" s="171">
        <v>35</v>
      </c>
      <c r="E29" s="130">
        <v>6</v>
      </c>
      <c r="F29" s="203">
        <v>4.7E-2</v>
      </c>
      <c r="G29" s="130">
        <v>65</v>
      </c>
      <c r="H29" s="130">
        <v>4</v>
      </c>
      <c r="I29" s="130">
        <v>88</v>
      </c>
      <c r="J29" s="130">
        <v>27</v>
      </c>
      <c r="K29" s="130">
        <v>5</v>
      </c>
      <c r="L29" s="130">
        <v>6</v>
      </c>
      <c r="M29" s="204">
        <v>37</v>
      </c>
      <c r="N29" s="171">
        <v>16</v>
      </c>
      <c r="O29" s="172">
        <v>186</v>
      </c>
      <c r="P29" s="170">
        <v>7.9</v>
      </c>
      <c r="Q29" s="130">
        <v>1</v>
      </c>
      <c r="R29" s="208"/>
      <c r="S29" t="s">
        <v>45</v>
      </c>
      <c r="T29" s="92">
        <v>0.3695961593270648</v>
      </c>
      <c r="U29" s="92">
        <v>0.16383893908923841</v>
      </c>
      <c r="V29" s="92">
        <v>5.0888616618358196</v>
      </c>
      <c r="W29" s="92">
        <v>2.4079992894314305E-2</v>
      </c>
      <c r="X29" s="92">
        <v>1.447150078579974</v>
      </c>
      <c r="Y29" s="92">
        <v>1.049672005280845</v>
      </c>
      <c r="Z29" s="92">
        <v>1.9951407100484686</v>
      </c>
      <c r="AA29">
        <v>0</v>
      </c>
      <c r="AB29">
        <v>0</v>
      </c>
      <c r="AC29">
        <v>1.9</v>
      </c>
      <c r="AD29">
        <v>51</v>
      </c>
      <c r="AE29">
        <v>12</v>
      </c>
      <c r="AF29">
        <v>1</v>
      </c>
      <c r="AG29">
        <v>66</v>
      </c>
      <c r="AH29">
        <v>3</v>
      </c>
      <c r="AI29">
        <v>90</v>
      </c>
      <c r="AJ29">
        <v>34</v>
      </c>
      <c r="AK29">
        <v>6</v>
      </c>
      <c r="AL29">
        <v>2</v>
      </c>
      <c r="AM29">
        <v>40</v>
      </c>
      <c r="AN29">
        <v>25</v>
      </c>
      <c r="AO29">
        <v>184</v>
      </c>
      <c r="AP29">
        <v>8</v>
      </c>
      <c r="AQ29" s="117">
        <v>1</v>
      </c>
      <c r="AR29" s="113">
        <v>0</v>
      </c>
      <c r="AS29" s="118">
        <v>1</v>
      </c>
      <c r="AT29">
        <v>1</v>
      </c>
      <c r="AU29">
        <v>0.88388868621706429</v>
      </c>
      <c r="AV29" s="117">
        <v>0.88388868621706429</v>
      </c>
      <c r="AW29" s="118">
        <v>0.11611131378293571</v>
      </c>
      <c r="AX29" s="117">
        <v>-0.12342414484208585</v>
      </c>
      <c r="AY29" s="118">
        <v>100</v>
      </c>
      <c r="AZ29">
        <v>0.13136418147841439</v>
      </c>
      <c r="CF29">
        <v>0.38275760518155505</v>
      </c>
      <c r="CG29">
        <v>0</v>
      </c>
      <c r="CH29">
        <v>1</v>
      </c>
      <c r="CI29">
        <v>19</v>
      </c>
      <c r="CJ29">
        <v>6</v>
      </c>
      <c r="CK29">
        <v>0.64814814814814814</v>
      </c>
      <c r="CL29">
        <v>0.9375</v>
      </c>
      <c r="CM29">
        <v>0</v>
      </c>
    </row>
    <row r="30" spans="1:91" x14ac:dyDescent="0.3">
      <c r="A30" s="129">
        <v>0</v>
      </c>
      <c r="B30" s="131">
        <v>0</v>
      </c>
      <c r="C30" s="170">
        <v>1.9</v>
      </c>
      <c r="D30" s="171">
        <v>51</v>
      </c>
      <c r="E30" s="130">
        <v>6</v>
      </c>
      <c r="F30" s="203">
        <v>0.498</v>
      </c>
      <c r="G30" s="130">
        <v>31</v>
      </c>
      <c r="H30" s="130">
        <v>4</v>
      </c>
      <c r="I30" s="130">
        <v>117</v>
      </c>
      <c r="J30" s="130">
        <v>30</v>
      </c>
      <c r="K30" s="130">
        <v>5</v>
      </c>
      <c r="L30" s="130">
        <v>2</v>
      </c>
      <c r="M30" s="204">
        <v>36</v>
      </c>
      <c r="N30" s="171">
        <v>20</v>
      </c>
      <c r="O30" s="172">
        <v>187</v>
      </c>
      <c r="P30" s="170">
        <v>9.6</v>
      </c>
      <c r="Q30" s="130">
        <v>1</v>
      </c>
      <c r="R30" s="208"/>
      <c r="S30" t="s">
        <v>46</v>
      </c>
      <c r="T30" s="92">
        <v>7.647852575944864E-3</v>
      </c>
      <c r="U30" s="92">
        <v>1.296361107315523E-2</v>
      </c>
      <c r="V30" s="92">
        <v>0.34803829234338113</v>
      </c>
      <c r="W30" s="92">
        <v>0.55522571129834908</v>
      </c>
      <c r="X30" s="92">
        <v>1.0076771720965869</v>
      </c>
      <c r="Y30" s="92">
        <v>0.98239642736373189</v>
      </c>
      <c r="Z30" s="92">
        <v>1.0336084852114575</v>
      </c>
      <c r="AA30">
        <v>0</v>
      </c>
      <c r="AB30">
        <v>0</v>
      </c>
      <c r="AC30">
        <v>1.9</v>
      </c>
      <c r="AD30">
        <v>53</v>
      </c>
      <c r="AE30">
        <v>21</v>
      </c>
      <c r="AF30">
        <v>0.56799999999999995</v>
      </c>
      <c r="AG30">
        <v>125</v>
      </c>
      <c r="AH30">
        <v>3</v>
      </c>
      <c r="AI30">
        <v>109</v>
      </c>
      <c r="AJ30">
        <v>44</v>
      </c>
      <c r="AK30">
        <v>8</v>
      </c>
      <c r="AL30">
        <v>3</v>
      </c>
      <c r="AM30">
        <v>45</v>
      </c>
      <c r="AN30">
        <v>34</v>
      </c>
      <c r="AO30">
        <v>167</v>
      </c>
      <c r="AP30">
        <v>8.5</v>
      </c>
      <c r="AQ30" s="117">
        <v>0</v>
      </c>
      <c r="AR30" s="113">
        <v>1</v>
      </c>
      <c r="AS30" s="118">
        <v>1</v>
      </c>
      <c r="AT30">
        <v>0</v>
      </c>
      <c r="AU30">
        <v>0.67095519073470078</v>
      </c>
      <c r="AV30" s="117">
        <v>0.67095519073470078</v>
      </c>
      <c r="AW30" s="118">
        <v>0.32904480926529922</v>
      </c>
      <c r="AX30" s="117">
        <v>-1.1115613391161521</v>
      </c>
      <c r="AY30" s="118">
        <v>0</v>
      </c>
      <c r="AZ30">
        <v>2.0390997573638345</v>
      </c>
      <c r="CF30">
        <v>0.38515895700722008</v>
      </c>
      <c r="CG30">
        <v>0</v>
      </c>
      <c r="CH30">
        <v>1</v>
      </c>
      <c r="CI30">
        <v>19</v>
      </c>
      <c r="CJ30">
        <v>7</v>
      </c>
      <c r="CK30">
        <v>0.64814814814814814</v>
      </c>
      <c r="CL30">
        <v>0.92708333333333337</v>
      </c>
      <c r="CM30">
        <v>0</v>
      </c>
    </row>
    <row r="31" spans="1:91" x14ac:dyDescent="0.3">
      <c r="A31" s="129">
        <v>1</v>
      </c>
      <c r="B31" s="131">
        <v>1</v>
      </c>
      <c r="C31" s="170">
        <v>3.7</v>
      </c>
      <c r="D31" s="171">
        <v>102</v>
      </c>
      <c r="E31" s="130">
        <v>12</v>
      </c>
      <c r="F31" s="203">
        <v>8.4000000000000005E-2</v>
      </c>
      <c r="G31" s="130">
        <v>249</v>
      </c>
      <c r="H31" s="130">
        <v>2</v>
      </c>
      <c r="I31" s="171">
        <v>86</v>
      </c>
      <c r="J31" s="130">
        <v>38</v>
      </c>
      <c r="K31" s="130">
        <v>11</v>
      </c>
      <c r="L31" s="130">
        <v>2</v>
      </c>
      <c r="M31" s="204">
        <v>32</v>
      </c>
      <c r="N31" s="171">
        <v>114</v>
      </c>
      <c r="O31" s="172">
        <v>177</v>
      </c>
      <c r="P31" s="170">
        <v>16.3</v>
      </c>
      <c r="Q31" s="130">
        <v>1</v>
      </c>
      <c r="R31" s="208"/>
      <c r="S31" t="s">
        <v>49</v>
      </c>
      <c r="T31" s="92">
        <v>-9.9826178189905343E-2</v>
      </c>
      <c r="U31" s="92">
        <v>3.6001528025102598E-2</v>
      </c>
      <c r="V31" s="92">
        <v>7.6885956416794352</v>
      </c>
      <c r="W31" s="92">
        <v>5.5570852551710299E-3</v>
      </c>
      <c r="X31" s="92">
        <v>0.90499471218398464</v>
      </c>
      <c r="Y31" s="92">
        <v>0.8433376422895239</v>
      </c>
      <c r="Z31" s="92">
        <v>0.97115957833624045</v>
      </c>
      <c r="AA31">
        <v>0</v>
      </c>
      <c r="AB31">
        <v>0</v>
      </c>
      <c r="AC31">
        <v>1.9</v>
      </c>
      <c r="AD31">
        <v>55</v>
      </c>
      <c r="AE31">
        <v>11</v>
      </c>
      <c r="AF31">
        <v>8.5000000000000006E-2</v>
      </c>
      <c r="AG31">
        <v>125</v>
      </c>
      <c r="AH31">
        <v>7</v>
      </c>
      <c r="AI31">
        <v>107</v>
      </c>
      <c r="AJ31">
        <v>38</v>
      </c>
      <c r="AK31">
        <v>4</v>
      </c>
      <c r="AL31">
        <v>5</v>
      </c>
      <c r="AM31">
        <v>32</v>
      </c>
      <c r="AN31">
        <v>35</v>
      </c>
      <c r="AO31">
        <v>169</v>
      </c>
      <c r="AP31">
        <v>9.3000000000000007</v>
      </c>
      <c r="AQ31" s="117">
        <v>1</v>
      </c>
      <c r="AR31" s="113">
        <v>0</v>
      </c>
      <c r="AS31" s="118">
        <v>1</v>
      </c>
      <c r="AT31">
        <v>1</v>
      </c>
      <c r="AU31">
        <v>0.80163504706176503</v>
      </c>
      <c r="AV31" s="117">
        <v>0.80163504706176503</v>
      </c>
      <c r="AW31" s="118">
        <v>0.19836495293823497</v>
      </c>
      <c r="AX31" s="117">
        <v>-0.22110182822285115</v>
      </c>
      <c r="AY31" s="118">
        <v>100</v>
      </c>
      <c r="AZ31">
        <v>0.24745044975927954</v>
      </c>
      <c r="CF31">
        <v>0.38762048992248843</v>
      </c>
      <c r="CG31">
        <v>0</v>
      </c>
      <c r="CH31">
        <v>1</v>
      </c>
      <c r="CI31">
        <v>19</v>
      </c>
      <c r="CJ31">
        <v>8</v>
      </c>
      <c r="CK31">
        <v>0.64814814814814814</v>
      </c>
      <c r="CL31">
        <v>0.91666666666666663</v>
      </c>
      <c r="CM31">
        <v>1.697530864197528E-2</v>
      </c>
    </row>
    <row r="32" spans="1:91" x14ac:dyDescent="0.3">
      <c r="A32" s="129">
        <v>1</v>
      </c>
      <c r="B32" s="131">
        <v>0</v>
      </c>
      <c r="C32" s="170">
        <v>2.6</v>
      </c>
      <c r="D32" s="171">
        <v>70</v>
      </c>
      <c r="E32" s="130">
        <v>14</v>
      </c>
      <c r="F32" s="203">
        <v>4.8000000000000001E-2</v>
      </c>
      <c r="G32" s="130">
        <v>197</v>
      </c>
      <c r="H32" s="130">
        <v>4</v>
      </c>
      <c r="I32" s="130">
        <v>72</v>
      </c>
      <c r="J32" s="130">
        <v>35</v>
      </c>
      <c r="K32" s="130">
        <v>11</v>
      </c>
      <c r="L32" s="130">
        <v>3</v>
      </c>
      <c r="M32" s="204">
        <v>42</v>
      </c>
      <c r="N32" s="171">
        <v>56</v>
      </c>
      <c r="O32" s="172">
        <v>172</v>
      </c>
      <c r="P32" s="170">
        <v>11.2</v>
      </c>
      <c r="Q32" s="130">
        <v>1</v>
      </c>
      <c r="R32" s="208"/>
      <c r="S32" t="s">
        <v>50</v>
      </c>
      <c r="T32" s="92">
        <v>0.11807469467776659</v>
      </c>
      <c r="U32" s="92">
        <v>7.0620626468007056E-2</v>
      </c>
      <c r="V32" s="92">
        <v>2.7954422890142081</v>
      </c>
      <c r="W32" s="92">
        <v>9.4532678966285283E-2</v>
      </c>
      <c r="X32" s="92">
        <v>1.1253281642527622</v>
      </c>
      <c r="Y32" s="92">
        <v>0.97986625632832891</v>
      </c>
      <c r="Z32" s="92">
        <v>1.2923840055536771</v>
      </c>
      <c r="AA32">
        <v>0</v>
      </c>
      <c r="AB32">
        <v>0</v>
      </c>
      <c r="AC32">
        <v>1.9</v>
      </c>
      <c r="AD32">
        <v>56</v>
      </c>
      <c r="AE32">
        <v>3</v>
      </c>
      <c r="AF32">
        <v>1.4039999999999999</v>
      </c>
      <c r="AG32">
        <v>69</v>
      </c>
      <c r="AH32">
        <v>1</v>
      </c>
      <c r="AI32">
        <v>87</v>
      </c>
      <c r="AJ32">
        <v>34</v>
      </c>
      <c r="AK32">
        <v>8</v>
      </c>
      <c r="AL32">
        <v>2</v>
      </c>
      <c r="AM32">
        <v>32</v>
      </c>
      <c r="AN32">
        <v>38</v>
      </c>
      <c r="AO32">
        <v>181</v>
      </c>
      <c r="AP32">
        <v>9</v>
      </c>
      <c r="AQ32" s="117">
        <v>1</v>
      </c>
      <c r="AR32" s="113">
        <v>0</v>
      </c>
      <c r="AS32" s="118">
        <v>1</v>
      </c>
      <c r="AT32">
        <v>1</v>
      </c>
      <c r="AU32">
        <v>0.79715891189388077</v>
      </c>
      <c r="AV32" s="117">
        <v>0.79715891189388077</v>
      </c>
      <c r="AW32" s="118">
        <v>0.20284108810611923</v>
      </c>
      <c r="AX32" s="117">
        <v>-0.22670123249624061</v>
      </c>
      <c r="AY32" s="118">
        <v>100</v>
      </c>
      <c r="AZ32">
        <v>0.25445502155174021</v>
      </c>
      <c r="CF32">
        <v>0.39817080076860978</v>
      </c>
      <c r="CG32">
        <v>1</v>
      </c>
      <c r="CH32">
        <v>0</v>
      </c>
      <c r="CI32">
        <v>20</v>
      </c>
      <c r="CJ32">
        <v>8</v>
      </c>
      <c r="CK32">
        <v>0.62962962962962965</v>
      </c>
      <c r="CL32">
        <v>0.91666666666666663</v>
      </c>
      <c r="CM32">
        <v>0</v>
      </c>
    </row>
    <row r="33" spans="1:91" x14ac:dyDescent="0.3">
      <c r="A33" s="129">
        <v>1</v>
      </c>
      <c r="B33" s="131">
        <v>1</v>
      </c>
      <c r="C33" s="170">
        <v>2.5</v>
      </c>
      <c r="D33" s="171">
        <v>61</v>
      </c>
      <c r="E33" s="130">
        <v>7</v>
      </c>
      <c r="F33" s="203">
        <v>0.96</v>
      </c>
      <c r="G33" s="130">
        <v>213</v>
      </c>
      <c r="H33" s="130">
        <v>2</v>
      </c>
      <c r="I33" s="130">
        <v>101</v>
      </c>
      <c r="J33" s="130">
        <v>30</v>
      </c>
      <c r="K33" s="130">
        <v>10</v>
      </c>
      <c r="L33" s="130">
        <v>5</v>
      </c>
      <c r="M33" s="204">
        <v>39</v>
      </c>
      <c r="N33" s="171">
        <v>43</v>
      </c>
      <c r="O33" s="172">
        <v>173</v>
      </c>
      <c r="P33" s="170">
        <v>13.1</v>
      </c>
      <c r="Q33" s="130">
        <v>1</v>
      </c>
      <c r="R33" s="208"/>
      <c r="S33" t="s">
        <v>51</v>
      </c>
      <c r="T33" s="92">
        <v>-0.15032067442194913</v>
      </c>
      <c r="U33" s="92">
        <v>0.19524193841322868</v>
      </c>
      <c r="V33" s="92">
        <v>0.59277681585501685</v>
      </c>
      <c r="W33" s="92">
        <v>0.44134734566513489</v>
      </c>
      <c r="X33" s="92">
        <v>0.86043201364171851</v>
      </c>
      <c r="Y33" s="92">
        <v>0.58684893572052055</v>
      </c>
      <c r="Z33" s="92">
        <v>1.2615567738749751</v>
      </c>
      <c r="AA33">
        <v>0</v>
      </c>
      <c r="AB33">
        <v>0</v>
      </c>
      <c r="AC33">
        <v>1.9</v>
      </c>
      <c r="AD33">
        <v>56</v>
      </c>
      <c r="AE33">
        <v>4</v>
      </c>
      <c r="AF33">
        <v>0.123</v>
      </c>
      <c r="AG33">
        <v>113</v>
      </c>
      <c r="AH33">
        <v>3</v>
      </c>
      <c r="AI33">
        <v>132</v>
      </c>
      <c r="AJ33">
        <v>45</v>
      </c>
      <c r="AK33">
        <v>6</v>
      </c>
      <c r="AL33">
        <v>3</v>
      </c>
      <c r="AM33">
        <v>31</v>
      </c>
      <c r="AN33">
        <v>36</v>
      </c>
      <c r="AO33">
        <v>167</v>
      </c>
      <c r="AP33">
        <v>7.2</v>
      </c>
      <c r="AQ33" s="117">
        <v>0</v>
      </c>
      <c r="AR33" s="113">
        <v>1</v>
      </c>
      <c r="AS33" s="118">
        <v>1</v>
      </c>
      <c r="AT33">
        <v>0</v>
      </c>
      <c r="AU33">
        <v>0.51552727301869461</v>
      </c>
      <c r="AV33" s="117">
        <v>0.51552727301869461</v>
      </c>
      <c r="AW33" s="118">
        <v>0.48447272698130539</v>
      </c>
      <c r="AX33" s="117">
        <v>-0.72469414029597456</v>
      </c>
      <c r="AY33" s="118">
        <v>0</v>
      </c>
      <c r="AZ33">
        <v>1.0640996784914738</v>
      </c>
      <c r="CF33">
        <v>0.41914669373144886</v>
      </c>
      <c r="CG33">
        <v>0</v>
      </c>
      <c r="CH33">
        <v>1</v>
      </c>
      <c r="CI33">
        <v>20</v>
      </c>
      <c r="CJ33">
        <v>9</v>
      </c>
      <c r="CK33">
        <v>0.62962962962962965</v>
      </c>
      <c r="CL33">
        <v>0.90625</v>
      </c>
      <c r="CM33">
        <v>0</v>
      </c>
    </row>
    <row r="34" spans="1:91" x14ac:dyDescent="0.3">
      <c r="A34" s="129">
        <v>0</v>
      </c>
      <c r="B34" s="131">
        <v>0</v>
      </c>
      <c r="C34" s="170">
        <v>1.8</v>
      </c>
      <c r="D34" s="171">
        <v>44</v>
      </c>
      <c r="E34" s="130">
        <v>3</v>
      </c>
      <c r="F34" s="203">
        <v>1.18</v>
      </c>
      <c r="G34" s="130">
        <v>69</v>
      </c>
      <c r="H34" s="130">
        <v>2</v>
      </c>
      <c r="I34" s="130">
        <v>72</v>
      </c>
      <c r="J34" s="130">
        <v>34</v>
      </c>
      <c r="K34" s="130">
        <v>6</v>
      </c>
      <c r="L34" s="130">
        <v>2</v>
      </c>
      <c r="M34" s="204">
        <v>47</v>
      </c>
      <c r="N34" s="171">
        <v>20</v>
      </c>
      <c r="O34" s="172">
        <v>183</v>
      </c>
      <c r="P34" s="170">
        <v>8</v>
      </c>
      <c r="Q34" s="130">
        <v>0</v>
      </c>
      <c r="R34" s="208"/>
      <c r="S34" t="s">
        <v>52</v>
      </c>
      <c r="T34" s="92">
        <v>-2.3182385960833496E-2</v>
      </c>
      <c r="U34" s="92">
        <v>4.9505981408289768E-2</v>
      </c>
      <c r="V34" s="92">
        <v>0.21928095570169795</v>
      </c>
      <c r="W34" s="92">
        <v>0.63958834100266637</v>
      </c>
      <c r="X34" s="92">
        <v>0.9770842610693411</v>
      </c>
      <c r="Y34" s="92">
        <v>0.88673213996013422</v>
      </c>
      <c r="Z34" s="92">
        <v>1.0766426637838362</v>
      </c>
      <c r="AA34">
        <v>0</v>
      </c>
      <c r="AB34">
        <v>0</v>
      </c>
      <c r="AC34">
        <v>1.9</v>
      </c>
      <c r="AD34">
        <v>56</v>
      </c>
      <c r="AE34">
        <v>24</v>
      </c>
      <c r="AF34">
        <v>1.56</v>
      </c>
      <c r="AG34">
        <v>115</v>
      </c>
      <c r="AH34">
        <v>5</v>
      </c>
      <c r="AI34">
        <v>87</v>
      </c>
      <c r="AJ34">
        <v>46</v>
      </c>
      <c r="AK34">
        <v>1</v>
      </c>
      <c r="AL34">
        <v>4</v>
      </c>
      <c r="AM34">
        <v>45</v>
      </c>
      <c r="AN34">
        <v>37</v>
      </c>
      <c r="AO34">
        <v>166</v>
      </c>
      <c r="AP34">
        <v>7.3</v>
      </c>
      <c r="AQ34" s="117">
        <v>1</v>
      </c>
      <c r="AR34" s="113">
        <v>0</v>
      </c>
      <c r="AS34" s="118">
        <v>1</v>
      </c>
      <c r="AT34">
        <v>1</v>
      </c>
      <c r="AU34">
        <v>0.80549343881812374</v>
      </c>
      <c r="AV34" s="117">
        <v>0.80549343881812374</v>
      </c>
      <c r="AW34" s="118">
        <v>0.19450656118187626</v>
      </c>
      <c r="AX34" s="117">
        <v>-0.21630022187547221</v>
      </c>
      <c r="AY34" s="118">
        <v>100</v>
      </c>
      <c r="AZ34">
        <v>0.24147504102239481</v>
      </c>
      <c r="CF34">
        <v>0.43154829193610206</v>
      </c>
      <c r="CG34">
        <v>0</v>
      </c>
      <c r="CH34">
        <v>1</v>
      </c>
      <c r="CI34">
        <v>20</v>
      </c>
      <c r="CJ34">
        <v>10</v>
      </c>
      <c r="CK34">
        <v>0.62962962962962965</v>
      </c>
      <c r="CL34">
        <v>0.89583333333333337</v>
      </c>
      <c r="CM34">
        <v>1.6589506172839483E-2</v>
      </c>
    </row>
    <row r="35" spans="1:91" x14ac:dyDescent="0.3">
      <c r="A35" s="129">
        <v>1</v>
      </c>
      <c r="B35" s="131">
        <v>0</v>
      </c>
      <c r="C35" s="170">
        <v>3.9</v>
      </c>
      <c r="D35" s="171">
        <v>98</v>
      </c>
      <c r="E35" s="130">
        <v>3</v>
      </c>
      <c r="F35" s="203">
        <v>0.97399999999999998</v>
      </c>
      <c r="G35" s="130">
        <v>201</v>
      </c>
      <c r="H35" s="130">
        <v>1</v>
      </c>
      <c r="I35" s="130">
        <v>91</v>
      </c>
      <c r="J35" s="130">
        <v>37</v>
      </c>
      <c r="K35" s="130">
        <v>6</v>
      </c>
      <c r="L35" s="130">
        <v>3</v>
      </c>
      <c r="M35" s="204">
        <v>32</v>
      </c>
      <c r="N35" s="171">
        <v>106</v>
      </c>
      <c r="O35" s="172">
        <v>194</v>
      </c>
      <c r="P35" s="170">
        <v>16.100000000000001</v>
      </c>
      <c r="Q35" s="130">
        <v>1</v>
      </c>
      <c r="R35" s="208"/>
      <c r="S35" t="s">
        <v>53</v>
      </c>
      <c r="T35" s="92">
        <v>8.5491235715219119E-3</v>
      </c>
      <c r="U35" s="92">
        <v>1.4309200929939944E-2</v>
      </c>
      <c r="V35" s="92">
        <v>0.35695414130339898</v>
      </c>
      <c r="W35" s="92">
        <v>0.55020271288886358</v>
      </c>
      <c r="X35" s="92">
        <v>1.0085857716904292</v>
      </c>
      <c r="Y35" s="92">
        <v>0.98069243067784273</v>
      </c>
      <c r="Z35" s="92">
        <v>1.0372724689567256</v>
      </c>
      <c r="AA35">
        <v>0</v>
      </c>
      <c r="AB35">
        <v>0</v>
      </c>
      <c r="AC35">
        <v>2</v>
      </c>
      <c r="AD35">
        <v>51</v>
      </c>
      <c r="AE35">
        <v>3</v>
      </c>
      <c r="AF35">
        <v>1.464</v>
      </c>
      <c r="AG35">
        <v>118</v>
      </c>
      <c r="AH35">
        <v>4</v>
      </c>
      <c r="AI35">
        <v>115</v>
      </c>
      <c r="AJ35">
        <v>46</v>
      </c>
      <c r="AK35">
        <v>6</v>
      </c>
      <c r="AL35">
        <v>4</v>
      </c>
      <c r="AM35">
        <v>33</v>
      </c>
      <c r="AN35">
        <v>31</v>
      </c>
      <c r="AO35">
        <v>167</v>
      </c>
      <c r="AP35">
        <v>7.9</v>
      </c>
      <c r="AQ35" s="117">
        <v>1</v>
      </c>
      <c r="AR35" s="113">
        <v>0</v>
      </c>
      <c r="AS35" s="118">
        <v>1</v>
      </c>
      <c r="AT35">
        <v>1</v>
      </c>
      <c r="AU35">
        <v>0.65290487600214497</v>
      </c>
      <c r="AV35" s="117">
        <v>0.65290487600214497</v>
      </c>
      <c r="AW35" s="118">
        <v>0.34709512399785503</v>
      </c>
      <c r="AX35" s="117">
        <v>-0.42632383259543449</v>
      </c>
      <c r="AY35" s="118">
        <v>100</v>
      </c>
      <c r="AZ35">
        <v>0.53161668223889125</v>
      </c>
      <c r="CF35">
        <v>0.43703668946679453</v>
      </c>
      <c r="CG35">
        <v>1</v>
      </c>
      <c r="CH35">
        <v>0</v>
      </c>
      <c r="CI35">
        <v>21</v>
      </c>
      <c r="CJ35">
        <v>10</v>
      </c>
      <c r="CK35">
        <v>0.61111111111111116</v>
      </c>
      <c r="CL35">
        <v>0.89583333333333337</v>
      </c>
      <c r="CM35">
        <v>0</v>
      </c>
    </row>
    <row r="36" spans="1:91" x14ac:dyDescent="0.3">
      <c r="A36" s="129">
        <v>1</v>
      </c>
      <c r="B36" s="131">
        <v>0</v>
      </c>
      <c r="C36" s="170">
        <v>2</v>
      </c>
      <c r="D36" s="171">
        <v>53</v>
      </c>
      <c r="E36" s="130">
        <v>4</v>
      </c>
      <c r="F36" s="203">
        <v>1.3149999999999999</v>
      </c>
      <c r="G36" s="130">
        <v>69</v>
      </c>
      <c r="H36" s="130">
        <v>1</v>
      </c>
      <c r="I36" s="130">
        <v>78</v>
      </c>
      <c r="J36" s="130">
        <v>35</v>
      </c>
      <c r="K36" s="130">
        <v>9</v>
      </c>
      <c r="L36" s="130">
        <v>2</v>
      </c>
      <c r="M36" s="204">
        <v>47</v>
      </c>
      <c r="N36" s="171">
        <v>25</v>
      </c>
      <c r="O36" s="172">
        <v>189</v>
      </c>
      <c r="P36" s="170">
        <v>10.4</v>
      </c>
      <c r="Q36" s="130">
        <v>1</v>
      </c>
      <c r="R36" s="208"/>
      <c r="S36" t="s">
        <v>56</v>
      </c>
      <c r="T36" s="92">
        <v>8.779993085212566E-2</v>
      </c>
      <c r="U36" s="92">
        <v>5.1463157970420489E-2</v>
      </c>
      <c r="V36" s="92">
        <v>2.9106868412717111</v>
      </c>
      <c r="W36" s="92">
        <v>8.7994392843354766E-2</v>
      </c>
      <c r="X36" s="92">
        <v>1.0917696707485438</v>
      </c>
      <c r="Y36" s="92">
        <v>0.98701898438541136</v>
      </c>
      <c r="Z36" s="92">
        <v>1.2076373735694494</v>
      </c>
      <c r="AA36">
        <v>0</v>
      </c>
      <c r="AB36">
        <v>0</v>
      </c>
      <c r="AC36">
        <v>2</v>
      </c>
      <c r="AD36">
        <v>51</v>
      </c>
      <c r="AE36">
        <v>15</v>
      </c>
      <c r="AF36">
        <v>0.93500000000000005</v>
      </c>
      <c r="AG36">
        <v>112</v>
      </c>
      <c r="AH36">
        <v>4</v>
      </c>
      <c r="AI36">
        <v>72</v>
      </c>
      <c r="AJ36">
        <v>36</v>
      </c>
      <c r="AK36">
        <v>4</v>
      </c>
      <c r="AL36">
        <v>3</v>
      </c>
      <c r="AM36">
        <v>40</v>
      </c>
      <c r="AN36">
        <v>29</v>
      </c>
      <c r="AO36">
        <v>171</v>
      </c>
      <c r="AP36">
        <v>7.6</v>
      </c>
      <c r="AQ36" s="117">
        <v>1</v>
      </c>
      <c r="AR36" s="113">
        <v>0</v>
      </c>
      <c r="AS36" s="118">
        <v>1</v>
      </c>
      <c r="AT36">
        <v>1</v>
      </c>
      <c r="AU36">
        <v>0.82173148239224592</v>
      </c>
      <c r="AV36" s="117">
        <v>0.82173148239224592</v>
      </c>
      <c r="AW36" s="118">
        <v>0.17826851760775408</v>
      </c>
      <c r="AX36" s="117">
        <v>-0.19634160104857604</v>
      </c>
      <c r="AY36" s="118">
        <v>100</v>
      </c>
      <c r="AZ36">
        <v>0.21694254318792092</v>
      </c>
      <c r="CF36">
        <v>0.44409021926125902</v>
      </c>
      <c r="CG36">
        <v>0</v>
      </c>
      <c r="CH36">
        <v>1</v>
      </c>
      <c r="CI36">
        <v>21</v>
      </c>
      <c r="CJ36">
        <v>11</v>
      </c>
      <c r="CK36">
        <v>0.61111111111111116</v>
      </c>
      <c r="CL36">
        <v>0.88541666666666663</v>
      </c>
      <c r="CM36">
        <v>0</v>
      </c>
    </row>
    <row r="37" spans="1:91" x14ac:dyDescent="0.3">
      <c r="A37" s="129">
        <v>0</v>
      </c>
      <c r="B37" s="131">
        <v>1</v>
      </c>
      <c r="C37" s="170">
        <v>1.8</v>
      </c>
      <c r="D37" s="171">
        <v>44</v>
      </c>
      <c r="E37" s="130">
        <v>12</v>
      </c>
      <c r="F37" s="203">
        <v>0.97399999999999998</v>
      </c>
      <c r="G37" s="130">
        <v>117</v>
      </c>
      <c r="H37" s="130">
        <v>3</v>
      </c>
      <c r="I37" s="130">
        <v>96</v>
      </c>
      <c r="J37" s="130">
        <v>33</v>
      </c>
      <c r="K37" s="130">
        <v>6</v>
      </c>
      <c r="L37" s="130">
        <v>2</v>
      </c>
      <c r="M37" s="204">
        <v>40</v>
      </c>
      <c r="N37" s="171">
        <v>22</v>
      </c>
      <c r="O37" s="172">
        <v>170</v>
      </c>
      <c r="P37" s="170">
        <v>7.4</v>
      </c>
      <c r="Q37" s="130">
        <v>0</v>
      </c>
      <c r="R37" s="208"/>
      <c r="S37" s="111" t="s">
        <v>39</v>
      </c>
      <c r="T37" s="202">
        <v>-0.34608023364587609</v>
      </c>
      <c r="U37" s="202">
        <v>0.25148019840306357</v>
      </c>
      <c r="V37" s="202">
        <v>1.8938518475966195</v>
      </c>
      <c r="W37" s="202">
        <v>0.16876811042251275</v>
      </c>
      <c r="X37" s="202">
        <v>0.70745572307738125</v>
      </c>
      <c r="Y37" s="202">
        <v>0.43215439215404877</v>
      </c>
      <c r="Z37" s="202">
        <v>1.1581360948809489</v>
      </c>
      <c r="AA37">
        <v>0</v>
      </c>
      <c r="AB37">
        <v>0</v>
      </c>
      <c r="AC37">
        <v>2</v>
      </c>
      <c r="AD37">
        <v>54</v>
      </c>
      <c r="AE37">
        <v>2</v>
      </c>
      <c r="AF37">
        <v>0.626</v>
      </c>
      <c r="AG37">
        <v>51</v>
      </c>
      <c r="AH37">
        <v>2</v>
      </c>
      <c r="AI37">
        <v>107</v>
      </c>
      <c r="AJ37">
        <v>38</v>
      </c>
      <c r="AK37">
        <v>8</v>
      </c>
      <c r="AL37">
        <v>3</v>
      </c>
      <c r="AM37">
        <v>28</v>
      </c>
      <c r="AN37">
        <v>26</v>
      </c>
      <c r="AO37">
        <v>193</v>
      </c>
      <c r="AP37">
        <v>9.6999999999999993</v>
      </c>
      <c r="AQ37" s="117">
        <v>1</v>
      </c>
      <c r="AR37" s="113">
        <v>0</v>
      </c>
      <c r="AS37" s="118">
        <v>1</v>
      </c>
      <c r="AT37">
        <v>1</v>
      </c>
      <c r="AU37">
        <v>0.72988546738144888</v>
      </c>
      <c r="AV37" s="117">
        <v>0.72988546738144888</v>
      </c>
      <c r="AW37" s="118">
        <v>0.27011453261855112</v>
      </c>
      <c r="AX37" s="117">
        <v>-0.31486765114686627</v>
      </c>
      <c r="AY37" s="118">
        <v>100</v>
      </c>
      <c r="AZ37">
        <v>0.37007797070904724</v>
      </c>
      <c r="CF37">
        <v>0.44940625012437563</v>
      </c>
      <c r="CG37">
        <v>0</v>
      </c>
      <c r="CH37">
        <v>1</v>
      </c>
      <c r="CI37">
        <v>21</v>
      </c>
      <c r="CJ37">
        <v>12</v>
      </c>
      <c r="CK37">
        <v>0.61111111111111116</v>
      </c>
      <c r="CL37">
        <v>0.875</v>
      </c>
      <c r="CM37">
        <v>1.6203703703703776E-2</v>
      </c>
    </row>
    <row r="38" spans="1:91" x14ac:dyDescent="0.3">
      <c r="A38" s="129">
        <v>0</v>
      </c>
      <c r="B38" s="131">
        <v>0</v>
      </c>
      <c r="C38" s="170">
        <v>2.2999999999999998</v>
      </c>
      <c r="D38" s="171">
        <v>58</v>
      </c>
      <c r="E38" s="130">
        <v>15</v>
      </c>
      <c r="F38" s="203">
        <v>0.16700000000000001</v>
      </c>
      <c r="G38" s="130">
        <v>81</v>
      </c>
      <c r="H38" s="130">
        <v>1</v>
      </c>
      <c r="I38" s="130">
        <v>120</v>
      </c>
      <c r="J38" s="130">
        <v>39</v>
      </c>
      <c r="K38" s="130">
        <v>10</v>
      </c>
      <c r="L38" s="130">
        <v>2</v>
      </c>
      <c r="M38" s="204">
        <v>47</v>
      </c>
      <c r="N38" s="171">
        <v>35</v>
      </c>
      <c r="O38" s="172">
        <v>188</v>
      </c>
      <c r="P38" s="170">
        <v>10.5</v>
      </c>
      <c r="Q38" s="130">
        <v>0</v>
      </c>
      <c r="R38" s="208"/>
      <c r="S38" s="208"/>
      <c r="T38" s="208"/>
      <c r="U38" s="208"/>
      <c r="V38" s="208"/>
      <c r="W38" s="208"/>
      <c r="X38" s="208"/>
      <c r="Y38" s="208"/>
      <c r="Z38" s="208"/>
      <c r="AA38">
        <v>0</v>
      </c>
      <c r="AB38">
        <v>0</v>
      </c>
      <c r="AC38">
        <v>2</v>
      </c>
      <c r="AD38">
        <v>55</v>
      </c>
      <c r="AE38">
        <v>8</v>
      </c>
      <c r="AF38">
        <v>1.1679999999999999</v>
      </c>
      <c r="AG38">
        <v>120</v>
      </c>
      <c r="AH38">
        <v>3</v>
      </c>
      <c r="AI38">
        <v>114</v>
      </c>
      <c r="AJ38">
        <v>52</v>
      </c>
      <c r="AK38">
        <v>10</v>
      </c>
      <c r="AL38">
        <v>3</v>
      </c>
      <c r="AM38">
        <v>40</v>
      </c>
      <c r="AN38">
        <v>34</v>
      </c>
      <c r="AO38">
        <v>182</v>
      </c>
      <c r="AP38">
        <v>10</v>
      </c>
      <c r="AQ38" s="117">
        <v>1</v>
      </c>
      <c r="AR38" s="113">
        <v>0</v>
      </c>
      <c r="AS38" s="118">
        <v>1</v>
      </c>
      <c r="AT38">
        <v>1</v>
      </c>
      <c r="AU38">
        <v>0.71869733800046309</v>
      </c>
      <c r="AV38" s="117">
        <v>0.71869733800046309</v>
      </c>
      <c r="AW38" s="118">
        <v>0.28130266199953691</v>
      </c>
      <c r="AX38" s="117">
        <v>-0.33031495842379244</v>
      </c>
      <c r="AY38" s="118">
        <v>100</v>
      </c>
      <c r="AZ38">
        <v>0.39140629459150111</v>
      </c>
      <c r="CF38">
        <v>0.46897868435984452</v>
      </c>
      <c r="CG38">
        <v>1</v>
      </c>
      <c r="CH38">
        <v>0</v>
      </c>
      <c r="CI38">
        <v>22</v>
      </c>
      <c r="CJ38">
        <v>12</v>
      </c>
      <c r="CK38">
        <v>0.59259259259259256</v>
      </c>
      <c r="CL38">
        <v>0.875</v>
      </c>
      <c r="CM38">
        <v>0</v>
      </c>
    </row>
    <row r="39" spans="1:91" x14ac:dyDescent="0.3">
      <c r="A39" s="129">
        <v>0</v>
      </c>
      <c r="B39" s="131">
        <v>0</v>
      </c>
      <c r="C39" s="170">
        <v>2.2999999999999998</v>
      </c>
      <c r="D39" s="171">
        <v>60</v>
      </c>
      <c r="E39" s="130">
        <v>5</v>
      </c>
      <c r="F39" s="203">
        <v>0.93700000000000006</v>
      </c>
      <c r="G39" s="130">
        <v>211</v>
      </c>
      <c r="H39" s="130">
        <v>3</v>
      </c>
      <c r="I39" s="130">
        <v>112</v>
      </c>
      <c r="J39" s="130">
        <v>59</v>
      </c>
      <c r="K39" s="130">
        <v>15</v>
      </c>
      <c r="L39" s="130">
        <v>4</v>
      </c>
      <c r="M39" s="204">
        <v>37</v>
      </c>
      <c r="N39" s="171">
        <v>39</v>
      </c>
      <c r="O39" s="172">
        <v>171</v>
      </c>
      <c r="P39" s="170">
        <v>12</v>
      </c>
      <c r="Q39" s="130">
        <v>1</v>
      </c>
      <c r="R39" s="208"/>
      <c r="S39" s="208"/>
      <c r="T39" s="208"/>
      <c r="U39" s="208"/>
      <c r="V39" s="208"/>
      <c r="W39" s="208"/>
      <c r="X39" s="208"/>
      <c r="Y39" s="208"/>
      <c r="Z39" s="208"/>
      <c r="AA39">
        <v>0</v>
      </c>
      <c r="AB39">
        <v>0</v>
      </c>
      <c r="AC39">
        <v>2</v>
      </c>
      <c r="AD39">
        <v>55</v>
      </c>
      <c r="AE39">
        <v>14</v>
      </c>
      <c r="AF39">
        <v>0.65500000000000003</v>
      </c>
      <c r="AG39">
        <v>150</v>
      </c>
      <c r="AH39">
        <v>3</v>
      </c>
      <c r="AI39">
        <v>108</v>
      </c>
      <c r="AJ39">
        <v>37</v>
      </c>
      <c r="AK39">
        <v>9</v>
      </c>
      <c r="AL39">
        <v>2</v>
      </c>
      <c r="AM39">
        <v>40</v>
      </c>
      <c r="AN39">
        <v>35</v>
      </c>
      <c r="AO39">
        <v>168</v>
      </c>
      <c r="AP39">
        <v>9.4</v>
      </c>
      <c r="AQ39" s="117">
        <v>1</v>
      </c>
      <c r="AR39" s="113">
        <v>0</v>
      </c>
      <c r="AS39" s="118">
        <v>1</v>
      </c>
      <c r="AT39">
        <v>1</v>
      </c>
      <c r="AU39">
        <v>0.85441159790081866</v>
      </c>
      <c r="AV39" s="117">
        <v>0.85441159790081866</v>
      </c>
      <c r="AW39" s="118">
        <v>0.14558840209918134</v>
      </c>
      <c r="AX39" s="117">
        <v>-0.15734223654621771</v>
      </c>
      <c r="AY39" s="118">
        <v>100</v>
      </c>
      <c r="AZ39">
        <v>0.17039609768508954</v>
      </c>
      <c r="CF39">
        <v>0.49306638362447081</v>
      </c>
      <c r="CG39">
        <v>0</v>
      </c>
      <c r="CH39">
        <v>1</v>
      </c>
      <c r="CI39">
        <v>22</v>
      </c>
      <c r="CJ39">
        <v>13</v>
      </c>
      <c r="CK39">
        <v>0.59259259259259256</v>
      </c>
      <c r="CL39">
        <v>0.86458333333333337</v>
      </c>
      <c r="CM39">
        <v>1.601080246913578E-2</v>
      </c>
    </row>
    <row r="40" spans="1:91" x14ac:dyDescent="0.3">
      <c r="A40" s="129">
        <v>1</v>
      </c>
      <c r="B40" s="131">
        <v>0</v>
      </c>
      <c r="C40" s="170">
        <v>2.4</v>
      </c>
      <c r="D40" s="171">
        <v>54</v>
      </c>
      <c r="E40" s="130">
        <v>9</v>
      </c>
      <c r="F40" s="203">
        <v>4.5999999999999999E-2</v>
      </c>
      <c r="G40" s="130">
        <v>151</v>
      </c>
      <c r="H40" s="130">
        <v>0</v>
      </c>
      <c r="I40" s="130">
        <v>72</v>
      </c>
      <c r="J40" s="130">
        <v>30</v>
      </c>
      <c r="K40" s="130">
        <v>13</v>
      </c>
      <c r="L40" s="130">
        <v>5</v>
      </c>
      <c r="M40" s="204">
        <v>39</v>
      </c>
      <c r="N40" s="171">
        <v>26</v>
      </c>
      <c r="O40" s="172">
        <v>204</v>
      </c>
      <c r="P40" s="170">
        <v>14.5</v>
      </c>
      <c r="Q40" s="130">
        <v>1</v>
      </c>
      <c r="R40" s="208"/>
      <c r="S40" s="208"/>
      <c r="T40" s="208"/>
      <c r="U40" s="208"/>
      <c r="V40" s="208"/>
      <c r="W40" s="208"/>
      <c r="X40" s="208"/>
      <c r="Y40" s="208"/>
      <c r="Z40" s="208"/>
      <c r="AA40">
        <v>0</v>
      </c>
      <c r="AB40">
        <v>0</v>
      </c>
      <c r="AC40">
        <v>2</v>
      </c>
      <c r="AD40">
        <v>56</v>
      </c>
      <c r="AE40">
        <v>3</v>
      </c>
      <c r="AF40">
        <v>0.496</v>
      </c>
      <c r="AG40">
        <v>86</v>
      </c>
      <c r="AH40">
        <v>3</v>
      </c>
      <c r="AI40">
        <v>100</v>
      </c>
      <c r="AJ40">
        <v>54</v>
      </c>
      <c r="AK40">
        <v>8</v>
      </c>
      <c r="AL40">
        <v>4</v>
      </c>
      <c r="AM40">
        <v>31</v>
      </c>
      <c r="AN40">
        <v>37</v>
      </c>
      <c r="AO40">
        <v>179</v>
      </c>
      <c r="AP40">
        <v>8.8000000000000007</v>
      </c>
      <c r="AQ40" s="117">
        <v>0</v>
      </c>
      <c r="AR40" s="113">
        <v>1</v>
      </c>
      <c r="AS40" s="118">
        <v>1</v>
      </c>
      <c r="AT40">
        <v>0</v>
      </c>
      <c r="AU40">
        <v>0.32857550478944969</v>
      </c>
      <c r="AV40" s="117">
        <v>0.32857550478944969</v>
      </c>
      <c r="AW40" s="118">
        <v>0.67142449521055036</v>
      </c>
      <c r="AX40" s="117">
        <v>-0.39835371132073888</v>
      </c>
      <c r="AY40" s="118">
        <v>100</v>
      </c>
      <c r="AZ40">
        <v>0.48937074404235503</v>
      </c>
      <c r="CF40">
        <v>0.4966271145088223</v>
      </c>
      <c r="CG40">
        <v>1</v>
      </c>
      <c r="CH40">
        <v>0</v>
      </c>
      <c r="CI40">
        <v>23</v>
      </c>
      <c r="CJ40">
        <v>13</v>
      </c>
      <c r="CK40">
        <v>0.57407407407407407</v>
      </c>
      <c r="CL40">
        <v>0.86458333333333337</v>
      </c>
      <c r="CM40">
        <v>1.601080246913578E-2</v>
      </c>
    </row>
    <row r="41" spans="1:91" x14ac:dyDescent="0.3">
      <c r="A41" s="129">
        <v>0</v>
      </c>
      <c r="B41" s="131">
        <v>0</v>
      </c>
      <c r="C41" s="173">
        <v>1.9</v>
      </c>
      <c r="D41" s="171">
        <v>48</v>
      </c>
      <c r="E41" s="174">
        <v>2</v>
      </c>
      <c r="F41" s="207">
        <v>1.7999999999999999E-2</v>
      </c>
      <c r="G41" s="174">
        <v>77</v>
      </c>
      <c r="H41" s="174">
        <v>2</v>
      </c>
      <c r="I41" s="174">
        <v>150</v>
      </c>
      <c r="J41" s="130">
        <v>28</v>
      </c>
      <c r="K41" s="130">
        <v>1</v>
      </c>
      <c r="L41" s="130">
        <v>6</v>
      </c>
      <c r="M41" s="204">
        <v>30</v>
      </c>
      <c r="N41" s="171">
        <v>24</v>
      </c>
      <c r="O41" s="172">
        <v>160</v>
      </c>
      <c r="P41" s="173">
        <v>5.9</v>
      </c>
      <c r="Q41" s="130">
        <v>0</v>
      </c>
      <c r="R41" s="208"/>
      <c r="S41" s="208"/>
      <c r="T41" s="208"/>
      <c r="U41" s="208"/>
      <c r="V41" s="208"/>
      <c r="W41" s="208"/>
      <c r="X41" s="208"/>
      <c r="Y41" s="208"/>
      <c r="Z41" s="208"/>
      <c r="AA41">
        <v>0</v>
      </c>
      <c r="AB41">
        <v>0</v>
      </c>
      <c r="AC41">
        <v>2.1</v>
      </c>
      <c r="AD41">
        <v>46</v>
      </c>
      <c r="AE41">
        <v>17</v>
      </c>
      <c r="AF41">
        <v>1.4810000000000001</v>
      </c>
      <c r="AG41">
        <v>126</v>
      </c>
      <c r="AH41">
        <v>3</v>
      </c>
      <c r="AI41">
        <v>97</v>
      </c>
      <c r="AJ41">
        <v>40</v>
      </c>
      <c r="AK41">
        <v>1</v>
      </c>
      <c r="AL41">
        <v>6</v>
      </c>
      <c r="AM41">
        <v>47</v>
      </c>
      <c r="AN41">
        <v>24</v>
      </c>
      <c r="AO41">
        <v>165</v>
      </c>
      <c r="AP41">
        <v>7.8</v>
      </c>
      <c r="AQ41" s="117">
        <v>0</v>
      </c>
      <c r="AR41" s="113">
        <v>1</v>
      </c>
      <c r="AS41" s="118">
        <v>1</v>
      </c>
      <c r="AT41">
        <v>0</v>
      </c>
      <c r="AU41">
        <v>0.46897868435984452</v>
      </c>
      <c r="AV41" s="117">
        <v>0.46897868435984452</v>
      </c>
      <c r="AW41" s="118">
        <v>0.53102131564015553</v>
      </c>
      <c r="AX41" s="117">
        <v>-0.63295311609738092</v>
      </c>
      <c r="AY41" s="118">
        <v>100</v>
      </c>
      <c r="AZ41">
        <v>0.88316357657786759</v>
      </c>
      <c r="CF41">
        <v>0.5057099553330977</v>
      </c>
      <c r="CG41">
        <v>1</v>
      </c>
      <c r="CH41">
        <v>0</v>
      </c>
      <c r="CI41">
        <v>24</v>
      </c>
      <c r="CJ41">
        <v>13</v>
      </c>
      <c r="CK41">
        <v>0.55555555555555558</v>
      </c>
      <c r="CL41">
        <v>0.86458333333333337</v>
      </c>
      <c r="CM41">
        <v>1.6010802469135874E-2</v>
      </c>
    </row>
    <row r="42" spans="1:91" x14ac:dyDescent="0.3">
      <c r="A42" s="129">
        <v>0</v>
      </c>
      <c r="B42" s="131">
        <v>1</v>
      </c>
      <c r="C42" s="170">
        <v>1.9</v>
      </c>
      <c r="D42" s="171">
        <v>53</v>
      </c>
      <c r="E42" s="130">
        <v>13</v>
      </c>
      <c r="F42" s="203">
        <v>0.84</v>
      </c>
      <c r="G42" s="130">
        <v>99</v>
      </c>
      <c r="H42" s="130">
        <v>3</v>
      </c>
      <c r="I42" s="130">
        <v>110</v>
      </c>
      <c r="J42" s="130">
        <v>36</v>
      </c>
      <c r="K42" s="130">
        <v>9</v>
      </c>
      <c r="L42" s="130">
        <v>2</v>
      </c>
      <c r="M42" s="204">
        <v>41</v>
      </c>
      <c r="N42" s="171">
        <v>30</v>
      </c>
      <c r="O42" s="172">
        <v>176</v>
      </c>
      <c r="P42" s="170">
        <v>9</v>
      </c>
      <c r="Q42" s="130">
        <v>1</v>
      </c>
      <c r="R42" s="208"/>
      <c r="S42" s="208"/>
      <c r="T42" s="208"/>
      <c r="U42" s="208"/>
      <c r="V42" s="208"/>
      <c r="W42" s="208"/>
      <c r="X42" s="208"/>
      <c r="Y42" s="208"/>
      <c r="Z42" s="208"/>
      <c r="AA42">
        <v>0</v>
      </c>
      <c r="AB42">
        <v>0</v>
      </c>
      <c r="AC42">
        <v>2.1</v>
      </c>
      <c r="AD42">
        <v>58</v>
      </c>
      <c r="AE42">
        <v>13</v>
      </c>
      <c r="AF42">
        <v>0.86399999999999999</v>
      </c>
      <c r="AG42">
        <v>129</v>
      </c>
      <c r="AH42">
        <v>4</v>
      </c>
      <c r="AI42">
        <v>133</v>
      </c>
      <c r="AJ42">
        <v>61</v>
      </c>
      <c r="AK42">
        <v>8</v>
      </c>
      <c r="AL42">
        <v>5</v>
      </c>
      <c r="AM42">
        <v>44</v>
      </c>
      <c r="AN42">
        <v>39</v>
      </c>
      <c r="AO42">
        <v>168</v>
      </c>
      <c r="AP42">
        <v>8.8000000000000007</v>
      </c>
      <c r="AQ42" s="117">
        <v>1</v>
      </c>
      <c r="AR42" s="113">
        <v>0</v>
      </c>
      <c r="AS42" s="118">
        <v>1</v>
      </c>
      <c r="AT42">
        <v>1</v>
      </c>
      <c r="AU42">
        <v>0.35031805278510397</v>
      </c>
      <c r="AV42" s="117">
        <v>0.35031805278510397</v>
      </c>
      <c r="AW42" s="118">
        <v>0.64968194721489603</v>
      </c>
      <c r="AX42" s="117">
        <v>-1.0489138148936177</v>
      </c>
      <c r="AY42" s="118">
        <v>0</v>
      </c>
      <c r="AZ42">
        <v>1.8545488650949749</v>
      </c>
      <c r="CF42">
        <v>0.51049229021063325</v>
      </c>
      <c r="CG42">
        <v>1</v>
      </c>
      <c r="CH42">
        <v>0</v>
      </c>
      <c r="CI42">
        <v>25</v>
      </c>
      <c r="CJ42">
        <v>13</v>
      </c>
      <c r="CK42">
        <v>0.53703703703703698</v>
      </c>
      <c r="CL42">
        <v>0.86458333333333337</v>
      </c>
      <c r="CM42">
        <v>1.6010802469135683E-2</v>
      </c>
    </row>
    <row r="43" spans="1:91" x14ac:dyDescent="0.3">
      <c r="A43" s="129">
        <v>0</v>
      </c>
      <c r="B43" s="131">
        <v>0</v>
      </c>
      <c r="C43" s="170">
        <v>3.5</v>
      </c>
      <c r="D43" s="171">
        <v>88</v>
      </c>
      <c r="E43" s="130">
        <v>18</v>
      </c>
      <c r="F43" s="203">
        <v>1</v>
      </c>
      <c r="G43" s="130">
        <v>283</v>
      </c>
      <c r="H43" s="130">
        <v>2</v>
      </c>
      <c r="I43" s="130">
        <v>104</v>
      </c>
      <c r="J43" s="130">
        <v>40</v>
      </c>
      <c r="K43" s="130">
        <v>8</v>
      </c>
      <c r="L43" s="130">
        <v>3</v>
      </c>
      <c r="M43" s="204">
        <v>43</v>
      </c>
      <c r="N43" s="171">
        <v>64</v>
      </c>
      <c r="O43" s="172">
        <v>177</v>
      </c>
      <c r="P43" s="170">
        <v>15.8</v>
      </c>
      <c r="Q43" s="130">
        <v>1</v>
      </c>
      <c r="R43" s="208"/>
      <c r="S43" s="208"/>
      <c r="T43" s="208"/>
      <c r="U43" s="208"/>
      <c r="V43" s="208"/>
      <c r="W43" s="208"/>
      <c r="X43" s="208"/>
      <c r="Y43" s="208"/>
      <c r="Z43" s="208"/>
      <c r="AA43">
        <v>0</v>
      </c>
      <c r="AB43">
        <v>0</v>
      </c>
      <c r="AC43">
        <v>2.2000000000000002</v>
      </c>
      <c r="AD43">
        <v>56</v>
      </c>
      <c r="AE43">
        <v>11</v>
      </c>
      <c r="AF43">
        <v>0.29199999999999998</v>
      </c>
      <c r="AG43">
        <v>47</v>
      </c>
      <c r="AH43">
        <v>3</v>
      </c>
      <c r="AI43">
        <v>111</v>
      </c>
      <c r="AJ43">
        <v>34</v>
      </c>
      <c r="AK43">
        <v>9</v>
      </c>
      <c r="AL43">
        <v>2</v>
      </c>
      <c r="AM43">
        <v>38</v>
      </c>
      <c r="AN43">
        <v>30</v>
      </c>
      <c r="AO43">
        <v>186</v>
      </c>
      <c r="AP43">
        <v>10.3</v>
      </c>
      <c r="AQ43" s="117">
        <v>1</v>
      </c>
      <c r="AR43" s="113">
        <v>0</v>
      </c>
      <c r="AS43" s="118">
        <v>1</v>
      </c>
      <c r="AT43">
        <v>1</v>
      </c>
      <c r="AU43">
        <v>0.75670068380117717</v>
      </c>
      <c r="AV43" s="117">
        <v>0.75670068380117717</v>
      </c>
      <c r="AW43" s="118">
        <v>0.24329931619882283</v>
      </c>
      <c r="AX43" s="117">
        <v>-0.27878750161988208</v>
      </c>
      <c r="AY43" s="118">
        <v>100</v>
      </c>
      <c r="AZ43">
        <v>0.32152649179150161</v>
      </c>
      <c r="CF43">
        <v>0.51552727301869461</v>
      </c>
      <c r="CG43">
        <v>1</v>
      </c>
      <c r="CH43">
        <v>0</v>
      </c>
      <c r="CI43">
        <v>26</v>
      </c>
      <c r="CJ43">
        <v>13</v>
      </c>
      <c r="CK43">
        <v>0.5185185185185186</v>
      </c>
      <c r="CL43">
        <v>0.86458333333333337</v>
      </c>
      <c r="CM43">
        <v>1.6010802469135874E-2</v>
      </c>
    </row>
    <row r="44" spans="1:91" x14ac:dyDescent="0.3">
      <c r="A44" s="129">
        <v>0</v>
      </c>
      <c r="B44" s="131">
        <v>0</v>
      </c>
      <c r="C44" s="170">
        <v>2.5</v>
      </c>
      <c r="D44" s="171">
        <v>59</v>
      </c>
      <c r="E44" s="130">
        <v>5</v>
      </c>
      <c r="F44" s="203">
        <v>1.159</v>
      </c>
      <c r="G44" s="130">
        <v>196</v>
      </c>
      <c r="H44" s="130">
        <v>1</v>
      </c>
      <c r="I44" s="130">
        <v>99</v>
      </c>
      <c r="J44" s="130">
        <v>43</v>
      </c>
      <c r="K44" s="130">
        <v>15</v>
      </c>
      <c r="L44" s="130">
        <v>5</v>
      </c>
      <c r="M44" s="204">
        <v>35</v>
      </c>
      <c r="N44" s="171">
        <v>45</v>
      </c>
      <c r="O44" s="172">
        <v>184</v>
      </c>
      <c r="P44" s="170">
        <v>14</v>
      </c>
      <c r="Q44" s="130">
        <v>1</v>
      </c>
      <c r="R44" s="208"/>
      <c r="S44" s="208"/>
      <c r="T44" s="208"/>
      <c r="U44" s="208"/>
      <c r="V44" s="208"/>
      <c r="W44" s="208"/>
      <c r="X44" s="208"/>
      <c r="Y44" s="208"/>
      <c r="Z44" s="208"/>
      <c r="AA44">
        <v>0</v>
      </c>
      <c r="AB44">
        <v>0</v>
      </c>
      <c r="AC44">
        <v>2.2999999999999998</v>
      </c>
      <c r="AD44">
        <v>58</v>
      </c>
      <c r="AE44">
        <v>15</v>
      </c>
      <c r="AF44">
        <v>0.16700000000000001</v>
      </c>
      <c r="AG44">
        <v>81</v>
      </c>
      <c r="AH44">
        <v>1</v>
      </c>
      <c r="AI44">
        <v>120</v>
      </c>
      <c r="AJ44">
        <v>39</v>
      </c>
      <c r="AK44">
        <v>10</v>
      </c>
      <c r="AL44">
        <v>2</v>
      </c>
      <c r="AM44">
        <v>47</v>
      </c>
      <c r="AN44">
        <v>35</v>
      </c>
      <c r="AO44">
        <v>188</v>
      </c>
      <c r="AP44">
        <v>10.5</v>
      </c>
      <c r="AQ44" s="117">
        <v>0</v>
      </c>
      <c r="AR44" s="113">
        <v>1</v>
      </c>
      <c r="AS44" s="118">
        <v>1</v>
      </c>
      <c r="AT44">
        <v>0</v>
      </c>
      <c r="AU44">
        <v>0.6750539836797631</v>
      </c>
      <c r="AV44" s="117">
        <v>0.6750539836797631</v>
      </c>
      <c r="AW44" s="118">
        <v>0.3249460163202369</v>
      </c>
      <c r="AX44" s="117">
        <v>-1.1240962140791757</v>
      </c>
      <c r="AY44" s="118">
        <v>0</v>
      </c>
      <c r="AZ44">
        <v>2.0774342499231997</v>
      </c>
      <c r="CF44">
        <v>0.51860620702216875</v>
      </c>
      <c r="CG44">
        <v>1</v>
      </c>
      <c r="CH44">
        <v>0</v>
      </c>
      <c r="CI44">
        <v>27</v>
      </c>
      <c r="CJ44">
        <v>13</v>
      </c>
      <c r="CK44">
        <v>0.5</v>
      </c>
      <c r="CL44">
        <v>0.86458333333333337</v>
      </c>
      <c r="CM44">
        <v>1.601080246913578E-2</v>
      </c>
    </row>
    <row r="45" spans="1:91" x14ac:dyDescent="0.3">
      <c r="A45" s="129">
        <v>1</v>
      </c>
      <c r="B45" s="131">
        <v>0</v>
      </c>
      <c r="C45" s="170">
        <v>3.4</v>
      </c>
      <c r="D45" s="171">
        <v>117</v>
      </c>
      <c r="E45" s="130">
        <v>2</v>
      </c>
      <c r="F45" s="203">
        <v>0.104</v>
      </c>
      <c r="G45" s="130">
        <v>253</v>
      </c>
      <c r="H45" s="130">
        <v>2</v>
      </c>
      <c r="I45" s="130">
        <v>145</v>
      </c>
      <c r="J45" s="130">
        <v>52</v>
      </c>
      <c r="K45" s="130">
        <v>15</v>
      </c>
      <c r="L45" s="130">
        <v>3</v>
      </c>
      <c r="M45" s="204">
        <v>30</v>
      </c>
      <c r="N45" s="171">
        <v>59</v>
      </c>
      <c r="O45" s="172">
        <v>169</v>
      </c>
      <c r="P45" s="170">
        <v>15.3</v>
      </c>
      <c r="Q45" s="130">
        <v>1</v>
      </c>
      <c r="R45" s="208"/>
      <c r="S45" s="208"/>
      <c r="T45" s="208"/>
      <c r="U45" s="208"/>
      <c r="V45" s="208"/>
      <c r="W45" s="208"/>
      <c r="X45" s="208"/>
      <c r="Y45" s="208"/>
      <c r="Z45" s="208"/>
      <c r="AA45">
        <v>0</v>
      </c>
      <c r="AB45">
        <v>0</v>
      </c>
      <c r="AC45">
        <v>2.2999999999999998</v>
      </c>
      <c r="AD45">
        <v>60</v>
      </c>
      <c r="AE45">
        <v>3</v>
      </c>
      <c r="AF45">
        <v>0.81299999999999994</v>
      </c>
      <c r="AG45">
        <v>101</v>
      </c>
      <c r="AH45">
        <v>3</v>
      </c>
      <c r="AI45">
        <v>106</v>
      </c>
      <c r="AJ45">
        <v>44</v>
      </c>
      <c r="AK45">
        <v>8</v>
      </c>
      <c r="AL45">
        <v>3</v>
      </c>
      <c r="AM45">
        <v>33</v>
      </c>
      <c r="AN45">
        <v>45</v>
      </c>
      <c r="AO45">
        <v>177</v>
      </c>
      <c r="AP45">
        <v>10.5</v>
      </c>
      <c r="AQ45" s="117">
        <v>1</v>
      </c>
      <c r="AR45" s="113">
        <v>0</v>
      </c>
      <c r="AS45" s="118">
        <v>1</v>
      </c>
      <c r="AT45">
        <v>1</v>
      </c>
      <c r="AU45">
        <v>0.57682568476622242</v>
      </c>
      <c r="AV45" s="117">
        <v>0.57682568476622242</v>
      </c>
      <c r="AW45" s="118">
        <v>0.42317431523377758</v>
      </c>
      <c r="AX45" s="117">
        <v>-0.55021516424168349</v>
      </c>
      <c r="AY45" s="118">
        <v>100</v>
      </c>
      <c r="AZ45">
        <v>0.73362599206254642</v>
      </c>
      <c r="CF45">
        <v>0.54073517827855222</v>
      </c>
      <c r="CG45">
        <v>1</v>
      </c>
      <c r="CH45">
        <v>0</v>
      </c>
      <c r="CI45">
        <v>28</v>
      </c>
      <c r="CJ45">
        <v>13</v>
      </c>
      <c r="CK45">
        <v>0.48148148148148151</v>
      </c>
      <c r="CL45">
        <v>0.86458333333333337</v>
      </c>
      <c r="CM45">
        <v>0</v>
      </c>
    </row>
    <row r="46" spans="1:91" x14ac:dyDescent="0.3">
      <c r="A46" s="129">
        <v>0</v>
      </c>
      <c r="B46" s="131">
        <v>0</v>
      </c>
      <c r="C46" s="170">
        <v>3.1</v>
      </c>
      <c r="D46" s="171">
        <v>83</v>
      </c>
      <c r="E46" s="130">
        <v>22</v>
      </c>
      <c r="F46" s="203">
        <v>0.93600000000000005</v>
      </c>
      <c r="G46" s="130">
        <v>203</v>
      </c>
      <c r="H46" s="130">
        <v>2</v>
      </c>
      <c r="I46" s="130">
        <v>111</v>
      </c>
      <c r="J46" s="130">
        <v>45</v>
      </c>
      <c r="K46" s="130">
        <v>9</v>
      </c>
      <c r="L46" s="130">
        <v>3</v>
      </c>
      <c r="M46" s="204">
        <v>50</v>
      </c>
      <c r="N46" s="171">
        <v>87</v>
      </c>
      <c r="O46" s="172">
        <v>178</v>
      </c>
      <c r="P46" s="170">
        <v>14.4</v>
      </c>
      <c r="Q46" s="130">
        <v>1</v>
      </c>
      <c r="R46" s="208"/>
      <c r="S46" s="208"/>
      <c r="T46" s="208"/>
      <c r="U46" s="208"/>
      <c r="V46" s="208"/>
      <c r="W46" s="208"/>
      <c r="X46" s="208"/>
      <c r="Y46" s="208"/>
      <c r="Z46" s="208"/>
      <c r="AA46">
        <v>0</v>
      </c>
      <c r="AB46">
        <v>0</v>
      </c>
      <c r="AC46">
        <v>2.2999999999999998</v>
      </c>
      <c r="AD46">
        <v>60</v>
      </c>
      <c r="AE46">
        <v>5</v>
      </c>
      <c r="AF46">
        <v>0.93700000000000006</v>
      </c>
      <c r="AG46">
        <v>211</v>
      </c>
      <c r="AH46">
        <v>3</v>
      </c>
      <c r="AI46">
        <v>112</v>
      </c>
      <c r="AJ46">
        <v>59</v>
      </c>
      <c r="AK46">
        <v>15</v>
      </c>
      <c r="AL46">
        <v>4</v>
      </c>
      <c r="AM46">
        <v>37</v>
      </c>
      <c r="AN46">
        <v>39</v>
      </c>
      <c r="AO46">
        <v>171</v>
      </c>
      <c r="AP46">
        <v>12</v>
      </c>
      <c r="AQ46" s="117">
        <v>1</v>
      </c>
      <c r="AR46" s="113">
        <v>0</v>
      </c>
      <c r="AS46" s="118">
        <v>1</v>
      </c>
      <c r="AT46">
        <v>1</v>
      </c>
      <c r="AU46">
        <v>0.59792968171753647</v>
      </c>
      <c r="AV46" s="117">
        <v>0.59792968171753647</v>
      </c>
      <c r="AW46" s="118">
        <v>0.40207031828246353</v>
      </c>
      <c r="AX46" s="117">
        <v>-0.5142821210467553</v>
      </c>
      <c r="AY46" s="118">
        <v>100</v>
      </c>
      <c r="AZ46">
        <v>0.67243746309353247</v>
      </c>
      <c r="CF46">
        <v>0.54799529379375822</v>
      </c>
      <c r="CG46">
        <v>0</v>
      </c>
      <c r="CH46">
        <v>1</v>
      </c>
      <c r="CI46">
        <v>28</v>
      </c>
      <c r="CJ46">
        <v>14</v>
      </c>
      <c r="CK46">
        <v>0.48148148148148151</v>
      </c>
      <c r="CL46">
        <v>0.85416666666666663</v>
      </c>
      <c r="CM46">
        <v>1.5817901234567971E-2</v>
      </c>
    </row>
    <row r="47" spans="1:91" x14ac:dyDescent="0.3">
      <c r="A47" s="129">
        <v>0</v>
      </c>
      <c r="B47" s="131">
        <v>0</v>
      </c>
      <c r="C47" s="170">
        <v>3.6</v>
      </c>
      <c r="D47" s="171">
        <v>91</v>
      </c>
      <c r="E47" s="130">
        <v>2</v>
      </c>
      <c r="F47" s="203">
        <v>1.968</v>
      </c>
      <c r="G47" s="130">
        <v>164</v>
      </c>
      <c r="H47" s="130">
        <v>1</v>
      </c>
      <c r="I47" s="130">
        <v>86</v>
      </c>
      <c r="J47" s="130">
        <v>33</v>
      </c>
      <c r="K47" s="130">
        <v>5</v>
      </c>
      <c r="L47" s="130">
        <v>2</v>
      </c>
      <c r="M47" s="204">
        <v>37</v>
      </c>
      <c r="N47" s="171">
        <v>98</v>
      </c>
      <c r="O47" s="172">
        <v>194</v>
      </c>
      <c r="P47" s="170">
        <v>14.8</v>
      </c>
      <c r="Q47" s="130">
        <v>1</v>
      </c>
      <c r="R47" s="208"/>
      <c r="S47" s="208"/>
      <c r="T47" s="208"/>
      <c r="U47" s="208"/>
      <c r="V47" s="208"/>
      <c r="W47" s="208"/>
      <c r="X47" s="208"/>
      <c r="Y47" s="208"/>
      <c r="Z47" s="208"/>
      <c r="AA47">
        <v>0</v>
      </c>
      <c r="AB47">
        <v>0</v>
      </c>
      <c r="AC47">
        <v>2.4</v>
      </c>
      <c r="AD47">
        <v>67</v>
      </c>
      <c r="AE47">
        <v>10</v>
      </c>
      <c r="AF47">
        <v>0.85599999999999998</v>
      </c>
      <c r="AG47">
        <v>91</v>
      </c>
      <c r="AH47">
        <v>3</v>
      </c>
      <c r="AI47">
        <v>112</v>
      </c>
      <c r="AJ47">
        <v>33</v>
      </c>
      <c r="AK47">
        <v>1</v>
      </c>
      <c r="AL47">
        <v>3</v>
      </c>
      <c r="AM47">
        <v>38</v>
      </c>
      <c r="AN47">
        <v>43</v>
      </c>
      <c r="AO47">
        <v>188</v>
      </c>
      <c r="AP47">
        <v>12.5</v>
      </c>
      <c r="AQ47" s="117">
        <v>1</v>
      </c>
      <c r="AR47" s="113">
        <v>0</v>
      </c>
      <c r="AS47" s="118">
        <v>1</v>
      </c>
      <c r="AT47">
        <v>1</v>
      </c>
      <c r="AU47">
        <v>0.77751472891296847</v>
      </c>
      <c r="AV47" s="117">
        <v>0.77751472891296847</v>
      </c>
      <c r="AW47" s="118">
        <v>0.22248527108703153</v>
      </c>
      <c r="AX47" s="117">
        <v>-0.25165269116867273</v>
      </c>
      <c r="AY47" s="118">
        <v>100</v>
      </c>
      <c r="AZ47">
        <v>0.28614926870656821</v>
      </c>
      <c r="CF47">
        <v>0.5513485656386401</v>
      </c>
      <c r="CG47">
        <v>1</v>
      </c>
      <c r="CH47">
        <v>0</v>
      </c>
      <c r="CI47">
        <v>29</v>
      </c>
      <c r="CJ47">
        <v>14</v>
      </c>
      <c r="CK47">
        <v>0.46296296296296291</v>
      </c>
      <c r="CL47">
        <v>0.85416666666666663</v>
      </c>
      <c r="CM47">
        <v>1.5817901234567874E-2</v>
      </c>
    </row>
    <row r="48" spans="1:91" x14ac:dyDescent="0.3">
      <c r="A48" s="129">
        <v>1</v>
      </c>
      <c r="B48" s="131">
        <v>0</v>
      </c>
      <c r="C48" s="170">
        <v>2.5</v>
      </c>
      <c r="D48" s="171">
        <v>56</v>
      </c>
      <c r="E48" s="130">
        <v>4</v>
      </c>
      <c r="F48" s="203">
        <v>2.536</v>
      </c>
      <c r="G48" s="130">
        <v>146</v>
      </c>
      <c r="H48" s="130">
        <v>1</v>
      </c>
      <c r="I48" s="130">
        <v>84</v>
      </c>
      <c r="J48" s="130">
        <v>36</v>
      </c>
      <c r="K48" s="130">
        <v>8</v>
      </c>
      <c r="L48" s="130">
        <v>2</v>
      </c>
      <c r="M48" s="204">
        <v>50</v>
      </c>
      <c r="N48" s="171">
        <v>40</v>
      </c>
      <c r="O48" s="172">
        <v>179</v>
      </c>
      <c r="P48" s="170">
        <v>12.1</v>
      </c>
      <c r="Q48" s="130">
        <v>1</v>
      </c>
      <c r="R48" s="208"/>
      <c r="S48" s="208"/>
      <c r="T48" s="208"/>
      <c r="U48" s="208"/>
      <c r="V48" s="208"/>
      <c r="W48" s="208"/>
      <c r="X48" s="208"/>
      <c r="Y48" s="208"/>
      <c r="Z48" s="208"/>
      <c r="AA48">
        <v>0</v>
      </c>
      <c r="AB48">
        <v>0</v>
      </c>
      <c r="AC48">
        <v>2.5</v>
      </c>
      <c r="AD48">
        <v>59</v>
      </c>
      <c r="AE48">
        <v>5</v>
      </c>
      <c r="AF48">
        <v>1.159</v>
      </c>
      <c r="AG48">
        <v>196</v>
      </c>
      <c r="AH48">
        <v>1</v>
      </c>
      <c r="AI48">
        <v>99</v>
      </c>
      <c r="AJ48">
        <v>43</v>
      </c>
      <c r="AK48">
        <v>15</v>
      </c>
      <c r="AL48">
        <v>5</v>
      </c>
      <c r="AM48">
        <v>35</v>
      </c>
      <c r="AN48">
        <v>45</v>
      </c>
      <c r="AO48">
        <v>184</v>
      </c>
      <c r="AP48">
        <v>14</v>
      </c>
      <c r="AQ48" s="117">
        <v>1</v>
      </c>
      <c r="AR48" s="113">
        <v>0</v>
      </c>
      <c r="AS48" s="118">
        <v>1</v>
      </c>
      <c r="AT48">
        <v>1</v>
      </c>
      <c r="AU48">
        <v>0.79537620367975992</v>
      </c>
      <c r="AV48" s="117">
        <v>0.79537620367975992</v>
      </c>
      <c r="AW48" s="118">
        <v>0.20462379632024008</v>
      </c>
      <c r="AX48" s="117">
        <v>-0.2289400640815786</v>
      </c>
      <c r="AY48" s="118">
        <v>100</v>
      </c>
      <c r="AZ48">
        <v>0.25726668131829999</v>
      </c>
      <c r="CF48">
        <v>0.55623369716846249</v>
      </c>
      <c r="CG48">
        <v>1</v>
      </c>
      <c r="CH48">
        <v>0</v>
      </c>
      <c r="CI48">
        <v>30</v>
      </c>
      <c r="CJ48">
        <v>14</v>
      </c>
      <c r="CK48">
        <v>0.44444444444444442</v>
      </c>
      <c r="CL48">
        <v>0.85416666666666663</v>
      </c>
      <c r="CM48">
        <v>1.5817901234567874E-2</v>
      </c>
    </row>
    <row r="49" spans="1:91" x14ac:dyDescent="0.3">
      <c r="A49" s="129">
        <v>0</v>
      </c>
      <c r="B49" s="131">
        <v>1</v>
      </c>
      <c r="C49" s="170">
        <v>1.9</v>
      </c>
      <c r="D49" s="171">
        <v>51</v>
      </c>
      <c r="E49" s="130">
        <v>2</v>
      </c>
      <c r="F49" s="203">
        <v>0.41699999999999998</v>
      </c>
      <c r="G49" s="130">
        <v>121</v>
      </c>
      <c r="H49" s="130">
        <v>3</v>
      </c>
      <c r="I49" s="130">
        <v>123</v>
      </c>
      <c r="J49" s="130">
        <v>36</v>
      </c>
      <c r="K49" s="130">
        <v>8</v>
      </c>
      <c r="L49" s="130">
        <v>2</v>
      </c>
      <c r="M49" s="204">
        <v>33</v>
      </c>
      <c r="N49" s="171">
        <v>32</v>
      </c>
      <c r="O49" s="172">
        <v>167</v>
      </c>
      <c r="P49" s="170">
        <v>8</v>
      </c>
      <c r="Q49" s="130">
        <v>0</v>
      </c>
      <c r="R49" s="208"/>
      <c r="S49" s="208"/>
      <c r="T49" s="208"/>
      <c r="U49" s="208"/>
      <c r="V49" s="208"/>
      <c r="W49" s="208"/>
      <c r="X49" s="208"/>
      <c r="Y49" s="208"/>
      <c r="Z49" s="208"/>
      <c r="AA49">
        <v>0</v>
      </c>
      <c r="AB49">
        <v>0</v>
      </c>
      <c r="AC49">
        <v>2.5</v>
      </c>
      <c r="AD49">
        <v>59</v>
      </c>
      <c r="AE49">
        <v>6</v>
      </c>
      <c r="AF49">
        <v>0.7</v>
      </c>
      <c r="AG49">
        <v>214</v>
      </c>
      <c r="AH49">
        <v>2</v>
      </c>
      <c r="AI49">
        <v>95</v>
      </c>
      <c r="AJ49">
        <v>41</v>
      </c>
      <c r="AK49">
        <v>4</v>
      </c>
      <c r="AL49">
        <v>3</v>
      </c>
      <c r="AM49">
        <v>36</v>
      </c>
      <c r="AN49">
        <v>45</v>
      </c>
      <c r="AO49">
        <v>182</v>
      </c>
      <c r="AP49">
        <v>14.9</v>
      </c>
      <c r="AQ49" s="117">
        <v>1</v>
      </c>
      <c r="AR49" s="113">
        <v>0</v>
      </c>
      <c r="AS49" s="118">
        <v>1</v>
      </c>
      <c r="AT49">
        <v>1</v>
      </c>
      <c r="AU49">
        <v>0.586034542005336</v>
      </c>
      <c r="AV49" s="117">
        <v>0.586034542005336</v>
      </c>
      <c r="AW49" s="118">
        <v>0.413965457994664</v>
      </c>
      <c r="AX49" s="117">
        <v>-0.53437654574073912</v>
      </c>
      <c r="AY49" s="118">
        <v>100</v>
      </c>
      <c r="AZ49">
        <v>0.70638405814463878</v>
      </c>
      <c r="CF49">
        <v>0.55720602586577284</v>
      </c>
      <c r="CG49">
        <v>1</v>
      </c>
      <c r="CH49">
        <v>0</v>
      </c>
      <c r="CI49">
        <v>31</v>
      </c>
      <c r="CJ49">
        <v>14</v>
      </c>
      <c r="CK49">
        <v>0.42592592592592593</v>
      </c>
      <c r="CL49">
        <v>0.85416666666666663</v>
      </c>
      <c r="CM49">
        <v>0</v>
      </c>
    </row>
    <row r="50" spans="1:91" x14ac:dyDescent="0.3">
      <c r="A50" s="129">
        <v>1</v>
      </c>
      <c r="B50" s="131">
        <v>0</v>
      </c>
      <c r="C50" s="170">
        <v>2</v>
      </c>
      <c r="D50" s="171">
        <v>56</v>
      </c>
      <c r="E50" s="130">
        <v>14</v>
      </c>
      <c r="F50" s="203">
        <v>3.9E-2</v>
      </c>
      <c r="G50" s="130">
        <v>128</v>
      </c>
      <c r="H50" s="130">
        <v>1</v>
      </c>
      <c r="I50" s="130">
        <v>97</v>
      </c>
      <c r="J50" s="130">
        <v>43</v>
      </c>
      <c r="K50" s="130">
        <v>6</v>
      </c>
      <c r="L50" s="130">
        <v>3</v>
      </c>
      <c r="M50" s="204">
        <v>41</v>
      </c>
      <c r="N50" s="171">
        <v>37</v>
      </c>
      <c r="O50" s="172">
        <v>172</v>
      </c>
      <c r="P50" s="170">
        <v>8.4</v>
      </c>
      <c r="Q50" s="130">
        <v>0</v>
      </c>
      <c r="R50" s="208"/>
      <c r="S50" s="208"/>
      <c r="T50" s="208"/>
      <c r="U50" s="208"/>
      <c r="V50" s="208"/>
      <c r="W50" s="208"/>
      <c r="X50" s="208"/>
      <c r="Y50" s="208"/>
      <c r="Z50" s="208"/>
      <c r="AA50">
        <v>0</v>
      </c>
      <c r="AB50">
        <v>0</v>
      </c>
      <c r="AC50">
        <v>2.5</v>
      </c>
      <c r="AD50">
        <v>62</v>
      </c>
      <c r="AE50">
        <v>21</v>
      </c>
      <c r="AF50">
        <v>0.73399999999999999</v>
      </c>
      <c r="AG50">
        <v>152</v>
      </c>
      <c r="AH50">
        <v>3</v>
      </c>
      <c r="AI50">
        <v>111</v>
      </c>
      <c r="AJ50">
        <v>44</v>
      </c>
      <c r="AK50">
        <v>5</v>
      </c>
      <c r="AL50">
        <v>3</v>
      </c>
      <c r="AM50">
        <v>47</v>
      </c>
      <c r="AN50">
        <v>43</v>
      </c>
      <c r="AO50">
        <v>169</v>
      </c>
      <c r="AP50">
        <v>9.5</v>
      </c>
      <c r="AQ50" s="117">
        <v>1</v>
      </c>
      <c r="AR50" s="113">
        <v>0</v>
      </c>
      <c r="AS50" s="118">
        <v>1</v>
      </c>
      <c r="AT50">
        <v>1</v>
      </c>
      <c r="AU50">
        <v>0.7255822736779689</v>
      </c>
      <c r="AV50" s="117">
        <v>0.7255822736779689</v>
      </c>
      <c r="AW50" s="118">
        <v>0.2744177263220311</v>
      </c>
      <c r="AX50" s="117">
        <v>-0.32078081036114486</v>
      </c>
      <c r="AY50" s="118">
        <v>100</v>
      </c>
      <c r="AZ50">
        <v>0.37820345986542714</v>
      </c>
      <c r="CF50">
        <v>0.55966036143450693</v>
      </c>
      <c r="CG50">
        <v>0</v>
      </c>
      <c r="CH50">
        <v>1</v>
      </c>
      <c r="CI50">
        <v>31</v>
      </c>
      <c r="CJ50">
        <v>15</v>
      </c>
      <c r="CK50">
        <v>0.42592592592592593</v>
      </c>
      <c r="CL50">
        <v>0.84375</v>
      </c>
      <c r="CM50">
        <v>1.5624999999999976E-2</v>
      </c>
    </row>
    <row r="51" spans="1:91" x14ac:dyDescent="0.3">
      <c r="A51" s="129">
        <v>1</v>
      </c>
      <c r="B51" s="131">
        <v>0</v>
      </c>
      <c r="C51" s="170">
        <v>2</v>
      </c>
      <c r="D51" s="171">
        <v>51</v>
      </c>
      <c r="E51" s="130">
        <v>3</v>
      </c>
      <c r="F51" s="203">
        <v>1.155</v>
      </c>
      <c r="G51" s="130">
        <v>132</v>
      </c>
      <c r="H51" s="130">
        <v>2</v>
      </c>
      <c r="I51" s="130">
        <v>98</v>
      </c>
      <c r="J51" s="130">
        <v>35</v>
      </c>
      <c r="K51" s="130">
        <v>1</v>
      </c>
      <c r="L51" s="130">
        <v>3</v>
      </c>
      <c r="M51" s="204">
        <v>35</v>
      </c>
      <c r="N51" s="171">
        <v>26</v>
      </c>
      <c r="O51" s="172">
        <v>181</v>
      </c>
      <c r="P51" s="170">
        <v>10.6</v>
      </c>
      <c r="Q51" s="130">
        <v>0</v>
      </c>
      <c r="R51" s="208"/>
      <c r="S51" s="208"/>
      <c r="T51" s="208"/>
      <c r="U51" s="208"/>
      <c r="V51" s="208"/>
      <c r="W51" s="208"/>
      <c r="X51" s="208"/>
      <c r="Y51" s="208"/>
      <c r="Z51" s="208"/>
      <c r="AA51">
        <v>0</v>
      </c>
      <c r="AB51">
        <v>0</v>
      </c>
      <c r="AC51">
        <v>2.5</v>
      </c>
      <c r="AD51">
        <v>63</v>
      </c>
      <c r="AE51">
        <v>12</v>
      </c>
      <c r="AF51">
        <v>0.61199999999999999</v>
      </c>
      <c r="AG51">
        <v>148</v>
      </c>
      <c r="AH51">
        <v>3</v>
      </c>
      <c r="AI51">
        <v>116</v>
      </c>
      <c r="AJ51">
        <v>35</v>
      </c>
      <c r="AK51">
        <v>10</v>
      </c>
      <c r="AL51">
        <v>2</v>
      </c>
      <c r="AM51">
        <v>39</v>
      </c>
      <c r="AN51">
        <v>42</v>
      </c>
      <c r="AO51">
        <v>185</v>
      </c>
      <c r="AP51">
        <v>13.8</v>
      </c>
      <c r="AQ51" s="117">
        <v>1</v>
      </c>
      <c r="AR51" s="113">
        <v>0</v>
      </c>
      <c r="AS51" s="118">
        <v>1</v>
      </c>
      <c r="AT51">
        <v>1</v>
      </c>
      <c r="AU51">
        <v>0.89795522880308321</v>
      </c>
      <c r="AV51" s="117">
        <v>0.89795522880308321</v>
      </c>
      <c r="AW51" s="118">
        <v>0.10204477119691679</v>
      </c>
      <c r="AX51" s="117">
        <v>-0.10763506848953987</v>
      </c>
      <c r="AY51" s="118">
        <v>100</v>
      </c>
      <c r="AZ51">
        <v>0.11364126843265443</v>
      </c>
      <c r="CF51">
        <v>0.55992497731344204</v>
      </c>
      <c r="CG51">
        <v>1</v>
      </c>
      <c r="CH51">
        <v>0</v>
      </c>
      <c r="CI51">
        <v>32</v>
      </c>
      <c r="CJ51">
        <v>15</v>
      </c>
      <c r="CK51">
        <v>0.40740740740740744</v>
      </c>
      <c r="CL51">
        <v>0.84375</v>
      </c>
      <c r="CM51">
        <v>0</v>
      </c>
    </row>
    <row r="52" spans="1:91" x14ac:dyDescent="0.3">
      <c r="A52" s="129">
        <v>1</v>
      </c>
      <c r="B52" s="131">
        <v>0</v>
      </c>
      <c r="C52" s="170">
        <v>2.2999999999999998</v>
      </c>
      <c r="D52" s="171">
        <v>56</v>
      </c>
      <c r="E52" s="130">
        <v>9</v>
      </c>
      <c r="F52" s="203">
        <v>1.9990000000000001</v>
      </c>
      <c r="G52" s="130">
        <v>75</v>
      </c>
      <c r="H52" s="130">
        <v>0</v>
      </c>
      <c r="I52" s="130">
        <v>72</v>
      </c>
      <c r="J52" s="130">
        <v>49</v>
      </c>
      <c r="K52" s="130">
        <v>7</v>
      </c>
      <c r="L52" s="130">
        <v>4</v>
      </c>
      <c r="M52" s="204">
        <v>41</v>
      </c>
      <c r="N52" s="171">
        <v>33</v>
      </c>
      <c r="O52" s="172">
        <v>189</v>
      </c>
      <c r="P52" s="170">
        <v>10.9</v>
      </c>
      <c r="Q52" s="130">
        <v>0</v>
      </c>
      <c r="R52" s="208"/>
      <c r="S52" s="208"/>
      <c r="T52" s="208"/>
      <c r="U52" s="208"/>
      <c r="V52" s="208"/>
      <c r="W52" s="208"/>
      <c r="X52" s="208"/>
      <c r="Y52" s="208"/>
      <c r="Z52" s="208"/>
      <c r="AA52">
        <v>0</v>
      </c>
      <c r="AB52">
        <v>0</v>
      </c>
      <c r="AC52">
        <v>2.5</v>
      </c>
      <c r="AD52">
        <v>66</v>
      </c>
      <c r="AE52">
        <v>9</v>
      </c>
      <c r="AF52">
        <v>9.1999999999999998E-2</v>
      </c>
      <c r="AG52">
        <v>230</v>
      </c>
      <c r="AH52">
        <v>4</v>
      </c>
      <c r="AI52">
        <v>137</v>
      </c>
      <c r="AJ52">
        <v>43</v>
      </c>
      <c r="AK52">
        <v>12</v>
      </c>
      <c r="AL52">
        <v>3</v>
      </c>
      <c r="AM52">
        <v>36</v>
      </c>
      <c r="AN52">
        <v>65</v>
      </c>
      <c r="AO52">
        <v>174</v>
      </c>
      <c r="AP52">
        <v>15.9</v>
      </c>
      <c r="AQ52" s="117">
        <v>0</v>
      </c>
      <c r="AR52" s="113">
        <v>1</v>
      </c>
      <c r="AS52" s="118">
        <v>1</v>
      </c>
      <c r="AT52">
        <v>0</v>
      </c>
      <c r="AU52">
        <v>0.81562264198066858</v>
      </c>
      <c r="AV52" s="117">
        <v>0.81562264198066858</v>
      </c>
      <c r="AW52" s="118">
        <v>0.18437735801933142</v>
      </c>
      <c r="AX52" s="117">
        <v>-1.690770762712444</v>
      </c>
      <c r="AY52" s="118">
        <v>0</v>
      </c>
      <c r="AZ52">
        <v>4.4236594489826295</v>
      </c>
      <c r="CF52">
        <v>0.56083353034692973</v>
      </c>
      <c r="CG52">
        <v>0</v>
      </c>
      <c r="CH52">
        <v>1</v>
      </c>
      <c r="CI52">
        <v>32</v>
      </c>
      <c r="CJ52">
        <v>16</v>
      </c>
      <c r="CK52">
        <v>0.40740740740740744</v>
      </c>
      <c r="CL52">
        <v>0.83333333333333337</v>
      </c>
      <c r="CM52">
        <v>0</v>
      </c>
    </row>
    <row r="53" spans="1:91" x14ac:dyDescent="0.3">
      <c r="A53" s="129">
        <v>1</v>
      </c>
      <c r="B53" s="131">
        <v>0</v>
      </c>
      <c r="C53" s="170">
        <v>2.1</v>
      </c>
      <c r="D53" s="171">
        <v>53</v>
      </c>
      <c r="E53" s="130">
        <v>2</v>
      </c>
      <c r="F53" s="203">
        <v>2.8719999999999999</v>
      </c>
      <c r="G53" s="130">
        <v>144</v>
      </c>
      <c r="H53" s="130">
        <v>6</v>
      </c>
      <c r="I53" s="130">
        <v>73</v>
      </c>
      <c r="J53" s="130">
        <v>35</v>
      </c>
      <c r="K53" s="130">
        <v>4</v>
      </c>
      <c r="L53" s="130">
        <v>3</v>
      </c>
      <c r="M53" s="204">
        <v>50</v>
      </c>
      <c r="N53" s="171">
        <v>34</v>
      </c>
      <c r="O53" s="172">
        <v>171</v>
      </c>
      <c r="P53" s="170">
        <v>8.6999999999999993</v>
      </c>
      <c r="Q53" s="130">
        <v>1</v>
      </c>
      <c r="R53" s="208"/>
      <c r="S53" s="208"/>
      <c r="T53" s="208"/>
      <c r="U53" s="208"/>
      <c r="V53" s="208"/>
      <c r="W53" s="208"/>
      <c r="X53" s="208"/>
      <c r="Y53" s="208"/>
      <c r="Z53" s="208"/>
      <c r="AA53">
        <v>0</v>
      </c>
      <c r="AB53">
        <v>0</v>
      </c>
      <c r="AC53">
        <v>2.5</v>
      </c>
      <c r="AD53">
        <v>70</v>
      </c>
      <c r="AE53">
        <v>20</v>
      </c>
      <c r="AF53">
        <v>0.40799999999999997</v>
      </c>
      <c r="AG53">
        <v>175</v>
      </c>
      <c r="AH53">
        <v>2</v>
      </c>
      <c r="AI53">
        <v>96</v>
      </c>
      <c r="AJ53">
        <v>42</v>
      </c>
      <c r="AK53">
        <v>7</v>
      </c>
      <c r="AL53">
        <v>6</v>
      </c>
      <c r="AM53">
        <v>47</v>
      </c>
      <c r="AN53">
        <v>49</v>
      </c>
      <c r="AO53">
        <v>168</v>
      </c>
      <c r="AP53">
        <v>11.1</v>
      </c>
      <c r="AQ53" s="117">
        <v>0</v>
      </c>
      <c r="AR53" s="113">
        <v>1</v>
      </c>
      <c r="AS53" s="118">
        <v>1</v>
      </c>
      <c r="AT53">
        <v>0</v>
      </c>
      <c r="AU53">
        <v>0.57466286866311056</v>
      </c>
      <c r="AV53" s="117">
        <v>0.57466286866311056</v>
      </c>
      <c r="AW53" s="118">
        <v>0.42533713133688944</v>
      </c>
      <c r="AX53" s="117">
        <v>-0.8548731743099337</v>
      </c>
      <c r="AY53" s="118">
        <v>0</v>
      </c>
      <c r="AZ53">
        <v>1.3510761848063231</v>
      </c>
      <c r="CF53">
        <v>0.56156765628754057</v>
      </c>
      <c r="CG53">
        <v>0</v>
      </c>
      <c r="CH53">
        <v>1</v>
      </c>
      <c r="CI53">
        <v>32</v>
      </c>
      <c r="CJ53">
        <v>17</v>
      </c>
      <c r="CK53">
        <v>0.40740740740740744</v>
      </c>
      <c r="CL53">
        <v>0.82291666666666663</v>
      </c>
      <c r="CM53">
        <v>0</v>
      </c>
    </row>
    <row r="54" spans="1:91" x14ac:dyDescent="0.3">
      <c r="A54" s="129">
        <v>0</v>
      </c>
      <c r="B54" s="131">
        <v>0</v>
      </c>
      <c r="C54" s="170">
        <v>2.5</v>
      </c>
      <c r="D54" s="171">
        <v>62</v>
      </c>
      <c r="E54" s="130">
        <v>21</v>
      </c>
      <c r="F54" s="203">
        <v>0.73399999999999999</v>
      </c>
      <c r="G54" s="130">
        <v>152</v>
      </c>
      <c r="H54" s="130">
        <v>3</v>
      </c>
      <c r="I54" s="130">
        <v>111</v>
      </c>
      <c r="J54" s="130">
        <v>44</v>
      </c>
      <c r="K54" s="130">
        <v>5</v>
      </c>
      <c r="L54" s="130">
        <v>3</v>
      </c>
      <c r="M54" s="204">
        <v>47</v>
      </c>
      <c r="N54" s="171">
        <v>43</v>
      </c>
      <c r="O54" s="172">
        <v>169</v>
      </c>
      <c r="P54" s="170">
        <v>9.5</v>
      </c>
      <c r="Q54" s="130">
        <v>1</v>
      </c>
      <c r="R54" s="208"/>
      <c r="S54" s="208"/>
      <c r="T54" s="208"/>
      <c r="U54" s="208"/>
      <c r="V54" s="208"/>
      <c r="W54" s="208"/>
      <c r="X54" s="208"/>
      <c r="Y54" s="208"/>
      <c r="Z54" s="208"/>
      <c r="AA54">
        <v>0</v>
      </c>
      <c r="AB54">
        <v>0</v>
      </c>
      <c r="AC54">
        <v>3</v>
      </c>
      <c r="AD54">
        <v>67</v>
      </c>
      <c r="AE54">
        <v>13</v>
      </c>
      <c r="AF54">
        <v>1.4610000000000001</v>
      </c>
      <c r="AG54">
        <v>180</v>
      </c>
      <c r="AH54">
        <v>4</v>
      </c>
      <c r="AI54">
        <v>91</v>
      </c>
      <c r="AJ54">
        <v>44</v>
      </c>
      <c r="AK54">
        <v>10</v>
      </c>
      <c r="AL54">
        <v>3</v>
      </c>
      <c r="AM54">
        <v>40</v>
      </c>
      <c r="AN54">
        <v>44</v>
      </c>
      <c r="AO54">
        <v>187</v>
      </c>
      <c r="AP54">
        <v>15.6</v>
      </c>
      <c r="AQ54" s="117">
        <v>0</v>
      </c>
      <c r="AR54" s="113">
        <v>1</v>
      </c>
      <c r="AS54" s="118">
        <v>1</v>
      </c>
      <c r="AT54">
        <v>0</v>
      </c>
      <c r="AU54">
        <v>0.89328074301864968</v>
      </c>
      <c r="AV54" s="117">
        <v>0.89328074301864968</v>
      </c>
      <c r="AW54" s="118">
        <v>0.10671925698135032</v>
      </c>
      <c r="AX54" s="117">
        <v>-2.2375536591577418</v>
      </c>
      <c r="AY54" s="118">
        <v>0</v>
      </c>
      <c r="AZ54">
        <v>8.3703800821510086</v>
      </c>
      <c r="CF54">
        <v>0.57372521975952762</v>
      </c>
      <c r="CG54">
        <v>0</v>
      </c>
      <c r="CH54">
        <v>1</v>
      </c>
      <c r="CI54">
        <v>32</v>
      </c>
      <c r="CJ54">
        <v>18</v>
      </c>
      <c r="CK54">
        <v>0.40740740740740744</v>
      </c>
      <c r="CL54">
        <v>0.8125</v>
      </c>
      <c r="CM54">
        <v>1.5046296296296363E-2</v>
      </c>
    </row>
    <row r="55" spans="1:91" x14ac:dyDescent="0.3">
      <c r="A55" s="129">
        <v>0</v>
      </c>
      <c r="B55" s="131">
        <v>0</v>
      </c>
      <c r="C55" s="170">
        <v>1.7</v>
      </c>
      <c r="D55" s="171">
        <v>44</v>
      </c>
      <c r="E55" s="130">
        <v>4</v>
      </c>
      <c r="F55" s="203">
        <v>4.5900000000000003E-2</v>
      </c>
      <c r="G55" s="130">
        <v>104</v>
      </c>
      <c r="H55" s="130">
        <v>6</v>
      </c>
      <c r="I55" s="130">
        <v>86</v>
      </c>
      <c r="J55" s="130">
        <v>29</v>
      </c>
      <c r="K55" s="130">
        <v>2</v>
      </c>
      <c r="L55" s="130">
        <v>2</v>
      </c>
      <c r="M55" s="204">
        <v>36</v>
      </c>
      <c r="N55" s="171">
        <v>21</v>
      </c>
      <c r="O55" s="172">
        <v>168</v>
      </c>
      <c r="P55" s="170">
        <v>6.8</v>
      </c>
      <c r="Q55" s="130">
        <v>1</v>
      </c>
      <c r="R55" s="208"/>
      <c r="S55" s="208"/>
      <c r="T55" s="208"/>
      <c r="U55" s="208"/>
      <c r="V55" s="208"/>
      <c r="W55" s="208"/>
      <c r="X55" s="208"/>
      <c r="Y55" s="208"/>
      <c r="Z55" s="208"/>
      <c r="AA55">
        <v>0</v>
      </c>
      <c r="AB55">
        <v>0</v>
      </c>
      <c r="AC55">
        <v>3.1</v>
      </c>
      <c r="AD55">
        <v>83</v>
      </c>
      <c r="AE55">
        <v>22</v>
      </c>
      <c r="AF55">
        <v>0.93600000000000005</v>
      </c>
      <c r="AG55">
        <v>203</v>
      </c>
      <c r="AH55">
        <v>2</v>
      </c>
      <c r="AI55">
        <v>111</v>
      </c>
      <c r="AJ55">
        <v>45</v>
      </c>
      <c r="AK55">
        <v>9</v>
      </c>
      <c r="AL55">
        <v>3</v>
      </c>
      <c r="AM55">
        <v>50</v>
      </c>
      <c r="AN55">
        <v>87</v>
      </c>
      <c r="AO55">
        <v>178</v>
      </c>
      <c r="AP55">
        <v>14.4</v>
      </c>
      <c r="AQ55" s="117">
        <v>1</v>
      </c>
      <c r="AR55" s="113">
        <v>0</v>
      </c>
      <c r="AS55" s="118">
        <v>1</v>
      </c>
      <c r="AT55">
        <v>1</v>
      </c>
      <c r="AU55">
        <v>0.89443341569414692</v>
      </c>
      <c r="AV55" s="117">
        <v>0.89443341569414692</v>
      </c>
      <c r="AW55" s="118">
        <v>0.10556658430585308</v>
      </c>
      <c r="AX55" s="117">
        <v>-0.11156481626160165</v>
      </c>
      <c r="AY55" s="118">
        <v>100</v>
      </c>
      <c r="AZ55">
        <v>0.118026207936256</v>
      </c>
      <c r="CF55">
        <v>0.57466286866311056</v>
      </c>
      <c r="CG55">
        <v>1</v>
      </c>
      <c r="CH55">
        <v>0</v>
      </c>
      <c r="CI55">
        <v>33</v>
      </c>
      <c r="CJ55">
        <v>18</v>
      </c>
      <c r="CK55">
        <v>0.38888888888888884</v>
      </c>
      <c r="CL55">
        <v>0.8125</v>
      </c>
      <c r="CM55">
        <v>0</v>
      </c>
    </row>
    <row r="56" spans="1:91" x14ac:dyDescent="0.3">
      <c r="A56" s="129">
        <v>0</v>
      </c>
      <c r="B56" s="131">
        <v>0</v>
      </c>
      <c r="C56" s="170">
        <v>1.6</v>
      </c>
      <c r="D56" s="171">
        <v>41</v>
      </c>
      <c r="E56" s="130">
        <v>12</v>
      </c>
      <c r="F56" s="203">
        <v>0.879</v>
      </c>
      <c r="G56" s="130">
        <v>112</v>
      </c>
      <c r="H56" s="130">
        <v>2</v>
      </c>
      <c r="I56" s="130">
        <v>120</v>
      </c>
      <c r="J56" s="130">
        <v>39</v>
      </c>
      <c r="K56" s="130">
        <v>5</v>
      </c>
      <c r="L56" s="130">
        <v>3</v>
      </c>
      <c r="M56" s="204">
        <v>40</v>
      </c>
      <c r="N56" s="171">
        <v>14</v>
      </c>
      <c r="O56" s="172">
        <v>167</v>
      </c>
      <c r="P56" s="170">
        <v>7.2</v>
      </c>
      <c r="Q56" s="130">
        <v>0</v>
      </c>
      <c r="R56" s="208"/>
      <c r="S56" s="208"/>
      <c r="T56" s="208"/>
      <c r="U56" s="208"/>
      <c r="V56" s="208"/>
      <c r="W56" s="208"/>
      <c r="X56" s="208"/>
      <c r="Y56" s="208"/>
      <c r="Z56" s="208"/>
      <c r="AA56">
        <v>0</v>
      </c>
      <c r="AB56">
        <v>0</v>
      </c>
      <c r="AC56">
        <v>3.3</v>
      </c>
      <c r="AD56">
        <v>78</v>
      </c>
      <c r="AE56">
        <v>3</v>
      </c>
      <c r="AF56">
        <v>1.6240000000000001</v>
      </c>
      <c r="AG56">
        <v>148</v>
      </c>
      <c r="AH56">
        <v>5</v>
      </c>
      <c r="AI56">
        <v>73</v>
      </c>
      <c r="AJ56">
        <v>39</v>
      </c>
      <c r="AK56">
        <v>11</v>
      </c>
      <c r="AL56">
        <v>4</v>
      </c>
      <c r="AM56">
        <v>36</v>
      </c>
      <c r="AN56">
        <v>59</v>
      </c>
      <c r="AO56">
        <v>175</v>
      </c>
      <c r="AP56">
        <v>9.1</v>
      </c>
      <c r="AQ56" s="117">
        <v>1</v>
      </c>
      <c r="AR56" s="113">
        <v>0</v>
      </c>
      <c r="AS56" s="118">
        <v>1</v>
      </c>
      <c r="AT56">
        <v>1</v>
      </c>
      <c r="AU56">
        <v>0.97620495276246411</v>
      </c>
      <c r="AV56" s="117">
        <v>0.97620495276246411</v>
      </c>
      <c r="AW56" s="118">
        <v>2.3795047237535893E-2</v>
      </c>
      <c r="AX56" s="117">
        <v>-2.4082722029909236E-2</v>
      </c>
      <c r="AY56" s="118">
        <v>100</v>
      </c>
      <c r="AZ56">
        <v>2.4375052769606102E-2</v>
      </c>
      <c r="CF56">
        <v>0.57625586035749332</v>
      </c>
      <c r="CG56">
        <v>0</v>
      </c>
      <c r="CH56">
        <v>1</v>
      </c>
      <c r="CI56">
        <v>33</v>
      </c>
      <c r="CJ56">
        <v>19</v>
      </c>
      <c r="CK56">
        <v>0.38888888888888884</v>
      </c>
      <c r="CL56">
        <v>0.80208333333333337</v>
      </c>
      <c r="CM56">
        <v>0</v>
      </c>
    </row>
    <row r="57" spans="1:91" x14ac:dyDescent="0.3">
      <c r="A57" s="129">
        <v>1</v>
      </c>
      <c r="B57" s="131">
        <v>0</v>
      </c>
      <c r="C57" s="170">
        <v>2.6</v>
      </c>
      <c r="D57" s="171">
        <v>72</v>
      </c>
      <c r="E57" s="130">
        <v>4</v>
      </c>
      <c r="F57" s="203">
        <v>1.496</v>
      </c>
      <c r="G57" s="130">
        <v>139</v>
      </c>
      <c r="H57" s="130">
        <v>2</v>
      </c>
      <c r="I57" s="130">
        <v>84</v>
      </c>
      <c r="J57" s="130">
        <v>36</v>
      </c>
      <c r="K57" s="130">
        <v>6</v>
      </c>
      <c r="L57" s="130">
        <v>3</v>
      </c>
      <c r="M57" s="204">
        <v>34</v>
      </c>
      <c r="N57" s="171">
        <v>77</v>
      </c>
      <c r="O57" s="172">
        <v>184</v>
      </c>
      <c r="P57" s="170">
        <v>11.3</v>
      </c>
      <c r="Q57" s="130">
        <v>1</v>
      </c>
      <c r="R57" s="208"/>
      <c r="S57" s="208"/>
      <c r="T57" s="208"/>
      <c r="U57" s="208"/>
      <c r="V57" s="208"/>
      <c r="W57" s="208"/>
      <c r="X57" s="208"/>
      <c r="Y57" s="208"/>
      <c r="Z57" s="208"/>
      <c r="AA57">
        <v>0</v>
      </c>
      <c r="AB57">
        <v>0</v>
      </c>
      <c r="AC57">
        <v>3.3</v>
      </c>
      <c r="AD57">
        <v>79</v>
      </c>
      <c r="AE57">
        <v>2</v>
      </c>
      <c r="AF57">
        <v>0.54600000000000004</v>
      </c>
      <c r="AG57">
        <v>122</v>
      </c>
      <c r="AH57">
        <v>4</v>
      </c>
      <c r="AI57">
        <v>129</v>
      </c>
      <c r="AJ57">
        <v>56</v>
      </c>
      <c r="AK57">
        <v>3</v>
      </c>
      <c r="AL57">
        <v>5</v>
      </c>
      <c r="AM57">
        <v>33</v>
      </c>
      <c r="AN57">
        <v>74</v>
      </c>
      <c r="AO57">
        <v>170</v>
      </c>
      <c r="AP57">
        <v>8.1</v>
      </c>
      <c r="AQ57" s="117">
        <v>1</v>
      </c>
      <c r="AR57" s="113">
        <v>0</v>
      </c>
      <c r="AS57" s="118">
        <v>1</v>
      </c>
      <c r="AT57">
        <v>1</v>
      </c>
      <c r="AU57">
        <v>0.43154829193610206</v>
      </c>
      <c r="AV57" s="117">
        <v>0.43154829193610206</v>
      </c>
      <c r="AW57" s="118">
        <v>0.568451708063898</v>
      </c>
      <c r="AX57" s="117">
        <v>-0.84037585829880901</v>
      </c>
      <c r="AY57" s="118">
        <v>0</v>
      </c>
      <c r="AZ57">
        <v>1.3172377661688599</v>
      </c>
      <c r="CF57">
        <v>0.57682568476622242</v>
      </c>
      <c r="CG57">
        <v>0</v>
      </c>
      <c r="CH57">
        <v>1</v>
      </c>
      <c r="CI57">
        <v>33</v>
      </c>
      <c r="CJ57">
        <v>20</v>
      </c>
      <c r="CK57">
        <v>0.38888888888888884</v>
      </c>
      <c r="CL57">
        <v>0.79166666666666663</v>
      </c>
      <c r="CM57">
        <v>0</v>
      </c>
    </row>
    <row r="58" spans="1:91" x14ac:dyDescent="0.3">
      <c r="A58" s="129">
        <v>0</v>
      </c>
      <c r="B58" s="131">
        <v>0</v>
      </c>
      <c r="C58" s="170">
        <v>2</v>
      </c>
      <c r="D58" s="171">
        <v>55</v>
      </c>
      <c r="E58" s="130">
        <v>14</v>
      </c>
      <c r="F58" s="203">
        <v>0.65500000000000003</v>
      </c>
      <c r="G58" s="130">
        <v>150</v>
      </c>
      <c r="H58" s="130">
        <v>3</v>
      </c>
      <c r="I58" s="130">
        <v>108</v>
      </c>
      <c r="J58" s="130">
        <v>37</v>
      </c>
      <c r="K58" s="130">
        <v>9</v>
      </c>
      <c r="L58" s="130">
        <v>2</v>
      </c>
      <c r="M58" s="204">
        <v>40</v>
      </c>
      <c r="N58" s="171">
        <v>35</v>
      </c>
      <c r="O58" s="172">
        <v>168</v>
      </c>
      <c r="P58" s="170">
        <v>9.4</v>
      </c>
      <c r="Q58" s="130">
        <v>1</v>
      </c>
      <c r="R58" s="208"/>
      <c r="S58" s="208"/>
      <c r="T58" s="208"/>
      <c r="U58" s="208"/>
      <c r="V58" s="208"/>
      <c r="W58" s="208"/>
      <c r="X58" s="208"/>
      <c r="Y58" s="208"/>
      <c r="Z58" s="208"/>
      <c r="AA58">
        <v>0</v>
      </c>
      <c r="AB58">
        <v>0</v>
      </c>
      <c r="AC58">
        <v>3.5</v>
      </c>
      <c r="AD58">
        <v>88</v>
      </c>
      <c r="AE58">
        <v>18</v>
      </c>
      <c r="AF58">
        <v>1</v>
      </c>
      <c r="AG58">
        <v>283</v>
      </c>
      <c r="AH58">
        <v>2</v>
      </c>
      <c r="AI58">
        <v>104</v>
      </c>
      <c r="AJ58">
        <v>40</v>
      </c>
      <c r="AK58">
        <v>8</v>
      </c>
      <c r="AL58">
        <v>3</v>
      </c>
      <c r="AM58">
        <v>43</v>
      </c>
      <c r="AN58">
        <v>64</v>
      </c>
      <c r="AO58">
        <v>177</v>
      </c>
      <c r="AP58">
        <v>15.8</v>
      </c>
      <c r="AQ58" s="117">
        <v>1</v>
      </c>
      <c r="AR58" s="113">
        <v>0</v>
      </c>
      <c r="AS58" s="118">
        <v>1</v>
      </c>
      <c r="AT58">
        <v>1</v>
      </c>
      <c r="AU58">
        <v>0.9573294369827744</v>
      </c>
      <c r="AV58" s="117">
        <v>0.9573294369827744</v>
      </c>
      <c r="AW58" s="118">
        <v>4.2670563017225605E-2</v>
      </c>
      <c r="AX58" s="117">
        <v>-4.3607707494480175E-2</v>
      </c>
      <c r="AY58" s="118">
        <v>100</v>
      </c>
      <c r="AZ58">
        <v>4.4572496539656066E-2</v>
      </c>
      <c r="CF58">
        <v>0.58106177424734951</v>
      </c>
      <c r="CG58">
        <v>0</v>
      </c>
      <c r="CH58">
        <v>1</v>
      </c>
      <c r="CI58">
        <v>33</v>
      </c>
      <c r="CJ58">
        <v>21</v>
      </c>
      <c r="CK58">
        <v>0.38888888888888884</v>
      </c>
      <c r="CL58">
        <v>0.78125</v>
      </c>
      <c r="CM58">
        <v>0</v>
      </c>
    </row>
    <row r="59" spans="1:91" x14ac:dyDescent="0.3">
      <c r="A59" s="129">
        <v>1</v>
      </c>
      <c r="B59" s="131">
        <v>1</v>
      </c>
      <c r="C59" s="170">
        <v>1.8</v>
      </c>
      <c r="D59" s="171">
        <v>48</v>
      </c>
      <c r="E59" s="130">
        <v>10</v>
      </c>
      <c r="F59" s="203">
        <v>1.6439999999999999</v>
      </c>
      <c r="G59" s="130">
        <v>60</v>
      </c>
      <c r="H59" s="130">
        <v>3</v>
      </c>
      <c r="I59" s="130">
        <v>118</v>
      </c>
      <c r="J59" s="130">
        <v>34</v>
      </c>
      <c r="K59" s="130">
        <v>19</v>
      </c>
      <c r="L59" s="130">
        <v>1</v>
      </c>
      <c r="M59" s="204">
        <v>39</v>
      </c>
      <c r="N59" s="171">
        <v>22</v>
      </c>
      <c r="O59" s="172">
        <v>180</v>
      </c>
      <c r="P59" s="170">
        <v>8.6</v>
      </c>
      <c r="Q59" s="130">
        <v>0</v>
      </c>
      <c r="R59" s="208"/>
      <c r="S59" s="208"/>
      <c r="T59" s="208"/>
      <c r="U59" s="208"/>
      <c r="V59" s="208"/>
      <c r="W59" s="208"/>
      <c r="X59" s="208"/>
      <c r="Y59" s="208"/>
      <c r="Z59" s="208"/>
      <c r="AA59">
        <v>0</v>
      </c>
      <c r="AB59">
        <v>0</v>
      </c>
      <c r="AC59">
        <v>3.6</v>
      </c>
      <c r="AD59">
        <v>91</v>
      </c>
      <c r="AE59">
        <v>2</v>
      </c>
      <c r="AF59">
        <v>1.968</v>
      </c>
      <c r="AG59">
        <v>164</v>
      </c>
      <c r="AH59">
        <v>1</v>
      </c>
      <c r="AI59">
        <v>86</v>
      </c>
      <c r="AJ59">
        <v>33</v>
      </c>
      <c r="AK59">
        <v>5</v>
      </c>
      <c r="AL59">
        <v>2</v>
      </c>
      <c r="AM59">
        <v>37</v>
      </c>
      <c r="AN59">
        <v>98</v>
      </c>
      <c r="AO59">
        <v>194</v>
      </c>
      <c r="AP59">
        <v>14.8</v>
      </c>
      <c r="AQ59" s="117">
        <v>1</v>
      </c>
      <c r="AR59" s="113">
        <v>0</v>
      </c>
      <c r="AS59" s="118">
        <v>1</v>
      </c>
      <c r="AT59">
        <v>1</v>
      </c>
      <c r="AU59">
        <v>0.97065569166405385</v>
      </c>
      <c r="AV59" s="117">
        <v>0.97065569166405385</v>
      </c>
      <c r="AW59" s="118">
        <v>2.9344308335946145E-2</v>
      </c>
      <c r="AX59" s="117">
        <v>-2.9783465062370652E-2</v>
      </c>
      <c r="AY59" s="118">
        <v>100</v>
      </c>
      <c r="AZ59">
        <v>3.0231428701190038E-2</v>
      </c>
      <c r="CF59">
        <v>0.586034542005336</v>
      </c>
      <c r="CG59">
        <v>0</v>
      </c>
      <c r="CH59">
        <v>1</v>
      </c>
      <c r="CI59">
        <v>33</v>
      </c>
      <c r="CJ59">
        <v>22</v>
      </c>
      <c r="CK59">
        <v>0.38888888888888884</v>
      </c>
      <c r="CL59">
        <v>0.77083333333333337</v>
      </c>
      <c r="CM59">
        <v>0</v>
      </c>
    </row>
    <row r="60" spans="1:91" x14ac:dyDescent="0.3">
      <c r="A60" s="129">
        <v>1</v>
      </c>
      <c r="B60" s="131">
        <v>1</v>
      </c>
      <c r="C60" s="170">
        <v>2.9</v>
      </c>
      <c r="D60" s="171">
        <v>76</v>
      </c>
      <c r="E60" s="130">
        <v>5</v>
      </c>
      <c r="F60" s="203">
        <v>0.81899999999999995</v>
      </c>
      <c r="G60" s="130">
        <v>266</v>
      </c>
      <c r="H60" s="130">
        <v>4</v>
      </c>
      <c r="I60" s="130">
        <v>92</v>
      </c>
      <c r="J60" s="130">
        <v>52</v>
      </c>
      <c r="K60" s="130">
        <v>18</v>
      </c>
      <c r="L60" s="130">
        <v>5</v>
      </c>
      <c r="M60" s="204">
        <v>34</v>
      </c>
      <c r="N60" s="171">
        <v>87</v>
      </c>
      <c r="O60" s="172">
        <v>186</v>
      </c>
      <c r="P60" s="170">
        <v>17.100000000000001</v>
      </c>
      <c r="Q60" s="130">
        <v>0</v>
      </c>
      <c r="R60" s="208"/>
      <c r="S60" s="208"/>
      <c r="T60" s="208"/>
      <c r="U60" s="208"/>
      <c r="V60" s="208"/>
      <c r="W60" s="208"/>
      <c r="X60" s="208"/>
      <c r="Y60" s="208"/>
      <c r="Z60" s="208"/>
      <c r="AA60">
        <v>0</v>
      </c>
      <c r="AB60">
        <v>0</v>
      </c>
      <c r="AC60">
        <v>3.6</v>
      </c>
      <c r="AD60">
        <v>96</v>
      </c>
      <c r="AE60">
        <v>1</v>
      </c>
      <c r="AF60">
        <v>0.83099999999999996</v>
      </c>
      <c r="AG60">
        <v>199</v>
      </c>
      <c r="AH60">
        <v>3</v>
      </c>
      <c r="AI60">
        <v>109</v>
      </c>
      <c r="AJ60">
        <v>44</v>
      </c>
      <c r="AK60">
        <v>10</v>
      </c>
      <c r="AL60">
        <v>4</v>
      </c>
      <c r="AM60">
        <v>24</v>
      </c>
      <c r="AN60">
        <v>65</v>
      </c>
      <c r="AO60">
        <v>168</v>
      </c>
      <c r="AP60">
        <v>11.4</v>
      </c>
      <c r="AQ60" s="117">
        <v>1</v>
      </c>
      <c r="AR60" s="113">
        <v>0</v>
      </c>
      <c r="AS60" s="118">
        <v>1</v>
      </c>
      <c r="AT60">
        <v>1</v>
      </c>
      <c r="AU60">
        <v>0.90983406817869905</v>
      </c>
      <c r="AV60" s="117">
        <v>0.90983406817869905</v>
      </c>
      <c r="AW60" s="118">
        <v>9.0165931821300949E-2</v>
      </c>
      <c r="AX60" s="117">
        <v>-9.4493038758455744E-2</v>
      </c>
      <c r="AY60" s="118">
        <v>100</v>
      </c>
      <c r="AZ60">
        <v>9.9101511995252745E-2</v>
      </c>
      <c r="CF60">
        <v>0.58782944809894733</v>
      </c>
      <c r="CG60">
        <v>0</v>
      </c>
      <c r="CH60">
        <v>1</v>
      </c>
      <c r="CI60">
        <v>33</v>
      </c>
      <c r="CJ60">
        <v>23</v>
      </c>
      <c r="CK60">
        <v>0.38888888888888884</v>
      </c>
      <c r="CL60">
        <v>0.76041666666666663</v>
      </c>
      <c r="CM60">
        <v>0</v>
      </c>
    </row>
    <row r="61" spans="1:91" x14ac:dyDescent="0.3">
      <c r="A61" s="129">
        <v>1</v>
      </c>
      <c r="B61" s="131">
        <v>1</v>
      </c>
      <c r="C61" s="170">
        <v>2.4</v>
      </c>
      <c r="D61" s="171">
        <v>58</v>
      </c>
      <c r="E61" s="130">
        <v>6</v>
      </c>
      <c r="F61" s="203">
        <v>1.623</v>
      </c>
      <c r="G61" s="130">
        <v>209</v>
      </c>
      <c r="H61" s="130">
        <v>1</v>
      </c>
      <c r="I61" s="130">
        <v>88</v>
      </c>
      <c r="J61" s="130">
        <v>45</v>
      </c>
      <c r="K61" s="130">
        <v>10</v>
      </c>
      <c r="L61" s="130">
        <v>3</v>
      </c>
      <c r="M61" s="204">
        <v>38</v>
      </c>
      <c r="N61" s="171">
        <v>45</v>
      </c>
      <c r="O61" s="172">
        <v>187</v>
      </c>
      <c r="P61" s="170">
        <v>15.4</v>
      </c>
      <c r="Q61" s="130">
        <v>0</v>
      </c>
      <c r="R61" s="208"/>
      <c r="S61" s="208"/>
      <c r="T61" s="208"/>
      <c r="U61" s="208"/>
      <c r="V61" s="208"/>
      <c r="W61" s="208"/>
      <c r="X61" s="208"/>
      <c r="Y61" s="208"/>
      <c r="Z61" s="208"/>
      <c r="AA61">
        <v>0</v>
      </c>
      <c r="AB61">
        <v>1</v>
      </c>
      <c r="AC61">
        <v>1.8</v>
      </c>
      <c r="AD61">
        <v>39</v>
      </c>
      <c r="AE61">
        <v>9</v>
      </c>
      <c r="AF61">
        <v>0.10299999999999999</v>
      </c>
      <c r="AG61">
        <v>89</v>
      </c>
      <c r="AH61">
        <v>5</v>
      </c>
      <c r="AI61">
        <v>135</v>
      </c>
      <c r="AJ61">
        <v>40</v>
      </c>
      <c r="AK61">
        <v>20</v>
      </c>
      <c r="AL61">
        <v>2</v>
      </c>
      <c r="AM61">
        <v>47</v>
      </c>
      <c r="AN61">
        <v>16</v>
      </c>
      <c r="AO61">
        <v>176</v>
      </c>
      <c r="AP61">
        <v>9</v>
      </c>
      <c r="AQ61" s="117">
        <v>1</v>
      </c>
      <c r="AR61" s="113">
        <v>0</v>
      </c>
      <c r="AS61" s="118">
        <v>1</v>
      </c>
      <c r="AT61">
        <v>1</v>
      </c>
      <c r="AU61">
        <v>0.55966036143450693</v>
      </c>
      <c r="AV61" s="117">
        <v>0.55966036143450693</v>
      </c>
      <c r="AW61" s="118">
        <v>0.44033963856549307</v>
      </c>
      <c r="AX61" s="117">
        <v>-0.58042517668529237</v>
      </c>
      <c r="AY61" s="118">
        <v>100</v>
      </c>
      <c r="AZ61">
        <v>0.78679797410848606</v>
      </c>
      <c r="CF61">
        <v>0.59547053452834064</v>
      </c>
      <c r="CG61">
        <v>0</v>
      </c>
      <c r="CH61">
        <v>1</v>
      </c>
      <c r="CI61">
        <v>33</v>
      </c>
      <c r="CJ61">
        <v>24</v>
      </c>
      <c r="CK61">
        <v>0.38888888888888884</v>
      </c>
      <c r="CL61">
        <v>0.75</v>
      </c>
      <c r="CM61">
        <v>0</v>
      </c>
    </row>
    <row r="62" spans="1:91" x14ac:dyDescent="0.3">
      <c r="A62" s="129">
        <v>1</v>
      </c>
      <c r="B62" s="131">
        <v>0</v>
      </c>
      <c r="C62" s="170">
        <v>2.2000000000000002</v>
      </c>
      <c r="D62" s="171">
        <v>51</v>
      </c>
      <c r="E62" s="130">
        <v>6</v>
      </c>
      <c r="F62" s="203">
        <v>1.0840000000000001</v>
      </c>
      <c r="G62" s="130">
        <v>181</v>
      </c>
      <c r="H62" s="130">
        <v>2</v>
      </c>
      <c r="I62" s="130">
        <v>101</v>
      </c>
      <c r="J62" s="130">
        <v>53</v>
      </c>
      <c r="K62" s="130">
        <v>9</v>
      </c>
      <c r="L62" s="130">
        <v>4</v>
      </c>
      <c r="M62" s="204">
        <v>37</v>
      </c>
      <c r="N62" s="171">
        <v>33</v>
      </c>
      <c r="O62" s="172">
        <v>170</v>
      </c>
      <c r="P62" s="170">
        <v>11</v>
      </c>
      <c r="Q62" s="130">
        <v>0</v>
      </c>
      <c r="R62" s="208"/>
      <c r="S62" s="208"/>
      <c r="T62" s="208"/>
      <c r="U62" s="208"/>
      <c r="V62" s="208"/>
      <c r="W62" s="208"/>
      <c r="X62" s="208"/>
      <c r="Y62" s="208"/>
      <c r="Z62" s="208"/>
      <c r="AA62">
        <v>0</v>
      </c>
      <c r="AB62">
        <v>1</v>
      </c>
      <c r="AC62">
        <v>1.8</v>
      </c>
      <c r="AD62">
        <v>44</v>
      </c>
      <c r="AE62">
        <v>12</v>
      </c>
      <c r="AF62">
        <v>0.97399999999999998</v>
      </c>
      <c r="AG62">
        <v>117</v>
      </c>
      <c r="AH62">
        <v>3</v>
      </c>
      <c r="AI62">
        <v>96</v>
      </c>
      <c r="AJ62">
        <v>33</v>
      </c>
      <c r="AK62">
        <v>6</v>
      </c>
      <c r="AL62">
        <v>2</v>
      </c>
      <c r="AM62">
        <v>40</v>
      </c>
      <c r="AN62">
        <v>22</v>
      </c>
      <c r="AO62">
        <v>170</v>
      </c>
      <c r="AP62">
        <v>7.4</v>
      </c>
      <c r="AQ62" s="117">
        <v>0</v>
      </c>
      <c r="AR62" s="113">
        <v>1</v>
      </c>
      <c r="AS62" s="118">
        <v>1</v>
      </c>
      <c r="AT62">
        <v>0</v>
      </c>
      <c r="AU62">
        <v>0.51860620702216875</v>
      </c>
      <c r="AV62" s="117">
        <v>0.51860620702216875</v>
      </c>
      <c r="AW62" s="118">
        <v>0.48139379297783125</v>
      </c>
      <c r="AX62" s="117">
        <v>-0.7310696474058801</v>
      </c>
      <c r="AY62" s="118">
        <v>0</v>
      </c>
      <c r="AZ62">
        <v>1.0773013997836305</v>
      </c>
      <c r="CF62">
        <v>0.59792968171753647</v>
      </c>
      <c r="CG62">
        <v>0</v>
      </c>
      <c r="CH62">
        <v>1</v>
      </c>
      <c r="CI62">
        <v>33</v>
      </c>
      <c r="CJ62">
        <v>25</v>
      </c>
      <c r="CK62">
        <v>0.38888888888888884</v>
      </c>
      <c r="CL62">
        <v>0.73958333333333326</v>
      </c>
      <c r="CM62">
        <v>0</v>
      </c>
    </row>
    <row r="63" spans="1:91" x14ac:dyDescent="0.3">
      <c r="A63" s="129">
        <v>0</v>
      </c>
      <c r="B63" s="131">
        <v>0</v>
      </c>
      <c r="C63" s="170">
        <v>3</v>
      </c>
      <c r="D63" s="171">
        <v>67</v>
      </c>
      <c r="E63" s="130">
        <v>13</v>
      </c>
      <c r="F63" s="203">
        <v>1.4610000000000001</v>
      </c>
      <c r="G63" s="130">
        <v>180</v>
      </c>
      <c r="H63" s="130">
        <v>4</v>
      </c>
      <c r="I63" s="130">
        <v>91</v>
      </c>
      <c r="J63" s="130">
        <v>44</v>
      </c>
      <c r="K63" s="130">
        <v>10</v>
      </c>
      <c r="L63" s="130">
        <v>3</v>
      </c>
      <c r="M63" s="204">
        <v>40</v>
      </c>
      <c r="N63" s="171">
        <v>44</v>
      </c>
      <c r="O63" s="172">
        <v>187</v>
      </c>
      <c r="P63" s="170">
        <v>15.6</v>
      </c>
      <c r="Q63" s="130">
        <v>0</v>
      </c>
      <c r="R63" s="208"/>
      <c r="S63" s="208"/>
      <c r="T63" s="208"/>
      <c r="U63" s="208"/>
      <c r="V63" s="208"/>
      <c r="W63" s="208"/>
      <c r="X63" s="208"/>
      <c r="Y63" s="208"/>
      <c r="Z63" s="208"/>
      <c r="AA63">
        <v>0</v>
      </c>
      <c r="AB63">
        <v>1</v>
      </c>
      <c r="AC63">
        <v>1.8</v>
      </c>
      <c r="AD63">
        <v>44</v>
      </c>
      <c r="AE63">
        <v>12</v>
      </c>
      <c r="AF63">
        <v>2.3239999999999998</v>
      </c>
      <c r="AG63">
        <v>97</v>
      </c>
      <c r="AH63">
        <v>2</v>
      </c>
      <c r="AI63">
        <v>101</v>
      </c>
      <c r="AJ63">
        <v>49</v>
      </c>
      <c r="AK63">
        <v>19</v>
      </c>
      <c r="AL63">
        <v>3</v>
      </c>
      <c r="AM63">
        <v>32</v>
      </c>
      <c r="AN63">
        <v>21</v>
      </c>
      <c r="AO63">
        <v>179</v>
      </c>
      <c r="AP63">
        <v>9.4</v>
      </c>
      <c r="AQ63" s="117">
        <v>1</v>
      </c>
      <c r="AR63" s="113">
        <v>0</v>
      </c>
      <c r="AS63" s="118">
        <v>1</v>
      </c>
      <c r="AT63">
        <v>1</v>
      </c>
      <c r="AU63">
        <v>0.65064575447511686</v>
      </c>
      <c r="AV63" s="117">
        <v>0.65064575447511686</v>
      </c>
      <c r="AW63" s="118">
        <v>0.34935424552488314</v>
      </c>
      <c r="AX63" s="117">
        <v>-0.42978994083235056</v>
      </c>
      <c r="AY63" s="118">
        <v>100</v>
      </c>
      <c r="AZ63">
        <v>0.53693464242567923</v>
      </c>
      <c r="CF63">
        <v>0.60105561296312893</v>
      </c>
      <c r="CG63">
        <v>0</v>
      </c>
      <c r="CH63">
        <v>1</v>
      </c>
      <c r="CI63">
        <v>33</v>
      </c>
      <c r="CJ63">
        <v>26</v>
      </c>
      <c r="CK63">
        <v>0.38888888888888884</v>
      </c>
      <c r="CL63">
        <v>0.72916666666666674</v>
      </c>
      <c r="CM63">
        <v>0</v>
      </c>
    </row>
    <row r="64" spans="1:91" x14ac:dyDescent="0.3">
      <c r="A64" s="129">
        <v>0</v>
      </c>
      <c r="B64" s="131">
        <v>0</v>
      </c>
      <c r="C64" s="170">
        <v>1.8</v>
      </c>
      <c r="D64" s="171">
        <v>50</v>
      </c>
      <c r="E64" s="130">
        <v>3</v>
      </c>
      <c r="F64" s="203">
        <v>0.53200000000000003</v>
      </c>
      <c r="G64" s="130">
        <v>111</v>
      </c>
      <c r="H64" s="130">
        <v>2</v>
      </c>
      <c r="I64" s="130">
        <v>120</v>
      </c>
      <c r="J64" s="130">
        <v>46</v>
      </c>
      <c r="K64" s="130">
        <v>3</v>
      </c>
      <c r="L64" s="130">
        <v>4</v>
      </c>
      <c r="M64" s="204">
        <v>32</v>
      </c>
      <c r="N64" s="171">
        <v>26</v>
      </c>
      <c r="O64" s="172">
        <v>172</v>
      </c>
      <c r="P64" s="170">
        <v>7.6</v>
      </c>
      <c r="Q64" s="130">
        <v>0</v>
      </c>
      <c r="R64" s="208"/>
      <c r="S64" s="208"/>
      <c r="T64" s="208"/>
      <c r="U64" s="208"/>
      <c r="V64" s="208"/>
      <c r="W64" s="208"/>
      <c r="X64" s="208"/>
      <c r="Y64" s="208"/>
      <c r="Z64" s="208"/>
      <c r="AA64">
        <v>0</v>
      </c>
      <c r="AB64">
        <v>1</v>
      </c>
      <c r="AC64">
        <v>1.8</v>
      </c>
      <c r="AD64">
        <v>51</v>
      </c>
      <c r="AE64">
        <v>18</v>
      </c>
      <c r="AF64">
        <v>0.23100000000000001</v>
      </c>
      <c r="AG64">
        <v>109</v>
      </c>
      <c r="AH64">
        <v>5</v>
      </c>
      <c r="AI64">
        <v>111</v>
      </c>
      <c r="AJ64">
        <v>41</v>
      </c>
      <c r="AK64">
        <v>7</v>
      </c>
      <c r="AL64">
        <v>3</v>
      </c>
      <c r="AM64">
        <v>49</v>
      </c>
      <c r="AN64">
        <v>29</v>
      </c>
      <c r="AO64">
        <v>165</v>
      </c>
      <c r="AP64">
        <v>7.5</v>
      </c>
      <c r="AQ64" s="117">
        <v>1</v>
      </c>
      <c r="AR64" s="113">
        <v>0</v>
      </c>
      <c r="AS64" s="118">
        <v>1</v>
      </c>
      <c r="AT64">
        <v>1</v>
      </c>
      <c r="AU64">
        <v>0.33525756177247334</v>
      </c>
      <c r="AV64" s="117">
        <v>0.33525756177247334</v>
      </c>
      <c r="AW64" s="118">
        <v>0.66474243822752666</v>
      </c>
      <c r="AX64" s="117">
        <v>-1.0928562014521332</v>
      </c>
      <c r="AY64" s="118">
        <v>0</v>
      </c>
      <c r="AZ64">
        <v>1.9827813419422953</v>
      </c>
      <c r="CF64">
        <v>0.60135256479905419</v>
      </c>
      <c r="CG64">
        <v>0</v>
      </c>
      <c r="CH64">
        <v>1</v>
      </c>
      <c r="CI64">
        <v>33</v>
      </c>
      <c r="CJ64">
        <v>27</v>
      </c>
      <c r="CK64">
        <v>0.38888888888888884</v>
      </c>
      <c r="CL64">
        <v>0.71875</v>
      </c>
      <c r="CM64">
        <v>1.3310185185185164E-2</v>
      </c>
    </row>
    <row r="65" spans="1:91" x14ac:dyDescent="0.3">
      <c r="A65" s="129">
        <v>1</v>
      </c>
      <c r="B65" s="131">
        <v>1</v>
      </c>
      <c r="C65" s="170">
        <v>2.4</v>
      </c>
      <c r="D65" s="171">
        <v>58</v>
      </c>
      <c r="E65" s="130">
        <v>2</v>
      </c>
      <c r="F65" s="203">
        <v>1.3360000000000001</v>
      </c>
      <c r="G65" s="130">
        <v>150</v>
      </c>
      <c r="H65" s="130">
        <v>2</v>
      </c>
      <c r="I65" s="130">
        <v>98</v>
      </c>
      <c r="J65" s="130">
        <v>38</v>
      </c>
      <c r="K65" s="130">
        <v>9</v>
      </c>
      <c r="L65" s="130">
        <v>2</v>
      </c>
      <c r="M65" s="204">
        <v>47</v>
      </c>
      <c r="N65" s="171">
        <v>41</v>
      </c>
      <c r="O65" s="172">
        <v>183</v>
      </c>
      <c r="P65" s="170">
        <v>11.4</v>
      </c>
      <c r="Q65" s="130">
        <v>0</v>
      </c>
      <c r="R65" s="208"/>
      <c r="S65" s="208"/>
      <c r="T65" s="208"/>
      <c r="U65" s="208"/>
      <c r="V65" s="208"/>
      <c r="W65" s="208"/>
      <c r="X65" s="208"/>
      <c r="Y65" s="208"/>
      <c r="Z65" s="208"/>
      <c r="AA65">
        <v>0</v>
      </c>
      <c r="AB65">
        <v>1</v>
      </c>
      <c r="AC65">
        <v>1.9</v>
      </c>
      <c r="AD65">
        <v>49</v>
      </c>
      <c r="AE65">
        <v>4</v>
      </c>
      <c r="AF65">
        <v>0.124</v>
      </c>
      <c r="AG65">
        <v>77</v>
      </c>
      <c r="AH65">
        <v>3</v>
      </c>
      <c r="AI65">
        <v>150</v>
      </c>
      <c r="AJ65">
        <v>29</v>
      </c>
      <c r="AK65">
        <v>10</v>
      </c>
      <c r="AL65">
        <v>1</v>
      </c>
      <c r="AM65">
        <v>32</v>
      </c>
      <c r="AN65">
        <v>24</v>
      </c>
      <c r="AO65">
        <v>175</v>
      </c>
      <c r="AP65">
        <v>8.3000000000000007</v>
      </c>
      <c r="AQ65" s="117">
        <v>0</v>
      </c>
      <c r="AR65" s="113">
        <v>1</v>
      </c>
      <c r="AS65" s="118">
        <v>1</v>
      </c>
      <c r="AT65">
        <v>0</v>
      </c>
      <c r="AU65">
        <v>0.55720602586577284</v>
      </c>
      <c r="AV65" s="117">
        <v>0.55720602586577284</v>
      </c>
      <c r="AW65" s="118">
        <v>0.44279397413422716</v>
      </c>
      <c r="AX65" s="117">
        <v>-0.81465068678987484</v>
      </c>
      <c r="AY65" s="118">
        <v>0</v>
      </c>
      <c r="AZ65">
        <v>1.2583866502592991</v>
      </c>
      <c r="CF65">
        <v>0.60666241284383149</v>
      </c>
      <c r="CG65">
        <v>1</v>
      </c>
      <c r="CH65">
        <v>0</v>
      </c>
      <c r="CI65">
        <v>34</v>
      </c>
      <c r="CJ65">
        <v>27</v>
      </c>
      <c r="CK65">
        <v>0.37037037037037035</v>
      </c>
      <c r="CL65">
        <v>0.71875</v>
      </c>
      <c r="CM65">
        <v>0</v>
      </c>
    </row>
    <row r="66" spans="1:91" x14ac:dyDescent="0.3">
      <c r="A66" s="129">
        <v>1</v>
      </c>
      <c r="B66" s="131">
        <v>1</v>
      </c>
      <c r="C66" s="170">
        <v>3.6</v>
      </c>
      <c r="D66" s="171">
        <v>89</v>
      </c>
      <c r="E66" s="130">
        <v>8</v>
      </c>
      <c r="F66" s="203">
        <v>1.018</v>
      </c>
      <c r="G66" s="130">
        <v>348</v>
      </c>
      <c r="H66" s="130">
        <v>0</v>
      </c>
      <c r="I66" s="130">
        <v>98</v>
      </c>
      <c r="J66" s="130">
        <v>36</v>
      </c>
      <c r="K66" s="130">
        <v>12</v>
      </c>
      <c r="L66" s="130">
        <v>1</v>
      </c>
      <c r="M66" s="204">
        <v>40</v>
      </c>
      <c r="N66" s="171">
        <v>57</v>
      </c>
      <c r="O66" s="172">
        <v>195</v>
      </c>
      <c r="P66" s="170">
        <v>23.5</v>
      </c>
      <c r="Q66" s="130">
        <v>1</v>
      </c>
      <c r="R66" s="208"/>
      <c r="S66" s="208"/>
      <c r="T66" s="208"/>
      <c r="U66" s="208"/>
      <c r="V66" s="208"/>
      <c r="W66" s="208"/>
      <c r="X66" s="208"/>
      <c r="Y66" s="208"/>
      <c r="Z66" s="208"/>
      <c r="AA66">
        <v>0</v>
      </c>
      <c r="AB66">
        <v>1</v>
      </c>
      <c r="AC66">
        <v>1.9</v>
      </c>
      <c r="AD66">
        <v>51</v>
      </c>
      <c r="AE66">
        <v>2</v>
      </c>
      <c r="AF66">
        <v>0.41699999999999998</v>
      </c>
      <c r="AG66">
        <v>121</v>
      </c>
      <c r="AH66">
        <v>3</v>
      </c>
      <c r="AI66">
        <v>123</v>
      </c>
      <c r="AJ66">
        <v>36</v>
      </c>
      <c r="AK66">
        <v>8</v>
      </c>
      <c r="AL66">
        <v>2</v>
      </c>
      <c r="AM66">
        <v>33</v>
      </c>
      <c r="AN66">
        <v>32</v>
      </c>
      <c r="AO66">
        <v>167</v>
      </c>
      <c r="AP66">
        <v>8</v>
      </c>
      <c r="AQ66" s="117">
        <v>0</v>
      </c>
      <c r="AR66" s="113">
        <v>1</v>
      </c>
      <c r="AS66" s="118">
        <v>1</v>
      </c>
      <c r="AT66">
        <v>0</v>
      </c>
      <c r="AU66">
        <v>0.34653777834690652</v>
      </c>
      <c r="AV66" s="117">
        <v>0.34653777834690652</v>
      </c>
      <c r="AW66" s="118">
        <v>0.65346222165309342</v>
      </c>
      <c r="AX66" s="117">
        <v>-0.42547055684198848</v>
      </c>
      <c r="AY66" s="118">
        <v>100</v>
      </c>
      <c r="AZ66">
        <v>0.53031034827117318</v>
      </c>
      <c r="CF66">
        <v>0.6149620131768353</v>
      </c>
      <c r="CG66">
        <v>0</v>
      </c>
      <c r="CH66">
        <v>1</v>
      </c>
      <c r="CI66">
        <v>34</v>
      </c>
      <c r="CJ66">
        <v>28</v>
      </c>
      <c r="CK66">
        <v>0.37037037037037035</v>
      </c>
      <c r="CL66">
        <v>0.70833333333333326</v>
      </c>
      <c r="CM66">
        <v>1.3117283950617262E-2</v>
      </c>
    </row>
    <row r="67" spans="1:91" x14ac:dyDescent="0.3">
      <c r="A67" s="129">
        <v>1</v>
      </c>
      <c r="B67" s="131">
        <v>0</v>
      </c>
      <c r="C67" s="170">
        <v>3.2</v>
      </c>
      <c r="D67" s="171">
        <v>76</v>
      </c>
      <c r="E67" s="130">
        <v>19</v>
      </c>
      <c r="F67" s="203">
        <v>4.2999999999999997E-2</v>
      </c>
      <c r="G67" s="130">
        <v>214</v>
      </c>
      <c r="H67" s="130">
        <v>2</v>
      </c>
      <c r="I67" s="130">
        <v>98</v>
      </c>
      <c r="J67" s="130">
        <v>42</v>
      </c>
      <c r="K67" s="130">
        <v>3</v>
      </c>
      <c r="L67" s="130">
        <v>3</v>
      </c>
      <c r="M67" s="204">
        <v>43</v>
      </c>
      <c r="N67" s="171">
        <v>59</v>
      </c>
      <c r="O67" s="172">
        <v>166</v>
      </c>
      <c r="P67" s="170">
        <v>12.4</v>
      </c>
      <c r="Q67" s="130">
        <v>1</v>
      </c>
      <c r="R67" s="208"/>
      <c r="S67" s="208"/>
      <c r="T67" s="208"/>
      <c r="U67" s="208"/>
      <c r="V67" s="208"/>
      <c r="W67" s="208"/>
      <c r="X67" s="208"/>
      <c r="Y67" s="208"/>
      <c r="Z67" s="208"/>
      <c r="AA67">
        <v>0</v>
      </c>
      <c r="AB67">
        <v>1</v>
      </c>
      <c r="AC67">
        <v>1.9</v>
      </c>
      <c r="AD67">
        <v>53</v>
      </c>
      <c r="AE67">
        <v>13</v>
      </c>
      <c r="AF67">
        <v>0.84</v>
      </c>
      <c r="AG67">
        <v>99</v>
      </c>
      <c r="AH67">
        <v>3</v>
      </c>
      <c r="AI67">
        <v>110</v>
      </c>
      <c r="AJ67">
        <v>36</v>
      </c>
      <c r="AK67">
        <v>9</v>
      </c>
      <c r="AL67">
        <v>2</v>
      </c>
      <c r="AM67">
        <v>41</v>
      </c>
      <c r="AN67">
        <v>30</v>
      </c>
      <c r="AO67">
        <v>176</v>
      </c>
      <c r="AP67">
        <v>9</v>
      </c>
      <c r="AQ67" s="117">
        <v>1</v>
      </c>
      <c r="AR67" s="113">
        <v>0</v>
      </c>
      <c r="AS67" s="118">
        <v>1</v>
      </c>
      <c r="AT67">
        <v>1</v>
      </c>
      <c r="AU67">
        <v>0.56156765628754057</v>
      </c>
      <c r="AV67" s="117">
        <v>0.56156765628754057</v>
      </c>
      <c r="AW67" s="118">
        <v>0.43843234371245943</v>
      </c>
      <c r="AX67" s="117">
        <v>-0.57702302000961336</v>
      </c>
      <c r="AY67" s="118">
        <v>100</v>
      </c>
      <c r="AZ67">
        <v>0.78072933653423959</v>
      </c>
      <c r="CF67">
        <v>0.62843790401126487</v>
      </c>
      <c r="CG67">
        <v>1</v>
      </c>
      <c r="CH67">
        <v>0</v>
      </c>
      <c r="CI67">
        <v>35</v>
      </c>
      <c r="CJ67">
        <v>28</v>
      </c>
      <c r="CK67">
        <v>0.35185185185185186</v>
      </c>
      <c r="CL67">
        <v>0.70833333333333326</v>
      </c>
      <c r="CM67">
        <v>0</v>
      </c>
    </row>
    <row r="68" spans="1:91" x14ac:dyDescent="0.3">
      <c r="A68" s="129">
        <v>1</v>
      </c>
      <c r="B68" s="131">
        <v>1</v>
      </c>
      <c r="C68" s="170">
        <v>2.7</v>
      </c>
      <c r="D68" s="171">
        <v>71</v>
      </c>
      <c r="E68" s="130">
        <v>5</v>
      </c>
      <c r="F68" s="203">
        <v>1.28</v>
      </c>
      <c r="G68" s="130">
        <v>141</v>
      </c>
      <c r="H68" s="130">
        <v>2</v>
      </c>
      <c r="I68" s="130">
        <v>96</v>
      </c>
      <c r="J68" s="130">
        <v>28</v>
      </c>
      <c r="K68" s="130">
        <v>9</v>
      </c>
      <c r="L68" s="130">
        <v>1</v>
      </c>
      <c r="M68" s="204">
        <v>37</v>
      </c>
      <c r="N68" s="171">
        <v>54</v>
      </c>
      <c r="O68" s="172">
        <v>186</v>
      </c>
      <c r="P68" s="170">
        <v>13.4</v>
      </c>
      <c r="Q68" s="130">
        <v>0</v>
      </c>
      <c r="R68" s="208"/>
      <c r="S68" s="208"/>
      <c r="T68" s="208"/>
      <c r="U68" s="208"/>
      <c r="V68" s="208"/>
      <c r="W68" s="208"/>
      <c r="X68" s="208"/>
      <c r="Y68" s="208"/>
      <c r="Z68" s="208"/>
      <c r="AA68">
        <v>0</v>
      </c>
      <c r="AB68">
        <v>1</v>
      </c>
      <c r="AC68">
        <v>1.9</v>
      </c>
      <c r="AD68">
        <v>55</v>
      </c>
      <c r="AE68">
        <v>4</v>
      </c>
      <c r="AF68">
        <v>1.3839999999999999</v>
      </c>
      <c r="AG68">
        <v>33</v>
      </c>
      <c r="AH68">
        <v>2</v>
      </c>
      <c r="AI68">
        <v>100</v>
      </c>
      <c r="AJ68">
        <v>27</v>
      </c>
      <c r="AK68">
        <v>10</v>
      </c>
      <c r="AL68">
        <v>1</v>
      </c>
      <c r="AM68">
        <v>34</v>
      </c>
      <c r="AN68">
        <v>94</v>
      </c>
      <c r="AO68">
        <v>192</v>
      </c>
      <c r="AP68">
        <v>9.6999999999999993</v>
      </c>
      <c r="AQ68" s="117">
        <v>1</v>
      </c>
      <c r="AR68" s="113">
        <v>0</v>
      </c>
      <c r="AS68" s="118">
        <v>1</v>
      </c>
      <c r="AT68">
        <v>1</v>
      </c>
      <c r="AU68">
        <v>0.86335117298473396</v>
      </c>
      <c r="AV68" s="117">
        <v>0.86335117298473396</v>
      </c>
      <c r="AW68" s="118">
        <v>0.13664882701526604</v>
      </c>
      <c r="AX68" s="117">
        <v>-0.14693374948127336</v>
      </c>
      <c r="AY68" s="118">
        <v>100</v>
      </c>
      <c r="AZ68">
        <v>0.15827722402096314</v>
      </c>
      <c r="CF68">
        <v>0.6382741845500538</v>
      </c>
      <c r="CG68">
        <v>0</v>
      </c>
      <c r="CH68">
        <v>1</v>
      </c>
      <c r="CI68">
        <v>35</v>
      </c>
      <c r="CJ68">
        <v>29</v>
      </c>
      <c r="CK68">
        <v>0.35185185185185186</v>
      </c>
      <c r="CL68">
        <v>0.69791666666666674</v>
      </c>
      <c r="CM68">
        <v>0</v>
      </c>
    </row>
    <row r="69" spans="1:91" x14ac:dyDescent="0.3">
      <c r="A69" s="129">
        <v>0</v>
      </c>
      <c r="B69" s="131">
        <v>0</v>
      </c>
      <c r="C69" s="170">
        <v>2.5</v>
      </c>
      <c r="D69" s="171">
        <v>63</v>
      </c>
      <c r="E69" s="130">
        <v>12</v>
      </c>
      <c r="F69" s="203">
        <v>0.61199999999999999</v>
      </c>
      <c r="G69" s="130">
        <v>148</v>
      </c>
      <c r="H69" s="130">
        <v>3</v>
      </c>
      <c r="I69" s="130">
        <v>116</v>
      </c>
      <c r="J69" s="130">
        <v>35</v>
      </c>
      <c r="K69" s="130">
        <v>10</v>
      </c>
      <c r="L69" s="130">
        <v>2</v>
      </c>
      <c r="M69" s="204">
        <v>39</v>
      </c>
      <c r="N69" s="171">
        <v>42</v>
      </c>
      <c r="O69" s="172">
        <v>185</v>
      </c>
      <c r="P69" s="170">
        <v>13.8</v>
      </c>
      <c r="Q69" s="130">
        <v>1</v>
      </c>
      <c r="R69" s="208"/>
      <c r="S69" s="208"/>
      <c r="T69" s="208"/>
      <c r="U69" s="208"/>
      <c r="V69" s="208"/>
      <c r="W69" s="208"/>
      <c r="X69" s="208"/>
      <c r="Y69" s="208"/>
      <c r="Z69" s="208"/>
      <c r="AA69">
        <v>0</v>
      </c>
      <c r="AB69">
        <v>1</v>
      </c>
      <c r="AC69">
        <v>2</v>
      </c>
      <c r="AD69">
        <v>50</v>
      </c>
      <c r="AE69">
        <v>11</v>
      </c>
      <c r="AF69">
        <v>1.5449999999999999</v>
      </c>
      <c r="AG69">
        <v>102</v>
      </c>
      <c r="AH69">
        <v>3</v>
      </c>
      <c r="AI69">
        <v>110</v>
      </c>
      <c r="AJ69">
        <v>41</v>
      </c>
      <c r="AK69">
        <v>10</v>
      </c>
      <c r="AL69">
        <v>3</v>
      </c>
      <c r="AM69">
        <v>41</v>
      </c>
      <c r="AN69">
        <v>28</v>
      </c>
      <c r="AO69">
        <v>169</v>
      </c>
      <c r="AP69">
        <v>9.4</v>
      </c>
      <c r="AQ69" s="117">
        <v>1</v>
      </c>
      <c r="AR69" s="113">
        <v>0</v>
      </c>
      <c r="AS69" s="118">
        <v>1</v>
      </c>
      <c r="AT69">
        <v>1</v>
      </c>
      <c r="AU69">
        <v>0.33666615177722103</v>
      </c>
      <c r="AV69" s="117">
        <v>0.33666615177722103</v>
      </c>
      <c r="AW69" s="118">
        <v>0.66333384822277897</v>
      </c>
      <c r="AX69" s="117">
        <v>-1.0886634871907022</v>
      </c>
      <c r="AY69" s="118">
        <v>0</v>
      </c>
      <c r="AZ69">
        <v>1.9703015724067225</v>
      </c>
      <c r="CF69">
        <v>0.64407591169161427</v>
      </c>
      <c r="CG69">
        <v>0</v>
      </c>
      <c r="CH69">
        <v>1</v>
      </c>
      <c r="CI69">
        <v>35</v>
      </c>
      <c r="CJ69">
        <v>30</v>
      </c>
      <c r="CK69">
        <v>0.35185185185185186</v>
      </c>
      <c r="CL69">
        <v>0.6875</v>
      </c>
      <c r="CM69">
        <v>0</v>
      </c>
    </row>
    <row r="70" spans="1:91" x14ac:dyDescent="0.3">
      <c r="A70" s="129">
        <v>1</v>
      </c>
      <c r="B70" s="131">
        <v>0</v>
      </c>
      <c r="C70" s="170">
        <v>2.2999999999999998</v>
      </c>
      <c r="D70" s="171">
        <v>55</v>
      </c>
      <c r="E70" s="130">
        <v>3</v>
      </c>
      <c r="F70" s="203">
        <v>0.73899999999999999</v>
      </c>
      <c r="G70" s="130">
        <v>146</v>
      </c>
      <c r="H70" s="130">
        <v>3</v>
      </c>
      <c r="I70" s="130">
        <v>114</v>
      </c>
      <c r="J70" s="130">
        <v>43</v>
      </c>
      <c r="K70" s="130">
        <v>11</v>
      </c>
      <c r="L70" s="130">
        <v>3</v>
      </c>
      <c r="M70" s="204">
        <v>28</v>
      </c>
      <c r="N70" s="171">
        <v>35</v>
      </c>
      <c r="O70" s="172">
        <v>175</v>
      </c>
      <c r="P70" s="170">
        <v>11.6</v>
      </c>
      <c r="Q70" s="130">
        <v>1</v>
      </c>
      <c r="R70" s="208"/>
      <c r="S70" s="208"/>
      <c r="T70" s="208"/>
      <c r="U70" s="208"/>
      <c r="V70" s="208"/>
      <c r="W70" s="208"/>
      <c r="X70" s="208"/>
      <c r="Y70" s="208"/>
      <c r="Z70" s="208"/>
      <c r="AA70">
        <v>0</v>
      </c>
      <c r="AB70">
        <v>1</v>
      </c>
      <c r="AC70">
        <v>2</v>
      </c>
      <c r="AD70">
        <v>53</v>
      </c>
      <c r="AE70">
        <v>19</v>
      </c>
      <c r="AF70">
        <v>1.2949999999999999</v>
      </c>
      <c r="AG70">
        <v>110</v>
      </c>
      <c r="AH70">
        <v>1</v>
      </c>
      <c r="AI70">
        <v>88</v>
      </c>
      <c r="AJ70">
        <v>40</v>
      </c>
      <c r="AK70">
        <v>8</v>
      </c>
      <c r="AL70">
        <v>3</v>
      </c>
      <c r="AM70">
        <v>49</v>
      </c>
      <c r="AN70">
        <v>31</v>
      </c>
      <c r="AO70">
        <v>182</v>
      </c>
      <c r="AP70">
        <v>9.5</v>
      </c>
      <c r="AQ70" s="117">
        <v>1</v>
      </c>
      <c r="AR70" s="113">
        <v>0</v>
      </c>
      <c r="AS70" s="118">
        <v>1</v>
      </c>
      <c r="AT70">
        <v>1</v>
      </c>
      <c r="AU70">
        <v>0.41914669373144886</v>
      </c>
      <c r="AV70" s="117">
        <v>0.41914669373144886</v>
      </c>
      <c r="AW70" s="118">
        <v>0.58085330626855114</v>
      </c>
      <c r="AX70" s="117">
        <v>-0.86953431596123421</v>
      </c>
      <c r="AY70" s="118">
        <v>0</v>
      </c>
      <c r="AZ70">
        <v>1.385799566012345</v>
      </c>
      <c r="CF70">
        <v>0.64429453797425607</v>
      </c>
      <c r="CG70">
        <v>0</v>
      </c>
      <c r="CH70">
        <v>1</v>
      </c>
      <c r="CI70">
        <v>35</v>
      </c>
      <c r="CJ70">
        <v>31</v>
      </c>
      <c r="CK70">
        <v>0.35185185185185186</v>
      </c>
      <c r="CL70">
        <v>0.67708333333333326</v>
      </c>
      <c r="CM70">
        <v>0</v>
      </c>
    </row>
    <row r="71" spans="1:91" x14ac:dyDescent="0.3">
      <c r="A71" s="129">
        <v>1</v>
      </c>
      <c r="B71" s="131">
        <v>0</v>
      </c>
      <c r="C71" s="170">
        <v>2.6</v>
      </c>
      <c r="D71" s="171">
        <v>56</v>
      </c>
      <c r="E71" s="130">
        <v>2</v>
      </c>
      <c r="F71" s="203">
        <v>1.1419999999999999</v>
      </c>
      <c r="G71" s="130">
        <v>199</v>
      </c>
      <c r="H71" s="130">
        <v>2</v>
      </c>
      <c r="I71" s="130">
        <v>98</v>
      </c>
      <c r="J71" s="130">
        <v>35</v>
      </c>
      <c r="K71" s="130">
        <v>8</v>
      </c>
      <c r="L71" s="130">
        <v>2</v>
      </c>
      <c r="M71" s="204">
        <v>30</v>
      </c>
      <c r="N71" s="171">
        <v>37</v>
      </c>
      <c r="O71" s="172">
        <v>170</v>
      </c>
      <c r="P71" s="170">
        <v>11.8</v>
      </c>
      <c r="Q71" s="130">
        <v>1</v>
      </c>
      <c r="R71" s="208"/>
      <c r="S71" s="208"/>
      <c r="T71" s="208"/>
      <c r="U71" s="208"/>
      <c r="V71" s="208"/>
      <c r="W71" s="208"/>
      <c r="X71" s="208"/>
      <c r="Y71" s="208"/>
      <c r="Z71" s="208"/>
      <c r="AA71">
        <v>0</v>
      </c>
      <c r="AB71">
        <v>1</v>
      </c>
      <c r="AC71">
        <v>2.1</v>
      </c>
      <c r="AD71">
        <v>51</v>
      </c>
      <c r="AE71">
        <v>5</v>
      </c>
      <c r="AF71">
        <v>0.63600000000000001</v>
      </c>
      <c r="AG71">
        <v>118</v>
      </c>
      <c r="AH71">
        <v>3</v>
      </c>
      <c r="AI71">
        <v>112</v>
      </c>
      <c r="AJ71">
        <v>32</v>
      </c>
      <c r="AK71">
        <v>10</v>
      </c>
      <c r="AL71">
        <v>2</v>
      </c>
      <c r="AM71">
        <v>35</v>
      </c>
      <c r="AN71">
        <v>26</v>
      </c>
      <c r="AO71">
        <v>180</v>
      </c>
      <c r="AP71">
        <v>10.4</v>
      </c>
      <c r="AQ71" s="117">
        <v>1</v>
      </c>
      <c r="AR71" s="113">
        <v>0</v>
      </c>
      <c r="AS71" s="118">
        <v>1</v>
      </c>
      <c r="AT71">
        <v>1</v>
      </c>
      <c r="AU71">
        <v>0.58106177424734951</v>
      </c>
      <c r="AV71" s="117">
        <v>0.58106177424734951</v>
      </c>
      <c r="AW71" s="118">
        <v>0.41893822575265049</v>
      </c>
      <c r="AX71" s="117">
        <v>-0.54289820377645726</v>
      </c>
      <c r="AY71" s="118">
        <v>100</v>
      </c>
      <c r="AZ71">
        <v>0.7209874135935066</v>
      </c>
      <c r="CF71">
        <v>0.6504237143082332</v>
      </c>
      <c r="CG71">
        <v>0</v>
      </c>
      <c r="CH71">
        <v>1</v>
      </c>
      <c r="CI71">
        <v>35</v>
      </c>
      <c r="CJ71">
        <v>32</v>
      </c>
      <c r="CK71">
        <v>0.35185185185185186</v>
      </c>
      <c r="CL71">
        <v>0.66666666666666674</v>
      </c>
      <c r="CM71">
        <v>0</v>
      </c>
    </row>
    <row r="72" spans="1:91" x14ac:dyDescent="0.3">
      <c r="A72" s="129">
        <v>0</v>
      </c>
      <c r="B72" s="131">
        <v>1</v>
      </c>
      <c r="C72" s="170">
        <v>2.6</v>
      </c>
      <c r="D72" s="171">
        <v>57</v>
      </c>
      <c r="E72" s="130">
        <v>7</v>
      </c>
      <c r="F72" s="203">
        <v>1.476</v>
      </c>
      <c r="G72" s="130">
        <v>171</v>
      </c>
      <c r="H72" s="130">
        <v>1</v>
      </c>
      <c r="I72" s="130">
        <v>91</v>
      </c>
      <c r="J72" s="130">
        <v>28</v>
      </c>
      <c r="K72" s="130">
        <v>8</v>
      </c>
      <c r="L72" s="130">
        <v>2</v>
      </c>
      <c r="M72" s="204">
        <v>47</v>
      </c>
      <c r="N72" s="171">
        <v>41</v>
      </c>
      <c r="O72" s="172">
        <v>181</v>
      </c>
      <c r="P72" s="170">
        <v>12.4</v>
      </c>
      <c r="Q72" s="130">
        <v>1</v>
      </c>
      <c r="R72" s="208"/>
      <c r="S72" s="208"/>
      <c r="T72" s="208"/>
      <c r="U72" s="208"/>
      <c r="V72" s="208"/>
      <c r="W72" s="208"/>
      <c r="X72" s="208"/>
      <c r="Y72" s="208"/>
      <c r="Z72" s="208"/>
      <c r="AA72">
        <v>0</v>
      </c>
      <c r="AB72">
        <v>1</v>
      </c>
      <c r="AC72">
        <v>2.1</v>
      </c>
      <c r="AD72">
        <v>55</v>
      </c>
      <c r="AE72">
        <v>16</v>
      </c>
      <c r="AF72">
        <v>6.5000000000000002E-2</v>
      </c>
      <c r="AG72">
        <v>154</v>
      </c>
      <c r="AH72">
        <v>3</v>
      </c>
      <c r="AI72">
        <v>75</v>
      </c>
      <c r="AJ72">
        <v>42</v>
      </c>
      <c r="AK72">
        <v>13</v>
      </c>
      <c r="AL72">
        <v>2</v>
      </c>
      <c r="AM72">
        <v>34</v>
      </c>
      <c r="AN72">
        <v>34</v>
      </c>
      <c r="AO72">
        <v>165</v>
      </c>
      <c r="AP72">
        <v>9.1999999999999993</v>
      </c>
      <c r="AQ72" s="117">
        <v>0</v>
      </c>
      <c r="AR72" s="113">
        <v>1</v>
      </c>
      <c r="AS72" s="118">
        <v>1</v>
      </c>
      <c r="AT72">
        <v>0</v>
      </c>
      <c r="AU72">
        <v>0.36063834139374562</v>
      </c>
      <c r="AV72" s="117">
        <v>0.36063834139374562</v>
      </c>
      <c r="AW72" s="118">
        <v>0.63936165860625438</v>
      </c>
      <c r="AX72" s="117">
        <v>-0.44728500879892896</v>
      </c>
      <c r="AY72" s="118">
        <v>100</v>
      </c>
      <c r="AZ72">
        <v>0.56406000663208644</v>
      </c>
      <c r="CF72">
        <v>0.65061863073788229</v>
      </c>
      <c r="CG72">
        <v>0</v>
      </c>
      <c r="CH72">
        <v>1</v>
      </c>
      <c r="CI72">
        <v>35</v>
      </c>
      <c r="CJ72">
        <v>33</v>
      </c>
      <c r="CK72">
        <v>0.35185185185185186</v>
      </c>
      <c r="CL72">
        <v>0.65625</v>
      </c>
      <c r="CM72">
        <v>0</v>
      </c>
    </row>
    <row r="73" spans="1:91" x14ac:dyDescent="0.3">
      <c r="A73" s="129">
        <v>0</v>
      </c>
      <c r="B73" s="131">
        <v>0</v>
      </c>
      <c r="C73" s="170">
        <v>3.3</v>
      </c>
      <c r="D73" s="171">
        <v>79</v>
      </c>
      <c r="E73" s="130">
        <v>2</v>
      </c>
      <c r="F73" s="203">
        <v>0.54600000000000004</v>
      </c>
      <c r="G73" s="130">
        <v>122</v>
      </c>
      <c r="H73" s="130">
        <v>4</v>
      </c>
      <c r="I73" s="130">
        <v>129</v>
      </c>
      <c r="J73" s="130">
        <v>56</v>
      </c>
      <c r="K73" s="130">
        <v>3</v>
      </c>
      <c r="L73" s="130">
        <v>5</v>
      </c>
      <c r="M73" s="204">
        <v>33</v>
      </c>
      <c r="N73" s="171">
        <v>74</v>
      </c>
      <c r="O73" s="172">
        <v>170</v>
      </c>
      <c r="P73" s="170">
        <v>8.1</v>
      </c>
      <c r="Q73" s="130">
        <v>1</v>
      </c>
      <c r="R73" s="208"/>
      <c r="S73" s="208"/>
      <c r="T73" s="208"/>
      <c r="U73" s="208"/>
      <c r="V73" s="208"/>
      <c r="W73" s="208"/>
      <c r="X73" s="208"/>
      <c r="Y73" s="208"/>
      <c r="Z73" s="208"/>
      <c r="AA73">
        <v>0</v>
      </c>
      <c r="AB73">
        <v>1</v>
      </c>
      <c r="AC73">
        <v>2.2000000000000002</v>
      </c>
      <c r="AD73">
        <v>62</v>
      </c>
      <c r="AE73">
        <v>23</v>
      </c>
      <c r="AF73">
        <v>0.42399999999999999</v>
      </c>
      <c r="AG73">
        <v>123</v>
      </c>
      <c r="AH73">
        <v>2</v>
      </c>
      <c r="AI73">
        <v>75</v>
      </c>
      <c r="AJ73">
        <v>49</v>
      </c>
      <c r="AK73">
        <v>12</v>
      </c>
      <c r="AL73">
        <v>3</v>
      </c>
      <c r="AM73">
        <v>48</v>
      </c>
      <c r="AN73">
        <v>43</v>
      </c>
      <c r="AO73">
        <v>162</v>
      </c>
      <c r="AP73">
        <v>9.1</v>
      </c>
      <c r="AQ73" s="117">
        <v>0</v>
      </c>
      <c r="AR73" s="113">
        <v>1</v>
      </c>
      <c r="AS73" s="118">
        <v>1</v>
      </c>
      <c r="AT73">
        <v>0</v>
      </c>
      <c r="AU73">
        <v>0.12073831427108334</v>
      </c>
      <c r="AV73" s="117">
        <v>0.12073831427108334</v>
      </c>
      <c r="AW73" s="118">
        <v>0.87926168572891661</v>
      </c>
      <c r="AX73" s="117">
        <v>-0.12867271715177303</v>
      </c>
      <c r="AY73" s="118">
        <v>100</v>
      </c>
      <c r="AZ73">
        <v>0.13731783862615382</v>
      </c>
      <c r="CF73">
        <v>0.65064575447511686</v>
      </c>
      <c r="CG73">
        <v>0</v>
      </c>
      <c r="CH73">
        <v>1</v>
      </c>
      <c r="CI73">
        <v>35</v>
      </c>
      <c r="CJ73">
        <v>34</v>
      </c>
      <c r="CK73">
        <v>0.35185185185185186</v>
      </c>
      <c r="CL73">
        <v>0.64583333333333326</v>
      </c>
      <c r="CM73">
        <v>0</v>
      </c>
    </row>
    <row r="74" spans="1:91" x14ac:dyDescent="0.3">
      <c r="A74" s="129">
        <v>0</v>
      </c>
      <c r="B74" s="131">
        <v>1</v>
      </c>
      <c r="C74" s="170">
        <v>2</v>
      </c>
      <c r="D74" s="171">
        <v>53</v>
      </c>
      <c r="E74" s="130">
        <v>19</v>
      </c>
      <c r="F74" s="203">
        <v>1.2949999999999999</v>
      </c>
      <c r="G74" s="130">
        <v>110</v>
      </c>
      <c r="H74" s="130">
        <v>1</v>
      </c>
      <c r="I74" s="130">
        <v>88</v>
      </c>
      <c r="J74" s="130">
        <v>40</v>
      </c>
      <c r="K74" s="130">
        <v>8</v>
      </c>
      <c r="L74" s="130">
        <v>3</v>
      </c>
      <c r="M74" s="204">
        <v>49</v>
      </c>
      <c r="N74" s="171">
        <v>31</v>
      </c>
      <c r="O74" s="172">
        <v>182</v>
      </c>
      <c r="P74" s="170">
        <v>9.5</v>
      </c>
      <c r="Q74" s="130">
        <v>1</v>
      </c>
      <c r="R74" s="208"/>
      <c r="S74" s="208"/>
      <c r="T74" s="208"/>
      <c r="U74" s="208"/>
      <c r="V74" s="208"/>
      <c r="W74" s="208"/>
      <c r="X74" s="208"/>
      <c r="Y74" s="208"/>
      <c r="Z74" s="208"/>
      <c r="AA74">
        <v>0</v>
      </c>
      <c r="AB74">
        <v>1</v>
      </c>
      <c r="AC74">
        <v>2.2000000000000002</v>
      </c>
      <c r="AD74">
        <v>65</v>
      </c>
      <c r="AE74">
        <v>10</v>
      </c>
      <c r="AF74">
        <v>2.1440000000000001</v>
      </c>
      <c r="AG74">
        <v>97</v>
      </c>
      <c r="AH74">
        <v>2</v>
      </c>
      <c r="AI74">
        <v>100</v>
      </c>
      <c r="AJ74">
        <v>32</v>
      </c>
      <c r="AK74">
        <v>8</v>
      </c>
      <c r="AL74">
        <v>2</v>
      </c>
      <c r="AM74">
        <v>40</v>
      </c>
      <c r="AN74">
        <v>51</v>
      </c>
      <c r="AO74">
        <v>180</v>
      </c>
      <c r="AP74">
        <v>10.3</v>
      </c>
      <c r="AQ74" s="117">
        <v>1</v>
      </c>
      <c r="AR74" s="113">
        <v>0</v>
      </c>
      <c r="AS74" s="118">
        <v>1</v>
      </c>
      <c r="AT74">
        <v>1</v>
      </c>
      <c r="AU74">
        <v>0.82161534369974554</v>
      </c>
      <c r="AV74" s="117">
        <v>0.82161534369974554</v>
      </c>
      <c r="AW74" s="118">
        <v>0.17838465630025446</v>
      </c>
      <c r="AX74" s="117">
        <v>-0.19648294515299727</v>
      </c>
      <c r="AY74" s="118">
        <v>100</v>
      </c>
      <c r="AZ74">
        <v>0.21711456299852658</v>
      </c>
      <c r="CF74">
        <v>0.65290487600214497</v>
      </c>
      <c r="CG74">
        <v>0</v>
      </c>
      <c r="CH74">
        <v>1</v>
      </c>
      <c r="CI74">
        <v>35</v>
      </c>
      <c r="CJ74">
        <v>35</v>
      </c>
      <c r="CK74">
        <v>0.35185185185185186</v>
      </c>
      <c r="CL74">
        <v>0.63541666666666674</v>
      </c>
      <c r="CM74">
        <v>1.1766975308641958E-2</v>
      </c>
    </row>
    <row r="75" spans="1:91" x14ac:dyDescent="0.3">
      <c r="A75" s="129">
        <v>1</v>
      </c>
      <c r="B75" s="131">
        <v>1</v>
      </c>
      <c r="C75" s="170">
        <v>1.8</v>
      </c>
      <c r="D75" s="171">
        <v>47</v>
      </c>
      <c r="E75" s="130">
        <v>10</v>
      </c>
      <c r="F75" s="203">
        <v>1.512</v>
      </c>
      <c r="G75" s="130">
        <v>73</v>
      </c>
      <c r="H75" s="130">
        <v>0</v>
      </c>
      <c r="I75" s="130">
        <v>82</v>
      </c>
      <c r="J75" s="130">
        <v>31</v>
      </c>
      <c r="K75" s="130">
        <v>7</v>
      </c>
      <c r="L75" s="130">
        <v>2</v>
      </c>
      <c r="M75" s="204">
        <v>41</v>
      </c>
      <c r="N75" s="171">
        <v>22</v>
      </c>
      <c r="O75" s="172">
        <v>180</v>
      </c>
      <c r="P75" s="170">
        <v>8.4</v>
      </c>
      <c r="Q75" s="130">
        <v>0</v>
      </c>
      <c r="R75" s="208"/>
      <c r="S75" s="208"/>
      <c r="T75" s="208"/>
      <c r="U75" s="208"/>
      <c r="V75" s="208"/>
      <c r="W75" s="208"/>
      <c r="X75" s="208"/>
      <c r="Y75" s="208"/>
      <c r="Z75" s="208"/>
      <c r="AA75">
        <v>0</v>
      </c>
      <c r="AB75">
        <v>1</v>
      </c>
      <c r="AC75">
        <v>2.2999999999999998</v>
      </c>
      <c r="AD75">
        <v>56</v>
      </c>
      <c r="AE75">
        <v>7</v>
      </c>
      <c r="AF75">
        <v>0.91100000000000003</v>
      </c>
      <c r="AG75">
        <v>134</v>
      </c>
      <c r="AH75">
        <v>2</v>
      </c>
      <c r="AI75">
        <v>112</v>
      </c>
      <c r="AJ75">
        <v>30</v>
      </c>
      <c r="AK75">
        <v>13</v>
      </c>
      <c r="AL75">
        <v>1</v>
      </c>
      <c r="AM75">
        <v>38</v>
      </c>
      <c r="AN75">
        <v>34</v>
      </c>
      <c r="AO75">
        <v>185</v>
      </c>
      <c r="AP75">
        <v>14</v>
      </c>
      <c r="AQ75" s="117">
        <v>1</v>
      </c>
      <c r="AR75" s="113">
        <v>0</v>
      </c>
      <c r="AS75" s="118">
        <v>1</v>
      </c>
      <c r="AT75">
        <v>1</v>
      </c>
      <c r="AU75">
        <v>0.64407591169161427</v>
      </c>
      <c r="AV75" s="117">
        <v>0.64407591169161427</v>
      </c>
      <c r="AW75" s="118">
        <v>0.35592408830838573</v>
      </c>
      <c r="AX75" s="117">
        <v>-0.43993868452699275</v>
      </c>
      <c r="AY75" s="118">
        <v>100</v>
      </c>
      <c r="AZ75">
        <v>0.55261201645250069</v>
      </c>
      <c r="CF75">
        <v>0.65394999061137515</v>
      </c>
      <c r="CG75">
        <v>1</v>
      </c>
      <c r="CH75">
        <v>0</v>
      </c>
      <c r="CI75">
        <v>36</v>
      </c>
      <c r="CJ75">
        <v>35</v>
      </c>
      <c r="CK75">
        <v>0.33333333333333337</v>
      </c>
      <c r="CL75">
        <v>0.63541666666666674</v>
      </c>
      <c r="CM75">
        <v>1.1766975308642029E-2</v>
      </c>
    </row>
    <row r="76" spans="1:91" x14ac:dyDescent="0.3">
      <c r="A76" s="129">
        <v>0</v>
      </c>
      <c r="B76" s="131">
        <v>1</v>
      </c>
      <c r="C76" s="170">
        <v>1.8</v>
      </c>
      <c r="D76" s="171">
        <v>39</v>
      </c>
      <c r="E76" s="130">
        <v>9</v>
      </c>
      <c r="F76" s="203">
        <v>0.10299999999999999</v>
      </c>
      <c r="G76" s="130">
        <v>89</v>
      </c>
      <c r="H76" s="130">
        <v>5</v>
      </c>
      <c r="I76" s="130">
        <v>135</v>
      </c>
      <c r="J76" s="130">
        <v>40</v>
      </c>
      <c r="K76" s="130">
        <v>20</v>
      </c>
      <c r="L76" s="130">
        <v>2</v>
      </c>
      <c r="M76" s="204">
        <v>47</v>
      </c>
      <c r="N76" s="171">
        <v>16</v>
      </c>
      <c r="O76" s="172">
        <v>176</v>
      </c>
      <c r="P76" s="170">
        <v>9</v>
      </c>
      <c r="Q76" s="130">
        <v>1</v>
      </c>
      <c r="R76" s="208"/>
      <c r="S76" s="208"/>
      <c r="T76" s="208"/>
      <c r="U76" s="208"/>
      <c r="V76" s="208"/>
      <c r="W76" s="208"/>
      <c r="X76" s="208"/>
      <c r="Y76" s="208"/>
      <c r="Z76" s="208"/>
      <c r="AA76">
        <v>0</v>
      </c>
      <c r="AB76">
        <v>1</v>
      </c>
      <c r="AC76">
        <v>2.2999999999999998</v>
      </c>
      <c r="AD76">
        <v>60</v>
      </c>
      <c r="AE76">
        <v>10</v>
      </c>
      <c r="AF76">
        <v>0.71199999999999997</v>
      </c>
      <c r="AG76">
        <v>171</v>
      </c>
      <c r="AH76">
        <v>3</v>
      </c>
      <c r="AI76">
        <v>110</v>
      </c>
      <c r="AJ76">
        <v>33</v>
      </c>
      <c r="AK76">
        <v>12</v>
      </c>
      <c r="AL76">
        <v>2</v>
      </c>
      <c r="AM76">
        <v>38</v>
      </c>
      <c r="AN76">
        <v>46</v>
      </c>
      <c r="AO76">
        <v>178</v>
      </c>
      <c r="AP76">
        <v>12.5</v>
      </c>
      <c r="AQ76" s="117">
        <v>1</v>
      </c>
      <c r="AR76" s="113">
        <v>0</v>
      </c>
      <c r="AS76" s="118">
        <v>1</v>
      </c>
      <c r="AT76">
        <v>1</v>
      </c>
      <c r="AU76">
        <v>0.76231801425121459</v>
      </c>
      <c r="AV76" s="117">
        <v>0.76231801425121459</v>
      </c>
      <c r="AW76" s="118">
        <v>0.23768198574878541</v>
      </c>
      <c r="AX76" s="117">
        <v>-0.27139146882122062</v>
      </c>
      <c r="AY76" s="118">
        <v>100</v>
      </c>
      <c r="AZ76">
        <v>0.31178849417883436</v>
      </c>
      <c r="CF76">
        <v>0.65539969378926521</v>
      </c>
      <c r="CG76">
        <v>1</v>
      </c>
      <c r="CH76">
        <v>0</v>
      </c>
      <c r="CI76">
        <v>37</v>
      </c>
      <c r="CJ76">
        <v>35</v>
      </c>
      <c r="CK76">
        <v>0.31481481481481477</v>
      </c>
      <c r="CL76">
        <v>0.63541666666666674</v>
      </c>
      <c r="CM76">
        <v>0</v>
      </c>
    </row>
    <row r="77" spans="1:91" x14ac:dyDescent="0.3">
      <c r="A77" s="129">
        <v>0</v>
      </c>
      <c r="B77" s="131">
        <v>1</v>
      </c>
      <c r="C77" s="170">
        <v>3.1</v>
      </c>
      <c r="D77" s="171">
        <v>75</v>
      </c>
      <c r="E77" s="130">
        <v>4</v>
      </c>
      <c r="F77" s="203">
        <v>0.185</v>
      </c>
      <c r="G77" s="130">
        <v>166</v>
      </c>
      <c r="H77" s="130">
        <v>5</v>
      </c>
      <c r="I77" s="130">
        <v>133</v>
      </c>
      <c r="J77" s="130">
        <v>29</v>
      </c>
      <c r="K77" s="130">
        <v>15</v>
      </c>
      <c r="L77" s="130">
        <v>1</v>
      </c>
      <c r="M77" s="204">
        <v>32</v>
      </c>
      <c r="N77" s="171">
        <v>97</v>
      </c>
      <c r="O77" s="172">
        <v>187</v>
      </c>
      <c r="P77" s="170">
        <v>15.5</v>
      </c>
      <c r="Q77" s="130">
        <v>0</v>
      </c>
      <c r="R77" s="208"/>
      <c r="S77" s="208"/>
      <c r="T77" s="208"/>
      <c r="U77" s="208"/>
      <c r="V77" s="208"/>
      <c r="W77" s="208"/>
      <c r="X77" s="208"/>
      <c r="Y77" s="208"/>
      <c r="Z77" s="208"/>
      <c r="AA77">
        <v>0</v>
      </c>
      <c r="AB77">
        <v>1</v>
      </c>
      <c r="AC77">
        <v>2.6</v>
      </c>
      <c r="AD77">
        <v>57</v>
      </c>
      <c r="AE77">
        <v>7</v>
      </c>
      <c r="AF77">
        <v>1.476</v>
      </c>
      <c r="AG77">
        <v>171</v>
      </c>
      <c r="AH77">
        <v>1</v>
      </c>
      <c r="AI77">
        <v>91</v>
      </c>
      <c r="AJ77">
        <v>28</v>
      </c>
      <c r="AK77">
        <v>8</v>
      </c>
      <c r="AL77">
        <v>2</v>
      </c>
      <c r="AM77">
        <v>47</v>
      </c>
      <c r="AN77">
        <v>41</v>
      </c>
      <c r="AO77">
        <v>181</v>
      </c>
      <c r="AP77">
        <v>12.4</v>
      </c>
      <c r="AQ77" s="117">
        <v>1</v>
      </c>
      <c r="AR77" s="113">
        <v>0</v>
      </c>
      <c r="AS77" s="118">
        <v>1</v>
      </c>
      <c r="AT77">
        <v>1</v>
      </c>
      <c r="AU77">
        <v>0.64429453797425607</v>
      </c>
      <c r="AV77" s="117">
        <v>0.64429453797425607</v>
      </c>
      <c r="AW77" s="118">
        <v>0.35570546202574393</v>
      </c>
      <c r="AX77" s="117">
        <v>-0.43959930033078276</v>
      </c>
      <c r="AY77" s="118">
        <v>100</v>
      </c>
      <c r="AZ77">
        <v>0.55208517387734979</v>
      </c>
      <c r="CF77">
        <v>0.66048256294664276</v>
      </c>
      <c r="CG77">
        <v>0</v>
      </c>
      <c r="CH77">
        <v>1</v>
      </c>
      <c r="CI77">
        <v>37</v>
      </c>
      <c r="CJ77">
        <v>36</v>
      </c>
      <c r="CK77">
        <v>0.31481481481481477</v>
      </c>
      <c r="CL77">
        <v>0.625</v>
      </c>
      <c r="CM77">
        <v>1.1574074074074056E-2</v>
      </c>
    </row>
    <row r="78" spans="1:91" x14ac:dyDescent="0.3">
      <c r="A78" s="129">
        <v>0</v>
      </c>
      <c r="B78" s="131">
        <v>1</v>
      </c>
      <c r="C78" s="170">
        <v>2.1</v>
      </c>
      <c r="D78" s="171">
        <v>51</v>
      </c>
      <c r="E78" s="130">
        <v>5</v>
      </c>
      <c r="F78" s="203">
        <v>0.63600000000000001</v>
      </c>
      <c r="G78" s="130">
        <v>118</v>
      </c>
      <c r="H78" s="130">
        <v>3</v>
      </c>
      <c r="I78" s="130">
        <v>112</v>
      </c>
      <c r="J78" s="130">
        <v>32</v>
      </c>
      <c r="K78" s="130">
        <v>10</v>
      </c>
      <c r="L78" s="130">
        <v>2</v>
      </c>
      <c r="M78" s="204">
        <v>35</v>
      </c>
      <c r="N78" s="171">
        <v>26</v>
      </c>
      <c r="O78" s="172">
        <v>180</v>
      </c>
      <c r="P78" s="170">
        <v>10.4</v>
      </c>
      <c r="Q78" s="130">
        <v>1</v>
      </c>
      <c r="R78" s="208"/>
      <c r="S78" s="208"/>
      <c r="T78" s="208"/>
      <c r="U78" s="208"/>
      <c r="V78" s="208"/>
      <c r="W78" s="208"/>
      <c r="X78" s="208"/>
      <c r="Y78" s="208"/>
      <c r="Z78" s="208"/>
      <c r="AA78">
        <v>0</v>
      </c>
      <c r="AB78">
        <v>1</v>
      </c>
      <c r="AC78">
        <v>2.7</v>
      </c>
      <c r="AD78">
        <v>69</v>
      </c>
      <c r="AE78">
        <v>8</v>
      </c>
      <c r="AF78">
        <v>9.0999999999999998E-2</v>
      </c>
      <c r="AG78">
        <v>213</v>
      </c>
      <c r="AH78">
        <v>3</v>
      </c>
      <c r="AI78">
        <v>134</v>
      </c>
      <c r="AJ78">
        <v>33</v>
      </c>
      <c r="AK78">
        <v>16</v>
      </c>
      <c r="AL78">
        <v>1</v>
      </c>
      <c r="AM78">
        <v>36</v>
      </c>
      <c r="AN78">
        <v>73</v>
      </c>
      <c r="AO78">
        <v>178</v>
      </c>
      <c r="AP78">
        <v>14.5</v>
      </c>
      <c r="AQ78" s="117">
        <v>1</v>
      </c>
      <c r="AR78" s="113">
        <v>0</v>
      </c>
      <c r="AS78" s="118">
        <v>1</v>
      </c>
      <c r="AT78">
        <v>1</v>
      </c>
      <c r="AU78">
        <v>0.86578491269756352</v>
      </c>
      <c r="AV78" s="117">
        <v>0.86578491269756352</v>
      </c>
      <c r="AW78" s="118">
        <v>0.13421508730243648</v>
      </c>
      <c r="AX78" s="117">
        <v>-0.14411876997782877</v>
      </c>
      <c r="AY78" s="118">
        <v>100</v>
      </c>
      <c r="AZ78">
        <v>0.15502128223077569</v>
      </c>
      <c r="CF78">
        <v>0.66412055266742942</v>
      </c>
      <c r="CG78">
        <v>1</v>
      </c>
      <c r="CH78">
        <v>0</v>
      </c>
      <c r="CI78">
        <v>38</v>
      </c>
      <c r="CJ78">
        <v>36</v>
      </c>
      <c r="CK78">
        <v>0.29629629629629628</v>
      </c>
      <c r="CL78">
        <v>0.625</v>
      </c>
      <c r="CM78">
        <v>1.1574074074074056E-2</v>
      </c>
    </row>
    <row r="79" spans="1:91" x14ac:dyDescent="0.3">
      <c r="A79" s="129">
        <v>1</v>
      </c>
      <c r="B79" s="131">
        <v>0</v>
      </c>
      <c r="C79" s="170">
        <v>2.2000000000000002</v>
      </c>
      <c r="D79" s="171">
        <v>51</v>
      </c>
      <c r="E79" s="130">
        <v>7</v>
      </c>
      <c r="F79" s="203">
        <v>0.17199999999999999</v>
      </c>
      <c r="G79" s="130">
        <v>117</v>
      </c>
      <c r="H79" s="130">
        <v>5</v>
      </c>
      <c r="I79" s="130">
        <v>168</v>
      </c>
      <c r="J79" s="130">
        <v>33</v>
      </c>
      <c r="K79" s="130">
        <v>11</v>
      </c>
      <c r="L79" s="130">
        <v>5</v>
      </c>
      <c r="M79" s="204">
        <v>36</v>
      </c>
      <c r="N79" s="171">
        <v>23</v>
      </c>
      <c r="O79" s="172">
        <v>184</v>
      </c>
      <c r="P79" s="170">
        <v>12.7</v>
      </c>
      <c r="Q79" s="130">
        <v>1</v>
      </c>
      <c r="R79" s="208"/>
      <c r="S79" s="208"/>
      <c r="T79" s="208"/>
      <c r="U79" s="208"/>
      <c r="V79" s="208"/>
      <c r="W79" s="208"/>
      <c r="X79" s="208"/>
      <c r="Y79" s="208"/>
      <c r="Z79" s="208"/>
      <c r="AA79">
        <v>0</v>
      </c>
      <c r="AB79">
        <v>1</v>
      </c>
      <c r="AC79">
        <v>3.1</v>
      </c>
      <c r="AD79">
        <v>75</v>
      </c>
      <c r="AE79">
        <v>4</v>
      </c>
      <c r="AF79">
        <v>0.185</v>
      </c>
      <c r="AG79">
        <v>166</v>
      </c>
      <c r="AH79">
        <v>5</v>
      </c>
      <c r="AI79">
        <v>133</v>
      </c>
      <c r="AJ79">
        <v>29</v>
      </c>
      <c r="AK79">
        <v>15</v>
      </c>
      <c r="AL79">
        <v>1</v>
      </c>
      <c r="AM79">
        <v>32</v>
      </c>
      <c r="AN79">
        <v>97</v>
      </c>
      <c r="AO79">
        <v>187</v>
      </c>
      <c r="AP79">
        <v>15.5</v>
      </c>
      <c r="AQ79" s="117">
        <v>0</v>
      </c>
      <c r="AR79" s="113">
        <v>1</v>
      </c>
      <c r="AS79" s="118">
        <v>1</v>
      </c>
      <c r="AT79">
        <v>0</v>
      </c>
      <c r="AU79">
        <v>0.94313706847826095</v>
      </c>
      <c r="AV79" s="117">
        <v>0.94313706847826095</v>
      </c>
      <c r="AW79" s="118">
        <v>5.6862931521739046E-2</v>
      </c>
      <c r="AX79" s="117">
        <v>-2.8671116172515161</v>
      </c>
      <c r="AY79" s="118">
        <v>0</v>
      </c>
      <c r="AZ79">
        <v>16.586149240611942</v>
      </c>
      <c r="CF79">
        <v>0.6704200000796906</v>
      </c>
      <c r="CG79">
        <v>1</v>
      </c>
      <c r="CH79">
        <v>0</v>
      </c>
      <c r="CI79">
        <v>39</v>
      </c>
      <c r="CJ79">
        <v>36</v>
      </c>
      <c r="CK79">
        <v>0.27777777777777779</v>
      </c>
      <c r="CL79">
        <v>0.625</v>
      </c>
      <c r="CM79">
        <v>1.1574074074074056E-2</v>
      </c>
    </row>
    <row r="80" spans="1:91" x14ac:dyDescent="0.3">
      <c r="A80" s="129">
        <v>1</v>
      </c>
      <c r="B80" s="131">
        <v>0</v>
      </c>
      <c r="C80" s="170">
        <v>3</v>
      </c>
      <c r="D80" s="171">
        <v>74</v>
      </c>
      <c r="E80" s="130">
        <v>18</v>
      </c>
      <c r="F80" s="203">
        <v>4.3999999999999997E-2</v>
      </c>
      <c r="G80" s="130">
        <v>175</v>
      </c>
      <c r="H80" s="130">
        <v>3</v>
      </c>
      <c r="I80" s="130">
        <v>78</v>
      </c>
      <c r="J80" s="130">
        <v>39</v>
      </c>
      <c r="K80" s="130">
        <v>7</v>
      </c>
      <c r="L80" s="130">
        <v>3</v>
      </c>
      <c r="M80" s="204">
        <v>45</v>
      </c>
      <c r="N80" s="171">
        <v>84</v>
      </c>
      <c r="O80" s="172">
        <v>187</v>
      </c>
      <c r="P80" s="170">
        <v>14</v>
      </c>
      <c r="Q80" s="130">
        <v>1</v>
      </c>
      <c r="R80" s="208"/>
      <c r="S80" s="208"/>
      <c r="T80" s="208"/>
      <c r="U80" s="208"/>
      <c r="V80" s="208"/>
      <c r="W80" s="208"/>
      <c r="X80" s="208"/>
      <c r="Y80" s="208"/>
      <c r="Z80" s="208"/>
      <c r="AA80">
        <v>1</v>
      </c>
      <c r="AB80">
        <v>0</v>
      </c>
      <c r="AC80">
        <v>2</v>
      </c>
      <c r="AD80">
        <v>51</v>
      </c>
      <c r="AE80">
        <v>3</v>
      </c>
      <c r="AF80">
        <v>1.155</v>
      </c>
      <c r="AG80">
        <v>132</v>
      </c>
      <c r="AH80">
        <v>2</v>
      </c>
      <c r="AI80">
        <v>98</v>
      </c>
      <c r="AJ80">
        <v>35</v>
      </c>
      <c r="AK80">
        <v>1</v>
      </c>
      <c r="AL80">
        <v>3</v>
      </c>
      <c r="AM80">
        <v>35</v>
      </c>
      <c r="AN80">
        <v>26</v>
      </c>
      <c r="AO80">
        <v>181</v>
      </c>
      <c r="AP80">
        <v>10.6</v>
      </c>
      <c r="AQ80" s="117">
        <v>0</v>
      </c>
      <c r="AR80" s="113">
        <v>1</v>
      </c>
      <c r="AS80" s="118">
        <v>1</v>
      </c>
      <c r="AT80">
        <v>0</v>
      </c>
      <c r="AU80">
        <v>0.5057099553330977</v>
      </c>
      <c r="AV80" s="117">
        <v>0.5057099553330977</v>
      </c>
      <c r="AW80" s="118">
        <v>0.4942900446669023</v>
      </c>
      <c r="AX80" s="117">
        <v>-0.70463279913726018</v>
      </c>
      <c r="AY80" s="118">
        <v>0</v>
      </c>
      <c r="AZ80">
        <v>1.0231036631010668</v>
      </c>
      <c r="CF80">
        <v>0.67095519073470078</v>
      </c>
      <c r="CG80">
        <v>1</v>
      </c>
      <c r="CH80">
        <v>0</v>
      </c>
      <c r="CI80">
        <v>40</v>
      </c>
      <c r="CJ80">
        <v>36</v>
      </c>
      <c r="CK80">
        <v>0.2592592592592593</v>
      </c>
      <c r="CL80">
        <v>0.625</v>
      </c>
      <c r="CM80">
        <v>1.1574074074074125E-2</v>
      </c>
    </row>
    <row r="81" spans="1:91" x14ac:dyDescent="0.3">
      <c r="A81" s="129">
        <v>0</v>
      </c>
      <c r="B81" s="131">
        <v>1</v>
      </c>
      <c r="C81" s="170">
        <v>2</v>
      </c>
      <c r="D81" s="171">
        <v>50</v>
      </c>
      <c r="E81" s="130">
        <v>11</v>
      </c>
      <c r="F81" s="203">
        <v>1.5449999999999999</v>
      </c>
      <c r="G81" s="130">
        <v>102</v>
      </c>
      <c r="H81" s="130">
        <v>3</v>
      </c>
      <c r="I81" s="130">
        <v>110</v>
      </c>
      <c r="J81" s="130">
        <v>41</v>
      </c>
      <c r="K81" s="130">
        <v>10</v>
      </c>
      <c r="L81" s="130">
        <v>3</v>
      </c>
      <c r="M81" s="204">
        <v>41</v>
      </c>
      <c r="N81" s="171">
        <v>28</v>
      </c>
      <c r="O81" s="172">
        <v>169</v>
      </c>
      <c r="P81" s="170">
        <v>9.4</v>
      </c>
      <c r="Q81" s="130">
        <v>1</v>
      </c>
      <c r="R81" s="208"/>
      <c r="S81" s="208"/>
      <c r="T81" s="208"/>
      <c r="U81" s="208"/>
      <c r="V81" s="208"/>
      <c r="W81" s="208"/>
      <c r="X81" s="208"/>
      <c r="Y81" s="208"/>
      <c r="Z81" s="208"/>
      <c r="AA81">
        <v>1</v>
      </c>
      <c r="AB81">
        <v>0</v>
      </c>
      <c r="AC81">
        <v>2</v>
      </c>
      <c r="AD81">
        <v>51</v>
      </c>
      <c r="AE81">
        <v>8</v>
      </c>
      <c r="AF81">
        <v>0.79900000000000004</v>
      </c>
      <c r="AG81">
        <v>96</v>
      </c>
      <c r="AH81">
        <v>6</v>
      </c>
      <c r="AI81">
        <v>145</v>
      </c>
      <c r="AJ81">
        <v>34</v>
      </c>
      <c r="AK81">
        <v>12</v>
      </c>
      <c r="AL81">
        <v>2</v>
      </c>
      <c r="AM81">
        <v>40</v>
      </c>
      <c r="AN81">
        <v>22</v>
      </c>
      <c r="AO81">
        <v>189</v>
      </c>
      <c r="AP81">
        <v>11.8</v>
      </c>
      <c r="AQ81" s="117">
        <v>1</v>
      </c>
      <c r="AR81" s="113">
        <v>0</v>
      </c>
      <c r="AS81" s="118">
        <v>1</v>
      </c>
      <c r="AT81">
        <v>1</v>
      </c>
      <c r="AU81">
        <v>0.94702306683349924</v>
      </c>
      <c r="AV81" s="117">
        <v>0.94702306683349924</v>
      </c>
      <c r="AW81" s="118">
        <v>5.2976933166500761E-2</v>
      </c>
      <c r="AX81" s="117">
        <v>-5.4431828295979423E-2</v>
      </c>
      <c r="AY81" s="118">
        <v>100</v>
      </c>
      <c r="AZ81">
        <v>5.5940488697531265E-2</v>
      </c>
      <c r="CF81">
        <v>0.67278397212912566</v>
      </c>
      <c r="CG81">
        <v>1</v>
      </c>
      <c r="CH81">
        <v>0</v>
      </c>
      <c r="CI81">
        <v>41</v>
      </c>
      <c r="CJ81">
        <v>36</v>
      </c>
      <c r="CK81">
        <v>0.2407407407407407</v>
      </c>
      <c r="CL81">
        <v>0.625</v>
      </c>
      <c r="CM81">
        <v>1.1574074074074056E-2</v>
      </c>
    </row>
    <row r="82" spans="1:91" x14ac:dyDescent="0.3">
      <c r="A82" s="129">
        <v>1</v>
      </c>
      <c r="B82" s="131">
        <v>1</v>
      </c>
      <c r="C82" s="170">
        <v>2.5</v>
      </c>
      <c r="D82" s="171">
        <v>70</v>
      </c>
      <c r="E82" s="130">
        <v>5</v>
      </c>
      <c r="F82" s="203">
        <v>0.29099999999999998</v>
      </c>
      <c r="G82" s="130">
        <v>182</v>
      </c>
      <c r="H82" s="130">
        <v>3</v>
      </c>
      <c r="I82" s="130">
        <v>132</v>
      </c>
      <c r="J82" s="130">
        <v>31</v>
      </c>
      <c r="K82" s="130">
        <v>6</v>
      </c>
      <c r="L82" s="130">
        <v>2</v>
      </c>
      <c r="M82" s="204">
        <v>35</v>
      </c>
      <c r="N82" s="171">
        <v>74</v>
      </c>
      <c r="O82" s="172">
        <v>173</v>
      </c>
      <c r="P82" s="170">
        <v>14</v>
      </c>
      <c r="Q82" s="130">
        <v>1</v>
      </c>
      <c r="R82" s="208"/>
      <c r="S82" s="208"/>
      <c r="T82" s="208"/>
      <c r="U82" s="208"/>
      <c r="V82" s="208"/>
      <c r="W82" s="208"/>
      <c r="X82" s="208"/>
      <c r="Y82" s="208"/>
      <c r="Z82" s="208"/>
      <c r="AA82">
        <v>1</v>
      </c>
      <c r="AB82">
        <v>0</v>
      </c>
      <c r="AC82">
        <v>2</v>
      </c>
      <c r="AD82">
        <v>53</v>
      </c>
      <c r="AE82">
        <v>4</v>
      </c>
      <c r="AF82">
        <v>1.018</v>
      </c>
      <c r="AG82">
        <v>134</v>
      </c>
      <c r="AH82">
        <v>1</v>
      </c>
      <c r="AI82">
        <v>86</v>
      </c>
      <c r="AJ82">
        <v>36</v>
      </c>
      <c r="AK82">
        <v>10</v>
      </c>
      <c r="AL82">
        <v>4</v>
      </c>
      <c r="AM82">
        <v>35</v>
      </c>
      <c r="AN82">
        <v>31</v>
      </c>
      <c r="AO82">
        <v>182</v>
      </c>
      <c r="AP82">
        <v>10.7</v>
      </c>
      <c r="AQ82" s="117">
        <v>0</v>
      </c>
      <c r="AR82" s="113">
        <v>1</v>
      </c>
      <c r="AS82" s="118">
        <v>1</v>
      </c>
      <c r="AT82">
        <v>0</v>
      </c>
      <c r="AU82">
        <v>0.62843790401126487</v>
      </c>
      <c r="AV82" s="117">
        <v>0.62843790401126487</v>
      </c>
      <c r="AW82" s="118">
        <v>0.37156209598873513</v>
      </c>
      <c r="AX82" s="117">
        <v>-0.99003927942819714</v>
      </c>
      <c r="AY82" s="118">
        <v>0</v>
      </c>
      <c r="AZ82">
        <v>1.6913401845766249</v>
      </c>
      <c r="CF82">
        <v>0.6750539836797631</v>
      </c>
      <c r="CG82">
        <v>1</v>
      </c>
      <c r="CH82">
        <v>0</v>
      </c>
      <c r="CI82">
        <v>42</v>
      </c>
      <c r="CJ82">
        <v>36</v>
      </c>
      <c r="CK82">
        <v>0.22222222222222221</v>
      </c>
      <c r="CL82">
        <v>0.625</v>
      </c>
      <c r="CM82">
        <v>0</v>
      </c>
    </row>
    <row r="83" spans="1:91" x14ac:dyDescent="0.3">
      <c r="A83" s="129">
        <v>0</v>
      </c>
      <c r="B83" s="131">
        <v>0</v>
      </c>
      <c r="C83" s="170">
        <v>2.5</v>
      </c>
      <c r="D83" s="171">
        <v>66</v>
      </c>
      <c r="E83" s="130">
        <v>9</v>
      </c>
      <c r="F83" s="203">
        <v>9.1999999999999998E-2</v>
      </c>
      <c r="G83" s="130">
        <v>230</v>
      </c>
      <c r="H83" s="130">
        <v>4</v>
      </c>
      <c r="I83" s="130">
        <v>137</v>
      </c>
      <c r="J83" s="130">
        <v>43</v>
      </c>
      <c r="K83" s="130">
        <v>12</v>
      </c>
      <c r="L83" s="130">
        <v>3</v>
      </c>
      <c r="M83" s="204">
        <v>36</v>
      </c>
      <c r="N83" s="171">
        <v>65</v>
      </c>
      <c r="O83" s="172">
        <v>174</v>
      </c>
      <c r="P83" s="170">
        <v>15.9</v>
      </c>
      <c r="Q83" s="130">
        <v>0</v>
      </c>
      <c r="R83" s="208"/>
      <c r="S83" s="208"/>
      <c r="T83" s="208"/>
      <c r="U83" s="208"/>
      <c r="V83" s="208"/>
      <c r="W83" s="208"/>
      <c r="X83" s="208"/>
      <c r="Y83" s="208"/>
      <c r="Z83" s="208"/>
      <c r="AA83">
        <v>1</v>
      </c>
      <c r="AB83">
        <v>0</v>
      </c>
      <c r="AC83">
        <v>2</v>
      </c>
      <c r="AD83">
        <v>53</v>
      </c>
      <c r="AE83">
        <v>4</v>
      </c>
      <c r="AF83">
        <v>1.3149999999999999</v>
      </c>
      <c r="AG83">
        <v>69</v>
      </c>
      <c r="AH83">
        <v>1</v>
      </c>
      <c r="AI83">
        <v>78</v>
      </c>
      <c r="AJ83">
        <v>35</v>
      </c>
      <c r="AK83">
        <v>9</v>
      </c>
      <c r="AL83">
        <v>2</v>
      </c>
      <c r="AM83">
        <v>47</v>
      </c>
      <c r="AN83">
        <v>25</v>
      </c>
      <c r="AO83">
        <v>189</v>
      </c>
      <c r="AP83">
        <v>10.4</v>
      </c>
      <c r="AQ83" s="117">
        <v>1</v>
      </c>
      <c r="AR83" s="113">
        <v>0</v>
      </c>
      <c r="AS83" s="118">
        <v>1</v>
      </c>
      <c r="AT83">
        <v>1</v>
      </c>
      <c r="AU83">
        <v>0.57372521975952762</v>
      </c>
      <c r="AV83" s="117">
        <v>0.57372521975952762</v>
      </c>
      <c r="AW83" s="118">
        <v>0.42627478024047238</v>
      </c>
      <c r="AX83" s="117">
        <v>-0.55560470850170307</v>
      </c>
      <c r="AY83" s="118">
        <v>100</v>
      </c>
      <c r="AZ83">
        <v>0.74299466985108675</v>
      </c>
      <c r="CF83">
        <v>0.67558220704017669</v>
      </c>
      <c r="CG83">
        <v>0</v>
      </c>
      <c r="CH83">
        <v>1</v>
      </c>
      <c r="CI83">
        <v>42</v>
      </c>
      <c r="CJ83">
        <v>37</v>
      </c>
      <c r="CK83">
        <v>0.22222222222222221</v>
      </c>
      <c r="CL83">
        <v>0.61458333333333326</v>
      </c>
      <c r="CM83">
        <v>0</v>
      </c>
    </row>
    <row r="84" spans="1:91" x14ac:dyDescent="0.3">
      <c r="A84" s="129">
        <v>0</v>
      </c>
      <c r="B84" s="131">
        <v>0</v>
      </c>
      <c r="C84" s="170">
        <v>1.6</v>
      </c>
      <c r="D84" s="171">
        <v>43</v>
      </c>
      <c r="E84" s="130">
        <v>5</v>
      </c>
      <c r="F84" s="203">
        <v>0.48</v>
      </c>
      <c r="G84" s="130">
        <v>59</v>
      </c>
      <c r="H84" s="130">
        <v>3</v>
      </c>
      <c r="I84" s="130">
        <v>127</v>
      </c>
      <c r="J84" s="130">
        <v>30</v>
      </c>
      <c r="K84" s="130">
        <v>4</v>
      </c>
      <c r="L84" s="130">
        <v>2</v>
      </c>
      <c r="M84" s="204">
        <v>35</v>
      </c>
      <c r="N84" s="171">
        <v>17</v>
      </c>
      <c r="O84" s="172">
        <v>175</v>
      </c>
      <c r="P84" s="170">
        <v>7.5</v>
      </c>
      <c r="Q84" s="130">
        <v>0</v>
      </c>
      <c r="R84" s="208"/>
      <c r="S84" s="208"/>
      <c r="T84" s="208"/>
      <c r="U84" s="208"/>
      <c r="V84" s="208"/>
      <c r="W84" s="208"/>
      <c r="X84" s="208"/>
      <c r="Y84" s="208"/>
      <c r="Z84" s="208"/>
      <c r="AA84">
        <v>1</v>
      </c>
      <c r="AB84">
        <v>0</v>
      </c>
      <c r="AC84">
        <v>2</v>
      </c>
      <c r="AD84">
        <v>56</v>
      </c>
      <c r="AE84">
        <v>14</v>
      </c>
      <c r="AF84">
        <v>3.9E-2</v>
      </c>
      <c r="AG84">
        <v>128</v>
      </c>
      <c r="AH84">
        <v>1</v>
      </c>
      <c r="AI84">
        <v>97</v>
      </c>
      <c r="AJ84">
        <v>43</v>
      </c>
      <c r="AK84">
        <v>6</v>
      </c>
      <c r="AL84">
        <v>3</v>
      </c>
      <c r="AM84">
        <v>41</v>
      </c>
      <c r="AN84">
        <v>37</v>
      </c>
      <c r="AO84">
        <v>172</v>
      </c>
      <c r="AP84">
        <v>8.4</v>
      </c>
      <c r="AQ84" s="117">
        <v>0</v>
      </c>
      <c r="AR84" s="113">
        <v>1</v>
      </c>
      <c r="AS84" s="118">
        <v>1</v>
      </c>
      <c r="AT84">
        <v>0</v>
      </c>
      <c r="AU84">
        <v>0.290793411803903</v>
      </c>
      <c r="AV84" s="117">
        <v>0.290793411803903</v>
      </c>
      <c r="AW84" s="118">
        <v>0.70920658819609694</v>
      </c>
      <c r="AX84" s="117">
        <v>-0.34360841520862651</v>
      </c>
      <c r="AY84" s="118">
        <v>100</v>
      </c>
      <c r="AZ84">
        <v>0.41002638250097317</v>
      </c>
      <c r="CF84">
        <v>0.6769651574247022</v>
      </c>
      <c r="CG84">
        <v>0</v>
      </c>
      <c r="CH84">
        <v>1</v>
      </c>
      <c r="CI84">
        <v>42</v>
      </c>
      <c r="CJ84">
        <v>38</v>
      </c>
      <c r="CK84">
        <v>0.22222222222222221</v>
      </c>
      <c r="CL84">
        <v>0.60416666666666674</v>
      </c>
      <c r="CM84">
        <v>0</v>
      </c>
    </row>
    <row r="85" spans="1:91" x14ac:dyDescent="0.3">
      <c r="A85" s="129">
        <v>0</v>
      </c>
      <c r="B85" s="131">
        <v>0</v>
      </c>
      <c r="C85" s="170">
        <v>1.9</v>
      </c>
      <c r="D85" s="171">
        <v>49</v>
      </c>
      <c r="E85" s="130">
        <v>16</v>
      </c>
      <c r="F85" s="203">
        <v>0.98299999999999998</v>
      </c>
      <c r="G85" s="130">
        <v>71</v>
      </c>
      <c r="H85" s="130">
        <v>4</v>
      </c>
      <c r="I85" s="130">
        <v>112</v>
      </c>
      <c r="J85" s="130">
        <v>39</v>
      </c>
      <c r="K85" s="130">
        <v>7</v>
      </c>
      <c r="L85" s="130">
        <v>3</v>
      </c>
      <c r="M85" s="204">
        <v>45</v>
      </c>
      <c r="N85" s="171">
        <v>23</v>
      </c>
      <c r="O85" s="172">
        <v>180</v>
      </c>
      <c r="P85" s="170">
        <v>8.1</v>
      </c>
      <c r="Q85" s="130">
        <v>1</v>
      </c>
      <c r="R85" s="208"/>
      <c r="S85" s="208"/>
      <c r="T85" s="208"/>
      <c r="U85" s="208"/>
      <c r="V85" s="208"/>
      <c r="W85" s="208"/>
      <c r="X85" s="208"/>
      <c r="Y85" s="208"/>
      <c r="Z85" s="208"/>
      <c r="AA85">
        <v>1</v>
      </c>
      <c r="AB85">
        <v>0</v>
      </c>
      <c r="AC85">
        <v>2.1</v>
      </c>
      <c r="AD85">
        <v>49</v>
      </c>
      <c r="AE85">
        <v>3</v>
      </c>
      <c r="AF85">
        <v>1.881</v>
      </c>
      <c r="AG85">
        <v>46</v>
      </c>
      <c r="AH85">
        <v>1</v>
      </c>
      <c r="AI85">
        <v>85</v>
      </c>
      <c r="AJ85">
        <v>46</v>
      </c>
      <c r="AK85">
        <v>9</v>
      </c>
      <c r="AL85">
        <v>3</v>
      </c>
      <c r="AM85">
        <v>36</v>
      </c>
      <c r="AN85">
        <v>17</v>
      </c>
      <c r="AO85">
        <v>194</v>
      </c>
      <c r="AP85">
        <v>10.3</v>
      </c>
      <c r="AQ85" s="117">
        <v>0</v>
      </c>
      <c r="AR85" s="113">
        <v>1</v>
      </c>
      <c r="AS85" s="118">
        <v>1</v>
      </c>
      <c r="AT85">
        <v>0</v>
      </c>
      <c r="AU85">
        <v>0.39817080076860978</v>
      </c>
      <c r="AV85" s="117">
        <v>0.39817080076860978</v>
      </c>
      <c r="AW85" s="118">
        <v>0.60182919923139022</v>
      </c>
      <c r="AX85" s="117">
        <v>-0.50778159613706908</v>
      </c>
      <c r="AY85" s="118">
        <v>100</v>
      </c>
      <c r="AZ85">
        <v>0.66160100120951726</v>
      </c>
      <c r="CF85">
        <v>0.68327209585992177</v>
      </c>
      <c r="CG85">
        <v>0</v>
      </c>
      <c r="CH85">
        <v>1</v>
      </c>
      <c r="CI85">
        <v>42</v>
      </c>
      <c r="CJ85">
        <v>39</v>
      </c>
      <c r="CK85">
        <v>0.22222222222222221</v>
      </c>
      <c r="CL85">
        <v>0.59375</v>
      </c>
      <c r="CM85">
        <v>1.0995370370370353E-2</v>
      </c>
    </row>
    <row r="86" spans="1:91" x14ac:dyDescent="0.3">
      <c r="A86" s="129">
        <v>1</v>
      </c>
      <c r="B86" s="131">
        <v>0</v>
      </c>
      <c r="C86" s="170">
        <v>2.1</v>
      </c>
      <c r="D86" s="171">
        <v>49</v>
      </c>
      <c r="E86" s="130">
        <v>3</v>
      </c>
      <c r="F86" s="203">
        <v>1.881</v>
      </c>
      <c r="G86" s="130">
        <v>46</v>
      </c>
      <c r="H86" s="130">
        <v>1</v>
      </c>
      <c r="I86" s="130">
        <v>85</v>
      </c>
      <c r="J86" s="130">
        <v>46</v>
      </c>
      <c r="K86" s="130">
        <v>9</v>
      </c>
      <c r="L86" s="130">
        <v>3</v>
      </c>
      <c r="M86" s="204">
        <v>36</v>
      </c>
      <c r="N86" s="171">
        <v>17</v>
      </c>
      <c r="O86" s="172">
        <v>194</v>
      </c>
      <c r="P86" s="170">
        <v>10.3</v>
      </c>
      <c r="Q86" s="130">
        <v>0</v>
      </c>
      <c r="R86" s="208"/>
      <c r="S86" s="208"/>
      <c r="T86" s="208"/>
      <c r="U86" s="208"/>
      <c r="V86" s="208"/>
      <c r="W86" s="208"/>
      <c r="X86" s="208"/>
      <c r="Y86" s="208"/>
      <c r="Z86" s="208"/>
      <c r="AA86">
        <v>1</v>
      </c>
      <c r="AB86">
        <v>0</v>
      </c>
      <c r="AC86">
        <v>2.1</v>
      </c>
      <c r="AD86">
        <v>53</v>
      </c>
      <c r="AE86">
        <v>2</v>
      </c>
      <c r="AF86">
        <v>2.8719999999999999</v>
      </c>
      <c r="AG86">
        <v>144</v>
      </c>
      <c r="AH86">
        <v>6</v>
      </c>
      <c r="AI86">
        <v>73</v>
      </c>
      <c r="AJ86">
        <v>35</v>
      </c>
      <c r="AK86">
        <v>4</v>
      </c>
      <c r="AL86">
        <v>3</v>
      </c>
      <c r="AM86">
        <v>50</v>
      </c>
      <c r="AN86">
        <v>34</v>
      </c>
      <c r="AO86">
        <v>171</v>
      </c>
      <c r="AP86">
        <v>8.6999999999999993</v>
      </c>
      <c r="AQ86" s="117">
        <v>1</v>
      </c>
      <c r="AR86" s="113">
        <v>0</v>
      </c>
      <c r="AS86" s="118">
        <v>1</v>
      </c>
      <c r="AT86">
        <v>1</v>
      </c>
      <c r="AU86">
        <v>0.94422472649918909</v>
      </c>
      <c r="AV86" s="117">
        <v>0.94422472649918909</v>
      </c>
      <c r="AW86" s="118">
        <v>5.5775273500810907E-2</v>
      </c>
      <c r="AX86" s="117">
        <v>-5.7391083435690229E-2</v>
      </c>
      <c r="AY86" s="118">
        <v>100</v>
      </c>
      <c r="AZ86">
        <v>5.9069914116317949E-2</v>
      </c>
      <c r="CF86">
        <v>0.68397126773647487</v>
      </c>
      <c r="CG86">
        <v>1</v>
      </c>
      <c r="CH86">
        <v>0</v>
      </c>
      <c r="CI86">
        <v>43</v>
      </c>
      <c r="CJ86">
        <v>39</v>
      </c>
      <c r="CK86">
        <v>0.20370370370370372</v>
      </c>
      <c r="CL86">
        <v>0.59375</v>
      </c>
      <c r="CM86">
        <v>0</v>
      </c>
    </row>
    <row r="87" spans="1:91" x14ac:dyDescent="0.3">
      <c r="A87" s="129">
        <v>0</v>
      </c>
      <c r="B87" s="131">
        <v>0</v>
      </c>
      <c r="C87" s="170">
        <v>1.9</v>
      </c>
      <c r="D87" s="171">
        <v>46</v>
      </c>
      <c r="E87" s="130">
        <v>3</v>
      </c>
      <c r="F87" s="203">
        <v>2.6259999999999999</v>
      </c>
      <c r="G87" s="130">
        <v>43</v>
      </c>
      <c r="H87" s="130">
        <v>2</v>
      </c>
      <c r="I87" s="130">
        <v>74</v>
      </c>
      <c r="J87" s="130">
        <v>50</v>
      </c>
      <c r="K87" s="130">
        <v>4</v>
      </c>
      <c r="L87" s="130">
        <v>4</v>
      </c>
      <c r="M87" s="204">
        <v>50</v>
      </c>
      <c r="N87" s="171">
        <v>21</v>
      </c>
      <c r="O87" s="172">
        <v>180</v>
      </c>
      <c r="P87" s="170">
        <v>7.7</v>
      </c>
      <c r="Q87" s="130">
        <v>0</v>
      </c>
      <c r="R87" s="208"/>
      <c r="S87" s="208"/>
      <c r="T87" s="208"/>
      <c r="U87" s="208"/>
      <c r="V87" s="208"/>
      <c r="W87" s="208"/>
      <c r="X87" s="208"/>
      <c r="Y87" s="208"/>
      <c r="Z87" s="208"/>
      <c r="AA87">
        <v>1</v>
      </c>
      <c r="AB87">
        <v>0</v>
      </c>
      <c r="AC87">
        <v>2.1</v>
      </c>
      <c r="AD87">
        <v>62</v>
      </c>
      <c r="AE87">
        <v>11</v>
      </c>
      <c r="AF87">
        <v>1.1519999999999999</v>
      </c>
      <c r="AG87">
        <v>106</v>
      </c>
      <c r="AH87">
        <v>2</v>
      </c>
      <c r="AI87">
        <v>96</v>
      </c>
      <c r="AJ87">
        <v>42</v>
      </c>
      <c r="AK87">
        <v>8</v>
      </c>
      <c r="AL87">
        <v>3</v>
      </c>
      <c r="AM87">
        <v>42</v>
      </c>
      <c r="AN87">
        <v>49</v>
      </c>
      <c r="AO87">
        <v>178</v>
      </c>
      <c r="AP87">
        <v>9.6999999999999993</v>
      </c>
      <c r="AQ87" s="117">
        <v>1</v>
      </c>
      <c r="AR87" s="113">
        <v>0</v>
      </c>
      <c r="AS87" s="118">
        <v>1</v>
      </c>
      <c r="AT87">
        <v>1</v>
      </c>
      <c r="AU87">
        <v>0.65061863073788229</v>
      </c>
      <c r="AV87" s="117">
        <v>0.65061863073788229</v>
      </c>
      <c r="AW87" s="118">
        <v>0.34938136926211771</v>
      </c>
      <c r="AX87" s="117">
        <v>-0.42983162911268274</v>
      </c>
      <c r="AY87" s="118">
        <v>100</v>
      </c>
      <c r="AZ87">
        <v>0.53699871592345261</v>
      </c>
      <c r="CF87">
        <v>0.69976170337734134</v>
      </c>
      <c r="CG87">
        <v>0</v>
      </c>
      <c r="CH87">
        <v>1</v>
      </c>
      <c r="CI87">
        <v>43</v>
      </c>
      <c r="CJ87">
        <v>40</v>
      </c>
      <c r="CK87">
        <v>0.20370370370370372</v>
      </c>
      <c r="CL87">
        <v>0.58333333333333326</v>
      </c>
      <c r="CM87">
        <v>0</v>
      </c>
    </row>
    <row r="88" spans="1:91" x14ac:dyDescent="0.3">
      <c r="A88" s="129">
        <v>0</v>
      </c>
      <c r="B88" s="131">
        <v>0</v>
      </c>
      <c r="C88" s="170">
        <v>1.9</v>
      </c>
      <c r="D88" s="171">
        <v>53</v>
      </c>
      <c r="E88" s="130">
        <v>21</v>
      </c>
      <c r="F88" s="203">
        <v>0.56799999999999995</v>
      </c>
      <c r="G88" s="130">
        <v>125</v>
      </c>
      <c r="H88" s="130">
        <v>3</v>
      </c>
      <c r="I88" s="130">
        <v>109</v>
      </c>
      <c r="J88" s="130">
        <v>44</v>
      </c>
      <c r="K88" s="130">
        <v>8</v>
      </c>
      <c r="L88" s="130">
        <v>3</v>
      </c>
      <c r="M88" s="204">
        <v>45</v>
      </c>
      <c r="N88" s="171">
        <v>34</v>
      </c>
      <c r="O88" s="172">
        <v>167</v>
      </c>
      <c r="P88" s="170">
        <v>8.5</v>
      </c>
      <c r="Q88" s="130">
        <v>0</v>
      </c>
      <c r="R88" s="208"/>
      <c r="S88" s="208"/>
      <c r="T88" s="208"/>
      <c r="U88" s="208"/>
      <c r="V88" s="208"/>
      <c r="W88" s="208"/>
      <c r="X88" s="208"/>
      <c r="Y88" s="208"/>
      <c r="Z88" s="208"/>
      <c r="AA88">
        <v>1</v>
      </c>
      <c r="AB88">
        <v>0</v>
      </c>
      <c r="AC88">
        <v>2.2000000000000002</v>
      </c>
      <c r="AD88">
        <v>51</v>
      </c>
      <c r="AE88">
        <v>6</v>
      </c>
      <c r="AF88">
        <v>1.0840000000000001</v>
      </c>
      <c r="AG88">
        <v>181</v>
      </c>
      <c r="AH88">
        <v>2</v>
      </c>
      <c r="AI88">
        <v>101</v>
      </c>
      <c r="AJ88">
        <v>53</v>
      </c>
      <c r="AK88">
        <v>9</v>
      </c>
      <c r="AL88">
        <v>4</v>
      </c>
      <c r="AM88">
        <v>37</v>
      </c>
      <c r="AN88">
        <v>33</v>
      </c>
      <c r="AO88">
        <v>170</v>
      </c>
      <c r="AP88">
        <v>11</v>
      </c>
      <c r="AQ88" s="117">
        <v>0</v>
      </c>
      <c r="AR88" s="113">
        <v>1</v>
      </c>
      <c r="AS88" s="118">
        <v>1</v>
      </c>
      <c r="AT88">
        <v>0</v>
      </c>
      <c r="AU88">
        <v>0.22715284718668893</v>
      </c>
      <c r="AV88" s="117">
        <v>0.22715284718668893</v>
      </c>
      <c r="AW88" s="118">
        <v>0.77284715281331107</v>
      </c>
      <c r="AX88" s="117">
        <v>-0.2576739824000267</v>
      </c>
      <c r="AY88" s="118">
        <v>100</v>
      </c>
      <c r="AZ88">
        <v>0.29391691016756577</v>
      </c>
      <c r="CF88">
        <v>0.70018313179245617</v>
      </c>
      <c r="CG88">
        <v>0</v>
      </c>
      <c r="CH88">
        <v>1</v>
      </c>
      <c r="CI88">
        <v>43</v>
      </c>
      <c r="CJ88">
        <v>41</v>
      </c>
      <c r="CK88">
        <v>0.20370370370370372</v>
      </c>
      <c r="CL88">
        <v>0.57291666666666674</v>
      </c>
      <c r="CM88">
        <v>0</v>
      </c>
    </row>
    <row r="89" spans="1:91" x14ac:dyDescent="0.3">
      <c r="A89" s="129">
        <v>1</v>
      </c>
      <c r="B89" s="131">
        <v>1</v>
      </c>
      <c r="C89" s="170">
        <v>2.2000000000000002</v>
      </c>
      <c r="D89" s="171">
        <v>62</v>
      </c>
      <c r="E89" s="130">
        <v>8</v>
      </c>
      <c r="F89" s="203">
        <v>0.879</v>
      </c>
      <c r="G89" s="130">
        <v>118</v>
      </c>
      <c r="H89" s="130">
        <v>3</v>
      </c>
      <c r="I89" s="130">
        <v>108</v>
      </c>
      <c r="J89" s="130">
        <v>31</v>
      </c>
      <c r="K89" s="130">
        <v>10</v>
      </c>
      <c r="L89" s="130">
        <v>2</v>
      </c>
      <c r="M89" s="204">
        <v>37</v>
      </c>
      <c r="N89" s="171">
        <v>50</v>
      </c>
      <c r="O89" s="172">
        <v>180</v>
      </c>
      <c r="P89" s="170">
        <v>10.7</v>
      </c>
      <c r="Q89" s="130">
        <v>0</v>
      </c>
      <c r="R89" s="208"/>
      <c r="S89" s="208"/>
      <c r="T89" s="208"/>
      <c r="U89" s="208"/>
      <c r="V89" s="208"/>
      <c r="W89" s="208"/>
      <c r="X89" s="208"/>
      <c r="Y89" s="208"/>
      <c r="Z89" s="208"/>
      <c r="AA89">
        <v>1</v>
      </c>
      <c r="AB89">
        <v>0</v>
      </c>
      <c r="AC89">
        <v>2.2000000000000002</v>
      </c>
      <c r="AD89">
        <v>51</v>
      </c>
      <c r="AE89">
        <v>7</v>
      </c>
      <c r="AF89">
        <v>0.17199999999999999</v>
      </c>
      <c r="AG89">
        <v>117</v>
      </c>
      <c r="AH89">
        <v>5</v>
      </c>
      <c r="AI89">
        <v>168</v>
      </c>
      <c r="AJ89">
        <v>33</v>
      </c>
      <c r="AK89">
        <v>11</v>
      </c>
      <c r="AL89">
        <v>5</v>
      </c>
      <c r="AM89">
        <v>36</v>
      </c>
      <c r="AN89">
        <v>23</v>
      </c>
      <c r="AO89">
        <v>184</v>
      </c>
      <c r="AP89">
        <v>12.7</v>
      </c>
      <c r="AQ89" s="117">
        <v>1</v>
      </c>
      <c r="AR89" s="113">
        <v>0</v>
      </c>
      <c r="AS89" s="118">
        <v>1</v>
      </c>
      <c r="AT89">
        <v>1</v>
      </c>
      <c r="AU89">
        <v>0.77779935163487512</v>
      </c>
      <c r="AV89" s="117">
        <v>0.77779935163487512</v>
      </c>
      <c r="AW89" s="118">
        <v>0.22220064836512488</v>
      </c>
      <c r="AX89" s="117">
        <v>-0.25128669084932415</v>
      </c>
      <c r="AY89" s="118">
        <v>100</v>
      </c>
      <c r="AZ89">
        <v>0.28567862379683912</v>
      </c>
      <c r="CF89">
        <v>0.70218445342469082</v>
      </c>
      <c r="CG89">
        <v>0</v>
      </c>
      <c r="CH89">
        <v>1</v>
      </c>
      <c r="CI89">
        <v>43</v>
      </c>
      <c r="CJ89">
        <v>42</v>
      </c>
      <c r="CK89">
        <v>0.20370370370370372</v>
      </c>
      <c r="CL89">
        <v>0.5625</v>
      </c>
      <c r="CM89">
        <v>1.041666666666665E-2</v>
      </c>
    </row>
    <row r="90" spans="1:91" x14ac:dyDescent="0.3">
      <c r="A90" s="129">
        <v>0</v>
      </c>
      <c r="B90" s="131">
        <v>0</v>
      </c>
      <c r="C90" s="170">
        <v>1.8</v>
      </c>
      <c r="D90" s="171">
        <v>51</v>
      </c>
      <c r="E90" s="130">
        <v>4</v>
      </c>
      <c r="F90" s="203">
        <v>1.083</v>
      </c>
      <c r="G90" s="130">
        <v>101</v>
      </c>
      <c r="H90" s="130">
        <v>2</v>
      </c>
      <c r="I90" s="130">
        <v>100</v>
      </c>
      <c r="J90" s="130">
        <v>53</v>
      </c>
      <c r="K90" s="130">
        <v>7</v>
      </c>
      <c r="L90" s="130">
        <v>4</v>
      </c>
      <c r="M90" s="204">
        <v>34</v>
      </c>
      <c r="N90" s="171">
        <v>28</v>
      </c>
      <c r="O90" s="172">
        <v>167</v>
      </c>
      <c r="P90" s="170">
        <v>7.4</v>
      </c>
      <c r="Q90" s="130">
        <v>0</v>
      </c>
      <c r="R90" s="208"/>
      <c r="S90" s="208"/>
      <c r="T90" s="208"/>
      <c r="U90" s="208"/>
      <c r="V90" s="208"/>
      <c r="W90" s="208"/>
      <c r="X90" s="208"/>
      <c r="Y90" s="208"/>
      <c r="Z90" s="208"/>
      <c r="AA90">
        <v>1</v>
      </c>
      <c r="AB90">
        <v>0</v>
      </c>
      <c r="AC90">
        <v>2.2000000000000002</v>
      </c>
      <c r="AD90">
        <v>60</v>
      </c>
      <c r="AE90">
        <v>9</v>
      </c>
      <c r="AF90">
        <v>3.2000000000000001E-2</v>
      </c>
      <c r="AG90">
        <v>102</v>
      </c>
      <c r="AH90">
        <v>5</v>
      </c>
      <c r="AI90">
        <v>135</v>
      </c>
      <c r="AJ90">
        <v>35</v>
      </c>
      <c r="AK90">
        <v>8</v>
      </c>
      <c r="AL90">
        <v>2</v>
      </c>
      <c r="AM90">
        <v>32</v>
      </c>
      <c r="AN90">
        <v>37</v>
      </c>
      <c r="AO90">
        <v>185</v>
      </c>
      <c r="AP90">
        <v>11.6</v>
      </c>
      <c r="AQ90" s="117">
        <v>1</v>
      </c>
      <c r="AR90" s="113">
        <v>0</v>
      </c>
      <c r="AS90" s="118">
        <v>1</v>
      </c>
      <c r="AT90">
        <v>1</v>
      </c>
      <c r="AU90">
        <v>0.84675276372709551</v>
      </c>
      <c r="AV90" s="117">
        <v>0.84675276372709551</v>
      </c>
      <c r="AW90" s="118">
        <v>0.15324723627290449</v>
      </c>
      <c r="AX90" s="117">
        <v>-0.16634652336623384</v>
      </c>
      <c r="AY90" s="118">
        <v>100</v>
      </c>
      <c r="AZ90">
        <v>0.18098226877744844</v>
      </c>
      <c r="CF90">
        <v>0.70790532276632234</v>
      </c>
      <c r="CG90">
        <v>1</v>
      </c>
      <c r="CH90">
        <v>0</v>
      </c>
      <c r="CI90">
        <v>44</v>
      </c>
      <c r="CJ90">
        <v>42</v>
      </c>
      <c r="CK90">
        <v>0.18518518518518523</v>
      </c>
      <c r="CL90">
        <v>0.5625</v>
      </c>
      <c r="CM90">
        <v>0</v>
      </c>
    </row>
    <row r="91" spans="1:91" x14ac:dyDescent="0.3">
      <c r="A91" s="129">
        <v>1</v>
      </c>
      <c r="B91" s="131">
        <v>1</v>
      </c>
      <c r="C91" s="170">
        <v>2.6</v>
      </c>
      <c r="D91" s="171">
        <v>70</v>
      </c>
      <c r="E91" s="130">
        <v>6</v>
      </c>
      <c r="F91" s="203">
        <v>0.82799999999999996</v>
      </c>
      <c r="G91" s="130">
        <v>213</v>
      </c>
      <c r="H91" s="130">
        <v>3</v>
      </c>
      <c r="I91" s="130">
        <v>105</v>
      </c>
      <c r="J91" s="130">
        <v>37</v>
      </c>
      <c r="K91" s="130">
        <v>15</v>
      </c>
      <c r="L91" s="130">
        <v>2</v>
      </c>
      <c r="M91" s="204">
        <v>37</v>
      </c>
      <c r="N91" s="171">
        <v>75</v>
      </c>
      <c r="O91" s="172">
        <v>176</v>
      </c>
      <c r="P91" s="170">
        <v>14.8</v>
      </c>
      <c r="Q91" s="130">
        <v>1</v>
      </c>
      <c r="R91" s="208"/>
      <c r="S91" s="208"/>
      <c r="T91" s="208"/>
      <c r="U91" s="208"/>
      <c r="V91" s="208"/>
      <c r="W91" s="208"/>
      <c r="X91" s="208"/>
      <c r="Y91" s="208"/>
      <c r="Z91" s="208"/>
      <c r="AA91">
        <v>1</v>
      </c>
      <c r="AB91">
        <v>0</v>
      </c>
      <c r="AC91">
        <v>2.2000000000000002</v>
      </c>
      <c r="AD91">
        <v>65</v>
      </c>
      <c r="AE91">
        <v>3</v>
      </c>
      <c r="AF91">
        <v>0.59</v>
      </c>
      <c r="AG91">
        <v>121</v>
      </c>
      <c r="AH91">
        <v>3</v>
      </c>
      <c r="AI91">
        <v>108</v>
      </c>
      <c r="AJ91">
        <v>32</v>
      </c>
      <c r="AK91">
        <v>10</v>
      </c>
      <c r="AL91">
        <v>2</v>
      </c>
      <c r="AM91">
        <v>29</v>
      </c>
      <c r="AN91">
        <v>54</v>
      </c>
      <c r="AO91">
        <v>181</v>
      </c>
      <c r="AP91">
        <v>10.5</v>
      </c>
      <c r="AQ91" s="117">
        <v>1</v>
      </c>
      <c r="AR91" s="113">
        <v>0</v>
      </c>
      <c r="AS91" s="118">
        <v>1</v>
      </c>
      <c r="AT91">
        <v>1</v>
      </c>
      <c r="AU91">
        <v>0.90628141778317106</v>
      </c>
      <c r="AV91" s="117">
        <v>0.90628141778317106</v>
      </c>
      <c r="AW91" s="118">
        <v>9.3718582216828938E-2</v>
      </c>
      <c r="AX91" s="117">
        <v>-9.8405405515498715E-2</v>
      </c>
      <c r="AY91" s="118">
        <v>100</v>
      </c>
      <c r="AZ91">
        <v>0.10341002295520002</v>
      </c>
      <c r="CF91">
        <v>0.70842282228283515</v>
      </c>
      <c r="CG91">
        <v>0</v>
      </c>
      <c r="CH91">
        <v>1</v>
      </c>
      <c r="CI91">
        <v>44</v>
      </c>
      <c r="CJ91">
        <v>43</v>
      </c>
      <c r="CK91">
        <v>0.18518518518518523</v>
      </c>
      <c r="CL91">
        <v>0.55208333333333326</v>
      </c>
      <c r="CM91">
        <v>0</v>
      </c>
    </row>
    <row r="92" spans="1:91" x14ac:dyDescent="0.3">
      <c r="A92" s="129">
        <v>0</v>
      </c>
      <c r="B92" s="131">
        <v>0</v>
      </c>
      <c r="C92" s="170">
        <v>1.9</v>
      </c>
      <c r="D92" s="171">
        <v>56</v>
      </c>
      <c r="E92" s="130">
        <v>24</v>
      </c>
      <c r="F92" s="203">
        <v>1.56</v>
      </c>
      <c r="G92" s="130">
        <v>115</v>
      </c>
      <c r="H92" s="130">
        <v>5</v>
      </c>
      <c r="I92" s="130">
        <v>87</v>
      </c>
      <c r="J92" s="130">
        <v>46</v>
      </c>
      <c r="K92" s="130">
        <v>1</v>
      </c>
      <c r="L92" s="130">
        <v>4</v>
      </c>
      <c r="M92" s="204">
        <v>45</v>
      </c>
      <c r="N92" s="171">
        <v>37</v>
      </c>
      <c r="O92" s="172">
        <v>166</v>
      </c>
      <c r="P92" s="170">
        <v>7.3</v>
      </c>
      <c r="Q92" s="130">
        <v>1</v>
      </c>
      <c r="R92" s="208"/>
      <c r="S92" s="208"/>
      <c r="T92" s="208"/>
      <c r="U92" s="208"/>
      <c r="V92" s="208"/>
      <c r="W92" s="208"/>
      <c r="X92" s="208"/>
      <c r="Y92" s="208"/>
      <c r="Z92" s="208"/>
      <c r="AA92">
        <v>1</v>
      </c>
      <c r="AB92">
        <v>0</v>
      </c>
      <c r="AC92">
        <v>2.2000000000000002</v>
      </c>
      <c r="AD92">
        <v>65</v>
      </c>
      <c r="AE92">
        <v>6</v>
      </c>
      <c r="AF92">
        <v>0.89900000000000002</v>
      </c>
      <c r="AG92">
        <v>165</v>
      </c>
      <c r="AH92">
        <v>1</v>
      </c>
      <c r="AI92">
        <v>140</v>
      </c>
      <c r="AJ92">
        <v>60</v>
      </c>
      <c r="AK92">
        <v>9</v>
      </c>
      <c r="AL92">
        <v>5</v>
      </c>
      <c r="AM92">
        <v>35</v>
      </c>
      <c r="AN92">
        <v>62</v>
      </c>
      <c r="AO92">
        <v>174</v>
      </c>
      <c r="AP92">
        <v>12.7</v>
      </c>
      <c r="AQ92" s="117">
        <v>0</v>
      </c>
      <c r="AR92" s="113">
        <v>1</v>
      </c>
      <c r="AS92" s="118">
        <v>1</v>
      </c>
      <c r="AT92">
        <v>0</v>
      </c>
      <c r="AU92">
        <v>0.13172273469516013</v>
      </c>
      <c r="AV92" s="117">
        <v>0.13172273469516013</v>
      </c>
      <c r="AW92" s="118">
        <v>0.86827726530483984</v>
      </c>
      <c r="AX92" s="117">
        <v>-0.14124418525401111</v>
      </c>
      <c r="AY92" s="118">
        <v>100</v>
      </c>
      <c r="AZ92">
        <v>0.15170584323535657</v>
      </c>
      <c r="CF92">
        <v>0.71026384365909156</v>
      </c>
      <c r="CG92">
        <v>0</v>
      </c>
      <c r="CH92">
        <v>1</v>
      </c>
      <c r="CI92">
        <v>44</v>
      </c>
      <c r="CJ92">
        <v>44</v>
      </c>
      <c r="CK92">
        <v>0.18518518518518523</v>
      </c>
      <c r="CL92">
        <v>0.54166666666666674</v>
      </c>
      <c r="CM92">
        <v>0</v>
      </c>
    </row>
    <row r="93" spans="1:91" x14ac:dyDescent="0.3">
      <c r="A93" s="129">
        <v>0</v>
      </c>
      <c r="B93" s="131">
        <v>0</v>
      </c>
      <c r="C93" s="170">
        <v>1.8</v>
      </c>
      <c r="D93" s="171">
        <v>42</v>
      </c>
      <c r="E93" s="130">
        <v>1</v>
      </c>
      <c r="F93" s="203">
        <v>1.4279999999999999</v>
      </c>
      <c r="G93" s="130">
        <v>121</v>
      </c>
      <c r="H93" s="130">
        <v>4</v>
      </c>
      <c r="I93" s="130">
        <v>84</v>
      </c>
      <c r="J93" s="130">
        <v>45</v>
      </c>
      <c r="K93" s="130">
        <v>5</v>
      </c>
      <c r="L93" s="130">
        <v>4</v>
      </c>
      <c r="M93" s="204">
        <v>24</v>
      </c>
      <c r="N93" s="171">
        <v>14</v>
      </c>
      <c r="O93" s="172">
        <v>165</v>
      </c>
      <c r="P93" s="170">
        <v>7.6</v>
      </c>
      <c r="Q93" s="130">
        <v>1</v>
      </c>
      <c r="R93" s="208"/>
      <c r="S93" s="208"/>
      <c r="T93" s="208"/>
      <c r="U93" s="208"/>
      <c r="V93" s="208"/>
      <c r="W93" s="208"/>
      <c r="X93" s="208"/>
      <c r="Y93" s="208"/>
      <c r="Z93" s="208"/>
      <c r="AA93">
        <v>1</v>
      </c>
      <c r="AB93">
        <v>0</v>
      </c>
      <c r="AC93">
        <v>2.2999999999999998</v>
      </c>
      <c r="AD93">
        <v>55</v>
      </c>
      <c r="AE93">
        <v>3</v>
      </c>
      <c r="AF93">
        <v>0.73899999999999999</v>
      </c>
      <c r="AG93">
        <v>146</v>
      </c>
      <c r="AH93">
        <v>3</v>
      </c>
      <c r="AI93">
        <v>114</v>
      </c>
      <c r="AJ93">
        <v>43</v>
      </c>
      <c r="AK93">
        <v>11</v>
      </c>
      <c r="AL93">
        <v>3</v>
      </c>
      <c r="AM93">
        <v>28</v>
      </c>
      <c r="AN93">
        <v>35</v>
      </c>
      <c r="AO93">
        <v>175</v>
      </c>
      <c r="AP93">
        <v>11.6</v>
      </c>
      <c r="AQ93" s="117">
        <v>1</v>
      </c>
      <c r="AR93" s="113">
        <v>0</v>
      </c>
      <c r="AS93" s="118">
        <v>1</v>
      </c>
      <c r="AT93">
        <v>1</v>
      </c>
      <c r="AU93">
        <v>0.54799529379375822</v>
      </c>
      <c r="AV93" s="117">
        <v>0.54799529379375822</v>
      </c>
      <c r="AW93" s="118">
        <v>0.45200470620624178</v>
      </c>
      <c r="AX93" s="117">
        <v>-0.60148858003859285</v>
      </c>
      <c r="AY93" s="118">
        <v>100</v>
      </c>
      <c r="AZ93">
        <v>0.82483318985647502</v>
      </c>
      <c r="CF93">
        <v>0.71201951527760998</v>
      </c>
      <c r="CG93">
        <v>0</v>
      </c>
      <c r="CH93">
        <v>1</v>
      </c>
      <c r="CI93">
        <v>44</v>
      </c>
      <c r="CJ93">
        <v>45</v>
      </c>
      <c r="CK93">
        <v>0.18518518518518523</v>
      </c>
      <c r="CL93">
        <v>0.53125</v>
      </c>
      <c r="CM93">
        <v>0</v>
      </c>
    </row>
    <row r="94" spans="1:91" x14ac:dyDescent="0.3">
      <c r="A94" s="129">
        <v>0</v>
      </c>
      <c r="B94" s="131">
        <v>0</v>
      </c>
      <c r="C94" s="170">
        <v>1.9</v>
      </c>
      <c r="D94" s="171">
        <v>56</v>
      </c>
      <c r="E94" s="130">
        <v>3</v>
      </c>
      <c r="F94" s="203">
        <v>1.4039999999999999</v>
      </c>
      <c r="G94" s="130">
        <v>69</v>
      </c>
      <c r="H94" s="130">
        <v>1</v>
      </c>
      <c r="I94" s="130">
        <v>87</v>
      </c>
      <c r="J94" s="130">
        <v>34</v>
      </c>
      <c r="K94" s="130">
        <v>8</v>
      </c>
      <c r="L94" s="130">
        <v>2</v>
      </c>
      <c r="M94" s="204">
        <v>32</v>
      </c>
      <c r="N94" s="171">
        <v>38</v>
      </c>
      <c r="O94" s="172">
        <v>181</v>
      </c>
      <c r="P94" s="170">
        <v>9</v>
      </c>
      <c r="Q94" s="130">
        <v>1</v>
      </c>
      <c r="R94" s="208"/>
      <c r="S94" s="208"/>
      <c r="T94" s="208"/>
      <c r="U94" s="208"/>
      <c r="V94" s="208"/>
      <c r="W94" s="208"/>
      <c r="X94" s="208"/>
      <c r="Y94" s="208"/>
      <c r="Z94" s="208"/>
      <c r="AA94">
        <v>1</v>
      </c>
      <c r="AB94">
        <v>0</v>
      </c>
      <c r="AC94">
        <v>2.2999999999999998</v>
      </c>
      <c r="AD94">
        <v>56</v>
      </c>
      <c r="AE94">
        <v>9</v>
      </c>
      <c r="AF94">
        <v>1.9990000000000001</v>
      </c>
      <c r="AG94">
        <v>75</v>
      </c>
      <c r="AH94">
        <v>0</v>
      </c>
      <c r="AI94">
        <v>72</v>
      </c>
      <c r="AJ94">
        <v>49</v>
      </c>
      <c r="AK94">
        <v>7</v>
      </c>
      <c r="AL94">
        <v>4</v>
      </c>
      <c r="AM94">
        <v>41</v>
      </c>
      <c r="AN94">
        <v>33</v>
      </c>
      <c r="AO94">
        <v>189</v>
      </c>
      <c r="AP94">
        <v>10.9</v>
      </c>
      <c r="AQ94" s="117">
        <v>0</v>
      </c>
      <c r="AR94" s="113">
        <v>1</v>
      </c>
      <c r="AS94" s="118">
        <v>1</v>
      </c>
      <c r="AT94">
        <v>0</v>
      </c>
      <c r="AU94">
        <v>0.25280260668929411</v>
      </c>
      <c r="AV94" s="117">
        <v>0.25280260668929411</v>
      </c>
      <c r="AW94" s="118">
        <v>0.74719739331070589</v>
      </c>
      <c r="AX94" s="117">
        <v>-0.29142588068345837</v>
      </c>
      <c r="AY94" s="118">
        <v>100</v>
      </c>
      <c r="AZ94">
        <v>0.33833443338067376</v>
      </c>
      <c r="CF94">
        <v>0.71869733800046309</v>
      </c>
      <c r="CG94">
        <v>0</v>
      </c>
      <c r="CH94">
        <v>1</v>
      </c>
      <c r="CI94">
        <v>44</v>
      </c>
      <c r="CJ94">
        <v>46</v>
      </c>
      <c r="CK94">
        <v>0.18518518518518523</v>
      </c>
      <c r="CL94">
        <v>0.52083333333333326</v>
      </c>
      <c r="CM94">
        <v>9.6450617283951028E-3</v>
      </c>
    </row>
    <row r="95" spans="1:91" x14ac:dyDescent="0.3">
      <c r="A95" s="129">
        <v>1</v>
      </c>
      <c r="B95" s="131">
        <v>1</v>
      </c>
      <c r="C95" s="170">
        <v>2.1</v>
      </c>
      <c r="D95" s="171">
        <v>60</v>
      </c>
      <c r="E95" s="130">
        <v>5</v>
      </c>
      <c r="F95" s="203">
        <v>1.0720000000000001</v>
      </c>
      <c r="G95" s="130">
        <v>178</v>
      </c>
      <c r="H95" s="130">
        <v>2</v>
      </c>
      <c r="I95" s="130">
        <v>101</v>
      </c>
      <c r="J95" s="130">
        <v>38</v>
      </c>
      <c r="K95" s="130">
        <v>13</v>
      </c>
      <c r="L95" s="130">
        <v>2</v>
      </c>
      <c r="M95" s="204">
        <v>36</v>
      </c>
      <c r="N95" s="171">
        <v>49</v>
      </c>
      <c r="O95" s="172">
        <v>183</v>
      </c>
      <c r="P95" s="170">
        <v>12.9</v>
      </c>
      <c r="Q95" s="130">
        <v>1</v>
      </c>
      <c r="R95" s="208"/>
      <c r="S95" s="208"/>
      <c r="T95" s="208"/>
      <c r="U95" s="208"/>
      <c r="V95" s="208"/>
      <c r="W95" s="208"/>
      <c r="X95" s="208"/>
      <c r="Y95" s="208"/>
      <c r="Z95" s="208"/>
      <c r="AA95">
        <v>1</v>
      </c>
      <c r="AB95">
        <v>0</v>
      </c>
      <c r="AC95">
        <v>2.4</v>
      </c>
      <c r="AD95">
        <v>54</v>
      </c>
      <c r="AE95">
        <v>9</v>
      </c>
      <c r="AF95">
        <v>4.5999999999999999E-2</v>
      </c>
      <c r="AG95">
        <v>151</v>
      </c>
      <c r="AH95">
        <v>0</v>
      </c>
      <c r="AI95">
        <v>72</v>
      </c>
      <c r="AJ95">
        <v>30</v>
      </c>
      <c r="AK95">
        <v>13</v>
      </c>
      <c r="AL95">
        <v>5</v>
      </c>
      <c r="AM95">
        <v>39</v>
      </c>
      <c r="AN95">
        <v>26</v>
      </c>
      <c r="AO95">
        <v>204</v>
      </c>
      <c r="AP95">
        <v>14.5</v>
      </c>
      <c r="AQ95" s="117">
        <v>1</v>
      </c>
      <c r="AR95" s="113">
        <v>0</v>
      </c>
      <c r="AS95" s="118">
        <v>1</v>
      </c>
      <c r="AT95">
        <v>1</v>
      </c>
      <c r="AU95">
        <v>0.71201951527760998</v>
      </c>
      <c r="AV95" s="117">
        <v>0.71201951527760998</v>
      </c>
      <c r="AW95" s="118">
        <v>0.28798048472239002</v>
      </c>
      <c r="AX95" s="117">
        <v>-0.33964995884801691</v>
      </c>
      <c r="AY95" s="118">
        <v>100</v>
      </c>
      <c r="AZ95">
        <v>0.40445588715375169</v>
      </c>
      <c r="CF95">
        <v>0.72047229419436931</v>
      </c>
      <c r="CG95">
        <v>1</v>
      </c>
      <c r="CH95">
        <v>0</v>
      </c>
      <c r="CI95">
        <v>45</v>
      </c>
      <c r="CJ95">
        <v>46</v>
      </c>
      <c r="CK95">
        <v>0.16666666666666663</v>
      </c>
      <c r="CL95">
        <v>0.52083333333333326</v>
      </c>
      <c r="CM95">
        <v>0</v>
      </c>
    </row>
    <row r="96" spans="1:91" x14ac:dyDescent="0.3">
      <c r="A96" s="129">
        <v>0</v>
      </c>
      <c r="B96" s="131">
        <v>0</v>
      </c>
      <c r="C96" s="170">
        <v>1.9</v>
      </c>
      <c r="D96" s="171">
        <v>48</v>
      </c>
      <c r="E96" s="130">
        <v>12</v>
      </c>
      <c r="F96" s="203">
        <v>0.183</v>
      </c>
      <c r="G96" s="130">
        <v>85</v>
      </c>
      <c r="H96" s="130">
        <v>4</v>
      </c>
      <c r="I96" s="130">
        <v>130</v>
      </c>
      <c r="J96" s="130">
        <v>37</v>
      </c>
      <c r="K96" s="130">
        <v>11</v>
      </c>
      <c r="L96" s="130">
        <v>2</v>
      </c>
      <c r="M96" s="204">
        <v>38</v>
      </c>
      <c r="N96" s="171">
        <v>22</v>
      </c>
      <c r="O96" s="172">
        <v>178</v>
      </c>
      <c r="P96" s="170">
        <v>9</v>
      </c>
      <c r="Q96" s="130">
        <v>1</v>
      </c>
      <c r="R96" s="208"/>
      <c r="S96" s="208"/>
      <c r="T96" s="208"/>
      <c r="U96" s="208"/>
      <c r="V96" s="208"/>
      <c r="W96" s="208"/>
      <c r="X96" s="208"/>
      <c r="Y96" s="208"/>
      <c r="Z96" s="208"/>
      <c r="AA96">
        <v>1</v>
      </c>
      <c r="AB96">
        <v>0</v>
      </c>
      <c r="AC96">
        <v>2.4</v>
      </c>
      <c r="AD96">
        <v>61</v>
      </c>
      <c r="AE96">
        <v>7</v>
      </c>
      <c r="AF96">
        <v>0.66200000000000003</v>
      </c>
      <c r="AG96">
        <v>124</v>
      </c>
      <c r="AH96">
        <v>2</v>
      </c>
      <c r="AI96">
        <v>100</v>
      </c>
      <c r="AJ96">
        <v>52</v>
      </c>
      <c r="AK96">
        <v>15</v>
      </c>
      <c r="AL96">
        <v>3</v>
      </c>
      <c r="AM96">
        <v>37</v>
      </c>
      <c r="AN96">
        <v>69</v>
      </c>
      <c r="AO96">
        <v>191</v>
      </c>
      <c r="AP96">
        <v>13.1</v>
      </c>
      <c r="AQ96" s="117">
        <v>1</v>
      </c>
      <c r="AR96" s="113">
        <v>0</v>
      </c>
      <c r="AS96" s="118">
        <v>1</v>
      </c>
      <c r="AT96">
        <v>1</v>
      </c>
      <c r="AU96">
        <v>0.56083353034692973</v>
      </c>
      <c r="AV96" s="117">
        <v>0.56083353034692973</v>
      </c>
      <c r="AW96" s="118">
        <v>0.43916646965307027</v>
      </c>
      <c r="AX96" s="117">
        <v>-0.57833115484418085</v>
      </c>
      <c r="AY96" s="118">
        <v>100</v>
      </c>
      <c r="AZ96">
        <v>0.78306029488180451</v>
      </c>
      <c r="CF96">
        <v>0.7209453225747402</v>
      </c>
      <c r="CG96">
        <v>0</v>
      </c>
      <c r="CH96">
        <v>1</v>
      </c>
      <c r="CI96">
        <v>45</v>
      </c>
      <c r="CJ96">
        <v>47</v>
      </c>
      <c r="CK96">
        <v>0.16666666666666663</v>
      </c>
      <c r="CL96">
        <v>0.51041666666666674</v>
      </c>
      <c r="CM96">
        <v>0</v>
      </c>
    </row>
    <row r="97" spans="1:91" x14ac:dyDescent="0.3">
      <c r="A97" s="129">
        <v>1</v>
      </c>
      <c r="B97" s="131">
        <v>1</v>
      </c>
      <c r="C97" s="170">
        <v>3.6</v>
      </c>
      <c r="D97" s="171">
        <v>88</v>
      </c>
      <c r="E97" s="130">
        <v>12</v>
      </c>
      <c r="F97" s="203">
        <v>1.6</v>
      </c>
      <c r="G97" s="130">
        <v>282</v>
      </c>
      <c r="H97" s="130">
        <v>0</v>
      </c>
      <c r="I97" s="130">
        <v>72</v>
      </c>
      <c r="J97" s="130">
        <v>39</v>
      </c>
      <c r="K97" s="130">
        <v>18</v>
      </c>
      <c r="L97" s="130">
        <v>1</v>
      </c>
      <c r="M97" s="204">
        <v>41</v>
      </c>
      <c r="N97" s="171">
        <v>29</v>
      </c>
      <c r="O97" s="172">
        <v>185</v>
      </c>
      <c r="P97" s="170">
        <v>18.2</v>
      </c>
      <c r="Q97" s="130">
        <v>1</v>
      </c>
      <c r="R97" s="208"/>
      <c r="S97" s="208"/>
      <c r="T97" s="208"/>
      <c r="U97" s="208"/>
      <c r="V97" s="208"/>
      <c r="W97" s="208"/>
      <c r="X97" s="208"/>
      <c r="Y97" s="208"/>
      <c r="Z97" s="208"/>
      <c r="AA97">
        <v>1</v>
      </c>
      <c r="AB97">
        <v>0</v>
      </c>
      <c r="AC97">
        <v>2.4</v>
      </c>
      <c r="AD97">
        <v>66</v>
      </c>
      <c r="AE97">
        <v>7</v>
      </c>
      <c r="AF97">
        <v>2.2850000000000001</v>
      </c>
      <c r="AG97">
        <v>200</v>
      </c>
      <c r="AH97">
        <v>3</v>
      </c>
      <c r="AI97">
        <v>124</v>
      </c>
      <c r="AJ97">
        <v>32</v>
      </c>
      <c r="AK97">
        <v>9</v>
      </c>
      <c r="AL97">
        <v>2</v>
      </c>
      <c r="AM97">
        <v>32</v>
      </c>
      <c r="AN97">
        <v>62</v>
      </c>
      <c r="AO97">
        <v>177</v>
      </c>
      <c r="AP97">
        <v>13.9</v>
      </c>
      <c r="AQ97" s="117">
        <v>1</v>
      </c>
      <c r="AR97" s="113">
        <v>0</v>
      </c>
      <c r="AS97" s="118">
        <v>1</v>
      </c>
      <c r="AT97">
        <v>1</v>
      </c>
      <c r="AU97">
        <v>0.97523090578727667</v>
      </c>
      <c r="AV97" s="117">
        <v>0.97523090578727667</v>
      </c>
      <c r="AW97" s="118">
        <v>2.476909421272333E-2</v>
      </c>
      <c r="AX97" s="117">
        <v>-2.508100957475751E-2</v>
      </c>
      <c r="AY97" s="118">
        <v>100</v>
      </c>
      <c r="AZ97">
        <v>2.5398184230767309E-2</v>
      </c>
      <c r="CF97">
        <v>0.72528160432917987</v>
      </c>
      <c r="CG97">
        <v>0</v>
      </c>
      <c r="CH97">
        <v>1</v>
      </c>
      <c r="CI97">
        <v>45</v>
      </c>
      <c r="CJ97">
        <v>48</v>
      </c>
      <c r="CK97">
        <v>0.16666666666666663</v>
      </c>
      <c r="CL97">
        <v>0.5</v>
      </c>
      <c r="CM97">
        <v>0</v>
      </c>
    </row>
    <row r="98" spans="1:91" x14ac:dyDescent="0.3">
      <c r="A98" s="129">
        <v>1</v>
      </c>
      <c r="B98" s="131">
        <v>1</v>
      </c>
      <c r="C98" s="170">
        <v>3</v>
      </c>
      <c r="D98" s="171">
        <v>75</v>
      </c>
      <c r="E98" s="130">
        <v>5</v>
      </c>
      <c r="F98" s="203">
        <v>0.61199999999999999</v>
      </c>
      <c r="G98" s="130">
        <v>156</v>
      </c>
      <c r="H98" s="130">
        <v>5</v>
      </c>
      <c r="I98" s="130">
        <v>129</v>
      </c>
      <c r="J98" s="130">
        <v>42</v>
      </c>
      <c r="K98" s="130">
        <v>15</v>
      </c>
      <c r="L98" s="130">
        <v>4</v>
      </c>
      <c r="M98" s="204">
        <v>36</v>
      </c>
      <c r="N98" s="171">
        <v>55</v>
      </c>
      <c r="O98" s="172">
        <v>193</v>
      </c>
      <c r="P98" s="170">
        <v>14.4</v>
      </c>
      <c r="Q98" s="130">
        <v>0</v>
      </c>
      <c r="R98" s="208"/>
      <c r="S98" s="208"/>
      <c r="T98" s="208"/>
      <c r="U98" s="208"/>
      <c r="V98" s="208"/>
      <c r="W98" s="208"/>
      <c r="X98" s="208"/>
      <c r="Y98" s="208"/>
      <c r="Z98" s="208"/>
      <c r="AA98">
        <v>1</v>
      </c>
      <c r="AB98">
        <v>0</v>
      </c>
      <c r="AC98">
        <v>2.5</v>
      </c>
      <c r="AD98">
        <v>56</v>
      </c>
      <c r="AE98">
        <v>4</v>
      </c>
      <c r="AF98">
        <v>2.536</v>
      </c>
      <c r="AG98">
        <v>146</v>
      </c>
      <c r="AH98">
        <v>1</v>
      </c>
      <c r="AI98">
        <v>84</v>
      </c>
      <c r="AJ98">
        <v>36</v>
      </c>
      <c r="AK98">
        <v>8</v>
      </c>
      <c r="AL98">
        <v>2</v>
      </c>
      <c r="AM98">
        <v>50</v>
      </c>
      <c r="AN98">
        <v>40</v>
      </c>
      <c r="AO98">
        <v>179</v>
      </c>
      <c r="AP98">
        <v>12.1</v>
      </c>
      <c r="AQ98" s="117">
        <v>1</v>
      </c>
      <c r="AR98" s="113">
        <v>0</v>
      </c>
      <c r="AS98" s="118">
        <v>1</v>
      </c>
      <c r="AT98">
        <v>1</v>
      </c>
      <c r="AU98">
        <v>0.72528160432917987</v>
      </c>
      <c r="AV98" s="117">
        <v>0.72528160432917987</v>
      </c>
      <c r="AW98" s="118">
        <v>0.27471839567082013</v>
      </c>
      <c r="AX98" s="117">
        <v>-0.32119527977850498</v>
      </c>
      <c r="AY98" s="118">
        <v>100</v>
      </c>
      <c r="AZ98">
        <v>0.37877480144406789</v>
      </c>
      <c r="CF98">
        <v>0.7255822736779689</v>
      </c>
      <c r="CG98">
        <v>0</v>
      </c>
      <c r="CH98">
        <v>1</v>
      </c>
      <c r="CI98">
        <v>45</v>
      </c>
      <c r="CJ98">
        <v>49</v>
      </c>
      <c r="CK98">
        <v>0.16666666666666663</v>
      </c>
      <c r="CL98">
        <v>0.48958333333333337</v>
      </c>
      <c r="CM98">
        <v>0</v>
      </c>
    </row>
    <row r="99" spans="1:91" x14ac:dyDescent="0.3">
      <c r="A99" s="129">
        <v>0</v>
      </c>
      <c r="B99" s="131">
        <v>0</v>
      </c>
      <c r="C99" s="170">
        <v>2</v>
      </c>
      <c r="D99" s="171">
        <v>56</v>
      </c>
      <c r="E99" s="130">
        <v>3</v>
      </c>
      <c r="F99" s="203">
        <v>0.496</v>
      </c>
      <c r="G99" s="130">
        <v>86</v>
      </c>
      <c r="H99" s="130">
        <v>3</v>
      </c>
      <c r="I99" s="130">
        <v>100</v>
      </c>
      <c r="J99" s="130">
        <v>54</v>
      </c>
      <c r="K99" s="130">
        <v>8</v>
      </c>
      <c r="L99" s="130">
        <v>4</v>
      </c>
      <c r="M99" s="204">
        <v>31</v>
      </c>
      <c r="N99" s="171">
        <v>37</v>
      </c>
      <c r="O99" s="172">
        <v>179</v>
      </c>
      <c r="P99" s="170">
        <v>8.8000000000000007</v>
      </c>
      <c r="Q99" s="130">
        <v>0</v>
      </c>
      <c r="R99" s="208"/>
      <c r="S99" s="208"/>
      <c r="T99" s="208"/>
      <c r="U99" s="208"/>
      <c r="V99" s="208"/>
      <c r="W99" s="208"/>
      <c r="X99" s="208"/>
      <c r="Y99" s="208"/>
      <c r="Z99" s="208"/>
      <c r="AA99">
        <v>1</v>
      </c>
      <c r="AB99">
        <v>0</v>
      </c>
      <c r="AC99">
        <v>2.5</v>
      </c>
      <c r="AD99">
        <v>60</v>
      </c>
      <c r="AE99">
        <v>17</v>
      </c>
      <c r="AF99">
        <v>1.8</v>
      </c>
      <c r="AG99">
        <v>212</v>
      </c>
      <c r="AH99">
        <v>2</v>
      </c>
      <c r="AI99">
        <v>86</v>
      </c>
      <c r="AJ99">
        <v>39</v>
      </c>
      <c r="AK99">
        <v>9</v>
      </c>
      <c r="AL99">
        <v>3</v>
      </c>
      <c r="AM99">
        <v>44</v>
      </c>
      <c r="AN99">
        <v>40</v>
      </c>
      <c r="AO99">
        <v>171</v>
      </c>
      <c r="AP99">
        <v>12.5</v>
      </c>
      <c r="AQ99" s="117">
        <v>1</v>
      </c>
      <c r="AR99" s="113">
        <v>0</v>
      </c>
      <c r="AS99" s="118">
        <v>1</v>
      </c>
      <c r="AT99">
        <v>1</v>
      </c>
      <c r="AU99">
        <v>0.83494769890641807</v>
      </c>
      <c r="AV99" s="117">
        <v>0.83494769890641807</v>
      </c>
      <c r="AW99" s="118">
        <v>0.16505230109358193</v>
      </c>
      <c r="AX99" s="117">
        <v>-0.18038619213321813</v>
      </c>
      <c r="AY99" s="118">
        <v>100</v>
      </c>
      <c r="AZ99">
        <v>0.197679808339805</v>
      </c>
      <c r="CF99">
        <v>0.72988546738144888</v>
      </c>
      <c r="CG99">
        <v>0</v>
      </c>
      <c r="CH99">
        <v>1</v>
      </c>
      <c r="CI99">
        <v>45</v>
      </c>
      <c r="CJ99">
        <v>50</v>
      </c>
      <c r="CK99">
        <v>0.16666666666666663</v>
      </c>
      <c r="CL99">
        <v>0.47916666666666663</v>
      </c>
      <c r="CM99">
        <v>8.8734567901234424E-3</v>
      </c>
    </row>
    <row r="100" spans="1:91" x14ac:dyDescent="0.3">
      <c r="A100" s="129">
        <v>1</v>
      </c>
      <c r="B100" s="131">
        <v>0</v>
      </c>
      <c r="C100" s="170">
        <v>2.5</v>
      </c>
      <c r="D100" s="171">
        <v>60</v>
      </c>
      <c r="E100" s="130">
        <v>17</v>
      </c>
      <c r="F100" s="203">
        <v>1.8</v>
      </c>
      <c r="G100" s="130">
        <v>212</v>
      </c>
      <c r="H100" s="130">
        <v>2</v>
      </c>
      <c r="I100" s="130">
        <v>86</v>
      </c>
      <c r="J100" s="130">
        <v>39</v>
      </c>
      <c r="K100" s="130">
        <v>9</v>
      </c>
      <c r="L100" s="130">
        <v>3</v>
      </c>
      <c r="M100" s="204">
        <v>44</v>
      </c>
      <c r="N100" s="171">
        <v>40</v>
      </c>
      <c r="O100" s="172">
        <v>171</v>
      </c>
      <c r="P100" s="170">
        <v>12.5</v>
      </c>
      <c r="Q100" s="130">
        <v>1</v>
      </c>
      <c r="R100" s="208"/>
      <c r="S100" s="208"/>
      <c r="T100" s="208"/>
      <c r="U100" s="208"/>
      <c r="V100" s="208"/>
      <c r="W100" s="208"/>
      <c r="X100" s="208"/>
      <c r="Y100" s="208"/>
      <c r="Z100" s="208"/>
      <c r="AA100">
        <v>1</v>
      </c>
      <c r="AB100">
        <v>0</v>
      </c>
      <c r="AC100">
        <v>2.6</v>
      </c>
      <c r="AD100">
        <v>56</v>
      </c>
      <c r="AE100">
        <v>2</v>
      </c>
      <c r="AF100">
        <v>1.1419999999999999</v>
      </c>
      <c r="AG100">
        <v>199</v>
      </c>
      <c r="AH100">
        <v>2</v>
      </c>
      <c r="AI100">
        <v>98</v>
      </c>
      <c r="AJ100">
        <v>35</v>
      </c>
      <c r="AK100">
        <v>8</v>
      </c>
      <c r="AL100">
        <v>2</v>
      </c>
      <c r="AM100">
        <v>30</v>
      </c>
      <c r="AN100">
        <v>37</v>
      </c>
      <c r="AO100">
        <v>170</v>
      </c>
      <c r="AP100">
        <v>11.8</v>
      </c>
      <c r="AQ100" s="117">
        <v>1</v>
      </c>
      <c r="AR100" s="113">
        <v>0</v>
      </c>
      <c r="AS100" s="118">
        <v>1</v>
      </c>
      <c r="AT100">
        <v>1</v>
      </c>
      <c r="AU100">
        <v>0.70218445342469082</v>
      </c>
      <c r="AV100" s="117">
        <v>0.70218445342469082</v>
      </c>
      <c r="AW100" s="118">
        <v>0.29781554657530918</v>
      </c>
      <c r="AX100" s="117">
        <v>-0.35355915530393001</v>
      </c>
      <c r="AY100" s="118">
        <v>100</v>
      </c>
      <c r="AZ100">
        <v>0.42412722913873202</v>
      </c>
      <c r="CF100">
        <v>0.74003127910576227</v>
      </c>
      <c r="CG100">
        <v>1</v>
      </c>
      <c r="CH100">
        <v>0</v>
      </c>
      <c r="CI100">
        <v>46</v>
      </c>
      <c r="CJ100">
        <v>50</v>
      </c>
      <c r="CK100">
        <v>0.14814814814814814</v>
      </c>
      <c r="CL100">
        <v>0.47916666666666663</v>
      </c>
      <c r="CM100">
        <v>0</v>
      </c>
    </row>
    <row r="101" spans="1:91" x14ac:dyDescent="0.3">
      <c r="A101" s="129">
        <v>1</v>
      </c>
      <c r="B101" s="131">
        <v>1</v>
      </c>
      <c r="C101" s="170">
        <v>2.2000000000000002</v>
      </c>
      <c r="D101" s="171">
        <v>58</v>
      </c>
      <c r="E101" s="130">
        <v>6</v>
      </c>
      <c r="F101" s="203">
        <v>0.40300000000000002</v>
      </c>
      <c r="G101" s="130">
        <v>157</v>
      </c>
      <c r="H101" s="130">
        <v>2</v>
      </c>
      <c r="I101" s="130">
        <v>98</v>
      </c>
      <c r="J101" s="130">
        <v>35</v>
      </c>
      <c r="K101" s="130">
        <v>16</v>
      </c>
      <c r="L101" s="130">
        <v>1</v>
      </c>
      <c r="M101" s="204">
        <v>36</v>
      </c>
      <c r="N101" s="171">
        <v>45</v>
      </c>
      <c r="O101" s="172">
        <v>180</v>
      </c>
      <c r="P101" s="170">
        <v>13.3</v>
      </c>
      <c r="Q101" s="130">
        <v>0</v>
      </c>
      <c r="R101" s="208"/>
      <c r="S101" s="208"/>
      <c r="T101" s="208"/>
      <c r="U101" s="208"/>
      <c r="V101" s="208"/>
      <c r="W101" s="208"/>
      <c r="X101" s="208"/>
      <c r="Y101" s="208"/>
      <c r="Z101" s="208"/>
      <c r="AA101">
        <v>1</v>
      </c>
      <c r="AB101">
        <v>0</v>
      </c>
      <c r="AC101">
        <v>2.6</v>
      </c>
      <c r="AD101">
        <v>66</v>
      </c>
      <c r="AE101">
        <v>7</v>
      </c>
      <c r="AF101">
        <v>1.3720000000000001</v>
      </c>
      <c r="AG101">
        <v>287</v>
      </c>
      <c r="AH101">
        <v>1</v>
      </c>
      <c r="AI101">
        <v>85</v>
      </c>
      <c r="AJ101">
        <v>29</v>
      </c>
      <c r="AK101">
        <v>10</v>
      </c>
      <c r="AL101">
        <v>2</v>
      </c>
      <c r="AM101">
        <v>38</v>
      </c>
      <c r="AN101">
        <v>66</v>
      </c>
      <c r="AO101">
        <v>180</v>
      </c>
      <c r="AP101">
        <v>18.2</v>
      </c>
      <c r="AQ101" s="117">
        <v>1</v>
      </c>
      <c r="AR101" s="113">
        <v>0</v>
      </c>
      <c r="AS101" s="118">
        <v>1</v>
      </c>
      <c r="AT101">
        <v>1</v>
      </c>
      <c r="AU101">
        <v>0.91043590406349151</v>
      </c>
      <c r="AV101" s="117">
        <v>0.91043590406349151</v>
      </c>
      <c r="AW101" s="118">
        <v>8.9564095936508492E-2</v>
      </c>
      <c r="AX101" s="117">
        <v>-9.3831778708133362E-2</v>
      </c>
      <c r="AY101" s="118">
        <v>100</v>
      </c>
      <c r="AZ101">
        <v>9.8374960320394528E-2</v>
      </c>
      <c r="CF101">
        <v>0.75670068380117717</v>
      </c>
      <c r="CG101">
        <v>0</v>
      </c>
      <c r="CH101">
        <v>1</v>
      </c>
      <c r="CI101">
        <v>46</v>
      </c>
      <c r="CJ101">
        <v>51</v>
      </c>
      <c r="CK101">
        <v>0.14814814814814814</v>
      </c>
      <c r="CL101">
        <v>0.46875</v>
      </c>
      <c r="CM101">
        <v>8.6805555555555421E-3</v>
      </c>
    </row>
    <row r="102" spans="1:91" x14ac:dyDescent="0.3">
      <c r="A102" s="129">
        <v>0</v>
      </c>
      <c r="B102" s="131">
        <v>0</v>
      </c>
      <c r="C102" s="170">
        <v>2.4</v>
      </c>
      <c r="D102" s="171">
        <v>67</v>
      </c>
      <c r="E102" s="130">
        <v>10</v>
      </c>
      <c r="F102" s="203">
        <v>0.85599999999999998</v>
      </c>
      <c r="G102" s="130">
        <v>91</v>
      </c>
      <c r="H102" s="130">
        <v>3</v>
      </c>
      <c r="I102" s="130">
        <v>112</v>
      </c>
      <c r="J102" s="130">
        <v>33</v>
      </c>
      <c r="K102" s="130">
        <v>1</v>
      </c>
      <c r="L102" s="130">
        <v>3</v>
      </c>
      <c r="M102" s="204">
        <v>38</v>
      </c>
      <c r="N102" s="171">
        <v>43</v>
      </c>
      <c r="O102" s="172">
        <v>188</v>
      </c>
      <c r="P102" s="170">
        <v>12.5</v>
      </c>
      <c r="Q102" s="130">
        <v>1</v>
      </c>
      <c r="R102" s="208"/>
      <c r="S102" s="208"/>
      <c r="T102" s="208"/>
      <c r="U102" s="208"/>
      <c r="V102" s="208"/>
      <c r="W102" s="208"/>
      <c r="X102" s="208"/>
      <c r="Y102" s="208"/>
      <c r="Z102" s="208"/>
      <c r="AA102">
        <v>1</v>
      </c>
      <c r="AB102">
        <v>0</v>
      </c>
      <c r="AC102">
        <v>2.6</v>
      </c>
      <c r="AD102">
        <v>70</v>
      </c>
      <c r="AE102">
        <v>14</v>
      </c>
      <c r="AF102">
        <v>4.8000000000000001E-2</v>
      </c>
      <c r="AG102">
        <v>197</v>
      </c>
      <c r="AH102">
        <v>4</v>
      </c>
      <c r="AI102">
        <v>72</v>
      </c>
      <c r="AJ102">
        <v>35</v>
      </c>
      <c r="AK102">
        <v>11</v>
      </c>
      <c r="AL102">
        <v>3</v>
      </c>
      <c r="AM102">
        <v>42</v>
      </c>
      <c r="AN102">
        <v>56</v>
      </c>
      <c r="AO102">
        <v>172</v>
      </c>
      <c r="AP102">
        <v>11.2</v>
      </c>
      <c r="AQ102" s="117">
        <v>1</v>
      </c>
      <c r="AR102" s="113">
        <v>0</v>
      </c>
      <c r="AS102" s="118">
        <v>1</v>
      </c>
      <c r="AT102">
        <v>1</v>
      </c>
      <c r="AU102">
        <v>0.89284270282050326</v>
      </c>
      <c r="AV102" s="117">
        <v>0.89284270282050326</v>
      </c>
      <c r="AW102" s="118">
        <v>0.10715729717949674</v>
      </c>
      <c r="AX102" s="117">
        <v>-0.11334485827882132</v>
      </c>
      <c r="AY102" s="118">
        <v>100</v>
      </c>
      <c r="AZ102">
        <v>0.12001811387491353</v>
      </c>
      <c r="CF102">
        <v>0.76214520231698912</v>
      </c>
      <c r="CG102">
        <v>1</v>
      </c>
      <c r="CH102">
        <v>0</v>
      </c>
      <c r="CI102">
        <v>47</v>
      </c>
      <c r="CJ102">
        <v>51</v>
      </c>
      <c r="CK102">
        <v>0.12962962962962965</v>
      </c>
      <c r="CL102">
        <v>0.46875</v>
      </c>
      <c r="CM102">
        <v>0</v>
      </c>
    </row>
    <row r="103" spans="1:91" x14ac:dyDescent="0.3">
      <c r="A103" s="129">
        <v>1</v>
      </c>
      <c r="B103" s="131">
        <v>1</v>
      </c>
      <c r="C103" s="170">
        <v>2.8</v>
      </c>
      <c r="D103" s="171">
        <v>73</v>
      </c>
      <c r="E103" s="130">
        <v>15</v>
      </c>
      <c r="F103" s="203">
        <v>1.8360000000000001</v>
      </c>
      <c r="G103" s="130">
        <v>169</v>
      </c>
      <c r="H103" s="130">
        <v>0</v>
      </c>
      <c r="I103" s="130">
        <v>85</v>
      </c>
      <c r="J103" s="130">
        <v>36</v>
      </c>
      <c r="K103" s="130">
        <v>7</v>
      </c>
      <c r="L103" s="130">
        <v>2</v>
      </c>
      <c r="M103" s="204">
        <v>42</v>
      </c>
      <c r="N103" s="171">
        <v>83</v>
      </c>
      <c r="O103" s="172">
        <v>187</v>
      </c>
      <c r="P103" s="170">
        <v>13.2</v>
      </c>
      <c r="Q103" s="130">
        <v>0</v>
      </c>
      <c r="R103" s="208"/>
      <c r="S103" s="208"/>
      <c r="T103" s="208"/>
      <c r="U103" s="208"/>
      <c r="V103" s="208"/>
      <c r="W103" s="208"/>
      <c r="X103" s="208"/>
      <c r="Y103" s="208"/>
      <c r="Z103" s="208"/>
      <c r="AA103">
        <v>1</v>
      </c>
      <c r="AB103">
        <v>0</v>
      </c>
      <c r="AC103">
        <v>2.6</v>
      </c>
      <c r="AD103">
        <v>72</v>
      </c>
      <c r="AE103">
        <v>4</v>
      </c>
      <c r="AF103">
        <v>1.496</v>
      </c>
      <c r="AG103">
        <v>139</v>
      </c>
      <c r="AH103">
        <v>2</v>
      </c>
      <c r="AI103">
        <v>84</v>
      </c>
      <c r="AJ103">
        <v>36</v>
      </c>
      <c r="AK103">
        <v>6</v>
      </c>
      <c r="AL103">
        <v>3</v>
      </c>
      <c r="AM103">
        <v>34</v>
      </c>
      <c r="AN103">
        <v>77</v>
      </c>
      <c r="AO103">
        <v>184</v>
      </c>
      <c r="AP103">
        <v>11.3</v>
      </c>
      <c r="AQ103" s="117">
        <v>1</v>
      </c>
      <c r="AR103" s="113">
        <v>0</v>
      </c>
      <c r="AS103" s="118">
        <v>1</v>
      </c>
      <c r="AT103">
        <v>1</v>
      </c>
      <c r="AU103">
        <v>0.88356593491900814</v>
      </c>
      <c r="AV103" s="117">
        <v>0.88356593491900814</v>
      </c>
      <c r="AW103" s="118">
        <v>0.11643406508099186</v>
      </c>
      <c r="AX103" s="117">
        <v>-0.12378936078345598</v>
      </c>
      <c r="AY103" s="118">
        <v>100</v>
      </c>
      <c r="AZ103">
        <v>0.13177744917436723</v>
      </c>
      <c r="CF103">
        <v>0.76231801425121459</v>
      </c>
      <c r="CG103">
        <v>0</v>
      </c>
      <c r="CH103">
        <v>1</v>
      </c>
      <c r="CI103">
        <v>47</v>
      </c>
      <c r="CJ103">
        <v>52</v>
      </c>
      <c r="CK103">
        <v>0.12962962962962965</v>
      </c>
      <c r="CL103">
        <v>0.45833333333333337</v>
      </c>
      <c r="CM103">
        <v>8.4876543209876417E-3</v>
      </c>
    </row>
    <row r="104" spans="1:91" x14ac:dyDescent="0.3">
      <c r="A104" s="129">
        <v>0</v>
      </c>
      <c r="B104" s="131">
        <v>0</v>
      </c>
      <c r="C104" s="170">
        <v>2.5</v>
      </c>
      <c r="D104" s="171">
        <v>70</v>
      </c>
      <c r="E104" s="130">
        <v>20</v>
      </c>
      <c r="F104" s="203">
        <v>0.40799999999999997</v>
      </c>
      <c r="G104" s="130">
        <v>175</v>
      </c>
      <c r="H104" s="130">
        <v>2</v>
      </c>
      <c r="I104" s="130">
        <v>96</v>
      </c>
      <c r="J104" s="130">
        <v>42</v>
      </c>
      <c r="K104" s="130">
        <v>7</v>
      </c>
      <c r="L104" s="130">
        <v>6</v>
      </c>
      <c r="M104" s="204">
        <v>47</v>
      </c>
      <c r="N104" s="171">
        <v>49</v>
      </c>
      <c r="O104" s="172">
        <v>168</v>
      </c>
      <c r="P104" s="170">
        <v>11.1</v>
      </c>
      <c r="Q104" s="130">
        <v>0</v>
      </c>
      <c r="R104" s="208"/>
      <c r="S104" s="208"/>
      <c r="T104" s="208"/>
      <c r="U104" s="208"/>
      <c r="V104" s="208"/>
      <c r="W104" s="208"/>
      <c r="X104" s="208"/>
      <c r="Y104" s="208"/>
      <c r="Z104" s="208"/>
      <c r="AA104">
        <v>1</v>
      </c>
      <c r="AB104">
        <v>0</v>
      </c>
      <c r="AC104">
        <v>2.9</v>
      </c>
      <c r="AD104">
        <v>66</v>
      </c>
      <c r="AE104">
        <v>17</v>
      </c>
      <c r="AF104">
        <v>2.62</v>
      </c>
      <c r="AG104">
        <v>103</v>
      </c>
      <c r="AH104">
        <v>2</v>
      </c>
      <c r="AI104">
        <v>102</v>
      </c>
      <c r="AJ104">
        <v>39</v>
      </c>
      <c r="AK104">
        <v>8</v>
      </c>
      <c r="AL104">
        <v>3</v>
      </c>
      <c r="AM104">
        <v>50</v>
      </c>
      <c r="AN104">
        <v>48</v>
      </c>
      <c r="AO104">
        <v>172</v>
      </c>
      <c r="AP104">
        <v>13.6</v>
      </c>
      <c r="AQ104" s="117">
        <v>0</v>
      </c>
      <c r="AR104" s="113">
        <v>1</v>
      </c>
      <c r="AS104" s="118">
        <v>1</v>
      </c>
      <c r="AT104">
        <v>0</v>
      </c>
      <c r="AU104">
        <v>0.55623369716846249</v>
      </c>
      <c r="AV104" s="117">
        <v>0.55623369716846249</v>
      </c>
      <c r="AW104" s="118">
        <v>0.44376630283153751</v>
      </c>
      <c r="AX104" s="117">
        <v>-0.81245720009206801</v>
      </c>
      <c r="AY104" s="118">
        <v>0</v>
      </c>
      <c r="AZ104">
        <v>1.2534383381958136</v>
      </c>
      <c r="CF104">
        <v>0.76812341892130076</v>
      </c>
      <c r="CG104">
        <v>1</v>
      </c>
      <c r="CH104">
        <v>0</v>
      </c>
      <c r="CI104">
        <v>48</v>
      </c>
      <c r="CJ104">
        <v>52</v>
      </c>
      <c r="CK104">
        <v>0.11111111111111116</v>
      </c>
      <c r="CL104">
        <v>0.45833333333333337</v>
      </c>
      <c r="CM104">
        <v>8.487654320987692E-3</v>
      </c>
    </row>
    <row r="105" spans="1:91" x14ac:dyDescent="0.3">
      <c r="A105" s="129">
        <v>0</v>
      </c>
      <c r="B105" s="131">
        <v>1</v>
      </c>
      <c r="C105" s="170">
        <v>1.9</v>
      </c>
      <c r="D105" s="171">
        <v>49</v>
      </c>
      <c r="E105" s="130">
        <v>4</v>
      </c>
      <c r="F105" s="203">
        <v>0.124</v>
      </c>
      <c r="G105" s="130">
        <v>77</v>
      </c>
      <c r="H105" s="130">
        <v>3</v>
      </c>
      <c r="I105" s="130">
        <v>150</v>
      </c>
      <c r="J105" s="130">
        <v>29</v>
      </c>
      <c r="K105" s="130">
        <v>10</v>
      </c>
      <c r="L105" s="130">
        <v>1</v>
      </c>
      <c r="M105" s="204">
        <v>32</v>
      </c>
      <c r="N105" s="171">
        <v>24</v>
      </c>
      <c r="O105" s="172">
        <v>175</v>
      </c>
      <c r="P105" s="170">
        <v>8.3000000000000007</v>
      </c>
      <c r="Q105" s="130">
        <v>0</v>
      </c>
      <c r="R105" s="208"/>
      <c r="S105" s="208"/>
      <c r="T105" s="208"/>
      <c r="U105" s="208"/>
      <c r="V105" s="208"/>
      <c r="W105" s="208"/>
      <c r="X105" s="208"/>
      <c r="Y105" s="208"/>
      <c r="Z105" s="208"/>
      <c r="AA105">
        <v>1</v>
      </c>
      <c r="AB105">
        <v>0</v>
      </c>
      <c r="AC105">
        <v>2.9</v>
      </c>
      <c r="AD105">
        <v>70</v>
      </c>
      <c r="AE105">
        <v>13</v>
      </c>
      <c r="AF105">
        <v>1.4159999999999999</v>
      </c>
      <c r="AG105">
        <v>209</v>
      </c>
      <c r="AH105">
        <v>2</v>
      </c>
      <c r="AI105">
        <v>85</v>
      </c>
      <c r="AJ105">
        <v>45</v>
      </c>
      <c r="AK105">
        <v>6</v>
      </c>
      <c r="AL105">
        <v>3</v>
      </c>
      <c r="AM105">
        <v>40</v>
      </c>
      <c r="AN105">
        <v>57</v>
      </c>
      <c r="AO105">
        <v>175</v>
      </c>
      <c r="AP105">
        <v>12.8</v>
      </c>
      <c r="AQ105" s="117">
        <v>1</v>
      </c>
      <c r="AR105" s="113">
        <v>0</v>
      </c>
      <c r="AS105" s="118">
        <v>1</v>
      </c>
      <c r="AT105">
        <v>1</v>
      </c>
      <c r="AU105">
        <v>0.69976170337734134</v>
      </c>
      <c r="AV105" s="117">
        <v>0.69976170337734134</v>
      </c>
      <c r="AW105" s="118">
        <v>0.30023829662265866</v>
      </c>
      <c r="AX105" s="117">
        <v>-0.357015425642705</v>
      </c>
      <c r="AY105" s="118">
        <v>100</v>
      </c>
      <c r="AZ105">
        <v>0.42905791382063874</v>
      </c>
      <c r="CF105">
        <v>0.76836796026989651</v>
      </c>
      <c r="CG105">
        <v>1</v>
      </c>
      <c r="CH105">
        <v>0</v>
      </c>
      <c r="CI105">
        <v>49</v>
      </c>
      <c r="CJ105">
        <v>52</v>
      </c>
      <c r="CK105">
        <v>9.259259259259256E-2</v>
      </c>
      <c r="CL105">
        <v>0.45833333333333337</v>
      </c>
      <c r="CM105">
        <v>0</v>
      </c>
    </row>
    <row r="106" spans="1:91" x14ac:dyDescent="0.3">
      <c r="A106" s="129">
        <v>0</v>
      </c>
      <c r="B106" s="131">
        <v>0</v>
      </c>
      <c r="C106" s="170">
        <v>1.9</v>
      </c>
      <c r="D106" s="171">
        <v>55</v>
      </c>
      <c r="E106" s="130">
        <v>11</v>
      </c>
      <c r="F106" s="203">
        <v>8.5000000000000006E-2</v>
      </c>
      <c r="G106" s="130">
        <v>125</v>
      </c>
      <c r="H106" s="130">
        <v>7</v>
      </c>
      <c r="I106" s="130">
        <v>107</v>
      </c>
      <c r="J106" s="130">
        <v>38</v>
      </c>
      <c r="K106" s="130">
        <v>4</v>
      </c>
      <c r="L106" s="130">
        <v>5</v>
      </c>
      <c r="M106" s="204">
        <v>32</v>
      </c>
      <c r="N106" s="171">
        <v>35</v>
      </c>
      <c r="O106" s="172">
        <v>169</v>
      </c>
      <c r="P106" s="170">
        <v>9.3000000000000007</v>
      </c>
      <c r="Q106" s="130">
        <v>1</v>
      </c>
      <c r="R106" s="208"/>
      <c r="S106" s="208"/>
      <c r="T106" s="208"/>
      <c r="U106" s="208"/>
      <c r="V106" s="208"/>
      <c r="W106" s="208"/>
      <c r="X106" s="208"/>
      <c r="Y106" s="208"/>
      <c r="Z106" s="208"/>
      <c r="AA106">
        <v>1</v>
      </c>
      <c r="AB106">
        <v>0</v>
      </c>
      <c r="AC106">
        <v>3</v>
      </c>
      <c r="AD106">
        <v>74</v>
      </c>
      <c r="AE106">
        <v>18</v>
      </c>
      <c r="AF106">
        <v>4.3999999999999997E-2</v>
      </c>
      <c r="AG106">
        <v>175</v>
      </c>
      <c r="AH106">
        <v>3</v>
      </c>
      <c r="AI106">
        <v>78</v>
      </c>
      <c r="AJ106">
        <v>39</v>
      </c>
      <c r="AK106">
        <v>7</v>
      </c>
      <c r="AL106">
        <v>3</v>
      </c>
      <c r="AM106">
        <v>45</v>
      </c>
      <c r="AN106">
        <v>84</v>
      </c>
      <c r="AO106">
        <v>187</v>
      </c>
      <c r="AP106">
        <v>14</v>
      </c>
      <c r="AQ106" s="117">
        <v>1</v>
      </c>
      <c r="AR106" s="113">
        <v>0</v>
      </c>
      <c r="AS106" s="118">
        <v>1</v>
      </c>
      <c r="AT106">
        <v>1</v>
      </c>
      <c r="AU106">
        <v>0.78103965498865158</v>
      </c>
      <c r="AV106" s="117">
        <v>0.78103965498865158</v>
      </c>
      <c r="AW106" s="118">
        <v>0.21896034501134842</v>
      </c>
      <c r="AX106" s="117">
        <v>-0.24712935579808246</v>
      </c>
      <c r="AY106" s="118">
        <v>100</v>
      </c>
      <c r="AZ106">
        <v>0.28034472208012268</v>
      </c>
      <c r="CF106">
        <v>0.77692491423321941</v>
      </c>
      <c r="CG106">
        <v>0</v>
      </c>
      <c r="CH106">
        <v>1</v>
      </c>
      <c r="CI106">
        <v>49</v>
      </c>
      <c r="CJ106">
        <v>53</v>
      </c>
      <c r="CK106">
        <v>9.259259259259256E-2</v>
      </c>
      <c r="CL106">
        <v>0.44791666666666663</v>
      </c>
      <c r="CM106">
        <v>0</v>
      </c>
    </row>
    <row r="107" spans="1:91" x14ac:dyDescent="0.3">
      <c r="A107" s="129">
        <v>0</v>
      </c>
      <c r="B107" s="131">
        <v>0</v>
      </c>
      <c r="C107" s="170">
        <v>1.7</v>
      </c>
      <c r="D107" s="171">
        <v>49</v>
      </c>
      <c r="E107" s="130">
        <v>13</v>
      </c>
      <c r="F107" s="203">
        <v>0.85199999999999998</v>
      </c>
      <c r="G107" s="130">
        <v>102</v>
      </c>
      <c r="H107" s="130">
        <v>3</v>
      </c>
      <c r="I107" s="130">
        <v>108</v>
      </c>
      <c r="J107" s="130">
        <v>37</v>
      </c>
      <c r="K107" s="130">
        <v>9</v>
      </c>
      <c r="L107" s="130">
        <v>4</v>
      </c>
      <c r="M107" s="204">
        <v>41</v>
      </c>
      <c r="N107" s="171">
        <v>25</v>
      </c>
      <c r="O107" s="172">
        <v>168</v>
      </c>
      <c r="P107" s="170">
        <v>8.1999999999999993</v>
      </c>
      <c r="Q107" s="130">
        <v>1</v>
      </c>
      <c r="R107" s="208"/>
      <c r="S107" s="208"/>
      <c r="T107" s="208"/>
      <c r="U107" s="208"/>
      <c r="V107" s="208"/>
      <c r="W107" s="208"/>
      <c r="X107" s="208"/>
      <c r="Y107" s="208"/>
      <c r="Z107" s="208"/>
      <c r="AA107">
        <v>1</v>
      </c>
      <c r="AB107">
        <v>0</v>
      </c>
      <c r="AC107">
        <v>3.2</v>
      </c>
      <c r="AD107">
        <v>76</v>
      </c>
      <c r="AE107">
        <v>19</v>
      </c>
      <c r="AF107">
        <v>4.2999999999999997E-2</v>
      </c>
      <c r="AG107">
        <v>214</v>
      </c>
      <c r="AH107">
        <v>2</v>
      </c>
      <c r="AI107">
        <v>98</v>
      </c>
      <c r="AJ107">
        <v>42</v>
      </c>
      <c r="AK107">
        <v>3</v>
      </c>
      <c r="AL107">
        <v>3</v>
      </c>
      <c r="AM107">
        <v>43</v>
      </c>
      <c r="AN107">
        <v>59</v>
      </c>
      <c r="AO107">
        <v>166</v>
      </c>
      <c r="AP107">
        <v>12.4</v>
      </c>
      <c r="AQ107" s="117">
        <v>1</v>
      </c>
      <c r="AR107" s="113">
        <v>0</v>
      </c>
      <c r="AS107" s="118">
        <v>1</v>
      </c>
      <c r="AT107">
        <v>1</v>
      </c>
      <c r="AU107">
        <v>0.38515895700722008</v>
      </c>
      <c r="AV107" s="117">
        <v>0.38515895700722008</v>
      </c>
      <c r="AW107" s="118">
        <v>0.61484104299277997</v>
      </c>
      <c r="AX107" s="117">
        <v>-0.95409915456049554</v>
      </c>
      <c r="AY107" s="118">
        <v>0</v>
      </c>
      <c r="AZ107">
        <v>1.5963306364993981</v>
      </c>
      <c r="CF107">
        <v>0.77751472891296847</v>
      </c>
      <c r="CG107">
        <v>0</v>
      </c>
      <c r="CH107">
        <v>1</v>
      </c>
      <c r="CI107">
        <v>49</v>
      </c>
      <c r="CJ107">
        <v>54</v>
      </c>
      <c r="CK107">
        <v>9.259259259259256E-2</v>
      </c>
      <c r="CL107">
        <v>0.4375</v>
      </c>
      <c r="CM107">
        <v>0</v>
      </c>
    </row>
    <row r="108" spans="1:91" x14ac:dyDescent="0.3">
      <c r="A108" s="129">
        <v>1</v>
      </c>
      <c r="B108" s="131">
        <v>0</v>
      </c>
      <c r="C108" s="170">
        <v>3.3</v>
      </c>
      <c r="D108" s="171">
        <v>74</v>
      </c>
      <c r="E108" s="130">
        <v>6</v>
      </c>
      <c r="F108" s="203">
        <v>1.927</v>
      </c>
      <c r="G108" s="130">
        <v>249</v>
      </c>
      <c r="H108" s="130">
        <v>2</v>
      </c>
      <c r="I108" s="130">
        <v>78</v>
      </c>
      <c r="J108" s="130">
        <v>29</v>
      </c>
      <c r="K108" s="130">
        <v>7</v>
      </c>
      <c r="L108" s="130">
        <v>2</v>
      </c>
      <c r="M108" s="204">
        <v>38</v>
      </c>
      <c r="N108" s="171">
        <v>58</v>
      </c>
      <c r="O108" s="172">
        <v>171</v>
      </c>
      <c r="P108" s="170">
        <v>14.8</v>
      </c>
      <c r="Q108" s="130">
        <v>1</v>
      </c>
      <c r="R108" s="208"/>
      <c r="S108" s="208"/>
      <c r="T108" s="208"/>
      <c r="U108" s="208"/>
      <c r="V108" s="208"/>
      <c r="W108" s="208"/>
      <c r="X108" s="208"/>
      <c r="Y108" s="208"/>
      <c r="Z108" s="208"/>
      <c r="AA108">
        <v>1</v>
      </c>
      <c r="AB108">
        <v>0</v>
      </c>
      <c r="AC108">
        <v>3.3</v>
      </c>
      <c r="AD108">
        <v>74</v>
      </c>
      <c r="AE108">
        <v>6</v>
      </c>
      <c r="AF108">
        <v>1.927</v>
      </c>
      <c r="AG108">
        <v>249</v>
      </c>
      <c r="AH108">
        <v>2</v>
      </c>
      <c r="AI108">
        <v>78</v>
      </c>
      <c r="AJ108">
        <v>29</v>
      </c>
      <c r="AK108">
        <v>7</v>
      </c>
      <c r="AL108">
        <v>2</v>
      </c>
      <c r="AM108">
        <v>38</v>
      </c>
      <c r="AN108">
        <v>58</v>
      </c>
      <c r="AO108">
        <v>171</v>
      </c>
      <c r="AP108">
        <v>14.8</v>
      </c>
      <c r="AQ108" s="117">
        <v>1</v>
      </c>
      <c r="AR108" s="113">
        <v>0</v>
      </c>
      <c r="AS108" s="118">
        <v>1</v>
      </c>
      <c r="AT108">
        <v>1</v>
      </c>
      <c r="AU108">
        <v>0.91982384454194011</v>
      </c>
      <c r="AV108" s="117">
        <v>0.91982384454194011</v>
      </c>
      <c r="AW108" s="118">
        <v>8.0176155458059895E-2</v>
      </c>
      <c r="AX108" s="117">
        <v>-8.3573100596386368E-2</v>
      </c>
      <c r="AY108" s="118">
        <v>100</v>
      </c>
      <c r="AZ108">
        <v>8.7164684775035958E-2</v>
      </c>
      <c r="CF108">
        <v>0.77779935163487512</v>
      </c>
      <c r="CG108">
        <v>0</v>
      </c>
      <c r="CH108">
        <v>1</v>
      </c>
      <c r="CI108">
        <v>49</v>
      </c>
      <c r="CJ108">
        <v>55</v>
      </c>
      <c r="CK108">
        <v>9.259259259259256E-2</v>
      </c>
      <c r="CL108">
        <v>0.42708333333333337</v>
      </c>
      <c r="CM108">
        <v>0</v>
      </c>
    </row>
    <row r="109" spans="1:91" x14ac:dyDescent="0.3">
      <c r="A109" s="129">
        <v>1</v>
      </c>
      <c r="B109" s="131">
        <v>0</v>
      </c>
      <c r="C109" s="170">
        <v>2</v>
      </c>
      <c r="D109" s="171">
        <v>53</v>
      </c>
      <c r="E109" s="130">
        <v>4</v>
      </c>
      <c r="F109" s="203">
        <v>1.018</v>
      </c>
      <c r="G109" s="130">
        <v>134</v>
      </c>
      <c r="H109" s="130">
        <v>1</v>
      </c>
      <c r="I109" s="130">
        <v>86</v>
      </c>
      <c r="J109" s="130">
        <v>36</v>
      </c>
      <c r="K109" s="130">
        <v>10</v>
      </c>
      <c r="L109" s="130">
        <v>4</v>
      </c>
      <c r="M109" s="204">
        <v>35</v>
      </c>
      <c r="N109" s="171">
        <v>31</v>
      </c>
      <c r="O109" s="172">
        <v>182</v>
      </c>
      <c r="P109" s="170">
        <v>10.7</v>
      </c>
      <c r="Q109" s="130">
        <v>0</v>
      </c>
      <c r="R109" s="208"/>
      <c r="S109" s="208"/>
      <c r="T109" s="208"/>
      <c r="U109" s="208"/>
      <c r="V109" s="208"/>
      <c r="W109" s="208"/>
      <c r="X109" s="208"/>
      <c r="Y109" s="208"/>
      <c r="Z109" s="208"/>
      <c r="AA109">
        <v>1</v>
      </c>
      <c r="AB109">
        <v>0</v>
      </c>
      <c r="AC109">
        <v>3.4</v>
      </c>
      <c r="AD109">
        <v>117</v>
      </c>
      <c r="AE109">
        <v>2</v>
      </c>
      <c r="AF109">
        <v>0.104</v>
      </c>
      <c r="AG109">
        <v>253</v>
      </c>
      <c r="AH109">
        <v>2</v>
      </c>
      <c r="AI109">
        <v>145</v>
      </c>
      <c r="AJ109">
        <v>52</v>
      </c>
      <c r="AK109">
        <v>15</v>
      </c>
      <c r="AL109">
        <v>3</v>
      </c>
      <c r="AM109">
        <v>30</v>
      </c>
      <c r="AN109">
        <v>59</v>
      </c>
      <c r="AO109">
        <v>169</v>
      </c>
      <c r="AP109">
        <v>15.3</v>
      </c>
      <c r="AQ109" s="117">
        <v>1</v>
      </c>
      <c r="AR109" s="113">
        <v>0</v>
      </c>
      <c r="AS109" s="118">
        <v>1</v>
      </c>
      <c r="AT109">
        <v>1</v>
      </c>
      <c r="AU109">
        <v>0.81727594444418938</v>
      </c>
      <c r="AV109" s="117">
        <v>0.81727594444418938</v>
      </c>
      <c r="AW109" s="118">
        <v>0.18272405555581062</v>
      </c>
      <c r="AX109" s="117">
        <v>-0.20177848785027772</v>
      </c>
      <c r="AY109" s="118">
        <v>100</v>
      </c>
      <c r="AZ109">
        <v>0.22357694093159328</v>
      </c>
      <c r="CF109">
        <v>0.78103965498865158</v>
      </c>
      <c r="CG109">
        <v>0</v>
      </c>
      <c r="CH109">
        <v>1</v>
      </c>
      <c r="CI109">
        <v>49</v>
      </c>
      <c r="CJ109">
        <v>56</v>
      </c>
      <c r="CK109">
        <v>9.259259259259256E-2</v>
      </c>
      <c r="CL109">
        <v>0.41666666666666663</v>
      </c>
      <c r="CM109">
        <v>0</v>
      </c>
    </row>
    <row r="110" spans="1:91" x14ac:dyDescent="0.3">
      <c r="A110" s="129">
        <v>0</v>
      </c>
      <c r="B110" s="131">
        <v>0</v>
      </c>
      <c r="C110" s="170">
        <v>2.1</v>
      </c>
      <c r="D110" s="171">
        <v>58</v>
      </c>
      <c r="E110" s="130">
        <v>13</v>
      </c>
      <c r="F110" s="203">
        <v>0.86399999999999999</v>
      </c>
      <c r="G110" s="130">
        <v>129</v>
      </c>
      <c r="H110" s="130">
        <v>4</v>
      </c>
      <c r="I110" s="130">
        <v>133</v>
      </c>
      <c r="J110" s="130">
        <v>61</v>
      </c>
      <c r="K110" s="130">
        <v>8</v>
      </c>
      <c r="L110" s="130">
        <v>5</v>
      </c>
      <c r="M110" s="204">
        <v>44</v>
      </c>
      <c r="N110" s="171">
        <v>39</v>
      </c>
      <c r="O110" s="172">
        <v>168</v>
      </c>
      <c r="P110" s="170">
        <v>8.8000000000000007</v>
      </c>
      <c r="Q110" s="130">
        <v>1</v>
      </c>
      <c r="R110" s="208"/>
      <c r="S110" s="208"/>
      <c r="T110" s="208"/>
      <c r="U110" s="208"/>
      <c r="V110" s="208"/>
      <c r="W110" s="208"/>
      <c r="X110" s="208"/>
      <c r="Y110" s="208"/>
      <c r="Z110" s="208"/>
      <c r="AA110">
        <v>1</v>
      </c>
      <c r="AB110">
        <v>0</v>
      </c>
      <c r="AC110">
        <v>3.9</v>
      </c>
      <c r="AD110">
        <v>98</v>
      </c>
      <c r="AE110">
        <v>3</v>
      </c>
      <c r="AF110">
        <v>0.97399999999999998</v>
      </c>
      <c r="AG110">
        <v>201</v>
      </c>
      <c r="AH110">
        <v>1</v>
      </c>
      <c r="AI110">
        <v>91</v>
      </c>
      <c r="AJ110">
        <v>37</v>
      </c>
      <c r="AK110">
        <v>6</v>
      </c>
      <c r="AL110">
        <v>3</v>
      </c>
      <c r="AM110">
        <v>32</v>
      </c>
      <c r="AN110">
        <v>106</v>
      </c>
      <c r="AO110">
        <v>194</v>
      </c>
      <c r="AP110">
        <v>16.100000000000001</v>
      </c>
      <c r="AQ110" s="117">
        <v>1</v>
      </c>
      <c r="AR110" s="113">
        <v>0</v>
      </c>
      <c r="AS110" s="118">
        <v>1</v>
      </c>
      <c r="AT110">
        <v>1</v>
      </c>
      <c r="AU110">
        <v>0.90646279974279209</v>
      </c>
      <c r="AV110" s="117">
        <v>0.90646279974279209</v>
      </c>
      <c r="AW110" s="118">
        <v>9.3537200257207909E-2</v>
      </c>
      <c r="AX110" s="117">
        <v>-9.8205286868341859E-2</v>
      </c>
      <c r="AY110" s="118">
        <v>100</v>
      </c>
      <c r="AZ110">
        <v>0.10318923212706467</v>
      </c>
      <c r="CF110">
        <v>0.78273648978412902</v>
      </c>
      <c r="CG110">
        <v>0</v>
      </c>
      <c r="CH110">
        <v>1</v>
      </c>
      <c r="CI110">
        <v>49</v>
      </c>
      <c r="CJ110">
        <v>57</v>
      </c>
      <c r="CK110">
        <v>9.259259259259256E-2</v>
      </c>
      <c r="CL110">
        <v>0.40625</v>
      </c>
      <c r="CM110">
        <v>0</v>
      </c>
    </row>
    <row r="111" spans="1:91" x14ac:dyDescent="0.3">
      <c r="A111" s="129">
        <v>0</v>
      </c>
      <c r="B111" s="131">
        <v>0</v>
      </c>
      <c r="C111" s="170">
        <v>2</v>
      </c>
      <c r="D111" s="171">
        <v>54</v>
      </c>
      <c r="E111" s="130">
        <v>2</v>
      </c>
      <c r="F111" s="203">
        <v>0.626</v>
      </c>
      <c r="G111" s="130">
        <v>51</v>
      </c>
      <c r="H111" s="130">
        <v>2</v>
      </c>
      <c r="I111" s="130">
        <v>107</v>
      </c>
      <c r="J111" s="130">
        <v>38</v>
      </c>
      <c r="K111" s="130">
        <v>8</v>
      </c>
      <c r="L111" s="130">
        <v>3</v>
      </c>
      <c r="M111" s="204">
        <v>28</v>
      </c>
      <c r="N111" s="171">
        <v>26</v>
      </c>
      <c r="O111" s="172">
        <v>193</v>
      </c>
      <c r="P111" s="170">
        <v>9.6999999999999993</v>
      </c>
      <c r="Q111" s="130">
        <v>1</v>
      </c>
      <c r="R111" s="208"/>
      <c r="S111" s="208"/>
      <c r="T111" s="208"/>
      <c r="U111" s="208"/>
      <c r="V111" s="208"/>
      <c r="W111" s="208"/>
      <c r="X111" s="208"/>
      <c r="Y111" s="208"/>
      <c r="Z111" s="208"/>
      <c r="AA111">
        <v>1</v>
      </c>
      <c r="AB111">
        <v>1</v>
      </c>
      <c r="AC111">
        <v>1.7</v>
      </c>
      <c r="AD111">
        <v>39</v>
      </c>
      <c r="AE111">
        <v>7</v>
      </c>
      <c r="AF111">
        <v>7.1999999999999995E-2</v>
      </c>
      <c r="AG111">
        <v>116</v>
      </c>
      <c r="AH111">
        <v>7</v>
      </c>
      <c r="AI111">
        <v>155</v>
      </c>
      <c r="AJ111">
        <v>44</v>
      </c>
      <c r="AK111">
        <v>16</v>
      </c>
      <c r="AL111">
        <v>2</v>
      </c>
      <c r="AM111">
        <v>35</v>
      </c>
      <c r="AN111">
        <v>8</v>
      </c>
      <c r="AO111">
        <v>170</v>
      </c>
      <c r="AP111">
        <v>8.9</v>
      </c>
      <c r="AQ111" s="117">
        <v>1</v>
      </c>
      <c r="AR111" s="113">
        <v>0</v>
      </c>
      <c r="AS111" s="118">
        <v>1</v>
      </c>
      <c r="AT111">
        <v>1</v>
      </c>
      <c r="AU111">
        <v>0.44409021926125902</v>
      </c>
      <c r="AV111" s="117">
        <v>0.44409021926125902</v>
      </c>
      <c r="AW111" s="118">
        <v>0.55590978073874098</v>
      </c>
      <c r="AX111" s="117">
        <v>-0.81172754065716479</v>
      </c>
      <c r="AY111" s="118">
        <v>0</v>
      </c>
      <c r="AZ111">
        <v>1.251794695374046</v>
      </c>
      <c r="CF111">
        <v>0.78438932000487671</v>
      </c>
      <c r="CG111">
        <v>0</v>
      </c>
      <c r="CH111">
        <v>1</v>
      </c>
      <c r="CI111">
        <v>49</v>
      </c>
      <c r="CJ111">
        <v>58</v>
      </c>
      <c r="CK111">
        <v>9.259259259259256E-2</v>
      </c>
      <c r="CL111">
        <v>0.39583333333333337</v>
      </c>
      <c r="CM111">
        <v>0</v>
      </c>
    </row>
    <row r="112" spans="1:91" x14ac:dyDescent="0.3">
      <c r="A112" s="129">
        <v>0</v>
      </c>
      <c r="B112" s="131">
        <v>1</v>
      </c>
      <c r="C112" s="170">
        <v>1.9</v>
      </c>
      <c r="D112" s="171">
        <v>55</v>
      </c>
      <c r="E112" s="130">
        <v>4</v>
      </c>
      <c r="F112" s="203">
        <v>1.3839999999999999</v>
      </c>
      <c r="G112" s="130">
        <v>33</v>
      </c>
      <c r="H112" s="130">
        <v>2</v>
      </c>
      <c r="I112" s="130">
        <v>100</v>
      </c>
      <c r="J112" s="130">
        <v>27</v>
      </c>
      <c r="K112" s="130">
        <v>10</v>
      </c>
      <c r="L112" s="130">
        <v>1</v>
      </c>
      <c r="M112" s="204">
        <v>34</v>
      </c>
      <c r="N112" s="171">
        <v>94</v>
      </c>
      <c r="O112" s="172">
        <v>192</v>
      </c>
      <c r="P112" s="170">
        <v>9.6999999999999993</v>
      </c>
      <c r="Q112" s="130">
        <v>1</v>
      </c>
      <c r="R112" s="208"/>
      <c r="S112" s="208"/>
      <c r="T112" s="208"/>
      <c r="U112" s="208"/>
      <c r="V112" s="208"/>
      <c r="W112" s="208"/>
      <c r="X112" s="208"/>
      <c r="Y112" s="208"/>
      <c r="Z112" s="208"/>
      <c r="AA112">
        <v>1</v>
      </c>
      <c r="AB112">
        <v>1</v>
      </c>
      <c r="AC112">
        <v>1.8</v>
      </c>
      <c r="AD112">
        <v>47</v>
      </c>
      <c r="AE112">
        <v>10</v>
      </c>
      <c r="AF112">
        <v>1.512</v>
      </c>
      <c r="AG112">
        <v>73</v>
      </c>
      <c r="AH112">
        <v>0</v>
      </c>
      <c r="AI112">
        <v>82</v>
      </c>
      <c r="AJ112">
        <v>31</v>
      </c>
      <c r="AK112">
        <v>7</v>
      </c>
      <c r="AL112">
        <v>2</v>
      </c>
      <c r="AM112">
        <v>41</v>
      </c>
      <c r="AN112">
        <v>22</v>
      </c>
      <c r="AO112">
        <v>180</v>
      </c>
      <c r="AP112">
        <v>8.4</v>
      </c>
      <c r="AQ112" s="117">
        <v>0</v>
      </c>
      <c r="AR112" s="113">
        <v>1</v>
      </c>
      <c r="AS112" s="118">
        <v>1</v>
      </c>
      <c r="AT112">
        <v>0</v>
      </c>
      <c r="AU112">
        <v>0.24352851402254178</v>
      </c>
      <c r="AV112" s="117">
        <v>0.24352851402254178</v>
      </c>
      <c r="AW112" s="118">
        <v>0.75647148597745817</v>
      </c>
      <c r="AX112" s="117">
        <v>-0.27909043849653026</v>
      </c>
      <c r="AY112" s="118">
        <v>100</v>
      </c>
      <c r="AZ112">
        <v>0.32192689154419574</v>
      </c>
      <c r="CF112">
        <v>0.7917340635042952</v>
      </c>
      <c r="CG112">
        <v>0</v>
      </c>
      <c r="CH112">
        <v>1</v>
      </c>
      <c r="CI112">
        <v>49</v>
      </c>
      <c r="CJ112">
        <v>59</v>
      </c>
      <c r="CK112">
        <v>9.259259259259256E-2</v>
      </c>
      <c r="CL112">
        <v>0.38541666666666663</v>
      </c>
      <c r="CM112">
        <v>0</v>
      </c>
    </row>
    <row r="113" spans="1:91" x14ac:dyDescent="0.3">
      <c r="A113" s="129">
        <v>1</v>
      </c>
      <c r="B113" s="131">
        <v>0</v>
      </c>
      <c r="C113" s="170">
        <v>2.2000000000000002</v>
      </c>
      <c r="D113" s="171">
        <v>65</v>
      </c>
      <c r="E113" s="130">
        <v>3</v>
      </c>
      <c r="F113" s="203">
        <v>0.59</v>
      </c>
      <c r="G113" s="130">
        <v>121</v>
      </c>
      <c r="H113" s="130">
        <v>3</v>
      </c>
      <c r="I113" s="130">
        <v>108</v>
      </c>
      <c r="J113" s="130">
        <v>32</v>
      </c>
      <c r="K113" s="130">
        <v>10</v>
      </c>
      <c r="L113" s="130">
        <v>2</v>
      </c>
      <c r="M113" s="204">
        <v>29</v>
      </c>
      <c r="N113" s="171">
        <v>54</v>
      </c>
      <c r="O113" s="172">
        <v>181</v>
      </c>
      <c r="P113" s="170">
        <v>10.5</v>
      </c>
      <c r="Q113" s="130">
        <v>1</v>
      </c>
      <c r="R113" s="208"/>
      <c r="S113" s="208"/>
      <c r="T113" s="208"/>
      <c r="U113" s="208"/>
      <c r="V113" s="208"/>
      <c r="W113" s="208"/>
      <c r="X113" s="208"/>
      <c r="Y113" s="208"/>
      <c r="Z113" s="208"/>
      <c r="AA113">
        <v>1</v>
      </c>
      <c r="AB113">
        <v>1</v>
      </c>
      <c r="AC113">
        <v>1.8</v>
      </c>
      <c r="AD113">
        <v>48</v>
      </c>
      <c r="AE113">
        <v>10</v>
      </c>
      <c r="AF113">
        <v>1.6439999999999999</v>
      </c>
      <c r="AG113">
        <v>60</v>
      </c>
      <c r="AH113">
        <v>3</v>
      </c>
      <c r="AI113">
        <v>118</v>
      </c>
      <c r="AJ113">
        <v>34</v>
      </c>
      <c r="AK113">
        <v>19</v>
      </c>
      <c r="AL113">
        <v>1</v>
      </c>
      <c r="AM113">
        <v>39</v>
      </c>
      <c r="AN113">
        <v>22</v>
      </c>
      <c r="AO113">
        <v>180</v>
      </c>
      <c r="AP113">
        <v>8.6</v>
      </c>
      <c r="AQ113" s="117">
        <v>0</v>
      </c>
      <c r="AR113" s="113">
        <v>1</v>
      </c>
      <c r="AS113" s="118">
        <v>1</v>
      </c>
      <c r="AT113">
        <v>0</v>
      </c>
      <c r="AU113">
        <v>0.80763701602487281</v>
      </c>
      <c r="AV113" s="117">
        <v>0.80763701602487281</v>
      </c>
      <c r="AW113" s="118">
        <v>0.19236298397512719</v>
      </c>
      <c r="AX113" s="117">
        <v>-1.6483711502417173</v>
      </c>
      <c r="AY113" s="118">
        <v>0</v>
      </c>
      <c r="AZ113">
        <v>4.1985053430513508</v>
      </c>
      <c r="CF113">
        <v>0.79537620367975992</v>
      </c>
      <c r="CG113">
        <v>0</v>
      </c>
      <c r="CH113">
        <v>1</v>
      </c>
      <c r="CI113">
        <v>49</v>
      </c>
      <c r="CJ113">
        <v>60</v>
      </c>
      <c r="CK113">
        <v>9.259259259259256E-2</v>
      </c>
      <c r="CL113">
        <v>0.375</v>
      </c>
      <c r="CM113">
        <v>0</v>
      </c>
    </row>
    <row r="114" spans="1:91" x14ac:dyDescent="0.3">
      <c r="A114" s="129">
        <v>1</v>
      </c>
      <c r="B114" s="131">
        <v>1</v>
      </c>
      <c r="C114" s="170">
        <v>1.7</v>
      </c>
      <c r="D114" s="171">
        <v>39</v>
      </c>
      <c r="E114" s="130">
        <v>7</v>
      </c>
      <c r="F114" s="203">
        <v>7.1999999999999995E-2</v>
      </c>
      <c r="G114" s="130">
        <v>116</v>
      </c>
      <c r="H114" s="130">
        <v>7</v>
      </c>
      <c r="I114" s="130">
        <v>155</v>
      </c>
      <c r="J114" s="130">
        <v>44</v>
      </c>
      <c r="K114" s="130">
        <v>16</v>
      </c>
      <c r="L114" s="130">
        <v>2</v>
      </c>
      <c r="M114" s="204">
        <v>35</v>
      </c>
      <c r="N114" s="171">
        <v>8</v>
      </c>
      <c r="O114" s="172">
        <v>170</v>
      </c>
      <c r="P114" s="170">
        <v>8.9</v>
      </c>
      <c r="Q114" s="130">
        <v>1</v>
      </c>
      <c r="R114" s="208"/>
      <c r="S114" s="208"/>
      <c r="T114" s="208"/>
      <c r="U114" s="208"/>
      <c r="V114" s="208"/>
      <c r="W114" s="208"/>
      <c r="X114" s="208"/>
      <c r="Y114" s="208"/>
      <c r="Z114" s="208"/>
      <c r="AA114">
        <v>1</v>
      </c>
      <c r="AB114">
        <v>1</v>
      </c>
      <c r="AC114">
        <v>1.8</v>
      </c>
      <c r="AD114">
        <v>53</v>
      </c>
      <c r="AE114">
        <v>10</v>
      </c>
      <c r="AF114">
        <v>1.2</v>
      </c>
      <c r="AG114">
        <v>83</v>
      </c>
      <c r="AH114">
        <v>2</v>
      </c>
      <c r="AI114">
        <v>90</v>
      </c>
      <c r="AJ114">
        <v>33</v>
      </c>
      <c r="AK114">
        <v>8</v>
      </c>
      <c r="AL114">
        <v>2</v>
      </c>
      <c r="AM114">
        <v>39</v>
      </c>
      <c r="AN114">
        <v>109</v>
      </c>
      <c r="AO114">
        <v>179</v>
      </c>
      <c r="AP114">
        <v>8.6999999999999993</v>
      </c>
      <c r="AQ114" s="117">
        <v>1</v>
      </c>
      <c r="AR114" s="113">
        <v>0</v>
      </c>
      <c r="AS114" s="118">
        <v>1</v>
      </c>
      <c r="AT114">
        <v>1</v>
      </c>
      <c r="AU114">
        <v>0.58782944809894733</v>
      </c>
      <c r="AV114" s="117">
        <v>0.58782944809894733</v>
      </c>
      <c r="AW114" s="118">
        <v>0.41217055190105267</v>
      </c>
      <c r="AX114" s="117">
        <v>-0.5313184274108721</v>
      </c>
      <c r="AY114" s="118">
        <v>100</v>
      </c>
      <c r="AZ114">
        <v>0.70117370477784124</v>
      </c>
      <c r="CF114">
        <v>0.79715891189388077</v>
      </c>
      <c r="CG114">
        <v>0</v>
      </c>
      <c r="CH114">
        <v>1</v>
      </c>
      <c r="CI114">
        <v>49</v>
      </c>
      <c r="CJ114">
        <v>61</v>
      </c>
      <c r="CK114">
        <v>9.259259259259256E-2</v>
      </c>
      <c r="CL114">
        <v>0.36458333333333337</v>
      </c>
      <c r="CM114">
        <v>0</v>
      </c>
    </row>
    <row r="115" spans="1:91" x14ac:dyDescent="0.3">
      <c r="A115" s="129">
        <v>0</v>
      </c>
      <c r="B115" s="131">
        <v>0</v>
      </c>
      <c r="C115" s="170">
        <v>1.8</v>
      </c>
      <c r="D115" s="171">
        <v>42</v>
      </c>
      <c r="E115" s="130">
        <v>4</v>
      </c>
      <c r="F115" s="203">
        <v>1.2829999999999999</v>
      </c>
      <c r="G115" s="130">
        <v>68</v>
      </c>
      <c r="H115" s="130">
        <v>4</v>
      </c>
      <c r="I115" s="130">
        <v>90</v>
      </c>
      <c r="J115" s="130">
        <v>37</v>
      </c>
      <c r="K115" s="130">
        <v>6</v>
      </c>
      <c r="L115" s="130">
        <v>3</v>
      </c>
      <c r="M115" s="204">
        <v>36</v>
      </c>
      <c r="N115" s="171">
        <v>17</v>
      </c>
      <c r="O115" s="172">
        <v>175</v>
      </c>
      <c r="P115" s="170">
        <v>7.9</v>
      </c>
      <c r="Q115" s="130">
        <v>1</v>
      </c>
      <c r="R115" s="208"/>
      <c r="S115" s="208"/>
      <c r="T115" s="208"/>
      <c r="U115" s="208"/>
      <c r="V115" s="208"/>
      <c r="W115" s="208"/>
      <c r="X115" s="208"/>
      <c r="Y115" s="208"/>
      <c r="Z115" s="208"/>
      <c r="AA115">
        <v>1</v>
      </c>
      <c r="AB115">
        <v>1</v>
      </c>
      <c r="AC115">
        <v>1.9</v>
      </c>
      <c r="AD115">
        <v>64</v>
      </c>
      <c r="AE115">
        <v>5</v>
      </c>
      <c r="AF115">
        <v>1.5389999999999999</v>
      </c>
      <c r="AG115">
        <v>115</v>
      </c>
      <c r="AH115">
        <v>4</v>
      </c>
      <c r="AI115">
        <v>72</v>
      </c>
      <c r="AJ115">
        <v>36</v>
      </c>
      <c r="AK115">
        <v>8</v>
      </c>
      <c r="AL115">
        <v>2</v>
      </c>
      <c r="AM115">
        <v>35</v>
      </c>
      <c r="AN115">
        <v>50</v>
      </c>
      <c r="AO115">
        <v>183</v>
      </c>
      <c r="AP115">
        <v>9.8000000000000007</v>
      </c>
      <c r="AQ115" s="117">
        <v>1</v>
      </c>
      <c r="AR115" s="113">
        <v>0</v>
      </c>
      <c r="AS115" s="118">
        <v>1</v>
      </c>
      <c r="AT115">
        <v>1</v>
      </c>
      <c r="AU115">
        <v>0.77692491423321941</v>
      </c>
      <c r="AV115" s="117">
        <v>0.77692491423321941</v>
      </c>
      <c r="AW115" s="118">
        <v>0.22307508576678059</v>
      </c>
      <c r="AX115" s="117">
        <v>-0.25241156876248039</v>
      </c>
      <c r="AY115" s="118">
        <v>100</v>
      </c>
      <c r="AZ115">
        <v>0.28712566900617797</v>
      </c>
      <c r="CF115">
        <v>0.80163504706176503</v>
      </c>
      <c r="CG115">
        <v>0</v>
      </c>
      <c r="CH115">
        <v>1</v>
      </c>
      <c r="CI115">
        <v>49</v>
      </c>
      <c r="CJ115">
        <v>62</v>
      </c>
      <c r="CK115">
        <v>9.259259259259256E-2</v>
      </c>
      <c r="CL115">
        <v>0.35416666666666663</v>
      </c>
      <c r="CM115">
        <v>0</v>
      </c>
    </row>
    <row r="116" spans="1:91" x14ac:dyDescent="0.3">
      <c r="A116" s="129">
        <v>1</v>
      </c>
      <c r="B116" s="131">
        <v>1</v>
      </c>
      <c r="C116" s="170">
        <v>3.3</v>
      </c>
      <c r="D116" s="171">
        <v>89</v>
      </c>
      <c r="E116" s="130">
        <v>6</v>
      </c>
      <c r="F116" s="203">
        <v>7.4999999999999997E-2</v>
      </c>
      <c r="G116" s="130">
        <v>296</v>
      </c>
      <c r="H116" s="130">
        <v>0</v>
      </c>
      <c r="I116" s="130">
        <v>137</v>
      </c>
      <c r="J116" s="130">
        <v>37</v>
      </c>
      <c r="K116" s="130">
        <v>13</v>
      </c>
      <c r="L116" s="130">
        <v>1</v>
      </c>
      <c r="M116" s="204">
        <v>36</v>
      </c>
      <c r="N116" s="171">
        <v>27</v>
      </c>
      <c r="O116" s="172">
        <v>196</v>
      </c>
      <c r="P116" s="170">
        <v>21</v>
      </c>
      <c r="Q116" s="130">
        <v>1</v>
      </c>
      <c r="R116" s="208"/>
      <c r="S116" s="208"/>
      <c r="T116" s="208"/>
      <c r="U116" s="208"/>
      <c r="V116" s="208"/>
      <c r="W116" s="208"/>
      <c r="X116" s="208"/>
      <c r="Y116" s="208"/>
      <c r="Z116" s="208"/>
      <c r="AA116">
        <v>1</v>
      </c>
      <c r="AB116">
        <v>1</v>
      </c>
      <c r="AC116">
        <v>2.1</v>
      </c>
      <c r="AD116">
        <v>51</v>
      </c>
      <c r="AE116">
        <v>15</v>
      </c>
      <c r="AF116">
        <v>0.18</v>
      </c>
      <c r="AG116">
        <v>84</v>
      </c>
      <c r="AH116">
        <v>4</v>
      </c>
      <c r="AI116">
        <v>122</v>
      </c>
      <c r="AJ116">
        <v>40</v>
      </c>
      <c r="AK116">
        <v>8</v>
      </c>
      <c r="AL116">
        <v>3</v>
      </c>
      <c r="AM116">
        <v>43</v>
      </c>
      <c r="AN116">
        <v>26</v>
      </c>
      <c r="AO116">
        <v>180</v>
      </c>
      <c r="AP116">
        <v>8.6999999999999993</v>
      </c>
      <c r="AQ116" s="117">
        <v>1</v>
      </c>
      <c r="AR116" s="113">
        <v>0</v>
      </c>
      <c r="AS116" s="118">
        <v>1</v>
      </c>
      <c r="AT116">
        <v>1</v>
      </c>
      <c r="AU116">
        <v>0.2585997653592022</v>
      </c>
      <c r="AV116" s="117">
        <v>0.2585997653592022</v>
      </c>
      <c r="AW116" s="118">
        <v>0.74140023464079774</v>
      </c>
      <c r="AX116" s="117">
        <v>-1.3524737199951311</v>
      </c>
      <c r="AY116" s="118">
        <v>0</v>
      </c>
      <c r="AZ116">
        <v>2.866979533453839</v>
      </c>
      <c r="CF116">
        <v>0.80336916092588617</v>
      </c>
      <c r="CG116">
        <v>0</v>
      </c>
      <c r="CH116">
        <v>1</v>
      </c>
      <c r="CI116">
        <v>49</v>
      </c>
      <c r="CJ116">
        <v>63</v>
      </c>
      <c r="CK116">
        <v>9.259259259259256E-2</v>
      </c>
      <c r="CL116">
        <v>0.34375</v>
      </c>
      <c r="CM116">
        <v>0</v>
      </c>
    </row>
    <row r="117" spans="1:91" x14ac:dyDescent="0.3">
      <c r="A117" s="129">
        <v>1</v>
      </c>
      <c r="B117" s="131">
        <v>0</v>
      </c>
      <c r="C117" s="170">
        <v>2.2000000000000002</v>
      </c>
      <c r="D117" s="171">
        <v>65</v>
      </c>
      <c r="E117" s="130">
        <v>6</v>
      </c>
      <c r="F117" s="203">
        <v>0.89900000000000002</v>
      </c>
      <c r="G117" s="130">
        <v>165</v>
      </c>
      <c r="H117" s="130">
        <v>1</v>
      </c>
      <c r="I117" s="130">
        <v>140</v>
      </c>
      <c r="J117" s="130">
        <v>60</v>
      </c>
      <c r="K117" s="130">
        <v>9</v>
      </c>
      <c r="L117" s="130">
        <v>5</v>
      </c>
      <c r="M117" s="204">
        <v>35</v>
      </c>
      <c r="N117" s="171">
        <v>62</v>
      </c>
      <c r="O117" s="172">
        <v>174</v>
      </c>
      <c r="P117" s="170">
        <v>12.7</v>
      </c>
      <c r="Q117" s="130">
        <v>0</v>
      </c>
      <c r="R117" s="208"/>
      <c r="S117" s="208"/>
      <c r="T117" s="208"/>
      <c r="U117" s="208"/>
      <c r="V117" s="208"/>
      <c r="W117" s="208"/>
      <c r="X117" s="208"/>
      <c r="Y117" s="208"/>
      <c r="Z117" s="208"/>
      <c r="AA117">
        <v>1</v>
      </c>
      <c r="AB117">
        <v>1</v>
      </c>
      <c r="AC117">
        <v>2.1</v>
      </c>
      <c r="AD117">
        <v>60</v>
      </c>
      <c r="AE117">
        <v>5</v>
      </c>
      <c r="AF117">
        <v>1.0720000000000001</v>
      </c>
      <c r="AG117">
        <v>178</v>
      </c>
      <c r="AH117">
        <v>2</v>
      </c>
      <c r="AI117">
        <v>101</v>
      </c>
      <c r="AJ117">
        <v>38</v>
      </c>
      <c r="AK117">
        <v>13</v>
      </c>
      <c r="AL117">
        <v>2</v>
      </c>
      <c r="AM117">
        <v>36</v>
      </c>
      <c r="AN117">
        <v>49</v>
      </c>
      <c r="AO117">
        <v>183</v>
      </c>
      <c r="AP117">
        <v>12.9</v>
      </c>
      <c r="AQ117" s="117">
        <v>1</v>
      </c>
      <c r="AR117" s="113">
        <v>0</v>
      </c>
      <c r="AS117" s="118">
        <v>1</v>
      </c>
      <c r="AT117">
        <v>1</v>
      </c>
      <c r="AU117">
        <v>0.60105561296312893</v>
      </c>
      <c r="AV117" s="117">
        <v>0.60105561296312893</v>
      </c>
      <c r="AW117" s="118">
        <v>0.39894438703687107</v>
      </c>
      <c r="AX117" s="117">
        <v>-0.50906781467947304</v>
      </c>
      <c r="AY117" s="118">
        <v>100</v>
      </c>
      <c r="AZ117">
        <v>0.66373955825838671</v>
      </c>
      <c r="CF117">
        <v>0.80549343881812374</v>
      </c>
      <c r="CG117">
        <v>0</v>
      </c>
      <c r="CH117">
        <v>1</v>
      </c>
      <c r="CI117">
        <v>49</v>
      </c>
      <c r="CJ117">
        <v>64</v>
      </c>
      <c r="CK117">
        <v>9.259259259259256E-2</v>
      </c>
      <c r="CL117">
        <v>0.33333333333333337</v>
      </c>
      <c r="CM117">
        <v>6.1728395061728305E-3</v>
      </c>
    </row>
    <row r="118" spans="1:91" x14ac:dyDescent="0.3">
      <c r="A118" s="129">
        <v>0</v>
      </c>
      <c r="B118" s="131">
        <v>0</v>
      </c>
      <c r="C118" s="170">
        <v>1.9</v>
      </c>
      <c r="D118" s="171">
        <v>49</v>
      </c>
      <c r="E118" s="130">
        <v>10</v>
      </c>
      <c r="F118" s="203">
        <v>1.248</v>
      </c>
      <c r="G118" s="130">
        <v>92</v>
      </c>
      <c r="H118" s="130">
        <v>2</v>
      </c>
      <c r="I118" s="130">
        <v>98</v>
      </c>
      <c r="J118" s="130">
        <v>53</v>
      </c>
      <c r="K118" s="130">
        <v>12</v>
      </c>
      <c r="L118" s="130">
        <v>4</v>
      </c>
      <c r="M118" s="204">
        <v>42</v>
      </c>
      <c r="N118" s="171">
        <v>25</v>
      </c>
      <c r="O118" s="172">
        <v>182</v>
      </c>
      <c r="P118" s="170">
        <v>9.4</v>
      </c>
      <c r="Q118" s="130">
        <v>0</v>
      </c>
      <c r="R118" s="208"/>
      <c r="S118" s="208"/>
      <c r="T118" s="208"/>
      <c r="U118" s="208"/>
      <c r="V118" s="208"/>
      <c r="W118" s="208"/>
      <c r="X118" s="208"/>
      <c r="Y118" s="208"/>
      <c r="Z118" s="208"/>
      <c r="AA118">
        <v>1</v>
      </c>
      <c r="AB118">
        <v>1</v>
      </c>
      <c r="AC118">
        <v>2.1</v>
      </c>
      <c r="AD118">
        <v>62</v>
      </c>
      <c r="AE118">
        <v>16</v>
      </c>
      <c r="AF118">
        <v>0.58799999999999997</v>
      </c>
      <c r="AG118">
        <v>136</v>
      </c>
      <c r="AH118">
        <v>4</v>
      </c>
      <c r="AI118">
        <v>121</v>
      </c>
      <c r="AJ118">
        <v>41</v>
      </c>
      <c r="AK118">
        <v>10</v>
      </c>
      <c r="AL118">
        <v>3</v>
      </c>
      <c r="AM118">
        <v>41</v>
      </c>
      <c r="AN118">
        <v>44</v>
      </c>
      <c r="AO118">
        <v>167</v>
      </c>
      <c r="AP118">
        <v>9.8000000000000007</v>
      </c>
      <c r="AQ118" s="117">
        <v>1</v>
      </c>
      <c r="AR118" s="113">
        <v>0</v>
      </c>
      <c r="AS118" s="118">
        <v>1</v>
      </c>
      <c r="AT118">
        <v>1</v>
      </c>
      <c r="AU118">
        <v>0.38193965718930917</v>
      </c>
      <c r="AV118" s="117">
        <v>0.38193965718930917</v>
      </c>
      <c r="AW118" s="118">
        <v>0.61806034281069078</v>
      </c>
      <c r="AX118" s="117">
        <v>-0.96249264832643389</v>
      </c>
      <c r="AY118" s="118">
        <v>0</v>
      </c>
      <c r="AZ118">
        <v>1.618214634633627</v>
      </c>
      <c r="CF118">
        <v>0.80763701602487281</v>
      </c>
      <c r="CG118">
        <v>1</v>
      </c>
      <c r="CH118">
        <v>0</v>
      </c>
      <c r="CI118">
        <v>50</v>
      </c>
      <c r="CJ118">
        <v>64</v>
      </c>
      <c r="CK118">
        <v>7.407407407407407E-2</v>
      </c>
      <c r="CL118">
        <v>0.33333333333333337</v>
      </c>
      <c r="CM118">
        <v>0</v>
      </c>
    </row>
    <row r="119" spans="1:91" x14ac:dyDescent="0.3">
      <c r="A119" s="129">
        <v>0</v>
      </c>
      <c r="B119" s="131">
        <v>1</v>
      </c>
      <c r="C119" s="170">
        <v>1.8</v>
      </c>
      <c r="D119" s="171">
        <v>51</v>
      </c>
      <c r="E119" s="130">
        <v>18</v>
      </c>
      <c r="F119" s="203">
        <v>0.23100000000000001</v>
      </c>
      <c r="G119" s="130">
        <v>109</v>
      </c>
      <c r="H119" s="130">
        <v>5</v>
      </c>
      <c r="I119" s="130">
        <v>111</v>
      </c>
      <c r="J119" s="130">
        <v>41</v>
      </c>
      <c r="K119" s="130">
        <v>7</v>
      </c>
      <c r="L119" s="130">
        <v>3</v>
      </c>
      <c r="M119" s="204">
        <v>49</v>
      </c>
      <c r="N119" s="171">
        <v>29</v>
      </c>
      <c r="O119" s="172">
        <v>165</v>
      </c>
      <c r="P119" s="170">
        <v>7.5</v>
      </c>
      <c r="Q119" s="130">
        <v>1</v>
      </c>
      <c r="R119" s="208"/>
      <c r="S119" s="208"/>
      <c r="T119" s="208"/>
      <c r="U119" s="208"/>
      <c r="V119" s="208"/>
      <c r="W119" s="208"/>
      <c r="X119" s="208"/>
      <c r="Y119" s="208"/>
      <c r="Z119" s="208"/>
      <c r="AA119">
        <v>1</v>
      </c>
      <c r="AB119">
        <v>1</v>
      </c>
      <c r="AC119">
        <v>2.2000000000000002</v>
      </c>
      <c r="AD119">
        <v>58</v>
      </c>
      <c r="AE119">
        <v>6</v>
      </c>
      <c r="AF119">
        <v>0.40300000000000002</v>
      </c>
      <c r="AG119">
        <v>157</v>
      </c>
      <c r="AH119">
        <v>2</v>
      </c>
      <c r="AI119">
        <v>98</v>
      </c>
      <c r="AJ119">
        <v>35</v>
      </c>
      <c r="AK119">
        <v>16</v>
      </c>
      <c r="AL119">
        <v>1</v>
      </c>
      <c r="AM119">
        <v>36</v>
      </c>
      <c r="AN119">
        <v>45</v>
      </c>
      <c r="AO119">
        <v>180</v>
      </c>
      <c r="AP119">
        <v>13.3</v>
      </c>
      <c r="AQ119" s="117">
        <v>0</v>
      </c>
      <c r="AR119" s="113">
        <v>1</v>
      </c>
      <c r="AS119" s="118">
        <v>1</v>
      </c>
      <c r="AT119">
        <v>0</v>
      </c>
      <c r="AU119">
        <v>0.43703668946679453</v>
      </c>
      <c r="AV119" s="117">
        <v>0.43703668946679453</v>
      </c>
      <c r="AW119" s="118">
        <v>0.56296331053320547</v>
      </c>
      <c r="AX119" s="117">
        <v>-0.57454082075777924</v>
      </c>
      <c r="AY119" s="118">
        <v>100</v>
      </c>
      <c r="AZ119">
        <v>0.77631469278674536</v>
      </c>
      <c r="CF119">
        <v>0.80976459815973445</v>
      </c>
      <c r="CG119">
        <v>0</v>
      </c>
      <c r="CH119">
        <v>1</v>
      </c>
      <c r="CI119">
        <v>50</v>
      </c>
      <c r="CJ119">
        <v>65</v>
      </c>
      <c r="CK119">
        <v>7.407407407407407E-2</v>
      </c>
      <c r="CL119">
        <v>0.32291666666666663</v>
      </c>
      <c r="CM119">
        <v>5.9799382716049284E-3</v>
      </c>
    </row>
    <row r="120" spans="1:91" x14ac:dyDescent="0.3">
      <c r="A120" s="129">
        <v>0</v>
      </c>
      <c r="B120" s="131">
        <v>0</v>
      </c>
      <c r="C120" s="170">
        <v>1.8</v>
      </c>
      <c r="D120" s="171">
        <v>53</v>
      </c>
      <c r="E120" s="130">
        <v>7</v>
      </c>
      <c r="F120" s="203">
        <v>1.512</v>
      </c>
      <c r="G120" s="130">
        <v>125</v>
      </c>
      <c r="H120" s="130">
        <v>2</v>
      </c>
      <c r="I120" s="130">
        <v>101</v>
      </c>
      <c r="J120" s="130">
        <v>39</v>
      </c>
      <c r="K120" s="130">
        <v>13</v>
      </c>
      <c r="L120" s="130">
        <v>2</v>
      </c>
      <c r="M120" s="204">
        <v>36</v>
      </c>
      <c r="N120" s="171">
        <v>32</v>
      </c>
      <c r="O120" s="172">
        <v>179</v>
      </c>
      <c r="P120" s="170">
        <v>11.8</v>
      </c>
      <c r="Q120" s="130">
        <v>1</v>
      </c>
      <c r="R120" s="208"/>
      <c r="S120" s="208"/>
      <c r="T120" s="208"/>
      <c r="U120" s="208"/>
      <c r="V120" s="208"/>
      <c r="W120" s="208"/>
      <c r="X120" s="208"/>
      <c r="Y120" s="208"/>
      <c r="Z120" s="208"/>
      <c r="AA120">
        <v>1</v>
      </c>
      <c r="AB120">
        <v>1</v>
      </c>
      <c r="AC120">
        <v>2.2000000000000002</v>
      </c>
      <c r="AD120">
        <v>62</v>
      </c>
      <c r="AE120">
        <v>8</v>
      </c>
      <c r="AF120">
        <v>0.879</v>
      </c>
      <c r="AG120">
        <v>118</v>
      </c>
      <c r="AH120">
        <v>3</v>
      </c>
      <c r="AI120">
        <v>108</v>
      </c>
      <c r="AJ120">
        <v>31</v>
      </c>
      <c r="AK120">
        <v>10</v>
      </c>
      <c r="AL120">
        <v>2</v>
      </c>
      <c r="AM120">
        <v>37</v>
      </c>
      <c r="AN120">
        <v>50</v>
      </c>
      <c r="AO120">
        <v>180</v>
      </c>
      <c r="AP120">
        <v>10.7</v>
      </c>
      <c r="AQ120" s="117">
        <v>0</v>
      </c>
      <c r="AR120" s="113">
        <v>1</v>
      </c>
      <c r="AS120" s="118">
        <v>1</v>
      </c>
      <c r="AT120">
        <v>0</v>
      </c>
      <c r="AU120">
        <v>0.66412055266742942</v>
      </c>
      <c r="AV120" s="117">
        <v>0.66412055266742942</v>
      </c>
      <c r="AW120" s="118">
        <v>0.33587944733257058</v>
      </c>
      <c r="AX120" s="117">
        <v>-1.0910029710993223</v>
      </c>
      <c r="AY120" s="118">
        <v>0</v>
      </c>
      <c r="AZ120">
        <v>1.9772586799866065</v>
      </c>
      <c r="CF120">
        <v>0.81562264198066858</v>
      </c>
      <c r="CG120">
        <v>1</v>
      </c>
      <c r="CH120">
        <v>0</v>
      </c>
      <c r="CI120">
        <v>51</v>
      </c>
      <c r="CJ120">
        <v>65</v>
      </c>
      <c r="CK120">
        <v>5.555555555555558E-2</v>
      </c>
      <c r="CL120">
        <v>0.32291666666666663</v>
      </c>
      <c r="CM120">
        <v>0</v>
      </c>
    </row>
    <row r="121" spans="1:91" x14ac:dyDescent="0.3">
      <c r="A121" s="129">
        <v>0</v>
      </c>
      <c r="B121" s="131">
        <v>0</v>
      </c>
      <c r="C121" s="170">
        <v>3.6</v>
      </c>
      <c r="D121" s="171">
        <v>96</v>
      </c>
      <c r="E121" s="130">
        <v>1</v>
      </c>
      <c r="F121" s="203">
        <v>0.83099999999999996</v>
      </c>
      <c r="G121" s="130">
        <v>199</v>
      </c>
      <c r="H121" s="130">
        <v>3</v>
      </c>
      <c r="I121" s="130">
        <v>109</v>
      </c>
      <c r="J121" s="130">
        <v>44</v>
      </c>
      <c r="K121" s="130">
        <v>10</v>
      </c>
      <c r="L121" s="130">
        <v>4</v>
      </c>
      <c r="M121" s="204">
        <v>24</v>
      </c>
      <c r="N121" s="171">
        <v>65</v>
      </c>
      <c r="O121" s="172">
        <v>168</v>
      </c>
      <c r="P121" s="170">
        <v>11.4</v>
      </c>
      <c r="Q121" s="130">
        <v>1</v>
      </c>
      <c r="R121" s="208"/>
      <c r="S121" s="208"/>
      <c r="T121" s="208"/>
      <c r="U121" s="208"/>
      <c r="V121" s="208"/>
      <c r="W121" s="208"/>
      <c r="X121" s="208"/>
      <c r="Y121" s="208"/>
      <c r="Z121" s="208"/>
      <c r="AA121">
        <v>1</v>
      </c>
      <c r="AB121">
        <v>1</v>
      </c>
      <c r="AC121">
        <v>2.2999999999999998</v>
      </c>
      <c r="AD121">
        <v>65</v>
      </c>
      <c r="AE121">
        <v>9</v>
      </c>
      <c r="AF121">
        <v>0.27500000000000002</v>
      </c>
      <c r="AG121">
        <v>139</v>
      </c>
      <c r="AH121">
        <v>1</v>
      </c>
      <c r="AI121">
        <v>124</v>
      </c>
      <c r="AJ121">
        <v>34</v>
      </c>
      <c r="AK121">
        <v>11</v>
      </c>
      <c r="AL121">
        <v>2</v>
      </c>
      <c r="AM121">
        <v>40</v>
      </c>
      <c r="AN121">
        <v>59</v>
      </c>
      <c r="AO121">
        <v>174</v>
      </c>
      <c r="AP121">
        <v>11.4</v>
      </c>
      <c r="AQ121" s="117">
        <v>0</v>
      </c>
      <c r="AR121" s="113">
        <v>1</v>
      </c>
      <c r="AS121" s="118">
        <v>1</v>
      </c>
      <c r="AT121">
        <v>0</v>
      </c>
      <c r="AU121">
        <v>0.28893077277585621</v>
      </c>
      <c r="AV121" s="117">
        <v>0.28893077277585621</v>
      </c>
      <c r="AW121" s="118">
        <v>0.71106922722414379</v>
      </c>
      <c r="AX121" s="117">
        <v>-0.34098548792126793</v>
      </c>
      <c r="AY121" s="118">
        <v>100</v>
      </c>
      <c r="AZ121">
        <v>0.40633283190130126</v>
      </c>
      <c r="CF121">
        <v>0.81727594444418938</v>
      </c>
      <c r="CG121">
        <v>0</v>
      </c>
      <c r="CH121">
        <v>1</v>
      </c>
      <c r="CI121">
        <v>51</v>
      </c>
      <c r="CJ121">
        <v>66</v>
      </c>
      <c r="CK121">
        <v>5.555555555555558E-2</v>
      </c>
      <c r="CL121">
        <v>0.3125</v>
      </c>
      <c r="CM121">
        <v>0</v>
      </c>
    </row>
    <row r="122" spans="1:91" x14ac:dyDescent="0.3">
      <c r="A122" s="129">
        <v>0</v>
      </c>
      <c r="B122" s="131">
        <v>0</v>
      </c>
      <c r="C122" s="170">
        <v>1.9</v>
      </c>
      <c r="D122" s="171">
        <v>56</v>
      </c>
      <c r="E122" s="130">
        <v>4</v>
      </c>
      <c r="F122" s="203">
        <v>0.123</v>
      </c>
      <c r="G122" s="130">
        <v>113</v>
      </c>
      <c r="H122" s="130">
        <v>3</v>
      </c>
      <c r="I122" s="130">
        <v>132</v>
      </c>
      <c r="J122" s="130">
        <v>45</v>
      </c>
      <c r="K122" s="130">
        <v>6</v>
      </c>
      <c r="L122" s="130">
        <v>3</v>
      </c>
      <c r="M122" s="204">
        <v>31</v>
      </c>
      <c r="N122" s="171">
        <v>36</v>
      </c>
      <c r="O122" s="172">
        <v>167</v>
      </c>
      <c r="P122" s="170">
        <v>7.2</v>
      </c>
      <c r="Q122" s="130">
        <v>0</v>
      </c>
      <c r="R122" s="208"/>
      <c r="S122" s="208"/>
      <c r="T122" s="208"/>
      <c r="U122" s="208"/>
      <c r="V122" s="208"/>
      <c r="W122" s="208"/>
      <c r="X122" s="208"/>
      <c r="Y122" s="208"/>
      <c r="Z122" s="208"/>
      <c r="AA122">
        <v>1</v>
      </c>
      <c r="AB122">
        <v>1</v>
      </c>
      <c r="AC122">
        <v>2.4</v>
      </c>
      <c r="AD122">
        <v>58</v>
      </c>
      <c r="AE122">
        <v>2</v>
      </c>
      <c r="AF122">
        <v>1.3360000000000001</v>
      </c>
      <c r="AG122">
        <v>150</v>
      </c>
      <c r="AH122">
        <v>2</v>
      </c>
      <c r="AI122">
        <v>98</v>
      </c>
      <c r="AJ122">
        <v>38</v>
      </c>
      <c r="AK122">
        <v>9</v>
      </c>
      <c r="AL122">
        <v>2</v>
      </c>
      <c r="AM122">
        <v>47</v>
      </c>
      <c r="AN122">
        <v>41</v>
      </c>
      <c r="AO122">
        <v>183</v>
      </c>
      <c r="AP122">
        <v>11.4</v>
      </c>
      <c r="AQ122" s="117">
        <v>0</v>
      </c>
      <c r="AR122" s="113">
        <v>1</v>
      </c>
      <c r="AS122" s="118">
        <v>1</v>
      </c>
      <c r="AT122">
        <v>0</v>
      </c>
      <c r="AU122">
        <v>0.37698418690518343</v>
      </c>
      <c r="AV122" s="117">
        <v>0.37698418690518343</v>
      </c>
      <c r="AW122" s="118">
        <v>0.62301581309481657</v>
      </c>
      <c r="AX122" s="117">
        <v>-0.47318337834214041</v>
      </c>
      <c r="AY122" s="118">
        <v>100</v>
      </c>
      <c r="AZ122">
        <v>0.60509569577780575</v>
      </c>
      <c r="CF122">
        <v>0.82161534369974554</v>
      </c>
      <c r="CG122">
        <v>0</v>
      </c>
      <c r="CH122">
        <v>1</v>
      </c>
      <c r="CI122">
        <v>51</v>
      </c>
      <c r="CJ122">
        <v>67</v>
      </c>
      <c r="CK122">
        <v>5.555555555555558E-2</v>
      </c>
      <c r="CL122">
        <v>0.30208333333333337</v>
      </c>
      <c r="CM122">
        <v>0</v>
      </c>
    </row>
    <row r="123" spans="1:91" x14ac:dyDescent="0.3">
      <c r="A123" s="129">
        <v>1</v>
      </c>
      <c r="B123" s="131">
        <v>1</v>
      </c>
      <c r="C123" s="170">
        <v>3.3</v>
      </c>
      <c r="D123" s="171">
        <v>79</v>
      </c>
      <c r="E123" s="130">
        <v>7</v>
      </c>
      <c r="F123" s="203">
        <v>0.13100000000000001</v>
      </c>
      <c r="G123" s="130">
        <v>284</v>
      </c>
      <c r="H123" s="130">
        <v>4</v>
      </c>
      <c r="I123" s="130">
        <v>137</v>
      </c>
      <c r="J123" s="130">
        <v>38</v>
      </c>
      <c r="K123" s="130">
        <v>15</v>
      </c>
      <c r="L123" s="130">
        <v>5</v>
      </c>
      <c r="M123" s="204">
        <v>39</v>
      </c>
      <c r="N123" s="171">
        <v>39</v>
      </c>
      <c r="O123" s="172">
        <v>185</v>
      </c>
      <c r="P123" s="170">
        <v>20.399999999999999</v>
      </c>
      <c r="Q123" s="130">
        <v>0</v>
      </c>
      <c r="R123" s="208"/>
      <c r="S123" s="208"/>
      <c r="T123" s="208"/>
      <c r="U123" s="208"/>
      <c r="V123" s="208"/>
      <c r="W123" s="208"/>
      <c r="X123" s="208"/>
      <c r="Y123" s="208"/>
      <c r="Z123" s="208"/>
      <c r="AA123">
        <v>1</v>
      </c>
      <c r="AB123">
        <v>1</v>
      </c>
      <c r="AC123">
        <v>2.4</v>
      </c>
      <c r="AD123">
        <v>58</v>
      </c>
      <c r="AE123">
        <v>6</v>
      </c>
      <c r="AF123">
        <v>1.623</v>
      </c>
      <c r="AG123">
        <v>209</v>
      </c>
      <c r="AH123">
        <v>1</v>
      </c>
      <c r="AI123">
        <v>88</v>
      </c>
      <c r="AJ123">
        <v>45</v>
      </c>
      <c r="AK123">
        <v>10</v>
      </c>
      <c r="AL123">
        <v>3</v>
      </c>
      <c r="AM123">
        <v>38</v>
      </c>
      <c r="AN123">
        <v>45</v>
      </c>
      <c r="AO123">
        <v>187</v>
      </c>
      <c r="AP123">
        <v>15.4</v>
      </c>
      <c r="AQ123" s="117">
        <v>0</v>
      </c>
      <c r="AR123" s="113">
        <v>1</v>
      </c>
      <c r="AS123" s="118">
        <v>1</v>
      </c>
      <c r="AT123">
        <v>0</v>
      </c>
      <c r="AU123">
        <v>0.26174110643437964</v>
      </c>
      <c r="AV123" s="117">
        <v>0.26174110643437964</v>
      </c>
      <c r="AW123" s="118">
        <v>0.73825889356562036</v>
      </c>
      <c r="AX123" s="117">
        <v>-0.30346071160964422</v>
      </c>
      <c r="AY123" s="118">
        <v>100</v>
      </c>
      <c r="AZ123">
        <v>0.35453837226427498</v>
      </c>
      <c r="CF123">
        <v>0.82173148239224592</v>
      </c>
      <c r="CG123">
        <v>0</v>
      </c>
      <c r="CH123">
        <v>1</v>
      </c>
      <c r="CI123">
        <v>51</v>
      </c>
      <c r="CJ123">
        <v>68</v>
      </c>
      <c r="CK123">
        <v>5.555555555555558E-2</v>
      </c>
      <c r="CL123">
        <v>0.29166666666666663</v>
      </c>
      <c r="CM123">
        <v>0</v>
      </c>
    </row>
    <row r="124" spans="1:91" x14ac:dyDescent="0.3">
      <c r="A124" s="129">
        <v>1</v>
      </c>
      <c r="B124" s="131">
        <v>1</v>
      </c>
      <c r="C124" s="170">
        <v>1.9</v>
      </c>
      <c r="D124" s="171">
        <v>64</v>
      </c>
      <c r="E124" s="130">
        <v>5</v>
      </c>
      <c r="F124" s="203">
        <v>1.5389999999999999</v>
      </c>
      <c r="G124" s="130">
        <v>115</v>
      </c>
      <c r="H124" s="130">
        <v>4</v>
      </c>
      <c r="I124" s="130">
        <v>72</v>
      </c>
      <c r="J124" s="130">
        <v>36</v>
      </c>
      <c r="K124" s="130">
        <v>8</v>
      </c>
      <c r="L124" s="130">
        <v>2</v>
      </c>
      <c r="M124" s="204">
        <v>35</v>
      </c>
      <c r="N124" s="171">
        <v>50</v>
      </c>
      <c r="O124" s="172">
        <v>183</v>
      </c>
      <c r="P124" s="170">
        <v>9.8000000000000007</v>
      </c>
      <c r="Q124" s="130">
        <v>1</v>
      </c>
      <c r="R124" s="208"/>
      <c r="S124" s="208"/>
      <c r="T124" s="208"/>
      <c r="U124" s="208"/>
      <c r="V124" s="208"/>
      <c r="W124" s="208"/>
      <c r="X124" s="208"/>
      <c r="Y124" s="208"/>
      <c r="Z124" s="208"/>
      <c r="AA124">
        <v>1</v>
      </c>
      <c r="AB124">
        <v>1</v>
      </c>
      <c r="AC124">
        <v>2.4</v>
      </c>
      <c r="AD124">
        <v>65</v>
      </c>
      <c r="AE124">
        <v>3</v>
      </c>
      <c r="AF124">
        <v>0.159</v>
      </c>
      <c r="AG124">
        <v>144</v>
      </c>
      <c r="AH124">
        <v>2</v>
      </c>
      <c r="AI124">
        <v>85</v>
      </c>
      <c r="AJ124">
        <v>47</v>
      </c>
      <c r="AK124">
        <v>14</v>
      </c>
      <c r="AL124">
        <v>3</v>
      </c>
      <c r="AM124">
        <v>27</v>
      </c>
      <c r="AN124">
        <v>59</v>
      </c>
      <c r="AO124">
        <v>174</v>
      </c>
      <c r="AP124">
        <v>11.1</v>
      </c>
      <c r="AQ124" s="117">
        <v>0</v>
      </c>
      <c r="AR124" s="113">
        <v>1</v>
      </c>
      <c r="AS124" s="118">
        <v>1</v>
      </c>
      <c r="AT124">
        <v>0</v>
      </c>
      <c r="AU124">
        <v>0.13341217017834195</v>
      </c>
      <c r="AV124" s="117">
        <v>0.13341217017834195</v>
      </c>
      <c r="AW124" s="118">
        <v>0.86658782982165805</v>
      </c>
      <c r="AX124" s="117">
        <v>-0.14319181336868814</v>
      </c>
      <c r="AY124" s="118">
        <v>100</v>
      </c>
      <c r="AZ124">
        <v>0.1539511236914069</v>
      </c>
      <c r="CF124">
        <v>0.83494769890641807</v>
      </c>
      <c r="CG124">
        <v>0</v>
      </c>
      <c r="CH124">
        <v>1</v>
      </c>
      <c r="CI124">
        <v>51</v>
      </c>
      <c r="CJ124">
        <v>69</v>
      </c>
      <c r="CK124">
        <v>5.555555555555558E-2</v>
      </c>
      <c r="CL124">
        <v>0.28125</v>
      </c>
      <c r="CM124">
        <v>0</v>
      </c>
    </row>
    <row r="125" spans="1:91" x14ac:dyDescent="0.3">
      <c r="A125" s="129">
        <v>1</v>
      </c>
      <c r="B125" s="131">
        <v>1</v>
      </c>
      <c r="C125" s="170">
        <v>2.9</v>
      </c>
      <c r="D125" s="171">
        <v>67</v>
      </c>
      <c r="E125" s="130">
        <v>9</v>
      </c>
      <c r="F125" s="203">
        <v>0.63700000000000001</v>
      </c>
      <c r="G125" s="130">
        <v>188</v>
      </c>
      <c r="H125" s="130">
        <v>4</v>
      </c>
      <c r="I125" s="130">
        <v>76</v>
      </c>
      <c r="J125" s="130">
        <v>30</v>
      </c>
      <c r="K125" s="130">
        <v>12</v>
      </c>
      <c r="L125" s="130">
        <v>1</v>
      </c>
      <c r="M125" s="204">
        <v>37</v>
      </c>
      <c r="N125" s="171">
        <v>49</v>
      </c>
      <c r="O125" s="172">
        <v>190</v>
      </c>
      <c r="P125" s="170">
        <v>16.2</v>
      </c>
      <c r="Q125" s="130">
        <v>0</v>
      </c>
      <c r="R125" s="208"/>
      <c r="S125" s="208"/>
      <c r="T125" s="208"/>
      <c r="U125" s="208"/>
      <c r="V125" s="208"/>
      <c r="W125" s="208"/>
      <c r="X125" s="208"/>
      <c r="Y125" s="208"/>
      <c r="Z125" s="208"/>
      <c r="AA125">
        <v>1</v>
      </c>
      <c r="AB125">
        <v>1</v>
      </c>
      <c r="AC125">
        <v>2.5</v>
      </c>
      <c r="AD125">
        <v>61</v>
      </c>
      <c r="AE125">
        <v>7</v>
      </c>
      <c r="AF125">
        <v>0.96</v>
      </c>
      <c r="AG125">
        <v>213</v>
      </c>
      <c r="AH125">
        <v>2</v>
      </c>
      <c r="AI125">
        <v>101</v>
      </c>
      <c r="AJ125">
        <v>30</v>
      </c>
      <c r="AK125">
        <v>10</v>
      </c>
      <c r="AL125">
        <v>5</v>
      </c>
      <c r="AM125">
        <v>39</v>
      </c>
      <c r="AN125">
        <v>43</v>
      </c>
      <c r="AO125">
        <v>173</v>
      </c>
      <c r="AP125">
        <v>13.1</v>
      </c>
      <c r="AQ125" s="117">
        <v>1</v>
      </c>
      <c r="AR125" s="113">
        <v>0</v>
      </c>
      <c r="AS125" s="118">
        <v>1</v>
      </c>
      <c r="AT125">
        <v>1</v>
      </c>
      <c r="AU125">
        <v>0.44940625012437563</v>
      </c>
      <c r="AV125" s="117">
        <v>0.44940625012437563</v>
      </c>
      <c r="AW125" s="118">
        <v>0.55059374987562437</v>
      </c>
      <c r="AX125" s="117">
        <v>-0.79982801161872852</v>
      </c>
      <c r="AY125" s="118">
        <v>0</v>
      </c>
      <c r="AZ125">
        <v>1.2251581942245897</v>
      </c>
      <c r="CF125">
        <v>0.83560577585171236</v>
      </c>
      <c r="CG125">
        <v>0</v>
      </c>
      <c r="CH125">
        <v>1</v>
      </c>
      <c r="CI125">
        <v>51</v>
      </c>
      <c r="CJ125">
        <v>70</v>
      </c>
      <c r="CK125">
        <v>5.555555555555558E-2</v>
      </c>
      <c r="CL125">
        <v>0.27083333333333337</v>
      </c>
      <c r="CM125">
        <v>0</v>
      </c>
    </row>
    <row r="126" spans="1:91" x14ac:dyDescent="0.3">
      <c r="A126" s="129">
        <v>1</v>
      </c>
      <c r="B126" s="131">
        <v>1</v>
      </c>
      <c r="C126" s="170">
        <v>2.2999999999999998</v>
      </c>
      <c r="D126" s="171">
        <v>65</v>
      </c>
      <c r="E126" s="130">
        <v>9</v>
      </c>
      <c r="F126" s="203">
        <v>0.27500000000000002</v>
      </c>
      <c r="G126" s="130">
        <v>139</v>
      </c>
      <c r="H126" s="130">
        <v>1</v>
      </c>
      <c r="I126" s="130">
        <v>124</v>
      </c>
      <c r="J126" s="130">
        <v>34</v>
      </c>
      <c r="K126" s="130">
        <v>11</v>
      </c>
      <c r="L126" s="130">
        <v>2</v>
      </c>
      <c r="M126" s="204">
        <v>40</v>
      </c>
      <c r="N126" s="171">
        <v>59</v>
      </c>
      <c r="O126" s="172">
        <v>174</v>
      </c>
      <c r="P126" s="170">
        <v>11.4</v>
      </c>
      <c r="Q126" s="130">
        <v>0</v>
      </c>
      <c r="R126" s="208"/>
      <c r="S126" s="208"/>
      <c r="T126" s="208"/>
      <c r="U126" s="208"/>
      <c r="V126" s="208"/>
      <c r="W126" s="208"/>
      <c r="X126" s="208"/>
      <c r="Y126" s="208"/>
      <c r="Z126" s="208"/>
      <c r="AA126">
        <v>1</v>
      </c>
      <c r="AB126">
        <v>1</v>
      </c>
      <c r="AC126">
        <v>2.5</v>
      </c>
      <c r="AD126">
        <v>70</v>
      </c>
      <c r="AE126">
        <v>5</v>
      </c>
      <c r="AF126">
        <v>0.29099999999999998</v>
      </c>
      <c r="AG126">
        <v>182</v>
      </c>
      <c r="AH126">
        <v>3</v>
      </c>
      <c r="AI126">
        <v>132</v>
      </c>
      <c r="AJ126">
        <v>31</v>
      </c>
      <c r="AK126">
        <v>6</v>
      </c>
      <c r="AL126">
        <v>2</v>
      </c>
      <c r="AM126">
        <v>35</v>
      </c>
      <c r="AN126">
        <v>74</v>
      </c>
      <c r="AO126">
        <v>173</v>
      </c>
      <c r="AP126">
        <v>14</v>
      </c>
      <c r="AQ126" s="117">
        <v>1</v>
      </c>
      <c r="AR126" s="113">
        <v>0</v>
      </c>
      <c r="AS126" s="118">
        <v>1</v>
      </c>
      <c r="AT126">
        <v>1</v>
      </c>
      <c r="AU126">
        <v>0.38762048992248843</v>
      </c>
      <c r="AV126" s="117">
        <v>0.38762048992248843</v>
      </c>
      <c r="AW126" s="118">
        <v>0.61237951007751157</v>
      </c>
      <c r="AX126" s="117">
        <v>-0.94772853678564395</v>
      </c>
      <c r="AY126" s="118">
        <v>0</v>
      </c>
      <c r="AZ126">
        <v>1.5798429804367866</v>
      </c>
      <c r="CF126">
        <v>0.83632128290105512</v>
      </c>
      <c r="CG126">
        <v>0</v>
      </c>
      <c r="CH126">
        <v>1</v>
      </c>
      <c r="CI126">
        <v>51</v>
      </c>
      <c r="CJ126">
        <v>71</v>
      </c>
      <c r="CK126">
        <v>5.555555555555558E-2</v>
      </c>
      <c r="CL126">
        <v>0.26041666666666663</v>
      </c>
      <c r="CM126">
        <v>0</v>
      </c>
    </row>
    <row r="127" spans="1:91" x14ac:dyDescent="0.3">
      <c r="A127" s="129">
        <v>1</v>
      </c>
      <c r="B127" s="131">
        <v>1</v>
      </c>
      <c r="C127" s="170">
        <v>3.2</v>
      </c>
      <c r="D127" s="171">
        <v>89</v>
      </c>
      <c r="E127" s="130">
        <v>6</v>
      </c>
      <c r="F127" s="203">
        <v>0.71099999999999997</v>
      </c>
      <c r="G127" s="130">
        <v>232</v>
      </c>
      <c r="H127" s="130">
        <v>4</v>
      </c>
      <c r="I127" s="130">
        <v>99</v>
      </c>
      <c r="J127" s="130">
        <v>47</v>
      </c>
      <c r="K127" s="130">
        <v>13</v>
      </c>
      <c r="L127" s="130">
        <v>3</v>
      </c>
      <c r="M127" s="204">
        <v>37</v>
      </c>
      <c r="N127" s="171">
        <v>89</v>
      </c>
      <c r="O127" s="172">
        <v>193</v>
      </c>
      <c r="P127" s="170">
        <v>18.3</v>
      </c>
      <c r="Q127" s="130">
        <v>0</v>
      </c>
      <c r="R127" s="208"/>
      <c r="S127" s="208"/>
      <c r="T127" s="208"/>
      <c r="U127" s="208"/>
      <c r="V127" s="208"/>
      <c r="W127" s="208"/>
      <c r="X127" s="208"/>
      <c r="Y127" s="208"/>
      <c r="Z127" s="208"/>
      <c r="AA127">
        <v>1</v>
      </c>
      <c r="AB127">
        <v>1</v>
      </c>
      <c r="AC127">
        <v>2.6</v>
      </c>
      <c r="AD127">
        <v>67</v>
      </c>
      <c r="AE127">
        <v>8</v>
      </c>
      <c r="AF127">
        <v>4.4999999999999998E-2</v>
      </c>
      <c r="AG127">
        <v>187</v>
      </c>
      <c r="AH127">
        <v>0</v>
      </c>
      <c r="AI127">
        <v>73</v>
      </c>
      <c r="AJ127">
        <v>29</v>
      </c>
      <c r="AK127">
        <v>13</v>
      </c>
      <c r="AL127">
        <v>1</v>
      </c>
      <c r="AM127">
        <v>41</v>
      </c>
      <c r="AN127">
        <v>45</v>
      </c>
      <c r="AO127">
        <v>192</v>
      </c>
      <c r="AP127">
        <v>16.2</v>
      </c>
      <c r="AQ127" s="117">
        <v>1</v>
      </c>
      <c r="AR127" s="113">
        <v>0</v>
      </c>
      <c r="AS127" s="118">
        <v>1</v>
      </c>
      <c r="AT127">
        <v>1</v>
      </c>
      <c r="AU127">
        <v>0.38275760518155505</v>
      </c>
      <c r="AV127" s="117">
        <v>0.38275760518155505</v>
      </c>
      <c r="AW127" s="118">
        <v>0.61724239481844489</v>
      </c>
      <c r="AX127" s="117">
        <v>-0.96035337480097571</v>
      </c>
      <c r="AY127" s="118">
        <v>0</v>
      </c>
      <c r="AZ127">
        <v>1.612619544229998</v>
      </c>
      <c r="CF127">
        <v>0.84469833342550171</v>
      </c>
      <c r="CG127">
        <v>0</v>
      </c>
      <c r="CH127">
        <v>1</v>
      </c>
      <c r="CI127">
        <v>51</v>
      </c>
      <c r="CJ127">
        <v>72</v>
      </c>
      <c r="CK127">
        <v>5.555555555555558E-2</v>
      </c>
      <c r="CL127">
        <v>0.25</v>
      </c>
      <c r="CM127">
        <v>0</v>
      </c>
    </row>
    <row r="128" spans="1:91" x14ac:dyDescent="0.3">
      <c r="A128" s="129">
        <v>1</v>
      </c>
      <c r="B128" s="131">
        <v>1</v>
      </c>
      <c r="C128" s="170">
        <v>1.8</v>
      </c>
      <c r="D128" s="171">
        <v>53</v>
      </c>
      <c r="E128" s="130">
        <v>10</v>
      </c>
      <c r="F128" s="203">
        <v>1.2</v>
      </c>
      <c r="G128" s="130">
        <v>83</v>
      </c>
      <c r="H128" s="130">
        <v>2</v>
      </c>
      <c r="I128" s="130">
        <v>90</v>
      </c>
      <c r="J128" s="130">
        <v>33</v>
      </c>
      <c r="K128" s="130">
        <v>8</v>
      </c>
      <c r="L128" s="130">
        <v>2</v>
      </c>
      <c r="M128" s="204">
        <v>39</v>
      </c>
      <c r="N128" s="171">
        <v>109</v>
      </c>
      <c r="O128" s="172">
        <v>179</v>
      </c>
      <c r="P128" s="170">
        <v>8.6999999999999993</v>
      </c>
      <c r="Q128" s="130">
        <v>1</v>
      </c>
      <c r="R128" s="208"/>
      <c r="S128" s="208"/>
      <c r="T128" s="208"/>
      <c r="U128" s="208"/>
      <c r="V128" s="208"/>
      <c r="W128" s="208"/>
      <c r="X128" s="208"/>
      <c r="Y128" s="208"/>
      <c r="Z128" s="208"/>
      <c r="AA128">
        <v>1</v>
      </c>
      <c r="AB128">
        <v>1</v>
      </c>
      <c r="AC128">
        <v>2.6</v>
      </c>
      <c r="AD128">
        <v>70</v>
      </c>
      <c r="AE128">
        <v>6</v>
      </c>
      <c r="AF128">
        <v>0.82799999999999996</v>
      </c>
      <c r="AG128">
        <v>213</v>
      </c>
      <c r="AH128">
        <v>3</v>
      </c>
      <c r="AI128">
        <v>105</v>
      </c>
      <c r="AJ128">
        <v>37</v>
      </c>
      <c r="AK128">
        <v>15</v>
      </c>
      <c r="AL128">
        <v>2</v>
      </c>
      <c r="AM128">
        <v>37</v>
      </c>
      <c r="AN128">
        <v>75</v>
      </c>
      <c r="AO128">
        <v>176</v>
      </c>
      <c r="AP128">
        <v>14.8</v>
      </c>
      <c r="AQ128" s="117">
        <v>1</v>
      </c>
      <c r="AR128" s="113">
        <v>0</v>
      </c>
      <c r="AS128" s="118">
        <v>1</v>
      </c>
      <c r="AT128">
        <v>1</v>
      </c>
      <c r="AU128">
        <v>0.67558220704017669</v>
      </c>
      <c r="AV128" s="117">
        <v>0.67558220704017669</v>
      </c>
      <c r="AW128" s="118">
        <v>0.32441779295982331</v>
      </c>
      <c r="AX128" s="117">
        <v>-0.39218043092553445</v>
      </c>
      <c r="AY128" s="118">
        <v>100</v>
      </c>
      <c r="AZ128">
        <v>0.480204762024661</v>
      </c>
      <c r="CF128">
        <v>0.84675276372709551</v>
      </c>
      <c r="CG128">
        <v>0</v>
      </c>
      <c r="CH128">
        <v>1</v>
      </c>
      <c r="CI128">
        <v>51</v>
      </c>
      <c r="CJ128">
        <v>73</v>
      </c>
      <c r="CK128">
        <v>5.555555555555558E-2</v>
      </c>
      <c r="CL128">
        <v>0.23958333333333337</v>
      </c>
      <c r="CM128">
        <v>0</v>
      </c>
    </row>
    <row r="129" spans="1:91" x14ac:dyDescent="0.3">
      <c r="A129" s="129">
        <v>0</v>
      </c>
      <c r="B129" s="131">
        <v>0</v>
      </c>
      <c r="C129" s="170">
        <v>1.8</v>
      </c>
      <c r="D129" s="171">
        <v>44</v>
      </c>
      <c r="E129" s="130">
        <v>14</v>
      </c>
      <c r="F129" s="203">
        <v>1.2270000000000001</v>
      </c>
      <c r="G129" s="130">
        <v>100</v>
      </c>
      <c r="H129" s="130">
        <v>5</v>
      </c>
      <c r="I129" s="130">
        <v>98</v>
      </c>
      <c r="J129" s="130">
        <v>37</v>
      </c>
      <c r="K129" s="130">
        <v>10</v>
      </c>
      <c r="L129" s="130">
        <v>4</v>
      </c>
      <c r="M129" s="204">
        <v>41</v>
      </c>
      <c r="N129" s="171">
        <v>20</v>
      </c>
      <c r="O129" s="172">
        <v>180</v>
      </c>
      <c r="P129" s="170">
        <v>9.1</v>
      </c>
      <c r="Q129" s="130">
        <v>1</v>
      </c>
      <c r="R129" s="208"/>
      <c r="S129" s="208"/>
      <c r="T129" s="208"/>
      <c r="U129" s="208"/>
      <c r="V129" s="208"/>
      <c r="W129" s="208"/>
      <c r="X129" s="208"/>
      <c r="Y129" s="208"/>
      <c r="Z129" s="208"/>
      <c r="AA129">
        <v>1</v>
      </c>
      <c r="AB129">
        <v>1</v>
      </c>
      <c r="AC129">
        <v>2.6</v>
      </c>
      <c r="AD129">
        <v>71</v>
      </c>
      <c r="AE129">
        <v>13</v>
      </c>
      <c r="AF129">
        <v>0.121</v>
      </c>
      <c r="AG129">
        <v>116</v>
      </c>
      <c r="AH129">
        <v>0</v>
      </c>
      <c r="AI129">
        <v>82</v>
      </c>
      <c r="AJ129">
        <v>34</v>
      </c>
      <c r="AK129">
        <v>8</v>
      </c>
      <c r="AL129">
        <v>2</v>
      </c>
      <c r="AM129">
        <v>47</v>
      </c>
      <c r="AN129">
        <v>51</v>
      </c>
      <c r="AO129">
        <v>193</v>
      </c>
      <c r="AP129">
        <v>12.2</v>
      </c>
      <c r="AQ129" s="117">
        <v>0</v>
      </c>
      <c r="AR129" s="113">
        <v>1</v>
      </c>
      <c r="AS129" s="118">
        <v>1</v>
      </c>
      <c r="AT129">
        <v>0</v>
      </c>
      <c r="AU129">
        <v>0.27540423350387822</v>
      </c>
      <c r="AV129" s="117">
        <v>0.27540423350387822</v>
      </c>
      <c r="AW129" s="118">
        <v>0.72459576649612178</v>
      </c>
      <c r="AX129" s="117">
        <v>-0.32214134307739184</v>
      </c>
      <c r="AY129" s="118">
        <v>100</v>
      </c>
      <c r="AZ129">
        <v>0.38007982690215214</v>
      </c>
      <c r="CF129">
        <v>0.85441159790081866</v>
      </c>
      <c r="CG129">
        <v>0</v>
      </c>
      <c r="CH129">
        <v>1</v>
      </c>
      <c r="CI129">
        <v>51</v>
      </c>
      <c r="CJ129">
        <v>74</v>
      </c>
      <c r="CK129">
        <v>5.555555555555558E-2</v>
      </c>
      <c r="CL129">
        <v>0.22916666666666663</v>
      </c>
      <c r="CM129">
        <v>0</v>
      </c>
    </row>
    <row r="130" spans="1:91" x14ac:dyDescent="0.3">
      <c r="A130" s="129">
        <v>0</v>
      </c>
      <c r="B130" s="131">
        <v>0</v>
      </c>
      <c r="C130" s="170">
        <v>1.8</v>
      </c>
      <c r="D130" s="171">
        <v>46</v>
      </c>
      <c r="E130" s="130">
        <v>7</v>
      </c>
      <c r="F130" s="203">
        <v>1.9630000000000001</v>
      </c>
      <c r="G130" s="130">
        <v>113</v>
      </c>
      <c r="H130" s="130">
        <v>4</v>
      </c>
      <c r="I130" s="130">
        <v>85</v>
      </c>
      <c r="J130" s="130">
        <v>28</v>
      </c>
      <c r="K130" s="130">
        <v>10</v>
      </c>
      <c r="L130" s="130">
        <v>1</v>
      </c>
      <c r="M130" s="204">
        <v>39</v>
      </c>
      <c r="N130" s="171">
        <v>22</v>
      </c>
      <c r="O130" s="172">
        <v>181</v>
      </c>
      <c r="P130" s="170">
        <v>9.6999999999999993</v>
      </c>
      <c r="Q130" s="130">
        <v>1</v>
      </c>
      <c r="R130" s="208"/>
      <c r="S130" s="208"/>
      <c r="T130" s="208"/>
      <c r="U130" s="208"/>
      <c r="V130" s="208"/>
      <c r="W130" s="208"/>
      <c r="X130" s="208"/>
      <c r="Y130" s="208"/>
      <c r="Z130" s="208"/>
      <c r="AA130">
        <v>1</v>
      </c>
      <c r="AB130">
        <v>1</v>
      </c>
      <c r="AC130">
        <v>2.7</v>
      </c>
      <c r="AD130">
        <v>62</v>
      </c>
      <c r="AE130">
        <v>6</v>
      </c>
      <c r="AF130">
        <v>2.0190000000000001</v>
      </c>
      <c r="AG130">
        <v>238</v>
      </c>
      <c r="AH130">
        <v>0</v>
      </c>
      <c r="AI130">
        <v>77</v>
      </c>
      <c r="AJ130">
        <v>32</v>
      </c>
      <c r="AK130">
        <v>15</v>
      </c>
      <c r="AL130">
        <v>4</v>
      </c>
      <c r="AM130">
        <v>37</v>
      </c>
      <c r="AN130">
        <v>40</v>
      </c>
      <c r="AO130">
        <v>192</v>
      </c>
      <c r="AP130">
        <v>18.5</v>
      </c>
      <c r="AQ130" s="117">
        <v>1</v>
      </c>
      <c r="AR130" s="113">
        <v>0</v>
      </c>
      <c r="AS130" s="118">
        <v>1</v>
      </c>
      <c r="AT130">
        <v>1</v>
      </c>
      <c r="AU130">
        <v>0.6149620131768353</v>
      </c>
      <c r="AV130" s="117">
        <v>0.6149620131768353</v>
      </c>
      <c r="AW130" s="118">
        <v>0.3850379868231647</v>
      </c>
      <c r="AX130" s="117">
        <v>-0.48619478027542845</v>
      </c>
      <c r="AY130" s="118">
        <v>100</v>
      </c>
      <c r="AZ130">
        <v>0.62611670082529991</v>
      </c>
      <c r="CF130">
        <v>0.85646777850033406</v>
      </c>
      <c r="CG130">
        <v>0</v>
      </c>
      <c r="CH130">
        <v>1</v>
      </c>
      <c r="CI130">
        <v>51</v>
      </c>
      <c r="CJ130">
        <v>75</v>
      </c>
      <c r="CK130">
        <v>5.555555555555558E-2</v>
      </c>
      <c r="CL130">
        <v>0.21875</v>
      </c>
      <c r="CM130">
        <v>0</v>
      </c>
    </row>
    <row r="131" spans="1:91" x14ac:dyDescent="0.3">
      <c r="A131" s="129">
        <v>0</v>
      </c>
      <c r="B131" s="131">
        <v>0</v>
      </c>
      <c r="C131" s="170">
        <v>1.6</v>
      </c>
      <c r="D131" s="171">
        <v>58</v>
      </c>
      <c r="E131" s="130">
        <v>17</v>
      </c>
      <c r="F131" s="203">
        <v>0.496</v>
      </c>
      <c r="G131" s="130">
        <v>100</v>
      </c>
      <c r="H131" s="130">
        <v>2</v>
      </c>
      <c r="I131" s="130">
        <v>136</v>
      </c>
      <c r="J131" s="130">
        <v>42</v>
      </c>
      <c r="K131" s="130">
        <v>5</v>
      </c>
      <c r="L131" s="130">
        <v>3</v>
      </c>
      <c r="M131" s="204">
        <v>43</v>
      </c>
      <c r="N131" s="171">
        <v>39</v>
      </c>
      <c r="O131" s="172">
        <v>165</v>
      </c>
      <c r="P131" s="170">
        <v>6.6</v>
      </c>
      <c r="Q131" s="130">
        <v>0</v>
      </c>
      <c r="R131" s="208"/>
      <c r="S131" s="208"/>
      <c r="T131" s="208"/>
      <c r="U131" s="208"/>
      <c r="V131" s="208"/>
      <c r="W131" s="208"/>
      <c r="X131" s="208"/>
      <c r="Y131" s="208"/>
      <c r="Z131" s="208"/>
      <c r="AA131">
        <v>1</v>
      </c>
      <c r="AB131">
        <v>1</v>
      </c>
      <c r="AC131">
        <v>2.7</v>
      </c>
      <c r="AD131">
        <v>65</v>
      </c>
      <c r="AE131">
        <v>8</v>
      </c>
      <c r="AF131">
        <v>0.93700000000000006</v>
      </c>
      <c r="AG131">
        <v>215</v>
      </c>
      <c r="AH131">
        <v>4</v>
      </c>
      <c r="AI131">
        <v>112</v>
      </c>
      <c r="AJ131">
        <v>31</v>
      </c>
      <c r="AK131">
        <v>12</v>
      </c>
      <c r="AL131">
        <v>5</v>
      </c>
      <c r="AM131">
        <v>40</v>
      </c>
      <c r="AN131">
        <v>42</v>
      </c>
      <c r="AO131">
        <v>192</v>
      </c>
      <c r="AP131">
        <v>17.100000000000001</v>
      </c>
      <c r="AQ131" s="117">
        <v>0</v>
      </c>
      <c r="AR131" s="113">
        <v>1</v>
      </c>
      <c r="AS131" s="118">
        <v>1</v>
      </c>
      <c r="AT131">
        <v>0</v>
      </c>
      <c r="AU131">
        <v>0.76214520231698912</v>
      </c>
      <c r="AV131" s="117">
        <v>0.76214520231698912</v>
      </c>
      <c r="AW131" s="118">
        <v>0.23785479768301088</v>
      </c>
      <c r="AX131" s="117">
        <v>-1.4360948852624575</v>
      </c>
      <c r="AY131" s="118">
        <v>0</v>
      </c>
      <c r="AZ131">
        <v>3.2042456563466093</v>
      </c>
      <c r="CF131">
        <v>0.86335117298473396</v>
      </c>
      <c r="CG131">
        <v>0</v>
      </c>
      <c r="CH131">
        <v>1</v>
      </c>
      <c r="CI131">
        <v>51</v>
      </c>
      <c r="CJ131">
        <v>76</v>
      </c>
      <c r="CK131">
        <v>5.555555555555558E-2</v>
      </c>
      <c r="CL131">
        <v>0.20833333333333337</v>
      </c>
      <c r="CM131">
        <v>0</v>
      </c>
    </row>
    <row r="132" spans="1:91" x14ac:dyDescent="0.3">
      <c r="A132" s="129">
        <v>0</v>
      </c>
      <c r="B132" s="131">
        <v>1</v>
      </c>
      <c r="C132" s="170">
        <v>2.2000000000000002</v>
      </c>
      <c r="D132" s="171">
        <v>62</v>
      </c>
      <c r="E132" s="130">
        <v>23</v>
      </c>
      <c r="F132" s="203">
        <v>0.42399999999999999</v>
      </c>
      <c r="G132" s="130">
        <v>123</v>
      </c>
      <c r="H132" s="130">
        <v>2</v>
      </c>
      <c r="I132" s="130">
        <v>75</v>
      </c>
      <c r="J132" s="130">
        <v>49</v>
      </c>
      <c r="K132" s="130">
        <v>12</v>
      </c>
      <c r="L132" s="130">
        <v>3</v>
      </c>
      <c r="M132" s="204">
        <v>48</v>
      </c>
      <c r="N132" s="171">
        <v>43</v>
      </c>
      <c r="O132" s="172">
        <v>162</v>
      </c>
      <c r="P132" s="170">
        <v>9.1</v>
      </c>
      <c r="Q132" s="130">
        <v>0</v>
      </c>
      <c r="R132" s="208"/>
      <c r="S132" s="208"/>
      <c r="T132" s="208"/>
      <c r="U132" s="208"/>
      <c r="V132" s="208"/>
      <c r="W132" s="208"/>
      <c r="X132" s="208"/>
      <c r="Y132" s="208"/>
      <c r="Z132" s="208"/>
      <c r="AA132">
        <v>1</v>
      </c>
      <c r="AB132">
        <v>1</v>
      </c>
      <c r="AC132">
        <v>2.7</v>
      </c>
      <c r="AD132">
        <v>71</v>
      </c>
      <c r="AE132">
        <v>5</v>
      </c>
      <c r="AF132">
        <v>1.28</v>
      </c>
      <c r="AG132">
        <v>141</v>
      </c>
      <c r="AH132">
        <v>2</v>
      </c>
      <c r="AI132">
        <v>96</v>
      </c>
      <c r="AJ132">
        <v>28</v>
      </c>
      <c r="AK132">
        <v>9</v>
      </c>
      <c r="AL132">
        <v>1</v>
      </c>
      <c r="AM132">
        <v>37</v>
      </c>
      <c r="AN132">
        <v>54</v>
      </c>
      <c r="AO132">
        <v>186</v>
      </c>
      <c r="AP132">
        <v>13.4</v>
      </c>
      <c r="AQ132" s="117">
        <v>0</v>
      </c>
      <c r="AR132" s="113">
        <v>1</v>
      </c>
      <c r="AS132" s="118">
        <v>1</v>
      </c>
      <c r="AT132">
        <v>0</v>
      </c>
      <c r="AU132">
        <v>0.72047229419436931</v>
      </c>
      <c r="AV132" s="117">
        <v>0.72047229419436931</v>
      </c>
      <c r="AW132" s="118">
        <v>0.27952770580563069</v>
      </c>
      <c r="AX132" s="117">
        <v>-1.2746538649825674</v>
      </c>
      <c r="AY132" s="118">
        <v>0</v>
      </c>
      <c r="AZ132">
        <v>2.5774629105829994</v>
      </c>
      <c r="CF132">
        <v>0.86578491269756352</v>
      </c>
      <c r="CG132">
        <v>0</v>
      </c>
      <c r="CH132">
        <v>1</v>
      </c>
      <c r="CI132">
        <v>51</v>
      </c>
      <c r="CJ132">
        <v>77</v>
      </c>
      <c r="CK132">
        <v>5.555555555555558E-2</v>
      </c>
      <c r="CL132">
        <v>0.19791666666666663</v>
      </c>
      <c r="CM132">
        <v>0</v>
      </c>
    </row>
    <row r="133" spans="1:91" x14ac:dyDescent="0.3">
      <c r="A133" s="129">
        <v>1</v>
      </c>
      <c r="B133" s="131">
        <v>0</v>
      </c>
      <c r="C133" s="170">
        <v>2.1</v>
      </c>
      <c r="D133" s="171">
        <v>62</v>
      </c>
      <c r="E133" s="130">
        <v>11</v>
      </c>
      <c r="F133" s="203">
        <v>1.1519999999999999</v>
      </c>
      <c r="G133" s="130">
        <v>106</v>
      </c>
      <c r="H133" s="130">
        <v>2</v>
      </c>
      <c r="I133" s="130">
        <v>96</v>
      </c>
      <c r="J133" s="130">
        <v>42</v>
      </c>
      <c r="K133" s="130">
        <v>8</v>
      </c>
      <c r="L133" s="130">
        <v>3</v>
      </c>
      <c r="M133" s="204">
        <v>42</v>
      </c>
      <c r="N133" s="171">
        <v>49</v>
      </c>
      <c r="O133" s="172">
        <v>178</v>
      </c>
      <c r="P133" s="170">
        <v>9.6999999999999993</v>
      </c>
      <c r="Q133" s="130">
        <v>1</v>
      </c>
      <c r="R133" s="208"/>
      <c r="S133" s="208"/>
      <c r="T133" s="208"/>
      <c r="U133" s="208"/>
      <c r="V133" s="208"/>
      <c r="W133" s="208"/>
      <c r="X133" s="208"/>
      <c r="Y133" s="208"/>
      <c r="Z133" s="208"/>
      <c r="AA133">
        <v>1</v>
      </c>
      <c r="AB133">
        <v>1</v>
      </c>
      <c r="AC133">
        <v>2.8</v>
      </c>
      <c r="AD133">
        <v>67</v>
      </c>
      <c r="AE133">
        <v>9</v>
      </c>
      <c r="AF133">
        <v>0.05</v>
      </c>
      <c r="AG133">
        <v>228</v>
      </c>
      <c r="AH133">
        <v>4</v>
      </c>
      <c r="AI133">
        <v>86</v>
      </c>
      <c r="AJ133">
        <v>31</v>
      </c>
      <c r="AK133">
        <v>13</v>
      </c>
      <c r="AL133">
        <v>1</v>
      </c>
      <c r="AM133">
        <v>38</v>
      </c>
      <c r="AN133">
        <v>70</v>
      </c>
      <c r="AO133">
        <v>181</v>
      </c>
      <c r="AP133">
        <v>15.7</v>
      </c>
      <c r="AQ133" s="117">
        <v>0</v>
      </c>
      <c r="AR133" s="113">
        <v>1</v>
      </c>
      <c r="AS133" s="118">
        <v>1</v>
      </c>
      <c r="AT133">
        <v>0</v>
      </c>
      <c r="AU133">
        <v>0.74003127910576227</v>
      </c>
      <c r="AV133" s="117">
        <v>0.74003127910576227</v>
      </c>
      <c r="AW133" s="118">
        <v>0.25996872089423773</v>
      </c>
      <c r="AX133" s="117">
        <v>-1.3471939594566782</v>
      </c>
      <c r="AY133" s="118">
        <v>0</v>
      </c>
      <c r="AZ133">
        <v>2.8466166104914863</v>
      </c>
      <c r="CF133">
        <v>0.88356593491900814</v>
      </c>
      <c r="CG133">
        <v>0</v>
      </c>
      <c r="CH133">
        <v>1</v>
      </c>
      <c r="CI133">
        <v>51</v>
      </c>
      <c r="CJ133">
        <v>78</v>
      </c>
      <c r="CK133">
        <v>5.555555555555558E-2</v>
      </c>
      <c r="CL133">
        <v>0.1875</v>
      </c>
      <c r="CM133">
        <v>0</v>
      </c>
    </row>
    <row r="134" spans="1:91" x14ac:dyDescent="0.3">
      <c r="A134" s="129">
        <v>0</v>
      </c>
      <c r="B134" s="131">
        <v>0</v>
      </c>
      <c r="C134" s="170">
        <v>2.1</v>
      </c>
      <c r="D134" s="171">
        <v>46</v>
      </c>
      <c r="E134" s="130">
        <v>17</v>
      </c>
      <c r="F134" s="203">
        <v>1.4810000000000001</v>
      </c>
      <c r="G134" s="130">
        <v>126</v>
      </c>
      <c r="H134" s="130">
        <v>3</v>
      </c>
      <c r="I134" s="130">
        <v>97</v>
      </c>
      <c r="J134" s="130">
        <v>40</v>
      </c>
      <c r="K134" s="130">
        <v>1</v>
      </c>
      <c r="L134" s="130">
        <v>6</v>
      </c>
      <c r="M134" s="204">
        <v>47</v>
      </c>
      <c r="N134" s="171">
        <v>24</v>
      </c>
      <c r="O134" s="172">
        <v>165</v>
      </c>
      <c r="P134" s="170">
        <v>7.8</v>
      </c>
      <c r="Q134" s="130">
        <v>0</v>
      </c>
      <c r="R134" s="208"/>
      <c r="S134" s="208"/>
      <c r="T134" s="208"/>
      <c r="U134" s="208"/>
      <c r="V134" s="208"/>
      <c r="W134" s="208"/>
      <c r="X134" s="208"/>
      <c r="Y134" s="208"/>
      <c r="Z134" s="208"/>
      <c r="AA134">
        <v>1</v>
      </c>
      <c r="AB134">
        <v>1</v>
      </c>
      <c r="AC134">
        <v>2.8</v>
      </c>
      <c r="AD134">
        <v>73</v>
      </c>
      <c r="AE134">
        <v>15</v>
      </c>
      <c r="AF134">
        <v>1.8360000000000001</v>
      </c>
      <c r="AG134">
        <v>169</v>
      </c>
      <c r="AH134">
        <v>0</v>
      </c>
      <c r="AI134">
        <v>85</v>
      </c>
      <c r="AJ134">
        <v>36</v>
      </c>
      <c r="AK134">
        <v>7</v>
      </c>
      <c r="AL134">
        <v>2</v>
      </c>
      <c r="AM134">
        <v>42</v>
      </c>
      <c r="AN134">
        <v>83</v>
      </c>
      <c r="AO134">
        <v>187</v>
      </c>
      <c r="AP134">
        <v>13.2</v>
      </c>
      <c r="AQ134" s="117">
        <v>0</v>
      </c>
      <c r="AR134" s="113">
        <v>1</v>
      </c>
      <c r="AS134" s="118">
        <v>1</v>
      </c>
      <c r="AT134">
        <v>0</v>
      </c>
      <c r="AU134">
        <v>0.6704200000796906</v>
      </c>
      <c r="AV134" s="117">
        <v>0.6704200000796906</v>
      </c>
      <c r="AW134" s="118">
        <v>0.3295799999203094</v>
      </c>
      <c r="AX134" s="117">
        <v>-1.1099361626413475</v>
      </c>
      <c r="AY134" s="118">
        <v>0</v>
      </c>
      <c r="AZ134">
        <v>2.0341646951932595</v>
      </c>
      <c r="CF134">
        <v>0.88388868621706429</v>
      </c>
      <c r="CG134">
        <v>0</v>
      </c>
      <c r="CH134">
        <v>1</v>
      </c>
      <c r="CI134">
        <v>51</v>
      </c>
      <c r="CJ134">
        <v>79</v>
      </c>
      <c r="CK134">
        <v>5.555555555555558E-2</v>
      </c>
      <c r="CL134">
        <v>0.17708333333333337</v>
      </c>
      <c r="CM134">
        <v>0</v>
      </c>
    </row>
    <row r="135" spans="1:91" x14ac:dyDescent="0.3">
      <c r="A135" s="129">
        <v>1</v>
      </c>
      <c r="B135" s="131">
        <v>0</v>
      </c>
      <c r="C135" s="170">
        <v>2.4</v>
      </c>
      <c r="D135" s="171">
        <v>66</v>
      </c>
      <c r="E135" s="130">
        <v>7</v>
      </c>
      <c r="F135" s="203">
        <v>2.2850000000000001</v>
      </c>
      <c r="G135" s="130">
        <v>200</v>
      </c>
      <c r="H135" s="130">
        <v>3</v>
      </c>
      <c r="I135" s="130">
        <v>124</v>
      </c>
      <c r="J135" s="130">
        <v>32</v>
      </c>
      <c r="K135" s="130">
        <v>9</v>
      </c>
      <c r="L135" s="130">
        <v>2</v>
      </c>
      <c r="M135" s="204">
        <v>32</v>
      </c>
      <c r="N135" s="171">
        <v>62</v>
      </c>
      <c r="O135" s="172">
        <v>177</v>
      </c>
      <c r="P135" s="170">
        <v>13.9</v>
      </c>
      <c r="Q135" s="130">
        <v>1</v>
      </c>
      <c r="R135" s="208"/>
      <c r="S135" s="208"/>
      <c r="T135" s="208"/>
      <c r="U135" s="208"/>
      <c r="V135" s="208"/>
      <c r="W135" s="208"/>
      <c r="X135" s="208"/>
      <c r="Y135" s="208"/>
      <c r="Z135" s="208"/>
      <c r="AA135">
        <v>1</v>
      </c>
      <c r="AB135">
        <v>1</v>
      </c>
      <c r="AC135">
        <v>2.9</v>
      </c>
      <c r="AD135">
        <v>67</v>
      </c>
      <c r="AE135">
        <v>9</v>
      </c>
      <c r="AF135">
        <v>0.63700000000000001</v>
      </c>
      <c r="AG135">
        <v>188</v>
      </c>
      <c r="AH135">
        <v>4</v>
      </c>
      <c r="AI135">
        <v>76</v>
      </c>
      <c r="AJ135">
        <v>30</v>
      </c>
      <c r="AK135">
        <v>12</v>
      </c>
      <c r="AL135">
        <v>1</v>
      </c>
      <c r="AM135">
        <v>37</v>
      </c>
      <c r="AN135">
        <v>49</v>
      </c>
      <c r="AO135">
        <v>190</v>
      </c>
      <c r="AP135">
        <v>16.2</v>
      </c>
      <c r="AQ135" s="117">
        <v>0</v>
      </c>
      <c r="AR135" s="113">
        <v>1</v>
      </c>
      <c r="AS135" s="118">
        <v>1</v>
      </c>
      <c r="AT135">
        <v>0</v>
      </c>
      <c r="AU135">
        <v>0.76812341892130076</v>
      </c>
      <c r="AV135" s="117">
        <v>0.76812341892130076</v>
      </c>
      <c r="AW135" s="118">
        <v>0.23187658107869924</v>
      </c>
      <c r="AX135" s="117">
        <v>-1.4615500269754398</v>
      </c>
      <c r="AY135" s="118">
        <v>0</v>
      </c>
      <c r="AZ135">
        <v>3.3126390571568698</v>
      </c>
      <c r="CF135">
        <v>0.89246477919469769</v>
      </c>
      <c r="CG135">
        <v>0</v>
      </c>
      <c r="CH135">
        <v>1</v>
      </c>
      <c r="CI135">
        <v>51</v>
      </c>
      <c r="CJ135">
        <v>80</v>
      </c>
      <c r="CK135">
        <v>5.555555555555558E-2</v>
      </c>
      <c r="CL135">
        <v>0.16666666666666663</v>
      </c>
      <c r="CM135">
        <v>0</v>
      </c>
    </row>
    <row r="136" spans="1:91" x14ac:dyDescent="0.3">
      <c r="A136" s="129">
        <v>0</v>
      </c>
      <c r="B136" s="131">
        <v>0</v>
      </c>
      <c r="C136" s="170">
        <v>2.2000000000000002</v>
      </c>
      <c r="D136" s="171">
        <v>56</v>
      </c>
      <c r="E136" s="130">
        <v>11</v>
      </c>
      <c r="F136" s="203">
        <v>0.29199999999999998</v>
      </c>
      <c r="G136" s="130">
        <v>47</v>
      </c>
      <c r="H136" s="130">
        <v>3</v>
      </c>
      <c r="I136" s="130">
        <v>111</v>
      </c>
      <c r="J136" s="130">
        <v>34</v>
      </c>
      <c r="K136" s="130">
        <v>9</v>
      </c>
      <c r="L136" s="130">
        <v>2</v>
      </c>
      <c r="M136" s="204">
        <v>38</v>
      </c>
      <c r="N136" s="171">
        <v>30</v>
      </c>
      <c r="O136" s="172">
        <v>186</v>
      </c>
      <c r="P136" s="170">
        <v>10.3</v>
      </c>
      <c r="Q136" s="130">
        <v>1</v>
      </c>
      <c r="R136" s="208"/>
      <c r="S136" s="208"/>
      <c r="T136" s="208"/>
      <c r="U136" s="208"/>
      <c r="V136" s="208"/>
      <c r="W136" s="208"/>
      <c r="X136" s="208"/>
      <c r="Y136" s="208"/>
      <c r="Z136" s="208"/>
      <c r="AA136">
        <v>1</v>
      </c>
      <c r="AB136">
        <v>1</v>
      </c>
      <c r="AC136">
        <v>2.9</v>
      </c>
      <c r="AD136">
        <v>76</v>
      </c>
      <c r="AE136">
        <v>5</v>
      </c>
      <c r="AF136">
        <v>0.81899999999999995</v>
      </c>
      <c r="AG136">
        <v>266</v>
      </c>
      <c r="AH136">
        <v>4</v>
      </c>
      <c r="AI136">
        <v>92</v>
      </c>
      <c r="AJ136">
        <v>52</v>
      </c>
      <c r="AK136">
        <v>18</v>
      </c>
      <c r="AL136">
        <v>5</v>
      </c>
      <c r="AM136">
        <v>34</v>
      </c>
      <c r="AN136">
        <v>87</v>
      </c>
      <c r="AO136">
        <v>186</v>
      </c>
      <c r="AP136">
        <v>17.100000000000001</v>
      </c>
      <c r="AQ136" s="117">
        <v>0</v>
      </c>
      <c r="AR136" s="113">
        <v>1</v>
      </c>
      <c r="AS136" s="118">
        <v>1</v>
      </c>
      <c r="AT136">
        <v>0</v>
      </c>
      <c r="AU136">
        <v>0.65394999061137515</v>
      </c>
      <c r="AV136" s="117">
        <v>0.65394999061137515</v>
      </c>
      <c r="AW136" s="118">
        <v>0.34605000938862485</v>
      </c>
      <c r="AX136" s="117">
        <v>-1.0611719785634317</v>
      </c>
      <c r="AY136" s="118">
        <v>0</v>
      </c>
      <c r="AZ136">
        <v>1.8897557372320977</v>
      </c>
      <c r="CF136">
        <v>0.89284270282050326</v>
      </c>
      <c r="CG136">
        <v>0</v>
      </c>
      <c r="CH136">
        <v>1</v>
      </c>
      <c r="CI136">
        <v>51</v>
      </c>
      <c r="CJ136">
        <v>81</v>
      </c>
      <c r="CK136">
        <v>5.555555555555558E-2</v>
      </c>
      <c r="CL136">
        <v>0.15625</v>
      </c>
      <c r="CM136">
        <v>2.893518518518514E-3</v>
      </c>
    </row>
    <row r="137" spans="1:91" x14ac:dyDescent="0.3">
      <c r="A137" s="129">
        <v>1</v>
      </c>
      <c r="B137" s="131">
        <v>1</v>
      </c>
      <c r="C137" s="170">
        <v>3</v>
      </c>
      <c r="D137" s="171">
        <v>82</v>
      </c>
      <c r="E137" s="130">
        <v>15</v>
      </c>
      <c r="F137" s="203">
        <v>0.88800000000000001</v>
      </c>
      <c r="G137" s="130">
        <v>202</v>
      </c>
      <c r="H137" s="130">
        <v>5</v>
      </c>
      <c r="I137" s="130">
        <v>147</v>
      </c>
      <c r="J137" s="130">
        <v>40</v>
      </c>
      <c r="K137" s="130">
        <v>7</v>
      </c>
      <c r="L137" s="130">
        <v>3</v>
      </c>
      <c r="M137" s="204">
        <v>42</v>
      </c>
      <c r="N137" s="171">
        <v>61</v>
      </c>
      <c r="O137" s="172">
        <v>163</v>
      </c>
      <c r="P137" s="170">
        <v>11.7</v>
      </c>
      <c r="Q137" s="130">
        <v>1</v>
      </c>
      <c r="R137" s="208"/>
      <c r="S137" s="208"/>
      <c r="T137" s="208"/>
      <c r="U137" s="208"/>
      <c r="V137" s="208"/>
      <c r="W137" s="208"/>
      <c r="X137" s="208"/>
      <c r="Y137" s="208"/>
      <c r="Z137" s="208"/>
      <c r="AA137">
        <v>1</v>
      </c>
      <c r="AB137">
        <v>1</v>
      </c>
      <c r="AC137">
        <v>3</v>
      </c>
      <c r="AD137">
        <v>68</v>
      </c>
      <c r="AE137">
        <v>4</v>
      </c>
      <c r="AF137">
        <v>2.3519999999999999</v>
      </c>
      <c r="AG137">
        <v>209</v>
      </c>
      <c r="AH137">
        <v>0</v>
      </c>
      <c r="AI137">
        <v>85</v>
      </c>
      <c r="AJ137">
        <v>30</v>
      </c>
      <c r="AK137">
        <v>12</v>
      </c>
      <c r="AL137">
        <v>2</v>
      </c>
      <c r="AM137">
        <v>50</v>
      </c>
      <c r="AN137">
        <v>51</v>
      </c>
      <c r="AO137">
        <v>189</v>
      </c>
      <c r="AP137">
        <v>16.7</v>
      </c>
      <c r="AQ137" s="117">
        <v>1</v>
      </c>
      <c r="AR137" s="113">
        <v>0</v>
      </c>
      <c r="AS137" s="118">
        <v>1</v>
      </c>
      <c r="AT137">
        <v>1</v>
      </c>
      <c r="AU137">
        <v>0.66048256294664276</v>
      </c>
      <c r="AV137" s="117">
        <v>0.66048256294664276</v>
      </c>
      <c r="AW137" s="118">
        <v>0.33951743705335724</v>
      </c>
      <c r="AX137" s="117">
        <v>-0.41478455514621954</v>
      </c>
      <c r="AY137" s="118">
        <v>100</v>
      </c>
      <c r="AZ137">
        <v>0.51404451245260996</v>
      </c>
      <c r="CF137">
        <v>0.89328074301864968</v>
      </c>
      <c r="CG137">
        <v>1</v>
      </c>
      <c r="CH137">
        <v>0</v>
      </c>
      <c r="CI137">
        <v>52</v>
      </c>
      <c r="CJ137">
        <v>81</v>
      </c>
      <c r="CK137">
        <v>3.703703703703709E-2</v>
      </c>
      <c r="CL137">
        <v>0.15625</v>
      </c>
      <c r="CM137">
        <v>0</v>
      </c>
    </row>
    <row r="138" spans="1:91" x14ac:dyDescent="0.3">
      <c r="A138" s="129">
        <v>0</v>
      </c>
      <c r="B138" s="131">
        <v>1</v>
      </c>
      <c r="C138" s="170">
        <v>1.8</v>
      </c>
      <c r="D138" s="171">
        <v>44</v>
      </c>
      <c r="E138" s="130">
        <v>12</v>
      </c>
      <c r="F138" s="203">
        <v>2.3239999999999998</v>
      </c>
      <c r="G138" s="130">
        <v>97</v>
      </c>
      <c r="H138" s="130">
        <v>2</v>
      </c>
      <c r="I138" s="130">
        <v>101</v>
      </c>
      <c r="J138" s="130">
        <v>49</v>
      </c>
      <c r="K138" s="130">
        <v>19</v>
      </c>
      <c r="L138" s="130">
        <v>3</v>
      </c>
      <c r="M138" s="204">
        <v>32</v>
      </c>
      <c r="N138" s="171">
        <v>21</v>
      </c>
      <c r="O138" s="172">
        <v>179</v>
      </c>
      <c r="P138" s="170">
        <v>9.4</v>
      </c>
      <c r="Q138" s="130">
        <v>1</v>
      </c>
      <c r="R138" s="208"/>
      <c r="S138" s="208"/>
      <c r="T138" s="208"/>
      <c r="U138" s="208"/>
      <c r="V138" s="208"/>
      <c r="W138" s="208"/>
      <c r="X138" s="208"/>
      <c r="Y138" s="208"/>
      <c r="Z138" s="208"/>
      <c r="AA138">
        <v>1</v>
      </c>
      <c r="AB138">
        <v>1</v>
      </c>
      <c r="AC138">
        <v>3</v>
      </c>
      <c r="AD138">
        <v>75</v>
      </c>
      <c r="AE138">
        <v>5</v>
      </c>
      <c r="AF138">
        <v>0.61199999999999999</v>
      </c>
      <c r="AG138">
        <v>156</v>
      </c>
      <c r="AH138">
        <v>5</v>
      </c>
      <c r="AI138">
        <v>129</v>
      </c>
      <c r="AJ138">
        <v>42</v>
      </c>
      <c r="AK138">
        <v>15</v>
      </c>
      <c r="AL138">
        <v>4</v>
      </c>
      <c r="AM138">
        <v>36</v>
      </c>
      <c r="AN138">
        <v>55</v>
      </c>
      <c r="AO138">
        <v>193</v>
      </c>
      <c r="AP138">
        <v>14.4</v>
      </c>
      <c r="AQ138" s="117">
        <v>0</v>
      </c>
      <c r="AR138" s="113">
        <v>1</v>
      </c>
      <c r="AS138" s="118">
        <v>1</v>
      </c>
      <c r="AT138">
        <v>0</v>
      </c>
      <c r="AU138">
        <v>0.76836796026989651</v>
      </c>
      <c r="AV138" s="117">
        <v>0.76836796026989651</v>
      </c>
      <c r="AW138" s="118">
        <v>0.23163203973010349</v>
      </c>
      <c r="AX138" s="117">
        <v>-1.4626052020479476</v>
      </c>
      <c r="AY138" s="118">
        <v>0</v>
      </c>
      <c r="AZ138">
        <v>3.3171920480655226</v>
      </c>
      <c r="CF138">
        <v>0.89443341569414692</v>
      </c>
      <c r="CG138">
        <v>0</v>
      </c>
      <c r="CH138">
        <v>1</v>
      </c>
      <c r="CI138">
        <v>52</v>
      </c>
      <c r="CJ138">
        <v>82</v>
      </c>
      <c r="CK138">
        <v>3.703703703703709E-2</v>
      </c>
      <c r="CL138">
        <v>0.14583333333333337</v>
      </c>
      <c r="CM138">
        <v>0</v>
      </c>
    </row>
    <row r="139" spans="1:91" x14ac:dyDescent="0.3">
      <c r="A139" s="129">
        <v>0</v>
      </c>
      <c r="B139" s="131">
        <v>0</v>
      </c>
      <c r="C139" s="170">
        <v>1.9</v>
      </c>
      <c r="D139" s="171">
        <v>44</v>
      </c>
      <c r="E139" s="130">
        <v>10</v>
      </c>
      <c r="F139" s="203">
        <v>0.19600000000000001</v>
      </c>
      <c r="G139" s="130">
        <v>49</v>
      </c>
      <c r="H139" s="130">
        <v>3</v>
      </c>
      <c r="I139" s="130">
        <v>111</v>
      </c>
      <c r="J139" s="130">
        <v>33</v>
      </c>
      <c r="K139" s="130">
        <v>12</v>
      </c>
      <c r="L139" s="130">
        <v>2</v>
      </c>
      <c r="M139" s="204">
        <v>40</v>
      </c>
      <c r="N139" s="171">
        <v>15</v>
      </c>
      <c r="O139" s="172">
        <v>189</v>
      </c>
      <c r="P139" s="170">
        <v>9.5</v>
      </c>
      <c r="Q139" s="130">
        <v>1</v>
      </c>
      <c r="R139" s="208"/>
      <c r="S139" s="208"/>
      <c r="T139" s="208"/>
      <c r="U139" s="208"/>
      <c r="V139" s="208"/>
      <c r="W139" s="208"/>
      <c r="X139" s="208"/>
      <c r="Y139" s="208"/>
      <c r="Z139" s="208"/>
      <c r="AA139">
        <v>1</v>
      </c>
      <c r="AB139">
        <v>1</v>
      </c>
      <c r="AC139">
        <v>3</v>
      </c>
      <c r="AD139">
        <v>75</v>
      </c>
      <c r="AE139">
        <v>7</v>
      </c>
      <c r="AF139">
        <v>0.995</v>
      </c>
      <c r="AG139">
        <v>185</v>
      </c>
      <c r="AH139">
        <v>2</v>
      </c>
      <c r="AI139">
        <v>99</v>
      </c>
      <c r="AJ139">
        <v>30</v>
      </c>
      <c r="AK139">
        <v>10</v>
      </c>
      <c r="AL139">
        <v>2</v>
      </c>
      <c r="AM139">
        <v>39</v>
      </c>
      <c r="AN139">
        <v>58</v>
      </c>
      <c r="AO139">
        <v>189</v>
      </c>
      <c r="AP139">
        <v>17</v>
      </c>
      <c r="AQ139" s="117">
        <v>1</v>
      </c>
      <c r="AR139" s="113">
        <v>0</v>
      </c>
      <c r="AS139" s="118">
        <v>1</v>
      </c>
      <c r="AT139">
        <v>1</v>
      </c>
      <c r="AU139">
        <v>0.59547053452834064</v>
      </c>
      <c r="AV139" s="117">
        <v>0.59547053452834064</v>
      </c>
      <c r="AW139" s="118">
        <v>0.40452946547165936</v>
      </c>
      <c r="AX139" s="117">
        <v>-0.51840337163205918</v>
      </c>
      <c r="AY139" s="118">
        <v>100</v>
      </c>
      <c r="AZ139">
        <v>0.67934421942821821</v>
      </c>
      <c r="CF139">
        <v>0.89795522880308321</v>
      </c>
      <c r="CG139">
        <v>0</v>
      </c>
      <c r="CH139">
        <v>1</v>
      </c>
      <c r="CI139">
        <v>52</v>
      </c>
      <c r="CJ139">
        <v>83</v>
      </c>
      <c r="CK139">
        <v>3.703703703703709E-2</v>
      </c>
      <c r="CL139">
        <v>0.13541666666666663</v>
      </c>
      <c r="CM139">
        <v>0</v>
      </c>
    </row>
    <row r="140" spans="1:91" x14ac:dyDescent="0.3">
      <c r="A140" s="129">
        <v>1</v>
      </c>
      <c r="B140" s="131">
        <v>1</v>
      </c>
      <c r="C140" s="170">
        <v>2.1</v>
      </c>
      <c r="D140" s="171">
        <v>51</v>
      </c>
      <c r="E140" s="130">
        <v>15</v>
      </c>
      <c r="F140" s="203">
        <v>0.18</v>
      </c>
      <c r="G140" s="130">
        <v>84</v>
      </c>
      <c r="H140" s="130">
        <v>4</v>
      </c>
      <c r="I140" s="130">
        <v>122</v>
      </c>
      <c r="J140" s="130">
        <v>40</v>
      </c>
      <c r="K140" s="130">
        <v>8</v>
      </c>
      <c r="L140" s="130">
        <v>3</v>
      </c>
      <c r="M140" s="204">
        <v>43</v>
      </c>
      <c r="N140" s="171">
        <v>26</v>
      </c>
      <c r="O140" s="172">
        <v>180</v>
      </c>
      <c r="P140" s="170">
        <v>8.6999999999999993</v>
      </c>
      <c r="Q140" s="130">
        <v>1</v>
      </c>
      <c r="R140" s="208"/>
      <c r="S140" s="208"/>
      <c r="T140" s="208"/>
      <c r="U140" s="208"/>
      <c r="V140" s="208"/>
      <c r="W140" s="208"/>
      <c r="X140" s="208"/>
      <c r="Y140" s="208"/>
      <c r="Z140" s="208"/>
      <c r="AA140">
        <v>1</v>
      </c>
      <c r="AB140">
        <v>1</v>
      </c>
      <c r="AC140">
        <v>3</v>
      </c>
      <c r="AD140">
        <v>82</v>
      </c>
      <c r="AE140">
        <v>15</v>
      </c>
      <c r="AF140">
        <v>0.88800000000000001</v>
      </c>
      <c r="AG140">
        <v>202</v>
      </c>
      <c r="AH140">
        <v>5</v>
      </c>
      <c r="AI140">
        <v>147</v>
      </c>
      <c r="AJ140">
        <v>40</v>
      </c>
      <c r="AK140">
        <v>7</v>
      </c>
      <c r="AL140">
        <v>3</v>
      </c>
      <c r="AM140">
        <v>42</v>
      </c>
      <c r="AN140">
        <v>61</v>
      </c>
      <c r="AO140">
        <v>163</v>
      </c>
      <c r="AP140">
        <v>11.7</v>
      </c>
      <c r="AQ140" s="117">
        <v>1</v>
      </c>
      <c r="AR140" s="113">
        <v>0</v>
      </c>
      <c r="AS140" s="118">
        <v>1</v>
      </c>
      <c r="AT140">
        <v>1</v>
      </c>
      <c r="AU140">
        <v>0.68327209585992177</v>
      </c>
      <c r="AV140" s="117">
        <v>0.68327209585992177</v>
      </c>
      <c r="AW140" s="118">
        <v>0.31672790414007823</v>
      </c>
      <c r="AX140" s="117">
        <v>-0.38086211534827857</v>
      </c>
      <c r="AY140" s="118">
        <v>100</v>
      </c>
      <c r="AZ140">
        <v>0.4635457909948234</v>
      </c>
      <c r="CF140">
        <v>0.90628141778317106</v>
      </c>
      <c r="CG140">
        <v>0</v>
      </c>
      <c r="CH140">
        <v>1</v>
      </c>
      <c r="CI140">
        <v>52</v>
      </c>
      <c r="CJ140">
        <v>84</v>
      </c>
      <c r="CK140">
        <v>3.703703703703709E-2</v>
      </c>
      <c r="CL140">
        <v>0.125</v>
      </c>
      <c r="CM140">
        <v>0</v>
      </c>
    </row>
    <row r="141" spans="1:91" x14ac:dyDescent="0.3">
      <c r="A141" s="129">
        <v>1</v>
      </c>
      <c r="B141" s="131">
        <v>0</v>
      </c>
      <c r="C141" s="170">
        <v>2.9</v>
      </c>
      <c r="D141" s="171">
        <v>70</v>
      </c>
      <c r="E141" s="130">
        <v>13</v>
      </c>
      <c r="F141" s="203">
        <v>1.4159999999999999</v>
      </c>
      <c r="G141" s="130">
        <v>209</v>
      </c>
      <c r="H141" s="130">
        <v>2</v>
      </c>
      <c r="I141" s="130">
        <v>85</v>
      </c>
      <c r="J141" s="130">
        <v>45</v>
      </c>
      <c r="K141" s="130">
        <v>6</v>
      </c>
      <c r="L141" s="130">
        <v>3</v>
      </c>
      <c r="M141" s="204">
        <v>40</v>
      </c>
      <c r="N141" s="171">
        <v>57</v>
      </c>
      <c r="O141" s="172">
        <v>175</v>
      </c>
      <c r="P141" s="170">
        <v>12.8</v>
      </c>
      <c r="Q141" s="130">
        <v>1</v>
      </c>
      <c r="R141" s="208"/>
      <c r="S141" s="208"/>
      <c r="T141" s="208"/>
      <c r="U141" s="208"/>
      <c r="V141" s="208"/>
      <c r="W141" s="208"/>
      <c r="X141" s="208"/>
      <c r="Y141" s="208"/>
      <c r="Z141" s="208"/>
      <c r="AA141">
        <v>1</v>
      </c>
      <c r="AB141">
        <v>1</v>
      </c>
      <c r="AC141">
        <v>3</v>
      </c>
      <c r="AD141">
        <v>86</v>
      </c>
      <c r="AE141">
        <v>8</v>
      </c>
      <c r="AF141">
        <v>2.2839999999999998</v>
      </c>
      <c r="AG141">
        <v>201</v>
      </c>
      <c r="AH141">
        <v>0</v>
      </c>
      <c r="AI141">
        <v>80</v>
      </c>
      <c r="AJ141">
        <v>38</v>
      </c>
      <c r="AK141">
        <v>10</v>
      </c>
      <c r="AL141">
        <v>2</v>
      </c>
      <c r="AM141">
        <v>32</v>
      </c>
      <c r="AN141">
        <v>78</v>
      </c>
      <c r="AO141">
        <v>192</v>
      </c>
      <c r="AP141">
        <v>16.8</v>
      </c>
      <c r="AQ141" s="117">
        <v>1</v>
      </c>
      <c r="AR141" s="113">
        <v>0</v>
      </c>
      <c r="AS141" s="118">
        <v>1</v>
      </c>
      <c r="AT141">
        <v>1</v>
      </c>
      <c r="AU141">
        <v>0.78273648978412902</v>
      </c>
      <c r="AV141" s="117">
        <v>0.78273648978412902</v>
      </c>
      <c r="AW141" s="118">
        <v>0.21726351021587098</v>
      </c>
      <c r="AX141" s="117">
        <v>-0.24495917886181176</v>
      </c>
      <c r="AY141" s="118">
        <v>100</v>
      </c>
      <c r="AZ141">
        <v>0.27756916031318546</v>
      </c>
      <c r="CF141">
        <v>0.90646279974279209</v>
      </c>
      <c r="CG141">
        <v>0</v>
      </c>
      <c r="CH141">
        <v>1</v>
      </c>
      <c r="CI141">
        <v>52</v>
      </c>
      <c r="CJ141">
        <v>85</v>
      </c>
      <c r="CK141">
        <v>3.703703703703709E-2</v>
      </c>
      <c r="CL141">
        <v>0.11458333333333337</v>
      </c>
      <c r="CM141">
        <v>0</v>
      </c>
    </row>
    <row r="142" spans="1:91" x14ac:dyDescent="0.3">
      <c r="A142" s="129">
        <v>0</v>
      </c>
      <c r="B142" s="131">
        <v>0</v>
      </c>
      <c r="C142" s="170">
        <v>1.7</v>
      </c>
      <c r="D142" s="171">
        <v>44</v>
      </c>
      <c r="E142" s="130">
        <v>2</v>
      </c>
      <c r="F142" s="203">
        <v>0.115</v>
      </c>
      <c r="G142" s="130">
        <v>70</v>
      </c>
      <c r="H142" s="130">
        <v>3</v>
      </c>
      <c r="I142" s="130">
        <v>137</v>
      </c>
      <c r="J142" s="130">
        <v>46</v>
      </c>
      <c r="K142" s="130">
        <v>6</v>
      </c>
      <c r="L142" s="130">
        <v>3</v>
      </c>
      <c r="M142" s="204">
        <v>29</v>
      </c>
      <c r="N142" s="171">
        <v>19</v>
      </c>
      <c r="O142" s="172">
        <v>167</v>
      </c>
      <c r="P142" s="170">
        <v>6.6</v>
      </c>
      <c r="Q142" s="130">
        <v>0</v>
      </c>
      <c r="R142" s="208"/>
      <c r="S142" s="208"/>
      <c r="T142" s="208"/>
      <c r="U142" s="208"/>
      <c r="V142" s="208"/>
      <c r="W142" s="208"/>
      <c r="X142" s="208"/>
      <c r="Y142" s="208"/>
      <c r="Z142" s="208"/>
      <c r="AA142">
        <v>1</v>
      </c>
      <c r="AB142">
        <v>1</v>
      </c>
      <c r="AC142">
        <v>3.1</v>
      </c>
      <c r="AD142">
        <v>74</v>
      </c>
      <c r="AE142">
        <v>7</v>
      </c>
      <c r="AF142">
        <v>0.248</v>
      </c>
      <c r="AG142">
        <v>301</v>
      </c>
      <c r="AH142">
        <v>1</v>
      </c>
      <c r="AI142">
        <v>96</v>
      </c>
      <c r="AJ142">
        <v>39</v>
      </c>
      <c r="AK142">
        <v>21</v>
      </c>
      <c r="AL142">
        <v>5</v>
      </c>
      <c r="AM142">
        <v>40</v>
      </c>
      <c r="AN142">
        <v>86</v>
      </c>
      <c r="AO142">
        <v>187</v>
      </c>
      <c r="AP142">
        <v>19.3</v>
      </c>
      <c r="AQ142" s="117">
        <v>1</v>
      </c>
      <c r="AR142" s="113">
        <v>0</v>
      </c>
      <c r="AS142" s="118">
        <v>1</v>
      </c>
      <c r="AT142">
        <v>1</v>
      </c>
      <c r="AU142">
        <v>0.60135256479905419</v>
      </c>
      <c r="AV142" s="117">
        <v>0.60135256479905419</v>
      </c>
      <c r="AW142" s="118">
        <v>0.39864743520094581</v>
      </c>
      <c r="AX142" s="117">
        <v>-0.50857388616592103</v>
      </c>
      <c r="AY142" s="118">
        <v>100</v>
      </c>
      <c r="AZ142">
        <v>0.66291799276545271</v>
      </c>
      <c r="CF142">
        <v>0.90983406817869905</v>
      </c>
      <c r="CG142">
        <v>0</v>
      </c>
      <c r="CH142">
        <v>1</v>
      </c>
      <c r="CI142">
        <v>52</v>
      </c>
      <c r="CJ142">
        <v>86</v>
      </c>
      <c r="CK142">
        <v>3.703703703703709E-2</v>
      </c>
      <c r="CL142">
        <v>0.10416666666666663</v>
      </c>
      <c r="CM142">
        <v>0</v>
      </c>
    </row>
    <row r="143" spans="1:91" x14ac:dyDescent="0.3">
      <c r="A143" s="129">
        <v>1</v>
      </c>
      <c r="B143" s="131">
        <v>1</v>
      </c>
      <c r="C143" s="170">
        <v>3</v>
      </c>
      <c r="D143" s="171">
        <v>75</v>
      </c>
      <c r="E143" s="130">
        <v>7</v>
      </c>
      <c r="F143" s="203">
        <v>0.995</v>
      </c>
      <c r="G143" s="130">
        <v>185</v>
      </c>
      <c r="H143" s="130">
        <v>2</v>
      </c>
      <c r="I143" s="130">
        <v>99</v>
      </c>
      <c r="J143" s="130">
        <v>30</v>
      </c>
      <c r="K143" s="130">
        <v>10</v>
      </c>
      <c r="L143" s="130">
        <v>2</v>
      </c>
      <c r="M143" s="204">
        <v>39</v>
      </c>
      <c r="N143" s="171">
        <v>58</v>
      </c>
      <c r="O143" s="172">
        <v>189</v>
      </c>
      <c r="P143" s="170">
        <v>17</v>
      </c>
      <c r="Q143" s="130">
        <v>1</v>
      </c>
      <c r="R143" s="208"/>
      <c r="S143" s="208"/>
      <c r="T143" s="208"/>
      <c r="U143" s="208"/>
      <c r="V143" s="208"/>
      <c r="W143" s="208"/>
      <c r="X143" s="208"/>
      <c r="Y143" s="208"/>
      <c r="Z143" s="208"/>
      <c r="AA143">
        <v>1</v>
      </c>
      <c r="AB143">
        <v>1</v>
      </c>
      <c r="AC143">
        <v>3.1</v>
      </c>
      <c r="AD143">
        <v>79</v>
      </c>
      <c r="AE143">
        <v>7</v>
      </c>
      <c r="AF143">
        <v>1.72</v>
      </c>
      <c r="AG143">
        <v>255</v>
      </c>
      <c r="AH143">
        <v>1</v>
      </c>
      <c r="AI143">
        <v>98</v>
      </c>
      <c r="AJ143">
        <v>40</v>
      </c>
      <c r="AK143">
        <v>13</v>
      </c>
      <c r="AL143">
        <v>2</v>
      </c>
      <c r="AM143">
        <v>39</v>
      </c>
      <c r="AN143">
        <v>64</v>
      </c>
      <c r="AO143">
        <v>188</v>
      </c>
      <c r="AP143">
        <v>19</v>
      </c>
      <c r="AQ143" s="117">
        <v>1</v>
      </c>
      <c r="AR143" s="113">
        <v>0</v>
      </c>
      <c r="AS143" s="118">
        <v>1</v>
      </c>
      <c r="AT143">
        <v>1</v>
      </c>
      <c r="AU143">
        <v>0.6382741845500538</v>
      </c>
      <c r="AV143" s="117">
        <v>0.6382741845500538</v>
      </c>
      <c r="AW143" s="118">
        <v>0.3617258154499462</v>
      </c>
      <c r="AX143" s="117">
        <v>-0.448987331608111</v>
      </c>
      <c r="AY143" s="118">
        <v>100</v>
      </c>
      <c r="AZ143">
        <v>0.56672480918986545</v>
      </c>
      <c r="CF143">
        <v>0.91043590406349151</v>
      </c>
      <c r="CG143">
        <v>0</v>
      </c>
      <c r="CH143">
        <v>1</v>
      </c>
      <c r="CI143">
        <v>52</v>
      </c>
      <c r="CJ143">
        <v>87</v>
      </c>
      <c r="CK143">
        <v>3.703703703703709E-2</v>
      </c>
      <c r="CL143">
        <v>9.375E-2</v>
      </c>
      <c r="CM143">
        <v>0</v>
      </c>
    </row>
    <row r="144" spans="1:91" x14ac:dyDescent="0.3">
      <c r="A144" s="129">
        <v>1</v>
      </c>
      <c r="B144" s="131">
        <v>1</v>
      </c>
      <c r="C144" s="170">
        <v>3</v>
      </c>
      <c r="D144" s="171">
        <v>68</v>
      </c>
      <c r="E144" s="130">
        <v>4</v>
      </c>
      <c r="F144" s="203">
        <v>2.3519999999999999</v>
      </c>
      <c r="G144" s="130">
        <v>209</v>
      </c>
      <c r="H144" s="130">
        <v>0</v>
      </c>
      <c r="I144" s="130">
        <v>85</v>
      </c>
      <c r="J144" s="130">
        <v>30</v>
      </c>
      <c r="K144" s="130">
        <v>12</v>
      </c>
      <c r="L144" s="130">
        <v>2</v>
      </c>
      <c r="M144" s="204">
        <v>50</v>
      </c>
      <c r="N144" s="171">
        <v>51</v>
      </c>
      <c r="O144" s="172">
        <v>189</v>
      </c>
      <c r="P144" s="170">
        <v>16.7</v>
      </c>
      <c r="Q144" s="130">
        <v>1</v>
      </c>
      <c r="R144" s="208"/>
      <c r="S144" s="208"/>
      <c r="T144" s="208"/>
      <c r="U144" s="208"/>
      <c r="V144" s="208"/>
      <c r="W144" s="208"/>
      <c r="X144" s="208"/>
      <c r="Y144" s="208"/>
      <c r="Z144" s="208"/>
      <c r="AA144">
        <v>1</v>
      </c>
      <c r="AB144">
        <v>1</v>
      </c>
      <c r="AC144">
        <v>3.2</v>
      </c>
      <c r="AD144">
        <v>89</v>
      </c>
      <c r="AE144">
        <v>6</v>
      </c>
      <c r="AF144">
        <v>0.71099999999999997</v>
      </c>
      <c r="AG144">
        <v>232</v>
      </c>
      <c r="AH144">
        <v>4</v>
      </c>
      <c r="AI144">
        <v>99</v>
      </c>
      <c r="AJ144">
        <v>47</v>
      </c>
      <c r="AK144">
        <v>13</v>
      </c>
      <c r="AL144">
        <v>3</v>
      </c>
      <c r="AM144">
        <v>37</v>
      </c>
      <c r="AN144">
        <v>89</v>
      </c>
      <c r="AO144">
        <v>193</v>
      </c>
      <c r="AP144">
        <v>18.3</v>
      </c>
      <c r="AQ144" s="117">
        <v>0</v>
      </c>
      <c r="AR144" s="113">
        <v>1</v>
      </c>
      <c r="AS144" s="118">
        <v>1</v>
      </c>
      <c r="AT144">
        <v>0</v>
      </c>
      <c r="AU144">
        <v>0.70790532276632234</v>
      </c>
      <c r="AV144" s="117">
        <v>0.70790532276632234</v>
      </c>
      <c r="AW144" s="118">
        <v>0.29209467723367766</v>
      </c>
      <c r="AX144" s="117">
        <v>-1.230677292165709</v>
      </c>
      <c r="AY144" s="118">
        <v>0</v>
      </c>
      <c r="AZ144">
        <v>2.4235474931300902</v>
      </c>
      <c r="CF144">
        <v>0.91982384454194011</v>
      </c>
      <c r="CG144">
        <v>0</v>
      </c>
      <c r="CH144">
        <v>1</v>
      </c>
      <c r="CI144">
        <v>52</v>
      </c>
      <c r="CJ144">
        <v>88</v>
      </c>
      <c r="CK144">
        <v>3.703703703703709E-2</v>
      </c>
      <c r="CL144">
        <v>8.333333333333337E-2</v>
      </c>
      <c r="CM144">
        <v>0</v>
      </c>
    </row>
    <row r="145" spans="1:91" x14ac:dyDescent="0.3">
      <c r="A145" s="129">
        <v>1</v>
      </c>
      <c r="B145" s="131">
        <v>1</v>
      </c>
      <c r="C145" s="170">
        <v>3.4</v>
      </c>
      <c r="D145" s="171">
        <v>84</v>
      </c>
      <c r="E145" s="130">
        <v>9</v>
      </c>
      <c r="F145" s="203">
        <v>1.2589999999999999</v>
      </c>
      <c r="G145" s="130">
        <v>175</v>
      </c>
      <c r="H145" s="130">
        <v>1</v>
      </c>
      <c r="I145" s="130">
        <v>84</v>
      </c>
      <c r="J145" s="130">
        <v>31</v>
      </c>
      <c r="K145" s="130">
        <v>8</v>
      </c>
      <c r="L145" s="130">
        <v>2</v>
      </c>
      <c r="M145" s="204">
        <v>37</v>
      </c>
      <c r="N145" s="171">
        <v>76</v>
      </c>
      <c r="O145" s="172">
        <v>190</v>
      </c>
      <c r="P145" s="170">
        <v>15.9</v>
      </c>
      <c r="Q145" s="130">
        <v>1</v>
      </c>
      <c r="R145" s="208"/>
      <c r="S145" s="208"/>
      <c r="T145" s="208"/>
      <c r="U145" s="208"/>
      <c r="V145" s="208"/>
      <c r="W145" s="208"/>
      <c r="X145" s="208"/>
      <c r="Y145" s="208"/>
      <c r="Z145" s="208"/>
      <c r="AA145">
        <v>1</v>
      </c>
      <c r="AB145">
        <v>1</v>
      </c>
      <c r="AC145">
        <v>3.3</v>
      </c>
      <c r="AD145">
        <v>79</v>
      </c>
      <c r="AE145">
        <v>7</v>
      </c>
      <c r="AF145">
        <v>0.13100000000000001</v>
      </c>
      <c r="AG145">
        <v>284</v>
      </c>
      <c r="AH145">
        <v>4</v>
      </c>
      <c r="AI145">
        <v>137</v>
      </c>
      <c r="AJ145">
        <v>38</v>
      </c>
      <c r="AK145">
        <v>15</v>
      </c>
      <c r="AL145">
        <v>5</v>
      </c>
      <c r="AM145">
        <v>39</v>
      </c>
      <c r="AN145">
        <v>39</v>
      </c>
      <c r="AO145">
        <v>185</v>
      </c>
      <c r="AP145">
        <v>20.399999999999999</v>
      </c>
      <c r="AQ145" s="117">
        <v>0</v>
      </c>
      <c r="AR145" s="113">
        <v>1</v>
      </c>
      <c r="AS145" s="118">
        <v>1</v>
      </c>
      <c r="AT145">
        <v>0</v>
      </c>
      <c r="AU145">
        <v>0.51049229021063325</v>
      </c>
      <c r="AV145" s="117">
        <v>0.51049229021063325</v>
      </c>
      <c r="AW145" s="118">
        <v>0.48950770978936675</v>
      </c>
      <c r="AX145" s="117">
        <v>-0.71435506679982219</v>
      </c>
      <c r="AY145" s="118">
        <v>0</v>
      </c>
      <c r="AZ145">
        <v>1.0428687434367399</v>
      </c>
      <c r="CF145">
        <v>0.92392799017900429</v>
      </c>
      <c r="CG145">
        <v>0</v>
      </c>
      <c r="CH145">
        <v>1</v>
      </c>
      <c r="CI145">
        <v>52</v>
      </c>
      <c r="CJ145">
        <v>89</v>
      </c>
      <c r="CK145">
        <v>3.703703703703709E-2</v>
      </c>
      <c r="CL145">
        <v>7.291666666666663E-2</v>
      </c>
      <c r="CM145">
        <v>1.350308641975314E-3</v>
      </c>
    </row>
    <row r="146" spans="1:91" x14ac:dyDescent="0.3">
      <c r="A146" s="129">
        <v>0</v>
      </c>
      <c r="B146" s="131">
        <v>0</v>
      </c>
      <c r="C146" s="170">
        <v>2</v>
      </c>
      <c r="D146" s="171">
        <v>51</v>
      </c>
      <c r="E146" s="130">
        <v>3</v>
      </c>
      <c r="F146" s="203">
        <v>1.464</v>
      </c>
      <c r="G146" s="130">
        <v>118</v>
      </c>
      <c r="H146" s="130">
        <v>4</v>
      </c>
      <c r="I146" s="130">
        <v>115</v>
      </c>
      <c r="J146" s="130">
        <v>46</v>
      </c>
      <c r="K146" s="130">
        <v>6</v>
      </c>
      <c r="L146" s="130">
        <v>4</v>
      </c>
      <c r="M146" s="204">
        <v>33</v>
      </c>
      <c r="N146" s="171">
        <v>31</v>
      </c>
      <c r="O146" s="172">
        <v>167</v>
      </c>
      <c r="P146" s="170">
        <v>7.9</v>
      </c>
      <c r="Q146" s="130">
        <v>1</v>
      </c>
      <c r="R146" s="208"/>
      <c r="S146" s="208"/>
      <c r="T146" s="208"/>
      <c r="U146" s="208"/>
      <c r="V146" s="208"/>
      <c r="W146" s="208"/>
      <c r="X146" s="208"/>
      <c r="Y146" s="208"/>
      <c r="Z146" s="208"/>
      <c r="AA146">
        <v>1</v>
      </c>
      <c r="AB146">
        <v>1</v>
      </c>
      <c r="AC146">
        <v>3.3</v>
      </c>
      <c r="AD146">
        <v>88</v>
      </c>
      <c r="AE146">
        <v>5</v>
      </c>
      <c r="AF146">
        <v>0.504</v>
      </c>
      <c r="AG146">
        <v>253</v>
      </c>
      <c r="AH146">
        <v>3</v>
      </c>
      <c r="AI146">
        <v>124</v>
      </c>
      <c r="AJ146">
        <v>42</v>
      </c>
      <c r="AK146">
        <v>9</v>
      </c>
      <c r="AL146">
        <v>3</v>
      </c>
      <c r="AM146">
        <v>35</v>
      </c>
      <c r="AN146">
        <v>63</v>
      </c>
      <c r="AO146">
        <v>172</v>
      </c>
      <c r="AP146">
        <v>14.1</v>
      </c>
      <c r="AQ146" s="117">
        <v>0</v>
      </c>
      <c r="AR146" s="113">
        <v>1</v>
      </c>
      <c r="AS146" s="118">
        <v>1</v>
      </c>
      <c r="AT146">
        <v>0</v>
      </c>
      <c r="AU146">
        <v>0.5513485656386401</v>
      </c>
      <c r="AV146" s="117">
        <v>0.5513485656386401</v>
      </c>
      <c r="AW146" s="118">
        <v>0.4486514343613599</v>
      </c>
      <c r="AX146" s="117">
        <v>-0.80150900818230963</v>
      </c>
      <c r="AY146" s="118">
        <v>0</v>
      </c>
      <c r="AZ146">
        <v>1.2289018231346258</v>
      </c>
      <c r="CF146">
        <v>0.93114260854377928</v>
      </c>
      <c r="CG146">
        <v>1</v>
      </c>
      <c r="CH146">
        <v>0</v>
      </c>
      <c r="CI146">
        <v>53</v>
      </c>
      <c r="CJ146">
        <v>89</v>
      </c>
      <c r="CK146">
        <v>1.851851851851849E-2</v>
      </c>
      <c r="CL146">
        <v>7.291666666666663E-2</v>
      </c>
      <c r="CM146">
        <v>1.350308641975306E-3</v>
      </c>
    </row>
    <row r="147" spans="1:91" x14ac:dyDescent="0.3">
      <c r="A147" s="129">
        <v>1</v>
      </c>
      <c r="B147" s="131">
        <v>1</v>
      </c>
      <c r="C147" s="170">
        <v>3.3</v>
      </c>
      <c r="D147" s="171">
        <v>88</v>
      </c>
      <c r="E147" s="130">
        <v>5</v>
      </c>
      <c r="F147" s="203">
        <v>0.504</v>
      </c>
      <c r="G147" s="130">
        <v>253</v>
      </c>
      <c r="H147" s="130">
        <v>3</v>
      </c>
      <c r="I147" s="130">
        <v>124</v>
      </c>
      <c r="J147" s="130">
        <v>42</v>
      </c>
      <c r="K147" s="130">
        <v>9</v>
      </c>
      <c r="L147" s="130">
        <v>3</v>
      </c>
      <c r="M147" s="204">
        <v>35</v>
      </c>
      <c r="N147" s="171">
        <v>63</v>
      </c>
      <c r="O147" s="172">
        <v>172</v>
      </c>
      <c r="P147" s="170">
        <v>14.1</v>
      </c>
      <c r="Q147" s="130">
        <v>0</v>
      </c>
      <c r="R147" s="208"/>
      <c r="S147" s="208"/>
      <c r="T147" s="208"/>
      <c r="U147" s="208"/>
      <c r="V147" s="208"/>
      <c r="W147" s="208"/>
      <c r="X147" s="208"/>
      <c r="Y147" s="208"/>
      <c r="Z147" s="208"/>
      <c r="AA147">
        <v>1</v>
      </c>
      <c r="AB147">
        <v>1</v>
      </c>
      <c r="AC147">
        <v>3.3</v>
      </c>
      <c r="AD147">
        <v>89</v>
      </c>
      <c r="AE147">
        <v>6</v>
      </c>
      <c r="AF147">
        <v>7.4999999999999997E-2</v>
      </c>
      <c r="AG147">
        <v>296</v>
      </c>
      <c r="AH147">
        <v>0</v>
      </c>
      <c r="AI147">
        <v>137</v>
      </c>
      <c r="AJ147">
        <v>37</v>
      </c>
      <c r="AK147">
        <v>13</v>
      </c>
      <c r="AL147">
        <v>1</v>
      </c>
      <c r="AM147">
        <v>36</v>
      </c>
      <c r="AN147">
        <v>27</v>
      </c>
      <c r="AO147">
        <v>196</v>
      </c>
      <c r="AP147">
        <v>21</v>
      </c>
      <c r="AQ147" s="117">
        <v>1</v>
      </c>
      <c r="AR147" s="113">
        <v>0</v>
      </c>
      <c r="AS147" s="118">
        <v>1</v>
      </c>
      <c r="AT147">
        <v>1</v>
      </c>
      <c r="AU147">
        <v>0.57625586035749332</v>
      </c>
      <c r="AV147" s="117">
        <v>0.57625586035749332</v>
      </c>
      <c r="AW147" s="118">
        <v>0.42374413964250668</v>
      </c>
      <c r="AX147" s="117">
        <v>-0.55120351490521524</v>
      </c>
      <c r="AY147" s="118">
        <v>100</v>
      </c>
      <c r="AZ147">
        <v>0.73534026947617925</v>
      </c>
      <c r="CF147">
        <v>0.94313706847826095</v>
      </c>
      <c r="CG147">
        <v>1</v>
      </c>
      <c r="CH147">
        <v>0</v>
      </c>
      <c r="CI147">
        <v>54</v>
      </c>
      <c r="CJ147">
        <v>89</v>
      </c>
      <c r="CK147">
        <v>0</v>
      </c>
      <c r="CL147">
        <v>7.291666666666663E-2</v>
      </c>
      <c r="CM147">
        <v>0</v>
      </c>
    </row>
    <row r="148" spans="1:91" x14ac:dyDescent="0.3">
      <c r="A148" s="129">
        <v>0</v>
      </c>
      <c r="B148" s="131">
        <v>0</v>
      </c>
      <c r="C148" s="170">
        <v>1.7</v>
      </c>
      <c r="D148" s="171">
        <v>58</v>
      </c>
      <c r="E148" s="130">
        <v>19</v>
      </c>
      <c r="F148" s="203">
        <v>0.44700000000000001</v>
      </c>
      <c r="G148" s="130">
        <v>20</v>
      </c>
      <c r="H148" s="130">
        <v>4</v>
      </c>
      <c r="I148" s="130">
        <v>129</v>
      </c>
      <c r="J148" s="130">
        <v>43</v>
      </c>
      <c r="K148" s="130">
        <v>10</v>
      </c>
      <c r="L148" s="130">
        <v>3</v>
      </c>
      <c r="M148" s="204">
        <v>42</v>
      </c>
      <c r="N148" s="171">
        <v>35</v>
      </c>
      <c r="O148" s="172">
        <v>184</v>
      </c>
      <c r="P148" s="170">
        <v>8.1</v>
      </c>
      <c r="Q148" s="130">
        <v>1</v>
      </c>
      <c r="R148" s="208"/>
      <c r="S148" s="208"/>
      <c r="T148" s="208"/>
      <c r="U148" s="208"/>
      <c r="V148" s="208"/>
      <c r="W148" s="208"/>
      <c r="X148" s="208"/>
      <c r="Y148" s="208"/>
      <c r="Z148" s="208"/>
      <c r="AA148">
        <v>1</v>
      </c>
      <c r="AB148">
        <v>1</v>
      </c>
      <c r="AC148">
        <v>3.4</v>
      </c>
      <c r="AD148">
        <v>84</v>
      </c>
      <c r="AE148">
        <v>9</v>
      </c>
      <c r="AF148">
        <v>1.2589999999999999</v>
      </c>
      <c r="AG148">
        <v>175</v>
      </c>
      <c r="AH148">
        <v>1</v>
      </c>
      <c r="AI148">
        <v>84</v>
      </c>
      <c r="AJ148">
        <v>31</v>
      </c>
      <c r="AK148">
        <v>8</v>
      </c>
      <c r="AL148">
        <v>2</v>
      </c>
      <c r="AM148">
        <v>37</v>
      </c>
      <c r="AN148">
        <v>76</v>
      </c>
      <c r="AO148">
        <v>190</v>
      </c>
      <c r="AP148">
        <v>15.9</v>
      </c>
      <c r="AQ148" s="117">
        <v>1</v>
      </c>
      <c r="AR148" s="113">
        <v>0</v>
      </c>
      <c r="AS148" s="118">
        <v>1</v>
      </c>
      <c r="AT148">
        <v>1</v>
      </c>
      <c r="AU148">
        <v>0.6504237143082332</v>
      </c>
      <c r="AV148" s="117">
        <v>0.6504237143082332</v>
      </c>
      <c r="AW148" s="118">
        <v>0.3495762856917668</v>
      </c>
      <c r="AX148" s="117">
        <v>-0.43013126029970677</v>
      </c>
      <c r="AY148" s="118">
        <v>100</v>
      </c>
      <c r="AZ148">
        <v>0.53745931767503796</v>
      </c>
      <c r="CF148">
        <v>0.94422472649918909</v>
      </c>
      <c r="CG148">
        <v>0</v>
      </c>
      <c r="CH148">
        <v>1</v>
      </c>
      <c r="CI148">
        <v>54</v>
      </c>
      <c r="CJ148">
        <v>90</v>
      </c>
      <c r="CK148">
        <v>0</v>
      </c>
      <c r="CL148">
        <v>6.25E-2</v>
      </c>
      <c r="CM148">
        <v>0</v>
      </c>
    </row>
    <row r="149" spans="1:91" x14ac:dyDescent="0.3">
      <c r="A149" s="129">
        <v>1</v>
      </c>
      <c r="B149" s="131">
        <v>0</v>
      </c>
      <c r="C149" s="170">
        <v>2.9</v>
      </c>
      <c r="D149" s="171">
        <v>66</v>
      </c>
      <c r="E149" s="130">
        <v>17</v>
      </c>
      <c r="F149" s="203">
        <v>2.62</v>
      </c>
      <c r="G149" s="130">
        <v>103</v>
      </c>
      <c r="H149" s="130">
        <v>2</v>
      </c>
      <c r="I149" s="130">
        <v>102</v>
      </c>
      <c r="J149" s="130">
        <v>39</v>
      </c>
      <c r="K149" s="130">
        <v>8</v>
      </c>
      <c r="L149" s="130">
        <v>3</v>
      </c>
      <c r="M149" s="204">
        <v>50</v>
      </c>
      <c r="N149" s="171">
        <v>48</v>
      </c>
      <c r="O149" s="172">
        <v>172</v>
      </c>
      <c r="P149" s="170">
        <v>13.6</v>
      </c>
      <c r="Q149" s="130">
        <v>0</v>
      </c>
      <c r="R149" s="208"/>
      <c r="S149" s="208"/>
      <c r="T149" s="208"/>
      <c r="U149" s="208"/>
      <c r="V149" s="208"/>
      <c r="W149" s="208"/>
      <c r="X149" s="208"/>
      <c r="Y149" s="208"/>
      <c r="Z149" s="208"/>
      <c r="AA149">
        <v>1</v>
      </c>
      <c r="AB149">
        <v>1</v>
      </c>
      <c r="AC149">
        <v>3.4</v>
      </c>
      <c r="AD149">
        <v>85</v>
      </c>
      <c r="AE149">
        <v>12</v>
      </c>
      <c r="AF149">
        <v>1.86</v>
      </c>
      <c r="AG149">
        <v>311</v>
      </c>
      <c r="AH149">
        <v>2</v>
      </c>
      <c r="AI149">
        <v>124</v>
      </c>
      <c r="AJ149">
        <v>37</v>
      </c>
      <c r="AK149">
        <v>13</v>
      </c>
      <c r="AL149">
        <v>2</v>
      </c>
      <c r="AM149">
        <v>42</v>
      </c>
      <c r="AN149">
        <v>62</v>
      </c>
      <c r="AO149">
        <v>172</v>
      </c>
      <c r="AP149">
        <v>16.899999999999999</v>
      </c>
      <c r="AQ149" s="117">
        <v>1</v>
      </c>
      <c r="AR149" s="113">
        <v>0</v>
      </c>
      <c r="AS149" s="118">
        <v>1</v>
      </c>
      <c r="AT149">
        <v>1</v>
      </c>
      <c r="AU149">
        <v>0.89246477919469769</v>
      </c>
      <c r="AV149" s="117">
        <v>0.89246477919469769</v>
      </c>
      <c r="AW149" s="118">
        <v>0.10753522080530231</v>
      </c>
      <c r="AX149" s="117">
        <v>-0.11376822919420448</v>
      </c>
      <c r="AY149" s="118">
        <v>100</v>
      </c>
      <c r="AZ149">
        <v>0.12049239736086294</v>
      </c>
      <c r="CF149">
        <v>0.94702306683349924</v>
      </c>
      <c r="CG149">
        <v>0</v>
      </c>
      <c r="CH149">
        <v>1</v>
      </c>
      <c r="CI149">
        <v>54</v>
      </c>
      <c r="CJ149">
        <v>91</v>
      </c>
      <c r="CK149">
        <v>0</v>
      </c>
      <c r="CL149">
        <v>5.208333333333337E-2</v>
      </c>
      <c r="CM149">
        <v>0</v>
      </c>
    </row>
    <row r="150" spans="1:91" x14ac:dyDescent="0.3">
      <c r="A150" s="129">
        <v>0</v>
      </c>
      <c r="B150" s="131">
        <v>0</v>
      </c>
      <c r="C150" s="170">
        <v>2</v>
      </c>
      <c r="D150" s="171">
        <v>55</v>
      </c>
      <c r="E150" s="130">
        <v>8</v>
      </c>
      <c r="F150" s="203">
        <v>1.1679999999999999</v>
      </c>
      <c r="G150" s="130">
        <v>120</v>
      </c>
      <c r="H150" s="130">
        <v>3</v>
      </c>
      <c r="I150" s="130">
        <v>114</v>
      </c>
      <c r="J150" s="130">
        <v>52</v>
      </c>
      <c r="K150" s="130">
        <v>10</v>
      </c>
      <c r="L150" s="130">
        <v>3</v>
      </c>
      <c r="M150" s="204">
        <v>40</v>
      </c>
      <c r="N150" s="171">
        <v>34</v>
      </c>
      <c r="O150" s="172">
        <v>182</v>
      </c>
      <c r="P150" s="170">
        <v>10</v>
      </c>
      <c r="Q150" s="130">
        <v>1</v>
      </c>
      <c r="R150" s="208"/>
      <c r="S150" s="208"/>
      <c r="T150" s="208"/>
      <c r="U150" s="208"/>
      <c r="V150" s="208"/>
      <c r="W150" s="208"/>
      <c r="X150" s="208"/>
      <c r="Y150" s="208"/>
      <c r="Z150" s="208"/>
      <c r="AA150">
        <v>1</v>
      </c>
      <c r="AB150">
        <v>1</v>
      </c>
      <c r="AC150">
        <v>3.6</v>
      </c>
      <c r="AD150">
        <v>88</v>
      </c>
      <c r="AE150">
        <v>12</v>
      </c>
      <c r="AF150">
        <v>1.6</v>
      </c>
      <c r="AG150">
        <v>282</v>
      </c>
      <c r="AH150">
        <v>0</v>
      </c>
      <c r="AI150">
        <v>72</v>
      </c>
      <c r="AJ150">
        <v>39</v>
      </c>
      <c r="AK150">
        <v>18</v>
      </c>
      <c r="AL150">
        <v>1</v>
      </c>
      <c r="AM150">
        <v>41</v>
      </c>
      <c r="AN150">
        <v>29</v>
      </c>
      <c r="AO150">
        <v>185</v>
      </c>
      <c r="AP150">
        <v>18.2</v>
      </c>
      <c r="AQ150" s="117">
        <v>1</v>
      </c>
      <c r="AR150" s="113">
        <v>0</v>
      </c>
      <c r="AS150" s="118">
        <v>1</v>
      </c>
      <c r="AT150">
        <v>1</v>
      </c>
      <c r="AU150">
        <v>0.78438932000487671</v>
      </c>
      <c r="AV150" s="117">
        <v>0.78438932000487671</v>
      </c>
      <c r="AW150" s="118">
        <v>0.21561067999512329</v>
      </c>
      <c r="AX150" s="117">
        <v>-0.24284980024871516</v>
      </c>
      <c r="AY150" s="118">
        <v>100</v>
      </c>
      <c r="AZ150">
        <v>0.27487712351027777</v>
      </c>
      <c r="CF150">
        <v>0.9573294369827744</v>
      </c>
      <c r="CG150">
        <v>0</v>
      </c>
      <c r="CH150">
        <v>1</v>
      </c>
      <c r="CI150">
        <v>54</v>
      </c>
      <c r="CJ150">
        <v>92</v>
      </c>
      <c r="CK150">
        <v>0</v>
      </c>
      <c r="CL150">
        <v>4.166666666666663E-2</v>
      </c>
      <c r="CM150">
        <v>0</v>
      </c>
    </row>
    <row r="151" spans="1:91" x14ac:dyDescent="0.3">
      <c r="A151" s="129">
        <v>1</v>
      </c>
      <c r="B151" s="131">
        <v>0</v>
      </c>
      <c r="C151" s="170">
        <v>2.2000000000000002</v>
      </c>
      <c r="D151" s="171">
        <v>60</v>
      </c>
      <c r="E151" s="130">
        <v>9</v>
      </c>
      <c r="F151" s="203">
        <v>3.2000000000000001E-2</v>
      </c>
      <c r="G151" s="130">
        <v>102</v>
      </c>
      <c r="H151" s="130">
        <v>5</v>
      </c>
      <c r="I151" s="130">
        <v>135</v>
      </c>
      <c r="J151" s="130">
        <v>35</v>
      </c>
      <c r="K151" s="130">
        <v>8</v>
      </c>
      <c r="L151" s="130">
        <v>2</v>
      </c>
      <c r="M151" s="204">
        <v>32</v>
      </c>
      <c r="N151" s="171">
        <v>37</v>
      </c>
      <c r="O151" s="172">
        <v>185</v>
      </c>
      <c r="P151" s="170">
        <v>11.6</v>
      </c>
      <c r="Q151" s="130">
        <v>1</v>
      </c>
      <c r="R151" s="208"/>
      <c r="S151" s="208"/>
      <c r="T151" s="208"/>
      <c r="U151" s="208"/>
      <c r="V151" s="208"/>
      <c r="W151" s="208"/>
      <c r="X151" s="208"/>
      <c r="Y151" s="208"/>
      <c r="Z151" s="208"/>
      <c r="AA151">
        <v>1</v>
      </c>
      <c r="AB151">
        <v>1</v>
      </c>
      <c r="AC151">
        <v>3.6</v>
      </c>
      <c r="AD151">
        <v>89</v>
      </c>
      <c r="AE151">
        <v>8</v>
      </c>
      <c r="AF151">
        <v>1.018</v>
      </c>
      <c r="AG151">
        <v>348</v>
      </c>
      <c r="AH151">
        <v>0</v>
      </c>
      <c r="AI151">
        <v>98</v>
      </c>
      <c r="AJ151">
        <v>36</v>
      </c>
      <c r="AK151">
        <v>12</v>
      </c>
      <c r="AL151">
        <v>1</v>
      </c>
      <c r="AM151">
        <v>40</v>
      </c>
      <c r="AN151">
        <v>57</v>
      </c>
      <c r="AO151">
        <v>195</v>
      </c>
      <c r="AP151">
        <v>23.5</v>
      </c>
      <c r="AQ151" s="117">
        <v>1</v>
      </c>
      <c r="AR151" s="113">
        <v>0</v>
      </c>
      <c r="AS151" s="118">
        <v>1</v>
      </c>
      <c r="AT151">
        <v>1</v>
      </c>
      <c r="AU151">
        <v>0.70018313179245617</v>
      </c>
      <c r="AV151" s="117">
        <v>0.70018313179245617</v>
      </c>
      <c r="AW151" s="118">
        <v>0.29981686820754383</v>
      </c>
      <c r="AX151" s="117">
        <v>-0.3564133613080861</v>
      </c>
      <c r="AY151" s="118">
        <v>100</v>
      </c>
      <c r="AZ151">
        <v>0.42819778797015295</v>
      </c>
      <c r="CF151">
        <v>0.97065569166405385</v>
      </c>
      <c r="CG151">
        <v>0</v>
      </c>
      <c r="CH151">
        <v>1</v>
      </c>
      <c r="CI151">
        <v>54</v>
      </c>
      <c r="CJ151">
        <v>93</v>
      </c>
      <c r="CK151">
        <v>0</v>
      </c>
      <c r="CL151">
        <v>3.125E-2</v>
      </c>
      <c r="CM151">
        <v>0</v>
      </c>
    </row>
    <row r="152" spans="1:91" x14ac:dyDescent="0.3">
      <c r="AA152">
        <v>1</v>
      </c>
      <c r="AB152">
        <v>1</v>
      </c>
      <c r="AC152">
        <v>3.7</v>
      </c>
      <c r="AD152">
        <v>102</v>
      </c>
      <c r="AE152">
        <v>12</v>
      </c>
      <c r="AF152">
        <v>8.4000000000000005E-2</v>
      </c>
      <c r="AG152">
        <v>249</v>
      </c>
      <c r="AH152">
        <v>2</v>
      </c>
      <c r="AI152">
        <v>86</v>
      </c>
      <c r="AJ152">
        <v>38</v>
      </c>
      <c r="AK152">
        <v>11</v>
      </c>
      <c r="AL152">
        <v>2</v>
      </c>
      <c r="AM152">
        <v>32</v>
      </c>
      <c r="AN152">
        <v>114</v>
      </c>
      <c r="AO152">
        <v>177</v>
      </c>
      <c r="AP152">
        <v>16.3</v>
      </c>
      <c r="AQ152" s="117">
        <v>1</v>
      </c>
      <c r="AR152" s="113">
        <v>0</v>
      </c>
      <c r="AS152" s="118">
        <v>1</v>
      </c>
      <c r="AT152">
        <v>1</v>
      </c>
      <c r="AU152">
        <v>0.70842282228283515</v>
      </c>
      <c r="AV152" s="117">
        <v>0.70842282228283515</v>
      </c>
      <c r="AW152" s="118">
        <v>0.29157717771716485</v>
      </c>
      <c r="AX152" s="117">
        <v>-0.3447141569311461</v>
      </c>
      <c r="AY152" s="118">
        <v>100</v>
      </c>
      <c r="AZ152">
        <v>0.41158636981454244</v>
      </c>
      <c r="CF152">
        <v>0.97523090578727667</v>
      </c>
      <c r="CG152">
        <v>0</v>
      </c>
      <c r="CH152">
        <v>1</v>
      </c>
      <c r="CI152">
        <v>54</v>
      </c>
      <c r="CJ152">
        <v>94</v>
      </c>
      <c r="CK152">
        <v>0</v>
      </c>
      <c r="CL152">
        <v>2.083333333333337E-2</v>
      </c>
      <c r="CM152">
        <v>0</v>
      </c>
    </row>
    <row r="153" spans="1:91" x14ac:dyDescent="0.3">
      <c r="AA153">
        <v>1</v>
      </c>
      <c r="AB153">
        <v>1</v>
      </c>
      <c r="AC153">
        <v>3.8</v>
      </c>
      <c r="AD153">
        <v>99</v>
      </c>
      <c r="AE153">
        <v>9</v>
      </c>
      <c r="AF153">
        <v>1.76</v>
      </c>
      <c r="AG153">
        <v>369</v>
      </c>
      <c r="AH153">
        <v>4</v>
      </c>
      <c r="AI153">
        <v>85</v>
      </c>
      <c r="AJ153">
        <v>38</v>
      </c>
      <c r="AK153">
        <v>12</v>
      </c>
      <c r="AL153">
        <v>2</v>
      </c>
      <c r="AM153">
        <v>38</v>
      </c>
      <c r="AN153">
        <v>68</v>
      </c>
      <c r="AO153">
        <v>170</v>
      </c>
      <c r="AP153">
        <v>19.5</v>
      </c>
      <c r="AQ153" s="119">
        <v>0</v>
      </c>
      <c r="AR153" s="120">
        <v>1</v>
      </c>
      <c r="AS153" s="118">
        <v>1</v>
      </c>
      <c r="AT153">
        <v>0</v>
      </c>
      <c r="AU153">
        <v>0.93114260854377928</v>
      </c>
      <c r="AV153" s="117">
        <v>0.93114260854377928</v>
      </c>
      <c r="AW153" s="118">
        <v>6.8857391456220718E-2</v>
      </c>
      <c r="AX153" s="117">
        <v>-2.6757177036333153</v>
      </c>
      <c r="AY153" s="118">
        <v>0</v>
      </c>
      <c r="AZ153">
        <v>13.522769144337925</v>
      </c>
      <c r="CF153">
        <v>0.97620495276246411</v>
      </c>
      <c r="CG153">
        <v>0</v>
      </c>
      <c r="CH153">
        <v>1</v>
      </c>
      <c r="CI153">
        <v>54</v>
      </c>
      <c r="CJ153">
        <v>95</v>
      </c>
      <c r="CK153">
        <v>0</v>
      </c>
      <c r="CL153">
        <v>1.041666666666663E-2</v>
      </c>
      <c r="CM153">
        <v>0</v>
      </c>
    </row>
    <row r="154" spans="1:91" x14ac:dyDescent="0.3">
      <c r="AA154" s="112"/>
      <c r="AB154" s="112"/>
      <c r="AC154" s="112"/>
      <c r="AD154" s="112"/>
      <c r="AE154" s="112"/>
      <c r="AF154" s="112"/>
      <c r="AG154" s="112"/>
      <c r="AH154" s="112"/>
      <c r="AI154" s="112"/>
      <c r="AJ154" s="112"/>
      <c r="AK154" s="112"/>
      <c r="AL154" s="112"/>
      <c r="AM154" s="112"/>
      <c r="AN154" s="112"/>
      <c r="AO154" s="112"/>
      <c r="AP154" s="112"/>
      <c r="AQ154" s="112">
        <v>96</v>
      </c>
      <c r="AR154" s="112">
        <v>54</v>
      </c>
      <c r="AS154" s="199">
        <v>150</v>
      </c>
      <c r="AT154" s="199"/>
      <c r="AU154" s="199"/>
      <c r="AV154" s="199">
        <v>96.000000000000014</v>
      </c>
      <c r="AW154" s="199">
        <v>54.000000000000021</v>
      </c>
      <c r="AX154" s="199">
        <v>-82.254193326419838</v>
      </c>
      <c r="AY154" s="199">
        <v>70.666666666666671</v>
      </c>
      <c r="AZ154" s="199">
        <v>156.4732755525273</v>
      </c>
      <c r="CF154" s="111">
        <v>0.98042298230059699</v>
      </c>
      <c r="CG154" s="111">
        <v>0</v>
      </c>
      <c r="CH154" s="111">
        <v>1</v>
      </c>
      <c r="CI154" s="111">
        <v>54</v>
      </c>
      <c r="CJ154" s="111">
        <v>96</v>
      </c>
      <c r="CK154" s="111">
        <v>0</v>
      </c>
      <c r="CL154" s="111">
        <v>0</v>
      </c>
      <c r="CM154" s="111">
        <v>0</v>
      </c>
    </row>
    <row r="155" spans="1:91" x14ac:dyDescent="0.3">
      <c r="CM155">
        <v>0.76331018518518512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094D2-10CD-4C13-AA92-EEE6D4F4AA98}">
  <dimension ref="A1:CK155"/>
  <sheetViews>
    <sheetView showGridLines="0" workbookViewId="0"/>
  </sheetViews>
  <sheetFormatPr defaultRowHeight="14.4" x14ac:dyDescent="0.3"/>
  <sheetData>
    <row r="1" spans="1:89" x14ac:dyDescent="0.3">
      <c r="A1" s="134" t="s">
        <v>48</v>
      </c>
      <c r="B1" s="136" t="s">
        <v>54</v>
      </c>
      <c r="C1" s="135" t="s">
        <v>41</v>
      </c>
      <c r="D1" s="135" t="s">
        <v>42</v>
      </c>
      <c r="E1" s="135" t="s">
        <v>43</v>
      </c>
      <c r="F1" s="135" t="s">
        <v>44</v>
      </c>
      <c r="G1" s="135" t="s">
        <v>45</v>
      </c>
      <c r="H1" s="135" t="s">
        <v>46</v>
      </c>
      <c r="I1" s="135" t="s">
        <v>49</v>
      </c>
      <c r="J1" s="135" t="s">
        <v>50</v>
      </c>
      <c r="K1" s="135" t="s">
        <v>51</v>
      </c>
      <c r="L1" s="135" t="s">
        <v>52</v>
      </c>
      <c r="M1" s="135" t="s">
        <v>53</v>
      </c>
      <c r="N1" s="135" t="s">
        <v>56</v>
      </c>
      <c r="O1" s="135" t="s">
        <v>39</v>
      </c>
      <c r="P1" s="134" t="s">
        <v>47</v>
      </c>
      <c r="R1" t="s">
        <v>179</v>
      </c>
      <c r="S1" s="122">
        <v>-98.012729219055274</v>
      </c>
      <c r="U1" t="s">
        <v>193</v>
      </c>
      <c r="AA1" t="s">
        <v>168</v>
      </c>
      <c r="CD1" t="s">
        <v>198</v>
      </c>
    </row>
    <row r="2" spans="1:89" ht="15" thickBot="1" x14ac:dyDescent="0.35">
      <c r="A2" s="129">
        <v>0</v>
      </c>
      <c r="B2" s="131">
        <v>1</v>
      </c>
      <c r="C2" s="171">
        <v>60</v>
      </c>
      <c r="D2" s="130">
        <v>10</v>
      </c>
      <c r="E2" s="203">
        <v>0.71199999999999997</v>
      </c>
      <c r="F2" s="130">
        <v>171</v>
      </c>
      <c r="G2" s="130">
        <v>3</v>
      </c>
      <c r="H2" s="130">
        <v>110</v>
      </c>
      <c r="I2" s="130">
        <v>33</v>
      </c>
      <c r="J2" s="130">
        <v>12</v>
      </c>
      <c r="K2" s="130">
        <v>2</v>
      </c>
      <c r="L2" s="204">
        <v>38</v>
      </c>
      <c r="M2" s="171">
        <v>46</v>
      </c>
      <c r="N2" s="172">
        <v>178</v>
      </c>
      <c r="O2" s="170">
        <v>12.5</v>
      </c>
      <c r="P2" s="130">
        <v>1</v>
      </c>
      <c r="Q2" s="208"/>
      <c r="R2" t="s">
        <v>180</v>
      </c>
      <c r="S2" s="124">
        <v>-82.322717123232053</v>
      </c>
      <c r="T2" s="208"/>
      <c r="Y2" s="208"/>
      <c r="Z2" s="208"/>
    </row>
    <row r="3" spans="1:89" ht="15" thickTop="1" x14ac:dyDescent="0.3">
      <c r="A3" s="129">
        <v>0</v>
      </c>
      <c r="B3" s="131">
        <v>1</v>
      </c>
      <c r="C3" s="171">
        <v>69</v>
      </c>
      <c r="D3" s="130">
        <v>8</v>
      </c>
      <c r="E3" s="203">
        <v>9.0999999999999998E-2</v>
      </c>
      <c r="F3" s="130">
        <v>213</v>
      </c>
      <c r="G3" s="130">
        <v>3</v>
      </c>
      <c r="H3" s="130">
        <v>134</v>
      </c>
      <c r="I3" s="130">
        <v>33</v>
      </c>
      <c r="J3" s="130">
        <v>16</v>
      </c>
      <c r="K3" s="130">
        <v>1</v>
      </c>
      <c r="L3" s="204">
        <v>36</v>
      </c>
      <c r="M3" s="171">
        <v>73</v>
      </c>
      <c r="N3" s="172">
        <v>178</v>
      </c>
      <c r="O3" s="170">
        <v>14.5</v>
      </c>
      <c r="P3" s="130">
        <v>1</v>
      </c>
      <c r="Q3" s="208"/>
      <c r="T3" s="208"/>
      <c r="V3" s="47" t="s">
        <v>194</v>
      </c>
      <c r="W3" s="47" t="s">
        <v>195</v>
      </c>
      <c r="Y3" s="208"/>
      <c r="Z3" s="208"/>
      <c r="AA3" s="198" t="s">
        <v>48</v>
      </c>
      <c r="AB3" s="198" t="s">
        <v>54</v>
      </c>
      <c r="AC3" s="198" t="s">
        <v>41</v>
      </c>
      <c r="AD3" s="198" t="s">
        <v>42</v>
      </c>
      <c r="AE3" s="198" t="s">
        <v>43</v>
      </c>
      <c r="AF3" s="198" t="s">
        <v>44</v>
      </c>
      <c r="AG3" s="198" t="s">
        <v>45</v>
      </c>
      <c r="AH3" s="198" t="s">
        <v>46</v>
      </c>
      <c r="AI3" s="198" t="s">
        <v>49</v>
      </c>
      <c r="AJ3" s="198" t="s">
        <v>50</v>
      </c>
      <c r="AK3" s="198" t="s">
        <v>51</v>
      </c>
      <c r="AL3" s="198" t="s">
        <v>52</v>
      </c>
      <c r="AM3" s="198" t="s">
        <v>53</v>
      </c>
      <c r="AN3" s="198" t="s">
        <v>56</v>
      </c>
      <c r="AO3" s="198" t="s">
        <v>39</v>
      </c>
      <c r="AP3" s="198" t="s">
        <v>169</v>
      </c>
      <c r="AQ3" s="198" t="s">
        <v>170</v>
      </c>
      <c r="AR3" s="198" t="s">
        <v>103</v>
      </c>
      <c r="AS3" s="198" t="s">
        <v>171</v>
      </c>
      <c r="AT3" s="198" t="s">
        <v>172</v>
      </c>
      <c r="AU3" s="198" t="s">
        <v>173</v>
      </c>
      <c r="AV3" s="198" t="s">
        <v>174</v>
      </c>
      <c r="AW3" s="198" t="s">
        <v>175</v>
      </c>
      <c r="AX3" s="198" t="s">
        <v>176</v>
      </c>
      <c r="AY3" s="198" t="s">
        <v>177</v>
      </c>
      <c r="BA3" t="s">
        <v>178</v>
      </c>
      <c r="BF3" t="s">
        <v>187</v>
      </c>
      <c r="BW3" t="s">
        <v>192</v>
      </c>
      <c r="CD3" s="125" t="s">
        <v>172</v>
      </c>
      <c r="CE3" s="125" t="s">
        <v>170</v>
      </c>
      <c r="CF3" s="125" t="s">
        <v>169</v>
      </c>
      <c r="CG3" s="125" t="s">
        <v>199</v>
      </c>
      <c r="CH3" s="125" t="s">
        <v>200</v>
      </c>
      <c r="CI3" s="125" t="s">
        <v>201</v>
      </c>
      <c r="CJ3" s="125" t="s">
        <v>202</v>
      </c>
      <c r="CK3" s="125" t="s">
        <v>203</v>
      </c>
    </row>
    <row r="4" spans="1:89" x14ac:dyDescent="0.3">
      <c r="A4" s="129">
        <v>1</v>
      </c>
      <c r="B4" s="131">
        <v>1</v>
      </c>
      <c r="C4" s="171">
        <v>79</v>
      </c>
      <c r="D4" s="130">
        <v>7</v>
      </c>
      <c r="E4" s="203">
        <v>1.72</v>
      </c>
      <c r="F4" s="130">
        <v>255</v>
      </c>
      <c r="G4" s="130">
        <v>1</v>
      </c>
      <c r="H4" s="130">
        <v>98</v>
      </c>
      <c r="I4" s="130">
        <v>40</v>
      </c>
      <c r="J4" s="130">
        <v>13</v>
      </c>
      <c r="K4" s="130">
        <v>2</v>
      </c>
      <c r="L4" s="204">
        <v>39</v>
      </c>
      <c r="M4" s="171">
        <v>64</v>
      </c>
      <c r="N4" s="172">
        <v>188</v>
      </c>
      <c r="O4" s="170">
        <v>19</v>
      </c>
      <c r="P4" s="130">
        <v>1</v>
      </c>
      <c r="Q4" s="208"/>
      <c r="R4" t="s">
        <v>181</v>
      </c>
      <c r="S4" s="218">
        <v>31.380024191646442</v>
      </c>
      <c r="T4" s="208"/>
      <c r="U4" t="s">
        <v>173</v>
      </c>
      <c r="V4" s="213">
        <v>84</v>
      </c>
      <c r="W4" s="214">
        <v>30</v>
      </c>
      <c r="X4">
        <v>114</v>
      </c>
      <c r="Y4" s="208"/>
      <c r="Z4" s="208"/>
      <c r="AA4">
        <v>0</v>
      </c>
      <c r="AB4">
        <v>0</v>
      </c>
      <c r="AC4">
        <v>35</v>
      </c>
      <c r="AD4">
        <v>6</v>
      </c>
      <c r="AE4">
        <v>4.7E-2</v>
      </c>
      <c r="AF4">
        <v>65</v>
      </c>
      <c r="AG4">
        <v>4</v>
      </c>
      <c r="AH4">
        <v>88</v>
      </c>
      <c r="AI4">
        <v>27</v>
      </c>
      <c r="AJ4">
        <v>5</v>
      </c>
      <c r="AK4">
        <v>6</v>
      </c>
      <c r="AL4">
        <v>37</v>
      </c>
      <c r="AM4">
        <v>16</v>
      </c>
      <c r="AN4">
        <v>186</v>
      </c>
      <c r="AO4">
        <v>7.9</v>
      </c>
      <c r="AP4" s="117">
        <v>1</v>
      </c>
      <c r="AQ4" s="113">
        <v>0</v>
      </c>
      <c r="AR4" s="118">
        <v>1</v>
      </c>
      <c r="AS4">
        <v>1</v>
      </c>
      <c r="AT4">
        <v>0.70308647253854373</v>
      </c>
      <c r="AU4" s="114">
        <v>0.70308647253854373</v>
      </c>
      <c r="AV4" s="116">
        <v>0.29691352746145627</v>
      </c>
      <c r="AW4" s="114">
        <v>-0.35227538970248062</v>
      </c>
      <c r="AX4" s="116">
        <v>100</v>
      </c>
      <c r="AY4">
        <v>0.42230015660723619</v>
      </c>
      <c r="BF4" s="114">
        <v>81.955959414507603</v>
      </c>
      <c r="BG4" s="115">
        <v>0.11570248385225967</v>
      </c>
      <c r="BH4" s="115">
        <v>0.13489820819929746</v>
      </c>
      <c r="BI4" s="115">
        <v>-2.4165838559275819E-2</v>
      </c>
      <c r="BJ4" s="115">
        <v>-7.5776450401284792E-2</v>
      </c>
      <c r="BK4" s="115">
        <v>-0.98512911796723113</v>
      </c>
      <c r="BL4" s="115">
        <v>-6.9138126284382123E-2</v>
      </c>
      <c r="BM4" s="115">
        <v>-0.29776352357556712</v>
      </c>
      <c r="BN4" s="115">
        <v>-5.6795769430566176E-2</v>
      </c>
      <c r="BO4" s="115">
        <v>-1.4804665626308307E-2</v>
      </c>
      <c r="BP4" s="115">
        <v>3.214129869365645E-2</v>
      </c>
      <c r="BQ4" s="115">
        <v>8.1042088153493258E-2</v>
      </c>
      <c r="BR4" s="115">
        <v>-3.4971166771197069E-2</v>
      </c>
      <c r="BS4" s="115">
        <v>-5.3909447290556439E-3</v>
      </c>
      <c r="BT4" s="115">
        <v>-0.44664666453851948</v>
      </c>
      <c r="BU4" s="116">
        <v>1.6451862421492955</v>
      </c>
      <c r="BW4" s="122">
        <v>-1.8011568231352543E-14</v>
      </c>
      <c r="CG4">
        <v>0</v>
      </c>
      <c r="CH4">
        <v>0</v>
      </c>
      <c r="CI4">
        <v>1</v>
      </c>
      <c r="CJ4">
        <v>1</v>
      </c>
      <c r="CK4">
        <v>1.851851851851849E-2</v>
      </c>
    </row>
    <row r="5" spans="1:89" x14ac:dyDescent="0.3">
      <c r="A5" s="129">
        <v>1</v>
      </c>
      <c r="B5" s="131">
        <v>0</v>
      </c>
      <c r="C5" s="171">
        <v>66</v>
      </c>
      <c r="D5" s="130">
        <v>7</v>
      </c>
      <c r="E5" s="203">
        <v>1.3720000000000001</v>
      </c>
      <c r="F5" s="130">
        <v>287</v>
      </c>
      <c r="G5" s="130">
        <v>1</v>
      </c>
      <c r="H5" s="130">
        <v>85</v>
      </c>
      <c r="I5" s="130">
        <v>29</v>
      </c>
      <c r="J5" s="130">
        <v>10</v>
      </c>
      <c r="K5" s="130">
        <v>2</v>
      </c>
      <c r="L5" s="204">
        <v>38</v>
      </c>
      <c r="M5" s="171">
        <v>66</v>
      </c>
      <c r="N5" s="172">
        <v>180</v>
      </c>
      <c r="O5" s="170">
        <v>18.2</v>
      </c>
      <c r="P5" s="130">
        <v>1</v>
      </c>
      <c r="Q5" s="208"/>
      <c r="R5" t="s">
        <v>105</v>
      </c>
      <c r="S5" s="123">
        <v>15</v>
      </c>
      <c r="T5" s="208"/>
      <c r="U5" t="s">
        <v>174</v>
      </c>
      <c r="V5" s="215">
        <v>12</v>
      </c>
      <c r="W5" s="216">
        <v>24</v>
      </c>
      <c r="X5">
        <v>36</v>
      </c>
      <c r="Y5" s="208"/>
      <c r="Z5" s="208"/>
      <c r="AA5">
        <v>0</v>
      </c>
      <c r="AB5">
        <v>0</v>
      </c>
      <c r="AC5">
        <v>40</v>
      </c>
      <c r="AD5">
        <v>14</v>
      </c>
      <c r="AE5">
        <v>0.97599999999999998</v>
      </c>
      <c r="AF5">
        <v>82</v>
      </c>
      <c r="AG5">
        <v>2</v>
      </c>
      <c r="AH5">
        <v>101</v>
      </c>
      <c r="AI5">
        <v>37</v>
      </c>
      <c r="AJ5">
        <v>5</v>
      </c>
      <c r="AK5">
        <v>3</v>
      </c>
      <c r="AL5">
        <v>40</v>
      </c>
      <c r="AM5">
        <v>9</v>
      </c>
      <c r="AN5">
        <v>168</v>
      </c>
      <c r="AO5">
        <v>6.2</v>
      </c>
      <c r="AP5" s="117">
        <v>0</v>
      </c>
      <c r="AQ5" s="113">
        <v>1</v>
      </c>
      <c r="AR5" s="118">
        <v>1</v>
      </c>
      <c r="AS5">
        <v>0</v>
      </c>
      <c r="AT5">
        <v>0.56401677982661835</v>
      </c>
      <c r="AU5" s="117">
        <v>0.56401677982661835</v>
      </c>
      <c r="AV5" s="118">
        <v>0.43598322017338165</v>
      </c>
      <c r="AW5" s="117">
        <v>-0.83015152221456945</v>
      </c>
      <c r="AX5" s="118">
        <v>0</v>
      </c>
      <c r="AY5">
        <v>1.2936662553258822</v>
      </c>
      <c r="BA5" s="122">
        <v>-13.699690049393313</v>
      </c>
      <c r="BF5" s="117">
        <v>0.11570248385218512</v>
      </c>
      <c r="BG5" s="113">
        <v>0.24560206614077984</v>
      </c>
      <c r="BH5" s="113">
        <v>-2.5473236929499838E-2</v>
      </c>
      <c r="BI5" s="113">
        <v>-1.1620319130242437E-3</v>
      </c>
      <c r="BJ5" s="113">
        <v>3.3309195835146375E-3</v>
      </c>
      <c r="BK5" s="113">
        <v>-5.1897529340936954E-3</v>
      </c>
      <c r="BL5" s="113">
        <v>-2.8841557897125877E-5</v>
      </c>
      <c r="BM5" s="113">
        <v>3.3280346719303327E-3</v>
      </c>
      <c r="BN5" s="113">
        <v>4.2783150336893485E-4</v>
      </c>
      <c r="BO5" s="113">
        <v>1.119825011055892E-3</v>
      </c>
      <c r="BP5" s="113">
        <v>-1.3628997685344814E-3</v>
      </c>
      <c r="BQ5" s="113">
        <v>-1.589494750817788E-3</v>
      </c>
      <c r="BR5" s="113">
        <v>-1.6551122358077802E-3</v>
      </c>
      <c r="BS5" s="113">
        <v>-7.4298576747052554E-4</v>
      </c>
      <c r="BT5" s="113">
        <v>-2.9509408242358443E-4</v>
      </c>
      <c r="BU5" s="118">
        <v>-9.5173759881887095E-3</v>
      </c>
      <c r="BW5" s="123">
        <v>4.059182140948622E-16</v>
      </c>
      <c r="CD5">
        <v>0.1185380991718168</v>
      </c>
      <c r="CE5">
        <v>1</v>
      </c>
      <c r="CF5">
        <v>0</v>
      </c>
      <c r="CG5">
        <v>1</v>
      </c>
      <c r="CH5">
        <v>0</v>
      </c>
      <c r="CI5">
        <v>0.98148148148148151</v>
      </c>
      <c r="CJ5">
        <v>1</v>
      </c>
      <c r="CK5">
        <v>1.851851851851849E-2</v>
      </c>
    </row>
    <row r="6" spans="1:89" x14ac:dyDescent="0.3">
      <c r="A6" s="129">
        <v>0</v>
      </c>
      <c r="B6" s="131">
        <v>0</v>
      </c>
      <c r="C6" s="171">
        <v>51</v>
      </c>
      <c r="D6" s="130">
        <v>15</v>
      </c>
      <c r="E6" s="203">
        <v>0.93500000000000005</v>
      </c>
      <c r="F6" s="130">
        <v>112</v>
      </c>
      <c r="G6" s="130">
        <v>4</v>
      </c>
      <c r="H6" s="130">
        <v>72</v>
      </c>
      <c r="I6" s="130">
        <v>36</v>
      </c>
      <c r="J6" s="130">
        <v>4</v>
      </c>
      <c r="K6" s="130">
        <v>3</v>
      </c>
      <c r="L6" s="204">
        <v>40</v>
      </c>
      <c r="M6" s="171">
        <v>29</v>
      </c>
      <c r="N6" s="172">
        <v>171</v>
      </c>
      <c r="O6" s="170">
        <v>7.6</v>
      </c>
      <c r="P6" s="130">
        <v>1</v>
      </c>
      <c r="Q6" s="208"/>
      <c r="R6" t="s">
        <v>164</v>
      </c>
      <c r="S6" s="220">
        <v>7.8111570991852329E-3</v>
      </c>
      <c r="T6" s="208"/>
      <c r="V6" s="47">
        <v>96</v>
      </c>
      <c r="W6" s="47">
        <v>54</v>
      </c>
      <c r="X6">
        <v>150</v>
      </c>
      <c r="Y6" s="208"/>
      <c r="Z6" s="208"/>
      <c r="AA6">
        <v>0</v>
      </c>
      <c r="AB6">
        <v>0</v>
      </c>
      <c r="AC6">
        <v>41</v>
      </c>
      <c r="AD6">
        <v>12</v>
      </c>
      <c r="AE6">
        <v>0.879</v>
      </c>
      <c r="AF6">
        <v>112</v>
      </c>
      <c r="AG6">
        <v>2</v>
      </c>
      <c r="AH6">
        <v>120</v>
      </c>
      <c r="AI6">
        <v>39</v>
      </c>
      <c r="AJ6">
        <v>5</v>
      </c>
      <c r="AK6">
        <v>3</v>
      </c>
      <c r="AL6">
        <v>40</v>
      </c>
      <c r="AM6">
        <v>14</v>
      </c>
      <c r="AN6">
        <v>167</v>
      </c>
      <c r="AO6">
        <v>7.2</v>
      </c>
      <c r="AP6" s="117">
        <v>0</v>
      </c>
      <c r="AQ6" s="113">
        <v>1</v>
      </c>
      <c r="AR6" s="118">
        <v>1</v>
      </c>
      <c r="AS6">
        <v>0</v>
      </c>
      <c r="AT6">
        <v>0.53680659889285132</v>
      </c>
      <c r="AU6" s="117">
        <v>0.53680659889285132</v>
      </c>
      <c r="AV6" s="118">
        <v>0.46319340110714868</v>
      </c>
      <c r="AW6" s="117">
        <v>-0.7696105991392771</v>
      </c>
      <c r="AX6" s="118">
        <v>0</v>
      </c>
      <c r="AY6">
        <v>1.1589254026714295</v>
      </c>
      <c r="BA6" s="123">
        <v>-0.57185513402915433</v>
      </c>
      <c r="BF6" s="117">
        <v>0.13489820819940046</v>
      </c>
      <c r="BG6" s="113">
        <v>-2.5473236929499286E-2</v>
      </c>
      <c r="BH6" s="113">
        <v>0.29785173115135799</v>
      </c>
      <c r="BI6" s="113">
        <v>-2.6581971612317225E-4</v>
      </c>
      <c r="BJ6" s="113">
        <v>-4.9653605554939809E-4</v>
      </c>
      <c r="BK6" s="113">
        <v>-2.6190851501664066E-2</v>
      </c>
      <c r="BL6" s="113">
        <v>-9.9043790195825531E-4</v>
      </c>
      <c r="BM6" s="113">
        <v>-6.5193910762270527E-3</v>
      </c>
      <c r="BN6" s="113">
        <v>-7.8717691251332098E-4</v>
      </c>
      <c r="BO6" s="113">
        <v>7.1292362222397602E-3</v>
      </c>
      <c r="BP6" s="113">
        <v>-1.6587628887688246E-2</v>
      </c>
      <c r="BQ6" s="113">
        <v>2.4126106682136467E-2</v>
      </c>
      <c r="BR6" s="113">
        <v>-1.840440973259343E-3</v>
      </c>
      <c r="BS6" s="113">
        <v>-1.3214526153384665E-3</v>
      </c>
      <c r="BT6" s="113">
        <v>-1.4629665559966582E-3</v>
      </c>
      <c r="BU6" s="118">
        <v>1.9265548388239826E-2</v>
      </c>
      <c r="BW6" s="123">
        <v>5.1393759596613872E-16</v>
      </c>
      <c r="CD6">
        <v>0.11921068592081041</v>
      </c>
      <c r="CE6">
        <v>1</v>
      </c>
      <c r="CF6">
        <v>0</v>
      </c>
      <c r="CG6">
        <v>2</v>
      </c>
      <c r="CH6">
        <v>0</v>
      </c>
      <c r="CI6">
        <v>0.96296296296296302</v>
      </c>
      <c r="CJ6">
        <v>1</v>
      </c>
      <c r="CK6">
        <v>1.8518518518518601E-2</v>
      </c>
    </row>
    <row r="7" spans="1:89" x14ac:dyDescent="0.3">
      <c r="A7" s="129">
        <v>1</v>
      </c>
      <c r="B7" s="131">
        <v>1</v>
      </c>
      <c r="C7" s="171">
        <v>62</v>
      </c>
      <c r="D7" s="130">
        <v>6</v>
      </c>
      <c r="E7" s="203">
        <v>2.0190000000000001</v>
      </c>
      <c r="F7" s="130">
        <v>238</v>
      </c>
      <c r="G7" s="130">
        <v>0</v>
      </c>
      <c r="H7" s="130">
        <v>77</v>
      </c>
      <c r="I7" s="130">
        <v>32</v>
      </c>
      <c r="J7" s="130">
        <v>15</v>
      </c>
      <c r="K7" s="130">
        <v>4</v>
      </c>
      <c r="L7" s="204">
        <v>37</v>
      </c>
      <c r="M7" s="171">
        <v>40</v>
      </c>
      <c r="N7" s="172">
        <v>192</v>
      </c>
      <c r="O7" s="170">
        <v>18.5</v>
      </c>
      <c r="P7" s="130">
        <v>1</v>
      </c>
      <c r="Q7" s="208"/>
      <c r="R7" t="s">
        <v>182</v>
      </c>
      <c r="S7" s="123">
        <v>0.05</v>
      </c>
      <c r="T7" s="208"/>
      <c r="V7" s="47"/>
      <c r="W7" s="47"/>
      <c r="Y7" s="208"/>
      <c r="Z7" s="208"/>
      <c r="AA7">
        <v>0</v>
      </c>
      <c r="AB7">
        <v>0</v>
      </c>
      <c r="AC7">
        <v>42</v>
      </c>
      <c r="AD7">
        <v>1</v>
      </c>
      <c r="AE7">
        <v>1.4279999999999999</v>
      </c>
      <c r="AF7">
        <v>121</v>
      </c>
      <c r="AG7">
        <v>4</v>
      </c>
      <c r="AH7">
        <v>84</v>
      </c>
      <c r="AI7">
        <v>45</v>
      </c>
      <c r="AJ7">
        <v>5</v>
      </c>
      <c r="AK7">
        <v>4</v>
      </c>
      <c r="AL7">
        <v>24</v>
      </c>
      <c r="AM7">
        <v>14</v>
      </c>
      <c r="AN7">
        <v>165</v>
      </c>
      <c r="AO7">
        <v>7.6</v>
      </c>
      <c r="AP7" s="117">
        <v>1</v>
      </c>
      <c r="AQ7" s="113">
        <v>0</v>
      </c>
      <c r="AR7" s="118">
        <v>1</v>
      </c>
      <c r="AS7">
        <v>1</v>
      </c>
      <c r="AT7">
        <v>0.50033571497203877</v>
      </c>
      <c r="AU7" s="117">
        <v>0.50033571497203877</v>
      </c>
      <c r="AV7" s="118">
        <v>0.49966428502796123</v>
      </c>
      <c r="AW7" s="117">
        <v>-0.69247597592410581</v>
      </c>
      <c r="AX7" s="118">
        <v>100</v>
      </c>
      <c r="AY7">
        <v>0.99865804114320511</v>
      </c>
      <c r="BA7" s="123">
        <v>-1.6059543089966215</v>
      </c>
      <c r="BF7" s="117">
        <v>-2.4165838559262881E-2</v>
      </c>
      <c r="BG7" s="113">
        <v>-1.1620319130242222E-3</v>
      </c>
      <c r="BH7" s="113">
        <v>-2.6581971612315002E-4</v>
      </c>
      <c r="BI7" s="113">
        <v>9.2681840285111687E-4</v>
      </c>
      <c r="BJ7" s="113">
        <v>-1.9135388683948318E-4</v>
      </c>
      <c r="BK7" s="113">
        <v>9.2396936817916604E-4</v>
      </c>
      <c r="BL7" s="113">
        <v>-2.4203344127573776E-5</v>
      </c>
      <c r="BM7" s="113">
        <v>4.8769842550935291E-4</v>
      </c>
      <c r="BN7" s="113">
        <v>-7.3478688925269754E-5</v>
      </c>
      <c r="BO7" s="113">
        <v>-3.0598197503956036E-4</v>
      </c>
      <c r="BP7" s="113">
        <v>6.6242151670783793E-4</v>
      </c>
      <c r="BQ7" s="113">
        <v>1.1321070844148883E-3</v>
      </c>
      <c r="BR7" s="113">
        <v>1.2885337355055204E-4</v>
      </c>
      <c r="BS7" s="113">
        <v>-2.4243518262499078E-4</v>
      </c>
      <c r="BT7" s="113">
        <v>5.57833767432287E-5</v>
      </c>
      <c r="BU7" s="118">
        <v>-1.9376217878393847E-3</v>
      </c>
      <c r="BW7" s="123">
        <v>-4.7682352534208153E-17</v>
      </c>
      <c r="CD7">
        <v>0.13696562299285342</v>
      </c>
      <c r="CE7">
        <v>1</v>
      </c>
      <c r="CF7">
        <v>0</v>
      </c>
      <c r="CG7">
        <v>3</v>
      </c>
      <c r="CH7">
        <v>0</v>
      </c>
      <c r="CI7">
        <v>0.94444444444444442</v>
      </c>
      <c r="CJ7">
        <v>1</v>
      </c>
      <c r="CK7">
        <v>1.851851851851849E-2</v>
      </c>
    </row>
    <row r="8" spans="1:89" x14ac:dyDescent="0.3">
      <c r="A8" s="129">
        <v>1</v>
      </c>
      <c r="B8" s="131">
        <v>0</v>
      </c>
      <c r="C8" s="171">
        <v>61</v>
      </c>
      <c r="D8" s="130">
        <v>7</v>
      </c>
      <c r="E8" s="203">
        <v>0.66200000000000003</v>
      </c>
      <c r="F8" s="130">
        <v>124</v>
      </c>
      <c r="G8" s="130">
        <v>2</v>
      </c>
      <c r="H8" s="130">
        <v>100</v>
      </c>
      <c r="I8" s="130">
        <v>52</v>
      </c>
      <c r="J8" s="130">
        <v>15</v>
      </c>
      <c r="K8" s="130">
        <v>3</v>
      </c>
      <c r="L8" s="204">
        <v>37</v>
      </c>
      <c r="M8" s="171">
        <v>69</v>
      </c>
      <c r="N8" s="172">
        <v>191</v>
      </c>
      <c r="O8" s="170">
        <v>13.1</v>
      </c>
      <c r="P8" s="130">
        <v>1</v>
      </c>
      <c r="Q8" s="208"/>
      <c r="R8" t="s">
        <v>165</v>
      </c>
      <c r="S8" s="127" t="s">
        <v>233</v>
      </c>
      <c r="T8" s="208"/>
      <c r="U8" t="s">
        <v>196</v>
      </c>
      <c r="V8" s="137">
        <v>0.875</v>
      </c>
      <c r="W8" s="138">
        <v>0.44444444444444442</v>
      </c>
      <c r="X8">
        <v>0.72</v>
      </c>
      <c r="Y8" s="208"/>
      <c r="Z8" s="208"/>
      <c r="AA8">
        <v>0</v>
      </c>
      <c r="AB8">
        <v>0</v>
      </c>
      <c r="AC8">
        <v>42</v>
      </c>
      <c r="AD8">
        <v>4</v>
      </c>
      <c r="AE8">
        <v>1.2829999999999999</v>
      </c>
      <c r="AF8">
        <v>68</v>
      </c>
      <c r="AG8">
        <v>4</v>
      </c>
      <c r="AH8">
        <v>90</v>
      </c>
      <c r="AI8">
        <v>37</v>
      </c>
      <c r="AJ8">
        <v>6</v>
      </c>
      <c r="AK8">
        <v>3</v>
      </c>
      <c r="AL8">
        <v>36</v>
      </c>
      <c r="AM8">
        <v>17</v>
      </c>
      <c r="AN8">
        <v>175</v>
      </c>
      <c r="AO8">
        <v>7.9</v>
      </c>
      <c r="AP8" s="117">
        <v>1</v>
      </c>
      <c r="AQ8" s="113">
        <v>0</v>
      </c>
      <c r="AR8" s="118">
        <v>1</v>
      </c>
      <c r="AS8">
        <v>1</v>
      </c>
      <c r="AT8">
        <v>0.68150231074114298</v>
      </c>
      <c r="AU8" s="117">
        <v>0.68150231074114298</v>
      </c>
      <c r="AV8" s="118">
        <v>0.31849768925885702</v>
      </c>
      <c r="AW8" s="117">
        <v>-0.38345563718197601</v>
      </c>
      <c r="AX8" s="118">
        <v>100</v>
      </c>
      <c r="AY8">
        <v>0.46734645538103381</v>
      </c>
      <c r="BA8" s="123">
        <v>3.352510027353145E-2</v>
      </c>
      <c r="BF8" s="117">
        <v>-7.5776450401302764E-2</v>
      </c>
      <c r="BG8" s="113">
        <v>3.3309195835145235E-3</v>
      </c>
      <c r="BH8" s="113">
        <v>-4.9653605554934041E-4</v>
      </c>
      <c r="BI8" s="113">
        <v>-1.9135388683945293E-4</v>
      </c>
      <c r="BJ8" s="113">
        <v>2.5942232690698394E-3</v>
      </c>
      <c r="BK8" s="113">
        <v>5.1723840521112211E-3</v>
      </c>
      <c r="BL8" s="113">
        <v>5.9867291018206882E-5</v>
      </c>
      <c r="BM8" s="113">
        <v>-1.4839354596296532E-4</v>
      </c>
      <c r="BN8" s="113">
        <v>1.3757138769450488E-4</v>
      </c>
      <c r="BO8" s="113">
        <v>-7.7405362761283762E-5</v>
      </c>
      <c r="BP8" s="113">
        <v>-1.7445814582410399E-4</v>
      </c>
      <c r="BQ8" s="113">
        <v>-1.2467045535677839E-4</v>
      </c>
      <c r="BR8" s="113">
        <v>-1.6437250839592622E-3</v>
      </c>
      <c r="BS8" s="113">
        <v>-1.2992585466384812E-5</v>
      </c>
      <c r="BT8" s="113">
        <v>6.4573803317107708E-4</v>
      </c>
      <c r="BU8" s="118">
        <v>-9.1177780982904292E-4</v>
      </c>
      <c r="BW8" s="123">
        <v>1.7058755229478471E-16</v>
      </c>
      <c r="CD8">
        <v>0.23104129634571369</v>
      </c>
      <c r="CE8">
        <v>1</v>
      </c>
      <c r="CF8">
        <v>0</v>
      </c>
      <c r="CG8">
        <v>4</v>
      </c>
      <c r="CH8">
        <v>0</v>
      </c>
      <c r="CI8">
        <v>0.92592592592592593</v>
      </c>
      <c r="CJ8">
        <v>1</v>
      </c>
      <c r="CK8">
        <v>1.851851851851849E-2</v>
      </c>
    </row>
    <row r="9" spans="1:89" x14ac:dyDescent="0.3">
      <c r="A9" s="129">
        <v>0</v>
      </c>
      <c r="B9" s="131">
        <v>0</v>
      </c>
      <c r="C9" s="171">
        <v>59</v>
      </c>
      <c r="D9" s="130">
        <v>6</v>
      </c>
      <c r="E9" s="203">
        <v>0.7</v>
      </c>
      <c r="F9" s="130">
        <v>214</v>
      </c>
      <c r="G9" s="130">
        <v>2</v>
      </c>
      <c r="H9" s="130">
        <v>95</v>
      </c>
      <c r="I9" s="130">
        <v>41</v>
      </c>
      <c r="J9" s="130">
        <v>4</v>
      </c>
      <c r="K9" s="130">
        <v>3</v>
      </c>
      <c r="L9" s="204">
        <v>36</v>
      </c>
      <c r="M9" s="171">
        <v>45</v>
      </c>
      <c r="N9" s="172">
        <v>182</v>
      </c>
      <c r="O9" s="170">
        <v>14.9</v>
      </c>
      <c r="P9" s="130">
        <v>1</v>
      </c>
      <c r="Q9" s="208"/>
      <c r="T9" s="208"/>
      <c r="V9" s="47"/>
      <c r="W9" s="47"/>
      <c r="Y9" s="208"/>
      <c r="Z9" s="208"/>
      <c r="AA9">
        <v>0</v>
      </c>
      <c r="AB9">
        <v>0</v>
      </c>
      <c r="AC9">
        <v>43</v>
      </c>
      <c r="AD9">
        <v>5</v>
      </c>
      <c r="AE9">
        <v>0.48</v>
      </c>
      <c r="AF9">
        <v>59</v>
      </c>
      <c r="AG9">
        <v>3</v>
      </c>
      <c r="AH9">
        <v>127</v>
      </c>
      <c r="AI9">
        <v>30</v>
      </c>
      <c r="AJ9">
        <v>4</v>
      </c>
      <c r="AK9">
        <v>2</v>
      </c>
      <c r="AL9">
        <v>35</v>
      </c>
      <c r="AM9">
        <v>17</v>
      </c>
      <c r="AN9">
        <v>175</v>
      </c>
      <c r="AO9">
        <v>7.5</v>
      </c>
      <c r="AP9" s="117">
        <v>0</v>
      </c>
      <c r="AQ9" s="113">
        <v>1</v>
      </c>
      <c r="AR9" s="118">
        <v>1</v>
      </c>
      <c r="AS9">
        <v>0</v>
      </c>
      <c r="AT9">
        <v>0.67770297432976434</v>
      </c>
      <c r="AU9" s="117">
        <v>0.67770297432976434</v>
      </c>
      <c r="AV9" s="118">
        <v>0.32229702567023566</v>
      </c>
      <c r="AW9" s="117">
        <v>-1.1322817186543492</v>
      </c>
      <c r="AX9" s="118">
        <v>0</v>
      </c>
      <c r="AY9">
        <v>2.1027279818063511</v>
      </c>
      <c r="BA9" s="123">
        <v>5.1827899889981315E-2</v>
      </c>
      <c r="BF9" s="117">
        <v>-0.98512911796727121</v>
      </c>
      <c r="BG9" s="113">
        <v>-5.1897529340947518E-3</v>
      </c>
      <c r="BH9" s="113">
        <v>-2.6190851501662862E-2</v>
      </c>
      <c r="BI9" s="113">
        <v>9.2396936817933258E-4</v>
      </c>
      <c r="BJ9" s="113">
        <v>5.1723840521110545E-3</v>
      </c>
      <c r="BK9" s="113">
        <v>0.14288013632260851</v>
      </c>
      <c r="BL9" s="113">
        <v>1.0924345065401726E-3</v>
      </c>
      <c r="BM9" s="113">
        <v>1.0771543201780491E-2</v>
      </c>
      <c r="BN9" s="113">
        <v>2.0695933016042418E-3</v>
      </c>
      <c r="BO9" s="113">
        <v>-3.5056056806979556E-3</v>
      </c>
      <c r="BP9" s="113">
        <v>3.6948578751718245E-3</v>
      </c>
      <c r="BQ9" s="113">
        <v>1.670130023901594E-3</v>
      </c>
      <c r="BR9" s="113">
        <v>-4.8284984997856847E-3</v>
      </c>
      <c r="BS9" s="113">
        <v>2.3606887918592559E-4</v>
      </c>
      <c r="BT9" s="113">
        <v>5.3377412377699955E-3</v>
      </c>
      <c r="BU9" s="118">
        <v>-2.6748434729468622E-2</v>
      </c>
      <c r="BW9" s="123">
        <v>5.8045452206307102E-16</v>
      </c>
      <c r="CD9">
        <v>0.233610709592768</v>
      </c>
      <c r="CE9">
        <v>1</v>
      </c>
      <c r="CF9">
        <v>0</v>
      </c>
      <c r="CG9">
        <v>5</v>
      </c>
      <c r="CH9">
        <v>0</v>
      </c>
      <c r="CI9">
        <v>0.90740740740740744</v>
      </c>
      <c r="CJ9">
        <v>1</v>
      </c>
      <c r="CK9">
        <v>1.8518518518518601E-2</v>
      </c>
    </row>
    <row r="10" spans="1:89" x14ac:dyDescent="0.3">
      <c r="A10" s="129">
        <v>1</v>
      </c>
      <c r="B10" s="131">
        <v>1</v>
      </c>
      <c r="C10" s="171">
        <v>65</v>
      </c>
      <c r="D10" s="130">
        <v>8</v>
      </c>
      <c r="E10" s="203">
        <v>0.93700000000000006</v>
      </c>
      <c r="F10" s="130">
        <v>215</v>
      </c>
      <c r="G10" s="130">
        <v>4</v>
      </c>
      <c r="H10" s="130">
        <v>112</v>
      </c>
      <c r="I10" s="130">
        <v>31</v>
      </c>
      <c r="J10" s="130">
        <v>12</v>
      </c>
      <c r="K10" s="130">
        <v>5</v>
      </c>
      <c r="L10" s="204">
        <v>40</v>
      </c>
      <c r="M10" s="171">
        <v>42</v>
      </c>
      <c r="N10" s="172">
        <v>192</v>
      </c>
      <c r="O10" s="170">
        <v>17.100000000000001</v>
      </c>
      <c r="P10" s="130">
        <v>0</v>
      </c>
      <c r="Q10" s="208"/>
      <c r="R10" t="s">
        <v>183</v>
      </c>
      <c r="S10" s="218">
        <v>0.16008137127532229</v>
      </c>
      <c r="T10" s="208"/>
      <c r="U10" t="s">
        <v>197</v>
      </c>
      <c r="V10" s="217">
        <v>0.5</v>
      </c>
      <c r="W10" s="47"/>
      <c r="Y10" s="208"/>
      <c r="Z10" s="208"/>
      <c r="AA10">
        <v>0</v>
      </c>
      <c r="AB10">
        <v>0</v>
      </c>
      <c r="AC10">
        <v>43</v>
      </c>
      <c r="AD10">
        <v>23</v>
      </c>
      <c r="AE10">
        <v>1.607</v>
      </c>
      <c r="AF10">
        <v>123</v>
      </c>
      <c r="AG10">
        <v>1</v>
      </c>
      <c r="AH10">
        <v>72</v>
      </c>
      <c r="AI10">
        <v>45</v>
      </c>
      <c r="AJ10">
        <v>8</v>
      </c>
      <c r="AK10">
        <v>3</v>
      </c>
      <c r="AL10">
        <v>44</v>
      </c>
      <c r="AM10">
        <v>19</v>
      </c>
      <c r="AN10">
        <v>170</v>
      </c>
      <c r="AO10">
        <v>8.1</v>
      </c>
      <c r="AP10" s="117">
        <v>0</v>
      </c>
      <c r="AQ10" s="113">
        <v>1</v>
      </c>
      <c r="AR10" s="118">
        <v>1</v>
      </c>
      <c r="AS10">
        <v>0</v>
      </c>
      <c r="AT10">
        <v>0.6141797556444174</v>
      </c>
      <c r="AU10" s="117">
        <v>0.6141797556444174</v>
      </c>
      <c r="AV10" s="118">
        <v>0.3858202443555826</v>
      </c>
      <c r="AW10" s="117">
        <v>-0.95238370618170332</v>
      </c>
      <c r="AX10" s="118">
        <v>0</v>
      </c>
      <c r="AY10">
        <v>1.5918805833277436</v>
      </c>
      <c r="BA10" s="123">
        <v>0.8438826342753909</v>
      </c>
      <c r="BF10" s="117">
        <v>-6.9138126284383566E-2</v>
      </c>
      <c r="BG10" s="113">
        <v>-2.8841557897155042E-5</v>
      </c>
      <c r="BH10" s="113">
        <v>-9.9043790195822126E-4</v>
      </c>
      <c r="BI10" s="113">
        <v>-2.4203344127560309E-5</v>
      </c>
      <c r="BJ10" s="113">
        <v>5.9867291018193723E-5</v>
      </c>
      <c r="BK10" s="113">
        <v>1.0924345065401427E-3</v>
      </c>
      <c r="BL10" s="113">
        <v>1.0848252621987186E-4</v>
      </c>
      <c r="BM10" s="113">
        <v>1.4416575996403736E-4</v>
      </c>
      <c r="BN10" s="113">
        <v>5.0073581901567519E-5</v>
      </c>
      <c r="BO10" s="113">
        <v>-6.1745685325820737E-5</v>
      </c>
      <c r="BP10" s="113">
        <v>3.8105087756158245E-5</v>
      </c>
      <c r="BQ10" s="113">
        <v>-3.3563533262947608E-4</v>
      </c>
      <c r="BR10" s="113">
        <v>-7.0088532174875699E-6</v>
      </c>
      <c r="BS10" s="113">
        <v>1.3792779277861632E-5</v>
      </c>
      <c r="BT10" s="113">
        <v>4.2848382639592089E-4</v>
      </c>
      <c r="BU10" s="118">
        <v>-2.2096940693457708E-3</v>
      </c>
      <c r="BW10" s="123">
        <v>4.6187508348035553E-17</v>
      </c>
      <c r="CD10">
        <v>0.24309791574654718</v>
      </c>
      <c r="CE10">
        <v>1</v>
      </c>
      <c r="CF10">
        <v>0</v>
      </c>
      <c r="CG10">
        <v>6</v>
      </c>
      <c r="CH10">
        <v>0</v>
      </c>
      <c r="CI10">
        <v>0.88888888888888884</v>
      </c>
      <c r="CJ10">
        <v>1</v>
      </c>
      <c r="CK10">
        <v>1.851851851851849E-2</v>
      </c>
    </row>
    <row r="11" spans="1:89" x14ac:dyDescent="0.3">
      <c r="A11" s="129">
        <v>0</v>
      </c>
      <c r="B11" s="131">
        <v>1</v>
      </c>
      <c r="C11" s="171">
        <v>55</v>
      </c>
      <c r="D11" s="130">
        <v>16</v>
      </c>
      <c r="E11" s="203">
        <v>6.5000000000000002E-2</v>
      </c>
      <c r="F11" s="130">
        <v>154</v>
      </c>
      <c r="G11" s="130">
        <v>3</v>
      </c>
      <c r="H11" s="171">
        <v>75</v>
      </c>
      <c r="I11" s="130">
        <v>42</v>
      </c>
      <c r="J11" s="130">
        <v>13</v>
      </c>
      <c r="K11" s="130">
        <v>2</v>
      </c>
      <c r="L11" s="204">
        <v>34</v>
      </c>
      <c r="M11" s="171">
        <v>34</v>
      </c>
      <c r="N11" s="172">
        <v>165</v>
      </c>
      <c r="O11" s="170">
        <v>9.1999999999999993</v>
      </c>
      <c r="P11" s="130">
        <v>0</v>
      </c>
      <c r="Q11" s="208"/>
      <c r="R11" t="s">
        <v>184</v>
      </c>
      <c r="S11" s="220">
        <v>0.18876715801062549</v>
      </c>
      <c r="T11" s="208"/>
      <c r="U11" s="208"/>
      <c r="V11" s="208"/>
      <c r="W11" s="208"/>
      <c r="X11" s="208"/>
      <c r="Y11" s="208"/>
      <c r="Z11" s="208"/>
      <c r="AA11">
        <v>0</v>
      </c>
      <c r="AB11">
        <v>0</v>
      </c>
      <c r="AC11">
        <v>44</v>
      </c>
      <c r="AD11">
        <v>2</v>
      </c>
      <c r="AE11">
        <v>0.115</v>
      </c>
      <c r="AF11">
        <v>70</v>
      </c>
      <c r="AG11">
        <v>3</v>
      </c>
      <c r="AH11">
        <v>137</v>
      </c>
      <c r="AI11">
        <v>46</v>
      </c>
      <c r="AJ11">
        <v>6</v>
      </c>
      <c r="AK11">
        <v>3</v>
      </c>
      <c r="AL11">
        <v>29</v>
      </c>
      <c r="AM11">
        <v>19</v>
      </c>
      <c r="AN11">
        <v>167</v>
      </c>
      <c r="AO11">
        <v>6.6</v>
      </c>
      <c r="AP11" s="117">
        <v>0</v>
      </c>
      <c r="AQ11" s="113">
        <v>1</v>
      </c>
      <c r="AR11" s="118">
        <v>1</v>
      </c>
      <c r="AS11">
        <v>0</v>
      </c>
      <c r="AT11">
        <v>0.24472149008082875</v>
      </c>
      <c r="AU11" s="117">
        <v>0.24472149008082875</v>
      </c>
      <c r="AV11" s="118">
        <v>0.75527850991917123</v>
      </c>
      <c r="AW11" s="117">
        <v>-0.28066871044514774</v>
      </c>
      <c r="AX11" s="118">
        <v>100</v>
      </c>
      <c r="AY11">
        <v>0.32401489896358693</v>
      </c>
      <c r="BA11" s="123">
        <v>1.6626347023780075E-2</v>
      </c>
      <c r="BF11" s="117">
        <v>-0.29776352357559366</v>
      </c>
      <c r="BG11" s="113">
        <v>3.3280346719300846E-3</v>
      </c>
      <c r="BH11" s="113">
        <v>-6.5193910762267604E-3</v>
      </c>
      <c r="BI11" s="113">
        <v>4.8769842550940598E-4</v>
      </c>
      <c r="BJ11" s="113">
        <v>-1.4839354596299679E-4</v>
      </c>
      <c r="BK11" s="113">
        <v>1.0771543201780759E-2</v>
      </c>
      <c r="BL11" s="113">
        <v>1.4416575996405994E-4</v>
      </c>
      <c r="BM11" s="113">
        <v>2.6249371399114364E-2</v>
      </c>
      <c r="BN11" s="113">
        <v>-4.4001593814154213E-4</v>
      </c>
      <c r="BO11" s="113">
        <v>-7.4470936095451571E-5</v>
      </c>
      <c r="BP11" s="113">
        <v>-3.7752889951178891E-4</v>
      </c>
      <c r="BQ11" s="113">
        <v>-3.5491482758287646E-3</v>
      </c>
      <c r="BR11" s="113">
        <v>5.332613989259121E-4</v>
      </c>
      <c r="BS11" s="113">
        <v>-1.8010432150547504E-4</v>
      </c>
      <c r="BT11" s="113">
        <v>1.3784370517605994E-3</v>
      </c>
      <c r="BU11" s="118">
        <v>-1.9289013596718999E-3</v>
      </c>
      <c r="BW11" s="123">
        <v>-4.9457809577419015E-16</v>
      </c>
      <c r="CD11">
        <v>0.24472149008082875</v>
      </c>
      <c r="CE11">
        <v>1</v>
      </c>
      <c r="CF11">
        <v>0</v>
      </c>
      <c r="CG11">
        <v>7</v>
      </c>
      <c r="CH11">
        <v>0</v>
      </c>
      <c r="CI11">
        <v>0.87037037037037035</v>
      </c>
      <c r="CJ11">
        <v>1</v>
      </c>
      <c r="CK11">
        <v>1.851851851851849E-2</v>
      </c>
    </row>
    <row r="12" spans="1:89" x14ac:dyDescent="0.3">
      <c r="A12" s="129">
        <v>0</v>
      </c>
      <c r="B12" s="131">
        <v>1</v>
      </c>
      <c r="C12" s="171">
        <v>65</v>
      </c>
      <c r="D12" s="130">
        <v>10</v>
      </c>
      <c r="E12" s="203">
        <v>2.1440000000000001</v>
      </c>
      <c r="F12" s="130">
        <v>97</v>
      </c>
      <c r="G12" s="130">
        <v>2</v>
      </c>
      <c r="H12" s="130">
        <v>100</v>
      </c>
      <c r="I12" s="130">
        <v>32</v>
      </c>
      <c r="J12" s="130">
        <v>8</v>
      </c>
      <c r="K12" s="130">
        <v>2</v>
      </c>
      <c r="L12" s="204">
        <v>40</v>
      </c>
      <c r="M12" s="171">
        <v>51</v>
      </c>
      <c r="N12" s="172">
        <v>180</v>
      </c>
      <c r="O12" s="170">
        <v>10.3</v>
      </c>
      <c r="P12" s="130">
        <v>1</v>
      </c>
      <c r="Q12" s="208"/>
      <c r="R12" t="s">
        <v>185</v>
      </c>
      <c r="S12" s="219">
        <v>0.25882447677968901</v>
      </c>
      <c r="T12" s="208"/>
      <c r="U12" s="226" t="s">
        <v>235</v>
      </c>
      <c r="X12" s="208"/>
      <c r="Y12" s="208"/>
      <c r="Z12" s="208"/>
      <c r="AA12">
        <v>0</v>
      </c>
      <c r="AB12">
        <v>0</v>
      </c>
      <c r="AC12">
        <v>44</v>
      </c>
      <c r="AD12">
        <v>3</v>
      </c>
      <c r="AE12">
        <v>1.18</v>
      </c>
      <c r="AF12">
        <v>69</v>
      </c>
      <c r="AG12">
        <v>2</v>
      </c>
      <c r="AH12">
        <v>72</v>
      </c>
      <c r="AI12">
        <v>34</v>
      </c>
      <c r="AJ12">
        <v>6</v>
      </c>
      <c r="AK12">
        <v>2</v>
      </c>
      <c r="AL12">
        <v>47</v>
      </c>
      <c r="AM12">
        <v>20</v>
      </c>
      <c r="AN12">
        <v>183</v>
      </c>
      <c r="AO12">
        <v>8</v>
      </c>
      <c r="AP12" s="117">
        <v>0</v>
      </c>
      <c r="AQ12" s="113">
        <v>1</v>
      </c>
      <c r="AR12" s="118">
        <v>1</v>
      </c>
      <c r="AS12">
        <v>0</v>
      </c>
      <c r="AT12">
        <v>0.66741394304430179</v>
      </c>
      <c r="AU12" s="117">
        <v>0.66741394304430179</v>
      </c>
      <c r="AV12" s="118">
        <v>0.33258605695569821</v>
      </c>
      <c r="AW12" s="117">
        <v>-1.1008566344619317</v>
      </c>
      <c r="AX12" s="118">
        <v>0</v>
      </c>
      <c r="AY12">
        <v>2.006740598669186</v>
      </c>
      <c r="BA12" s="123">
        <v>0.3630627477624675</v>
      </c>
      <c r="BF12" s="117">
        <v>-5.679576943056517E-2</v>
      </c>
      <c r="BG12" s="113">
        <v>4.2783150336893122E-4</v>
      </c>
      <c r="BH12" s="113">
        <v>-7.8717691251326623E-4</v>
      </c>
      <c r="BI12" s="113">
        <v>-7.3478688925266163E-5</v>
      </c>
      <c r="BJ12" s="113">
        <v>1.3757138769449396E-4</v>
      </c>
      <c r="BK12" s="113">
        <v>2.0695933016041711E-3</v>
      </c>
      <c r="BL12" s="113">
        <v>5.0073581901565385E-5</v>
      </c>
      <c r="BM12" s="113">
        <v>-4.4001593814156474E-4</v>
      </c>
      <c r="BN12" s="113">
        <v>1.6590674800814282E-4</v>
      </c>
      <c r="BO12" s="113">
        <v>-4.6667371695410452E-5</v>
      </c>
      <c r="BP12" s="113">
        <v>-5.7300457410209227E-5</v>
      </c>
      <c r="BQ12" s="113">
        <v>-1.4090172863087224E-4</v>
      </c>
      <c r="BR12" s="113">
        <v>-2.3341178383450066E-5</v>
      </c>
      <c r="BS12" s="113">
        <v>4.1572912330974366E-5</v>
      </c>
      <c r="BT12" s="113">
        <v>2.7075069183933484E-4</v>
      </c>
      <c r="BU12" s="118">
        <v>-9.9836659410255609E-4</v>
      </c>
      <c r="BW12" s="123">
        <v>2.6196511371885911E-17</v>
      </c>
      <c r="CD12">
        <v>0.25535738369606553</v>
      </c>
      <c r="CE12">
        <v>1</v>
      </c>
      <c r="CF12">
        <v>0</v>
      </c>
      <c r="CG12">
        <v>8</v>
      </c>
      <c r="CH12">
        <v>0</v>
      </c>
      <c r="CI12">
        <v>0.85185185185185186</v>
      </c>
      <c r="CJ12">
        <v>1</v>
      </c>
      <c r="CK12">
        <v>1.851851851851849E-2</v>
      </c>
    </row>
    <row r="13" spans="1:89" ht="16.2" x14ac:dyDescent="0.3">
      <c r="A13" s="129">
        <v>1</v>
      </c>
      <c r="B13" s="131">
        <v>1</v>
      </c>
      <c r="C13" s="171">
        <v>74</v>
      </c>
      <c r="D13" s="130">
        <v>7</v>
      </c>
      <c r="E13" s="203">
        <v>0.248</v>
      </c>
      <c r="F13" s="130">
        <v>301</v>
      </c>
      <c r="G13" s="130">
        <v>1</v>
      </c>
      <c r="H13" s="130">
        <v>96</v>
      </c>
      <c r="I13" s="130">
        <v>39</v>
      </c>
      <c r="J13" s="130">
        <v>21</v>
      </c>
      <c r="K13" s="130">
        <v>5</v>
      </c>
      <c r="L13" s="204">
        <v>40</v>
      </c>
      <c r="M13" s="171">
        <v>86</v>
      </c>
      <c r="N13" s="172">
        <v>187</v>
      </c>
      <c r="O13" s="170">
        <v>19.3</v>
      </c>
      <c r="P13" s="130">
        <v>1</v>
      </c>
      <c r="Q13" s="208"/>
      <c r="T13" s="208"/>
      <c r="U13" t="s">
        <v>236</v>
      </c>
      <c r="W13" s="108">
        <f>(V6/X6)^2+(1-(V6/X6))^2</f>
        <v>0.53920000000000001</v>
      </c>
      <c r="X13" s="208"/>
      <c r="Y13" s="208"/>
      <c r="Z13" s="208"/>
      <c r="AA13">
        <v>0</v>
      </c>
      <c r="AB13">
        <v>0</v>
      </c>
      <c r="AC13">
        <v>44</v>
      </c>
      <c r="AD13">
        <v>4</v>
      </c>
      <c r="AE13">
        <v>4.5900000000000003E-2</v>
      </c>
      <c r="AF13">
        <v>104</v>
      </c>
      <c r="AG13">
        <v>6</v>
      </c>
      <c r="AH13">
        <v>86</v>
      </c>
      <c r="AI13">
        <v>29</v>
      </c>
      <c r="AJ13">
        <v>2</v>
      </c>
      <c r="AK13">
        <v>2</v>
      </c>
      <c r="AL13">
        <v>36</v>
      </c>
      <c r="AM13">
        <v>21</v>
      </c>
      <c r="AN13">
        <v>168</v>
      </c>
      <c r="AO13">
        <v>6.8</v>
      </c>
      <c r="AP13" s="117">
        <v>1</v>
      </c>
      <c r="AQ13" s="113">
        <v>0</v>
      </c>
      <c r="AR13" s="118">
        <v>1</v>
      </c>
      <c r="AS13">
        <v>1</v>
      </c>
      <c r="AT13">
        <v>0.79601447148574922</v>
      </c>
      <c r="AU13" s="117">
        <v>0.79601447148574922</v>
      </c>
      <c r="AV13" s="118">
        <v>0.20398552851425078</v>
      </c>
      <c r="AW13" s="117">
        <v>-0.22813791304453401</v>
      </c>
      <c r="AX13" s="118">
        <v>100</v>
      </c>
      <c r="AY13">
        <v>0.25625856792969454</v>
      </c>
      <c r="BA13" s="123">
        <v>8.1988382718485749E-3</v>
      </c>
      <c r="BF13" s="117">
        <v>-1.4804665626299675E-2</v>
      </c>
      <c r="BG13" s="113">
        <v>1.1198250110559256E-3</v>
      </c>
      <c r="BH13" s="113">
        <v>7.1292362222398226E-3</v>
      </c>
      <c r="BI13" s="113">
        <v>-3.0598197503956399E-4</v>
      </c>
      <c r="BJ13" s="113">
        <v>-7.7405362761288736E-5</v>
      </c>
      <c r="BK13" s="113">
        <v>-3.5056056806980641E-3</v>
      </c>
      <c r="BL13" s="113">
        <v>-6.174568532582483E-5</v>
      </c>
      <c r="BM13" s="113">
        <v>-7.4470936095488556E-5</v>
      </c>
      <c r="BN13" s="113">
        <v>-4.6667371695419973E-5</v>
      </c>
      <c r="BO13" s="113">
        <v>1.2924597315268566E-3</v>
      </c>
      <c r="BP13" s="113">
        <v>-1.174502873804406E-3</v>
      </c>
      <c r="BQ13" s="113">
        <v>-2.2776823607921406E-3</v>
      </c>
      <c r="BR13" s="113">
        <v>4.0328921378064086E-5</v>
      </c>
      <c r="BS13" s="113">
        <v>-1.2843039341231835E-5</v>
      </c>
      <c r="BT13" s="113">
        <v>-8.4376371458655102E-5</v>
      </c>
      <c r="BU13" s="118">
        <v>2.4518338123810145E-3</v>
      </c>
      <c r="BW13" s="123">
        <v>-1.2233989876280849E-17</v>
      </c>
      <c r="CD13">
        <v>0.26085552239859489</v>
      </c>
      <c r="CE13">
        <v>1</v>
      </c>
      <c r="CF13">
        <v>0</v>
      </c>
      <c r="CG13">
        <v>9</v>
      </c>
      <c r="CH13">
        <v>0</v>
      </c>
      <c r="CI13">
        <v>0.83333333333333337</v>
      </c>
      <c r="CJ13">
        <v>1</v>
      </c>
      <c r="CK13">
        <v>1.851851851851849E-2</v>
      </c>
    </row>
    <row r="14" spans="1:89" x14ac:dyDescent="0.3">
      <c r="A14" s="129">
        <v>0</v>
      </c>
      <c r="B14" s="131">
        <v>0</v>
      </c>
      <c r="C14" s="171">
        <v>43</v>
      </c>
      <c r="D14" s="130">
        <v>23</v>
      </c>
      <c r="E14" s="203">
        <v>1.607</v>
      </c>
      <c r="F14" s="130">
        <v>123</v>
      </c>
      <c r="G14" s="130">
        <v>1</v>
      </c>
      <c r="H14" s="130">
        <v>72</v>
      </c>
      <c r="I14" s="130">
        <v>45</v>
      </c>
      <c r="J14" s="130">
        <v>8</v>
      </c>
      <c r="K14" s="130">
        <v>3</v>
      </c>
      <c r="L14" s="204">
        <v>44</v>
      </c>
      <c r="M14" s="171">
        <v>19</v>
      </c>
      <c r="N14" s="172">
        <v>170</v>
      </c>
      <c r="O14" s="170">
        <v>8.1</v>
      </c>
      <c r="P14" s="130">
        <v>0</v>
      </c>
      <c r="Q14" s="208"/>
      <c r="R14" t="s">
        <v>186</v>
      </c>
      <c r="S14" s="218">
        <v>158.88871827230619</v>
      </c>
      <c r="T14" s="208"/>
      <c r="U14" t="s">
        <v>237</v>
      </c>
      <c r="W14">
        <f>0.5+(0.25*0.5)</f>
        <v>0.625</v>
      </c>
      <c r="X14" s="208"/>
      <c r="Y14" s="208"/>
      <c r="Z14" s="208"/>
      <c r="AA14">
        <v>0</v>
      </c>
      <c r="AB14">
        <v>0</v>
      </c>
      <c r="AC14">
        <v>44</v>
      </c>
      <c r="AD14">
        <v>10</v>
      </c>
      <c r="AE14">
        <v>0.19600000000000001</v>
      </c>
      <c r="AF14">
        <v>49</v>
      </c>
      <c r="AG14">
        <v>3</v>
      </c>
      <c r="AH14">
        <v>111</v>
      </c>
      <c r="AI14">
        <v>33</v>
      </c>
      <c r="AJ14">
        <v>12</v>
      </c>
      <c r="AK14">
        <v>2</v>
      </c>
      <c r="AL14">
        <v>40</v>
      </c>
      <c r="AM14">
        <v>15</v>
      </c>
      <c r="AN14">
        <v>189</v>
      </c>
      <c r="AO14">
        <v>9.5</v>
      </c>
      <c r="AP14" s="117">
        <v>1</v>
      </c>
      <c r="AQ14" s="113">
        <v>0</v>
      </c>
      <c r="AR14" s="118">
        <v>1</v>
      </c>
      <c r="AS14">
        <v>1</v>
      </c>
      <c r="AT14">
        <v>0.82108847224160819</v>
      </c>
      <c r="AU14" s="117">
        <v>0.82108847224160819</v>
      </c>
      <c r="AV14" s="118">
        <v>0.17891152775839181</v>
      </c>
      <c r="AW14" s="117">
        <v>-0.19712441377453563</v>
      </c>
      <c r="AX14" s="118">
        <v>100</v>
      </c>
      <c r="AY14">
        <v>0.21789555426342225</v>
      </c>
      <c r="BA14" s="123">
        <v>-9.9078449098098445E-2</v>
      </c>
      <c r="BF14" s="117">
        <v>3.2141298693652016E-2</v>
      </c>
      <c r="BG14" s="113">
        <v>-1.3628997685344417E-3</v>
      </c>
      <c r="BH14" s="113">
        <v>-1.6587628887688308E-2</v>
      </c>
      <c r="BI14" s="113">
        <v>6.6242151670783077E-4</v>
      </c>
      <c r="BJ14" s="113">
        <v>-1.7445814582409233E-4</v>
      </c>
      <c r="BK14" s="113">
        <v>3.6948578751719269E-3</v>
      </c>
      <c r="BL14" s="113">
        <v>3.8105087756158258E-5</v>
      </c>
      <c r="BM14" s="113">
        <v>-3.7752889951177927E-4</v>
      </c>
      <c r="BN14" s="113">
        <v>-5.7300457410199137E-5</v>
      </c>
      <c r="BO14" s="113">
        <v>-1.1745028738044045E-3</v>
      </c>
      <c r="BP14" s="113">
        <v>4.9346025097432083E-3</v>
      </c>
      <c r="BQ14" s="113">
        <v>2.3172805999092877E-3</v>
      </c>
      <c r="BR14" s="113">
        <v>2.7373713942922671E-4</v>
      </c>
      <c r="BS14" s="113">
        <v>1.6085751986338602E-5</v>
      </c>
      <c r="BT14" s="113">
        <v>-1.6382109354321221E-4</v>
      </c>
      <c r="BU14" s="118">
        <v>-4.5831140932741888E-3</v>
      </c>
      <c r="BW14" s="123">
        <v>-8.0133430205876481E-17</v>
      </c>
      <c r="CD14">
        <v>0.27645536017369493</v>
      </c>
      <c r="CE14">
        <v>1</v>
      </c>
      <c r="CF14">
        <v>0</v>
      </c>
      <c r="CG14">
        <v>10</v>
      </c>
      <c r="CH14">
        <v>0</v>
      </c>
      <c r="CI14">
        <v>0.81481481481481488</v>
      </c>
      <c r="CJ14">
        <v>1</v>
      </c>
      <c r="CK14">
        <v>0</v>
      </c>
    </row>
    <row r="15" spans="1:89" x14ac:dyDescent="0.3">
      <c r="A15" s="129">
        <v>0</v>
      </c>
      <c r="B15" s="131">
        <v>0</v>
      </c>
      <c r="C15" s="171">
        <v>78</v>
      </c>
      <c r="D15" s="130">
        <v>3</v>
      </c>
      <c r="E15" s="203">
        <v>1.6240000000000001</v>
      </c>
      <c r="F15" s="130">
        <v>148</v>
      </c>
      <c r="G15" s="130">
        <v>5</v>
      </c>
      <c r="H15" s="130">
        <v>73</v>
      </c>
      <c r="I15" s="130">
        <v>39</v>
      </c>
      <c r="J15" s="130">
        <v>11</v>
      </c>
      <c r="K15" s="130">
        <v>4</v>
      </c>
      <c r="L15" s="204">
        <v>36</v>
      </c>
      <c r="M15" s="171">
        <v>59</v>
      </c>
      <c r="N15" s="172">
        <v>175</v>
      </c>
      <c r="O15" s="170">
        <v>9.1</v>
      </c>
      <c r="P15" s="130">
        <v>1</v>
      </c>
      <c r="Q15" s="208"/>
      <c r="R15" t="s">
        <v>105</v>
      </c>
      <c r="S15" s="123">
        <v>148</v>
      </c>
      <c r="T15" s="208"/>
      <c r="U15" s="208"/>
      <c r="V15" s="208"/>
      <c r="W15" s="208"/>
      <c r="X15" s="208"/>
      <c r="Y15" s="208"/>
      <c r="Z15" s="208"/>
      <c r="AA15">
        <v>0</v>
      </c>
      <c r="AB15">
        <v>0</v>
      </c>
      <c r="AC15">
        <v>44</v>
      </c>
      <c r="AD15">
        <v>14</v>
      </c>
      <c r="AE15">
        <v>1.2270000000000001</v>
      </c>
      <c r="AF15">
        <v>100</v>
      </c>
      <c r="AG15">
        <v>5</v>
      </c>
      <c r="AH15">
        <v>98</v>
      </c>
      <c r="AI15">
        <v>37</v>
      </c>
      <c r="AJ15">
        <v>10</v>
      </c>
      <c r="AK15">
        <v>4</v>
      </c>
      <c r="AL15">
        <v>41</v>
      </c>
      <c r="AM15">
        <v>20</v>
      </c>
      <c r="AN15">
        <v>180</v>
      </c>
      <c r="AO15">
        <v>9.1</v>
      </c>
      <c r="AP15" s="117">
        <v>1</v>
      </c>
      <c r="AQ15" s="113">
        <v>0</v>
      </c>
      <c r="AR15" s="118">
        <v>1</v>
      </c>
      <c r="AS15">
        <v>1</v>
      </c>
      <c r="AT15">
        <v>0.92271828410664436</v>
      </c>
      <c r="AU15" s="117">
        <v>0.92271828410664436</v>
      </c>
      <c r="AV15" s="118">
        <v>7.728171589335564E-2</v>
      </c>
      <c r="AW15" s="117">
        <v>-8.0431308720278927E-2</v>
      </c>
      <c r="AX15" s="118">
        <v>100</v>
      </c>
      <c r="AY15">
        <v>8.3754399608736596E-2</v>
      </c>
      <c r="BA15" s="123">
        <v>0.1205245419837505</v>
      </c>
      <c r="BF15" s="117">
        <v>8.104208815348736E-2</v>
      </c>
      <c r="BG15" s="113">
        <v>-1.5894947508175823E-3</v>
      </c>
      <c r="BH15" s="113">
        <v>2.4126106682136238E-2</v>
      </c>
      <c r="BI15" s="113">
        <v>1.1321070844148634E-3</v>
      </c>
      <c r="BJ15" s="113">
        <v>-1.2467045535678205E-4</v>
      </c>
      <c r="BK15" s="113">
        <v>1.6701300239017119E-3</v>
      </c>
      <c r="BL15" s="113">
        <v>-3.3563533262947771E-4</v>
      </c>
      <c r="BM15" s="113">
        <v>-3.5491482758286631E-3</v>
      </c>
      <c r="BN15" s="113">
        <v>-1.4090172863085918E-4</v>
      </c>
      <c r="BO15" s="113">
        <v>-2.2776823607921297E-3</v>
      </c>
      <c r="BP15" s="113">
        <v>2.3172805999092795E-3</v>
      </c>
      <c r="BQ15" s="113">
        <v>3.7646506727547872E-2</v>
      </c>
      <c r="BR15" s="113">
        <v>-1.6449125815207595E-4</v>
      </c>
      <c r="BS15" s="113">
        <v>-1.7576915364261137E-4</v>
      </c>
      <c r="BT15" s="113">
        <v>-7.453123595687123E-4</v>
      </c>
      <c r="BU15" s="118">
        <v>1.590349952151252E-3</v>
      </c>
      <c r="BW15" s="123">
        <v>-4.4268050383764228E-16</v>
      </c>
      <c r="CD15">
        <v>0.27668624367926997</v>
      </c>
      <c r="CE15">
        <v>0</v>
      </c>
      <c r="CF15">
        <v>1</v>
      </c>
      <c r="CG15">
        <v>10</v>
      </c>
      <c r="CH15">
        <v>1</v>
      </c>
      <c r="CI15">
        <v>0.81481481481481488</v>
      </c>
      <c r="CJ15">
        <v>0.98958333333333337</v>
      </c>
      <c r="CK15">
        <v>1.8325617283950699E-2</v>
      </c>
    </row>
    <row r="16" spans="1:89" x14ac:dyDescent="0.3">
      <c r="A16" s="129">
        <v>1</v>
      </c>
      <c r="B16" s="131">
        <v>1</v>
      </c>
      <c r="C16" s="171">
        <v>67</v>
      </c>
      <c r="D16" s="130">
        <v>9</v>
      </c>
      <c r="E16" s="203">
        <v>0.05</v>
      </c>
      <c r="F16" s="130">
        <v>228</v>
      </c>
      <c r="G16" s="130">
        <v>4</v>
      </c>
      <c r="H16" s="130">
        <v>86</v>
      </c>
      <c r="I16" s="130">
        <v>31</v>
      </c>
      <c r="J16" s="130">
        <v>13</v>
      </c>
      <c r="K16" s="130">
        <v>1</v>
      </c>
      <c r="L16" s="204">
        <v>38</v>
      </c>
      <c r="M16" s="171">
        <v>70</v>
      </c>
      <c r="N16" s="172">
        <v>181</v>
      </c>
      <c r="O16" s="170">
        <v>15.7</v>
      </c>
      <c r="P16" s="130">
        <v>0</v>
      </c>
      <c r="Q16" s="208"/>
      <c r="R16" t="s">
        <v>164</v>
      </c>
      <c r="S16" s="220">
        <v>0.25573954919868536</v>
      </c>
      <c r="T16" s="208"/>
      <c r="U16" s="208"/>
      <c r="V16" s="208"/>
      <c r="W16" s="208"/>
      <c r="X16" s="208"/>
      <c r="Y16" s="208"/>
      <c r="Z16" s="208"/>
      <c r="AA16">
        <v>0</v>
      </c>
      <c r="AB16">
        <v>0</v>
      </c>
      <c r="AC16">
        <v>46</v>
      </c>
      <c r="AD16">
        <v>3</v>
      </c>
      <c r="AE16">
        <v>2.6259999999999999</v>
      </c>
      <c r="AF16">
        <v>43</v>
      </c>
      <c r="AG16">
        <v>2</v>
      </c>
      <c r="AH16">
        <v>74</v>
      </c>
      <c r="AI16">
        <v>50</v>
      </c>
      <c r="AJ16">
        <v>4</v>
      </c>
      <c r="AK16">
        <v>4</v>
      </c>
      <c r="AL16">
        <v>50</v>
      </c>
      <c r="AM16">
        <v>21</v>
      </c>
      <c r="AN16">
        <v>180</v>
      </c>
      <c r="AO16">
        <v>7.7</v>
      </c>
      <c r="AP16" s="117">
        <v>0</v>
      </c>
      <c r="AQ16" s="113">
        <v>1</v>
      </c>
      <c r="AR16" s="118">
        <v>1</v>
      </c>
      <c r="AS16">
        <v>0</v>
      </c>
      <c r="AT16">
        <v>0.30991338541742119</v>
      </c>
      <c r="AU16" s="117">
        <v>0.30991338541742119</v>
      </c>
      <c r="AV16" s="118">
        <v>0.69008661458257881</v>
      </c>
      <c r="AW16" s="117">
        <v>-0.37093816088831089</v>
      </c>
      <c r="AX16" s="118">
        <v>100</v>
      </c>
      <c r="AY16">
        <v>0.44909345996354721</v>
      </c>
      <c r="BA16" s="123">
        <v>-0.15751484639732394</v>
      </c>
      <c r="BF16" s="117">
        <v>-3.4971166771177627E-2</v>
      </c>
      <c r="BG16" s="113">
        <v>-1.6551122358076549E-3</v>
      </c>
      <c r="BH16" s="113">
        <v>-1.8404409732592562E-3</v>
      </c>
      <c r="BI16" s="113">
        <v>1.2885337355051824E-4</v>
      </c>
      <c r="BJ16" s="113">
        <v>-1.6437250839592766E-3</v>
      </c>
      <c r="BK16" s="113">
        <v>-4.8284984997859657E-3</v>
      </c>
      <c r="BL16" s="113">
        <v>-7.0088532175049798E-6</v>
      </c>
      <c r="BM16" s="113">
        <v>5.3326139892584E-4</v>
      </c>
      <c r="BN16" s="113">
        <v>-2.3341178383460556E-5</v>
      </c>
      <c r="BO16" s="113">
        <v>4.0328921378084401E-5</v>
      </c>
      <c r="BP16" s="113">
        <v>2.737371394292067E-4</v>
      </c>
      <c r="BQ16" s="113">
        <v>-1.6449125815212574E-4</v>
      </c>
      <c r="BR16" s="113">
        <v>2.3720577337367063E-3</v>
      </c>
      <c r="BS16" s="113">
        <v>4.5391327074597013E-5</v>
      </c>
      <c r="BT16" s="113">
        <v>-2.5557917209506902E-4</v>
      </c>
      <c r="BU16" s="118">
        <v>-1.4701867061624671E-4</v>
      </c>
      <c r="BW16" s="123">
        <v>-2.3772599460061516E-16</v>
      </c>
      <c r="CD16">
        <v>0.28297393979730345</v>
      </c>
      <c r="CE16">
        <v>1</v>
      </c>
      <c r="CF16">
        <v>0</v>
      </c>
      <c r="CG16">
        <v>11</v>
      </c>
      <c r="CH16">
        <v>1</v>
      </c>
      <c r="CI16">
        <v>0.79629629629629628</v>
      </c>
      <c r="CJ16">
        <v>0.98958333333333337</v>
      </c>
      <c r="CK16">
        <v>1.8325617283950591E-2</v>
      </c>
    </row>
    <row r="17" spans="1:89" x14ac:dyDescent="0.3">
      <c r="A17" s="129">
        <v>1</v>
      </c>
      <c r="B17" s="131">
        <v>1</v>
      </c>
      <c r="C17" s="171">
        <v>62</v>
      </c>
      <c r="D17" s="130">
        <v>16</v>
      </c>
      <c r="E17" s="203">
        <v>0.58799999999999997</v>
      </c>
      <c r="F17" s="130">
        <v>136</v>
      </c>
      <c r="G17" s="130">
        <v>4</v>
      </c>
      <c r="H17" s="130">
        <v>121</v>
      </c>
      <c r="I17" s="130">
        <v>41</v>
      </c>
      <c r="J17" s="130">
        <v>10</v>
      </c>
      <c r="K17" s="130">
        <v>3</v>
      </c>
      <c r="L17" s="204">
        <v>41</v>
      </c>
      <c r="M17" s="171">
        <v>44</v>
      </c>
      <c r="N17" s="172">
        <v>167</v>
      </c>
      <c r="O17" s="170">
        <v>9.8000000000000007</v>
      </c>
      <c r="P17" s="130">
        <v>1</v>
      </c>
      <c r="Q17" s="208"/>
      <c r="R17" t="s">
        <v>182</v>
      </c>
      <c r="S17" s="123">
        <v>0.05</v>
      </c>
      <c r="T17" s="208"/>
      <c r="U17" s="208"/>
      <c r="V17" s="208"/>
      <c r="W17" s="208"/>
      <c r="X17" s="208"/>
      <c r="Y17" s="208"/>
      <c r="Z17" s="208"/>
      <c r="AA17">
        <v>0</v>
      </c>
      <c r="AB17">
        <v>0</v>
      </c>
      <c r="AC17">
        <v>46</v>
      </c>
      <c r="AD17">
        <v>7</v>
      </c>
      <c r="AE17">
        <v>1.9630000000000001</v>
      </c>
      <c r="AF17">
        <v>113</v>
      </c>
      <c r="AG17">
        <v>4</v>
      </c>
      <c r="AH17">
        <v>85</v>
      </c>
      <c r="AI17">
        <v>28</v>
      </c>
      <c r="AJ17">
        <v>10</v>
      </c>
      <c r="AK17">
        <v>1</v>
      </c>
      <c r="AL17">
        <v>39</v>
      </c>
      <c r="AM17">
        <v>22</v>
      </c>
      <c r="AN17">
        <v>181</v>
      </c>
      <c r="AO17">
        <v>9.6999999999999993</v>
      </c>
      <c r="AP17" s="117">
        <v>1</v>
      </c>
      <c r="AQ17" s="113">
        <v>0</v>
      </c>
      <c r="AR17" s="118">
        <v>1</v>
      </c>
      <c r="AS17">
        <v>1</v>
      </c>
      <c r="AT17">
        <v>0.97924574994707869</v>
      </c>
      <c r="AU17" s="117">
        <v>0.97924574994707869</v>
      </c>
      <c r="AV17" s="118">
        <v>2.0754250052921308E-2</v>
      </c>
      <c r="AW17" s="117">
        <v>-2.0972646555822799E-2</v>
      </c>
      <c r="AX17" s="118">
        <v>100</v>
      </c>
      <c r="AY17">
        <v>2.1194118079187915E-2</v>
      </c>
      <c r="BA17" s="123">
        <v>-2.6513388344143348E-2</v>
      </c>
      <c r="BF17" s="117">
        <v>-5.3909447290594378E-3</v>
      </c>
      <c r="BG17" s="113">
        <v>-7.4298576747053259E-4</v>
      </c>
      <c r="BH17" s="113">
        <v>-1.3214526153384628E-3</v>
      </c>
      <c r="BI17" s="113">
        <v>-2.4243518262499024E-4</v>
      </c>
      <c r="BJ17" s="113">
        <v>-1.2992585466377175E-5</v>
      </c>
      <c r="BK17" s="113">
        <v>2.3606887918596516E-4</v>
      </c>
      <c r="BL17" s="113">
        <v>1.3792779277865367E-5</v>
      </c>
      <c r="BM17" s="113">
        <v>-1.8010432150546317E-4</v>
      </c>
      <c r="BN17" s="113">
        <v>4.1572912330976067E-5</v>
      </c>
      <c r="BO17" s="113">
        <v>-1.2843039341230896E-5</v>
      </c>
      <c r="BP17" s="113">
        <v>1.6085751986335105E-5</v>
      </c>
      <c r="BQ17" s="113">
        <v>-1.7576915364262346E-4</v>
      </c>
      <c r="BR17" s="113">
        <v>4.5391327074590339E-5</v>
      </c>
      <c r="BS17" s="113">
        <v>2.034724995721746E-4</v>
      </c>
      <c r="BT17" s="113">
        <v>3.8466176975583223E-5</v>
      </c>
      <c r="BU17" s="118">
        <v>-1.182720037529766E-4</v>
      </c>
      <c r="BW17" s="123">
        <v>-1.5121784019491783E-17</v>
      </c>
      <c r="CD17">
        <v>0.28674094874179507</v>
      </c>
      <c r="CE17">
        <v>1</v>
      </c>
      <c r="CF17">
        <v>0</v>
      </c>
      <c r="CG17">
        <v>12</v>
      </c>
      <c r="CH17">
        <v>1</v>
      </c>
      <c r="CI17">
        <v>0.77777777777777779</v>
      </c>
      <c r="CJ17">
        <v>0.98958333333333337</v>
      </c>
      <c r="CK17">
        <v>1.8325617283950591E-2</v>
      </c>
    </row>
    <row r="18" spans="1:89" x14ac:dyDescent="0.3">
      <c r="A18" s="129">
        <v>1</v>
      </c>
      <c r="B18" s="131">
        <v>1</v>
      </c>
      <c r="C18" s="171">
        <v>99</v>
      </c>
      <c r="D18" s="130">
        <v>9</v>
      </c>
      <c r="E18" s="203">
        <v>1.76</v>
      </c>
      <c r="F18" s="171">
        <v>369</v>
      </c>
      <c r="G18" s="130">
        <v>4</v>
      </c>
      <c r="H18" s="130">
        <v>85</v>
      </c>
      <c r="I18" s="130">
        <v>38</v>
      </c>
      <c r="J18" s="130">
        <v>12</v>
      </c>
      <c r="K18" s="130">
        <v>2</v>
      </c>
      <c r="L18" s="204">
        <v>38</v>
      </c>
      <c r="M18" s="171">
        <v>68</v>
      </c>
      <c r="N18" s="172">
        <v>170</v>
      </c>
      <c r="O18" s="170">
        <v>19.5</v>
      </c>
      <c r="P18" s="130">
        <v>0</v>
      </c>
      <c r="Q18" s="208"/>
      <c r="R18" t="s">
        <v>165</v>
      </c>
      <c r="S18" s="127" t="s">
        <v>234</v>
      </c>
      <c r="T18" s="208"/>
      <c r="U18" s="208"/>
      <c r="V18" s="208"/>
      <c r="W18" s="208"/>
      <c r="X18" s="208"/>
      <c r="Y18" s="208"/>
      <c r="Z18" s="208"/>
      <c r="AA18">
        <v>0</v>
      </c>
      <c r="AB18">
        <v>0</v>
      </c>
      <c r="AC18">
        <v>46</v>
      </c>
      <c r="AD18">
        <v>17</v>
      </c>
      <c r="AE18">
        <v>1.4810000000000001</v>
      </c>
      <c r="AF18">
        <v>126</v>
      </c>
      <c r="AG18">
        <v>3</v>
      </c>
      <c r="AH18">
        <v>97</v>
      </c>
      <c r="AI18">
        <v>40</v>
      </c>
      <c r="AJ18">
        <v>1</v>
      </c>
      <c r="AK18">
        <v>6</v>
      </c>
      <c r="AL18">
        <v>47</v>
      </c>
      <c r="AM18">
        <v>24</v>
      </c>
      <c r="AN18">
        <v>165</v>
      </c>
      <c r="AO18">
        <v>7.8</v>
      </c>
      <c r="AP18" s="117">
        <v>0</v>
      </c>
      <c r="AQ18" s="113">
        <v>1</v>
      </c>
      <c r="AR18" s="118">
        <v>1</v>
      </c>
      <c r="AS18">
        <v>0</v>
      </c>
      <c r="AT18">
        <v>0.48454821522117991</v>
      </c>
      <c r="AU18" s="117">
        <v>0.48454821522117991</v>
      </c>
      <c r="AV18" s="118">
        <v>0.51545178477882003</v>
      </c>
      <c r="AW18" s="117">
        <v>-0.66271151088133784</v>
      </c>
      <c r="AX18" s="118">
        <v>100</v>
      </c>
      <c r="AY18">
        <v>0.94004566388124777</v>
      </c>
      <c r="BA18" s="123">
        <v>8.7472614118823087E-3</v>
      </c>
      <c r="BF18" s="117">
        <v>-0.44664666453852725</v>
      </c>
      <c r="BG18" s="113">
        <v>-2.9509408242392384E-4</v>
      </c>
      <c r="BH18" s="113">
        <v>-1.4629665559962451E-3</v>
      </c>
      <c r="BI18" s="113">
        <v>5.578337674331297E-5</v>
      </c>
      <c r="BJ18" s="113">
        <v>6.4573803317098568E-4</v>
      </c>
      <c r="BK18" s="113">
        <v>5.3377412377698221E-3</v>
      </c>
      <c r="BL18" s="113">
        <v>4.2848382639591943E-4</v>
      </c>
      <c r="BM18" s="113">
        <v>1.3784370517604739E-3</v>
      </c>
      <c r="BN18" s="113">
        <v>2.7075069183934514E-4</v>
      </c>
      <c r="BO18" s="113">
        <v>-8.4376371458615759E-5</v>
      </c>
      <c r="BP18" s="113">
        <v>-1.6382109354322674E-4</v>
      </c>
      <c r="BQ18" s="113">
        <v>-7.4531235956872466E-4</v>
      </c>
      <c r="BR18" s="113">
        <v>-2.555791720949594E-4</v>
      </c>
      <c r="BS18" s="113">
        <v>3.8466176975559601E-5</v>
      </c>
      <c r="BT18" s="113">
        <v>2.6444222530936784E-3</v>
      </c>
      <c r="BU18" s="118">
        <v>-1.0129200808741606E-2</v>
      </c>
      <c r="BW18" s="123">
        <v>1.8670858941423418E-16</v>
      </c>
      <c r="CD18">
        <v>0.29857158041138748</v>
      </c>
      <c r="CE18">
        <v>1</v>
      </c>
      <c r="CF18">
        <v>0</v>
      </c>
      <c r="CG18">
        <v>13</v>
      </c>
      <c r="CH18">
        <v>1</v>
      </c>
      <c r="CI18">
        <v>0.7592592592592593</v>
      </c>
      <c r="CJ18">
        <v>0.98958333333333337</v>
      </c>
      <c r="CK18">
        <v>1.8325617283950699E-2</v>
      </c>
    </row>
    <row r="19" spans="1:89" ht="15" thickBot="1" x14ac:dyDescent="0.35">
      <c r="A19" s="129">
        <v>1</v>
      </c>
      <c r="B19" s="131">
        <v>1</v>
      </c>
      <c r="C19" s="171">
        <v>67</v>
      </c>
      <c r="D19" s="130">
        <v>8</v>
      </c>
      <c r="E19" s="203">
        <v>4.4999999999999998E-2</v>
      </c>
      <c r="F19" s="130">
        <v>187</v>
      </c>
      <c r="G19" s="130">
        <v>0</v>
      </c>
      <c r="H19" s="130">
        <v>73</v>
      </c>
      <c r="I19" s="130">
        <v>29</v>
      </c>
      <c r="J19" s="130">
        <v>13</v>
      </c>
      <c r="K19" s="130">
        <v>1</v>
      </c>
      <c r="L19" s="204">
        <v>41</v>
      </c>
      <c r="M19" s="171">
        <v>45</v>
      </c>
      <c r="N19" s="172">
        <v>192</v>
      </c>
      <c r="O19" s="170">
        <v>16.2</v>
      </c>
      <c r="P19" s="130">
        <v>1</v>
      </c>
      <c r="Q19" s="208"/>
      <c r="R19" s="208"/>
      <c r="S19" s="208"/>
      <c r="T19" s="208"/>
      <c r="U19" s="208"/>
      <c r="V19" s="208"/>
      <c r="W19" s="208"/>
      <c r="X19" s="208"/>
      <c r="Y19" s="208"/>
      <c r="Z19" s="208"/>
      <c r="AA19">
        <v>0</v>
      </c>
      <c r="AB19">
        <v>0</v>
      </c>
      <c r="AC19">
        <v>48</v>
      </c>
      <c r="AD19">
        <v>2</v>
      </c>
      <c r="AE19">
        <v>1.7999999999999999E-2</v>
      </c>
      <c r="AF19">
        <v>77</v>
      </c>
      <c r="AG19">
        <v>2</v>
      </c>
      <c r="AH19">
        <v>150</v>
      </c>
      <c r="AI19">
        <v>28</v>
      </c>
      <c r="AJ19">
        <v>1</v>
      </c>
      <c r="AK19">
        <v>6</v>
      </c>
      <c r="AL19">
        <v>30</v>
      </c>
      <c r="AM19">
        <v>24</v>
      </c>
      <c r="AN19">
        <v>160</v>
      </c>
      <c r="AO19">
        <v>5.9</v>
      </c>
      <c r="AP19" s="117">
        <v>0</v>
      </c>
      <c r="AQ19" s="113">
        <v>1</v>
      </c>
      <c r="AR19" s="118">
        <v>1</v>
      </c>
      <c r="AS19">
        <v>0</v>
      </c>
      <c r="AT19">
        <v>0.29857158041138748</v>
      </c>
      <c r="AU19" s="117">
        <v>0.29857158041138748</v>
      </c>
      <c r="AV19" s="118">
        <v>0.70142841958861246</v>
      </c>
      <c r="AW19" s="117">
        <v>-0.35463642372135412</v>
      </c>
      <c r="AX19" s="118">
        <v>100</v>
      </c>
      <c r="AY19">
        <v>0.42566222307687451</v>
      </c>
      <c r="BA19" s="123">
        <v>8.9021392725017731E-2</v>
      </c>
      <c r="BF19" s="119">
        <v>1.6451862421493064</v>
      </c>
      <c r="BG19" s="120">
        <v>-9.5173759881866955E-3</v>
      </c>
      <c r="BH19" s="120">
        <v>1.9265548388237706E-2</v>
      </c>
      <c r="BI19" s="120">
        <v>-1.9376217878397087E-3</v>
      </c>
      <c r="BJ19" s="120">
        <v>-9.1177780982867147E-4</v>
      </c>
      <c r="BK19" s="120">
        <v>-2.6748434729468126E-2</v>
      </c>
      <c r="BL19" s="120">
        <v>-2.209694069345743E-3</v>
      </c>
      <c r="BM19" s="120">
        <v>-1.9289013596713105E-3</v>
      </c>
      <c r="BN19" s="120">
        <v>-9.9836659410260141E-4</v>
      </c>
      <c r="BO19" s="120">
        <v>2.4518338123809104E-3</v>
      </c>
      <c r="BP19" s="120">
        <v>-4.5831140932741949E-3</v>
      </c>
      <c r="BQ19" s="120">
        <v>1.5903499521511676E-3</v>
      </c>
      <c r="BR19" s="120">
        <v>-1.4701867061671974E-4</v>
      </c>
      <c r="BS19" s="120">
        <v>-1.1827200375288827E-4</v>
      </c>
      <c r="BT19" s="120">
        <v>-1.0129200808741478E-2</v>
      </c>
      <c r="BU19" s="121">
        <v>5.974944727967324E-2</v>
      </c>
      <c r="BW19" s="124">
        <v>-8.4854900992048769E-16</v>
      </c>
      <c r="CD19">
        <v>0.30911331039359385</v>
      </c>
      <c r="CE19">
        <v>1</v>
      </c>
      <c r="CF19">
        <v>0</v>
      </c>
      <c r="CG19">
        <v>14</v>
      </c>
      <c r="CH19">
        <v>1</v>
      </c>
      <c r="CI19">
        <v>0.7407407407407407</v>
      </c>
      <c r="CJ19">
        <v>0.98958333333333337</v>
      </c>
      <c r="CK19">
        <v>1.8325617283950591E-2</v>
      </c>
    </row>
    <row r="20" spans="1:89" ht="15" thickTop="1" x14ac:dyDescent="0.3">
      <c r="A20" s="129">
        <v>0</v>
      </c>
      <c r="B20" s="131">
        <v>0</v>
      </c>
      <c r="C20" s="171">
        <v>51</v>
      </c>
      <c r="D20" s="130">
        <v>12</v>
      </c>
      <c r="E20" s="203">
        <v>1</v>
      </c>
      <c r="F20" s="130">
        <v>66</v>
      </c>
      <c r="G20" s="130">
        <v>3</v>
      </c>
      <c r="H20" s="130">
        <v>90</v>
      </c>
      <c r="I20" s="130">
        <v>34</v>
      </c>
      <c r="J20" s="130">
        <v>6</v>
      </c>
      <c r="K20" s="130">
        <v>2</v>
      </c>
      <c r="L20" s="204">
        <v>40</v>
      </c>
      <c r="M20" s="171">
        <v>25</v>
      </c>
      <c r="N20" s="172">
        <v>184</v>
      </c>
      <c r="O20" s="170">
        <v>8</v>
      </c>
      <c r="P20" s="130">
        <v>1</v>
      </c>
      <c r="Q20" s="208"/>
      <c r="R20" s="125"/>
      <c r="S20" s="125" t="s">
        <v>188</v>
      </c>
      <c r="T20" s="125" t="s">
        <v>189</v>
      </c>
      <c r="U20" s="125" t="s">
        <v>190</v>
      </c>
      <c r="V20" s="125" t="s">
        <v>164</v>
      </c>
      <c r="W20" s="125" t="s">
        <v>191</v>
      </c>
      <c r="X20" s="125" t="s">
        <v>166</v>
      </c>
      <c r="Y20" s="125" t="s">
        <v>167</v>
      </c>
      <c r="Z20" s="208"/>
      <c r="AA20">
        <v>0</v>
      </c>
      <c r="AB20">
        <v>0</v>
      </c>
      <c r="AC20">
        <v>48</v>
      </c>
      <c r="AD20">
        <v>12</v>
      </c>
      <c r="AE20">
        <v>0.183</v>
      </c>
      <c r="AF20">
        <v>85</v>
      </c>
      <c r="AG20">
        <v>4</v>
      </c>
      <c r="AH20">
        <v>130</v>
      </c>
      <c r="AI20">
        <v>37</v>
      </c>
      <c r="AJ20">
        <v>11</v>
      </c>
      <c r="AK20">
        <v>2</v>
      </c>
      <c r="AL20">
        <v>38</v>
      </c>
      <c r="AM20">
        <v>22</v>
      </c>
      <c r="AN20">
        <v>178</v>
      </c>
      <c r="AO20">
        <v>9</v>
      </c>
      <c r="AP20" s="117">
        <v>1</v>
      </c>
      <c r="AQ20" s="113">
        <v>0</v>
      </c>
      <c r="AR20" s="118">
        <v>1</v>
      </c>
      <c r="AS20">
        <v>1</v>
      </c>
      <c r="AT20">
        <v>0.84166397309616314</v>
      </c>
      <c r="AU20" s="117">
        <v>0.84166397309616314</v>
      </c>
      <c r="AV20" s="118">
        <v>0.15833602690383686</v>
      </c>
      <c r="AW20" s="117">
        <v>-0.17237442622769383</v>
      </c>
      <c r="AX20" s="118">
        <v>100</v>
      </c>
      <c r="AY20">
        <v>0.18812261420835033</v>
      </c>
      <c r="BA20" s="124">
        <v>-0.3691260859806183</v>
      </c>
      <c r="CD20">
        <v>0.30991338541742119</v>
      </c>
      <c r="CE20">
        <v>1</v>
      </c>
      <c r="CF20">
        <v>0</v>
      </c>
      <c r="CG20">
        <v>15</v>
      </c>
      <c r="CH20">
        <v>1</v>
      </c>
      <c r="CI20">
        <v>0.72222222222222221</v>
      </c>
      <c r="CJ20">
        <v>0.98958333333333337</v>
      </c>
      <c r="CK20">
        <v>0</v>
      </c>
    </row>
    <row r="21" spans="1:89" x14ac:dyDescent="0.3">
      <c r="A21" s="129">
        <v>1</v>
      </c>
      <c r="B21" s="131">
        <v>1</v>
      </c>
      <c r="C21" s="171">
        <v>71</v>
      </c>
      <c r="D21" s="130">
        <v>13</v>
      </c>
      <c r="E21" s="203">
        <v>0.121</v>
      </c>
      <c r="F21" s="130">
        <v>116</v>
      </c>
      <c r="G21" s="130">
        <v>0</v>
      </c>
      <c r="H21" s="130">
        <v>82</v>
      </c>
      <c r="I21" s="130">
        <v>34</v>
      </c>
      <c r="J21" s="130">
        <v>8</v>
      </c>
      <c r="K21" s="130">
        <v>2</v>
      </c>
      <c r="L21" s="204">
        <v>47</v>
      </c>
      <c r="M21" s="171">
        <v>51</v>
      </c>
      <c r="N21" s="172">
        <v>193</v>
      </c>
      <c r="O21" s="170">
        <v>12.2</v>
      </c>
      <c r="P21" s="130">
        <v>0</v>
      </c>
      <c r="Q21" s="208"/>
      <c r="R21" t="s">
        <v>104</v>
      </c>
      <c r="S21" s="92">
        <v>-13.699690049393313</v>
      </c>
      <c r="T21" s="92">
        <v>9.0529530770079436</v>
      </c>
      <c r="U21" s="92">
        <v>2.2900288007149281</v>
      </c>
      <c r="V21" s="92">
        <v>0.13020750690341526</v>
      </c>
      <c r="W21" s="92">
        <v>1.1227943220881548E-6</v>
      </c>
      <c r="X21" s="92"/>
      <c r="Y21" s="92"/>
      <c r="Z21" s="208"/>
      <c r="AA21">
        <v>0</v>
      </c>
      <c r="AB21">
        <v>0</v>
      </c>
      <c r="AC21">
        <v>49</v>
      </c>
      <c r="AD21">
        <v>10</v>
      </c>
      <c r="AE21">
        <v>1.248</v>
      </c>
      <c r="AF21">
        <v>92</v>
      </c>
      <c r="AG21">
        <v>2</v>
      </c>
      <c r="AH21">
        <v>98</v>
      </c>
      <c r="AI21">
        <v>53</v>
      </c>
      <c r="AJ21">
        <v>12</v>
      </c>
      <c r="AK21">
        <v>4</v>
      </c>
      <c r="AL21">
        <v>42</v>
      </c>
      <c r="AM21">
        <v>25</v>
      </c>
      <c r="AN21">
        <v>182</v>
      </c>
      <c r="AO21">
        <v>9.4</v>
      </c>
      <c r="AP21" s="117">
        <v>0</v>
      </c>
      <c r="AQ21" s="113">
        <v>1</v>
      </c>
      <c r="AR21" s="118">
        <v>1</v>
      </c>
      <c r="AS21">
        <v>0</v>
      </c>
      <c r="AT21">
        <v>0.49400647995115549</v>
      </c>
      <c r="AU21" s="117">
        <v>0.49400647995115549</v>
      </c>
      <c r="AV21" s="118">
        <v>0.50599352004884457</v>
      </c>
      <c r="AW21" s="117">
        <v>-0.68123141600425186</v>
      </c>
      <c r="AX21" s="118">
        <v>100</v>
      </c>
      <c r="AY21">
        <v>0.97630989405450896</v>
      </c>
      <c r="CD21">
        <v>0.32150609453765794</v>
      </c>
      <c r="CE21">
        <v>0</v>
      </c>
      <c r="CF21">
        <v>1</v>
      </c>
      <c r="CG21">
        <v>15</v>
      </c>
      <c r="CH21">
        <v>2</v>
      </c>
      <c r="CI21">
        <v>0.72222222222222221</v>
      </c>
      <c r="CJ21">
        <v>0.97916666666666663</v>
      </c>
      <c r="CK21">
        <v>1.8132716049382686E-2</v>
      </c>
    </row>
    <row r="22" spans="1:89" x14ac:dyDescent="0.3">
      <c r="A22" s="129">
        <v>1</v>
      </c>
      <c r="B22" s="131">
        <v>1</v>
      </c>
      <c r="C22" s="171">
        <v>65</v>
      </c>
      <c r="D22" s="130">
        <v>3</v>
      </c>
      <c r="E22" s="203">
        <v>0.159</v>
      </c>
      <c r="F22" s="130">
        <v>144</v>
      </c>
      <c r="G22" s="130">
        <v>2</v>
      </c>
      <c r="H22" s="171">
        <v>85</v>
      </c>
      <c r="I22" s="130">
        <v>47</v>
      </c>
      <c r="J22" s="130">
        <v>14</v>
      </c>
      <c r="K22" s="130">
        <v>3</v>
      </c>
      <c r="L22" s="204">
        <v>27</v>
      </c>
      <c r="M22" s="171">
        <v>59</v>
      </c>
      <c r="N22" s="172">
        <v>174</v>
      </c>
      <c r="O22" s="170">
        <v>11.1</v>
      </c>
      <c r="P22" s="130">
        <v>0</v>
      </c>
      <c r="Q22" s="208"/>
      <c r="R22" t="s">
        <v>48</v>
      </c>
      <c r="S22" s="92">
        <v>-0.57185513402915433</v>
      </c>
      <c r="T22" s="92">
        <v>0.49558255229656728</v>
      </c>
      <c r="U22" s="92">
        <v>1.3314965116297277</v>
      </c>
      <c r="V22" s="92">
        <v>0.24853916124358852</v>
      </c>
      <c r="W22" s="92">
        <v>0.56447728574656197</v>
      </c>
      <c r="X22" s="92">
        <v>0.21370064724702878</v>
      </c>
      <c r="Y22" s="92">
        <v>1.4910324803812032</v>
      </c>
      <c r="Z22" s="208"/>
      <c r="AA22">
        <v>0</v>
      </c>
      <c r="AB22">
        <v>0</v>
      </c>
      <c r="AC22">
        <v>49</v>
      </c>
      <c r="AD22">
        <v>13</v>
      </c>
      <c r="AE22">
        <v>0.85199999999999998</v>
      </c>
      <c r="AF22">
        <v>102</v>
      </c>
      <c r="AG22">
        <v>3</v>
      </c>
      <c r="AH22">
        <v>108</v>
      </c>
      <c r="AI22">
        <v>37</v>
      </c>
      <c r="AJ22">
        <v>9</v>
      </c>
      <c r="AK22">
        <v>4</v>
      </c>
      <c r="AL22">
        <v>41</v>
      </c>
      <c r="AM22">
        <v>25</v>
      </c>
      <c r="AN22">
        <v>168</v>
      </c>
      <c r="AO22">
        <v>8.1999999999999993</v>
      </c>
      <c r="AP22" s="117">
        <v>1</v>
      </c>
      <c r="AQ22" s="113">
        <v>0</v>
      </c>
      <c r="AR22" s="118">
        <v>1</v>
      </c>
      <c r="AS22">
        <v>1</v>
      </c>
      <c r="AT22">
        <v>0.70171800742710499</v>
      </c>
      <c r="AU22" s="117">
        <v>0.70171800742710499</v>
      </c>
      <c r="AV22" s="118">
        <v>0.29828199257289501</v>
      </c>
      <c r="AW22" s="117">
        <v>-0.3542236544806982</v>
      </c>
      <c r="AX22" s="118">
        <v>100</v>
      </c>
      <c r="AY22">
        <v>0.42507387499797167</v>
      </c>
      <c r="CD22">
        <v>0.32362921550091556</v>
      </c>
      <c r="CE22">
        <v>1</v>
      </c>
      <c r="CF22">
        <v>0</v>
      </c>
      <c r="CG22">
        <v>16</v>
      </c>
      <c r="CH22">
        <v>2</v>
      </c>
      <c r="CI22">
        <v>0.70370370370370372</v>
      </c>
      <c r="CJ22">
        <v>0.97916666666666663</v>
      </c>
      <c r="CK22">
        <v>0</v>
      </c>
    </row>
    <row r="23" spans="1:89" x14ac:dyDescent="0.3">
      <c r="A23" s="129">
        <v>1</v>
      </c>
      <c r="B23" s="131">
        <v>1</v>
      </c>
      <c r="C23" s="171">
        <v>86</v>
      </c>
      <c r="D23" s="130">
        <v>8</v>
      </c>
      <c r="E23" s="203">
        <v>2.2839999999999998</v>
      </c>
      <c r="F23" s="130">
        <v>201</v>
      </c>
      <c r="G23" s="130">
        <v>0</v>
      </c>
      <c r="H23" s="130">
        <v>80</v>
      </c>
      <c r="I23" s="130">
        <v>38</v>
      </c>
      <c r="J23" s="130">
        <v>10</v>
      </c>
      <c r="K23" s="130">
        <v>2</v>
      </c>
      <c r="L23" s="204">
        <v>32</v>
      </c>
      <c r="M23" s="171">
        <v>78</v>
      </c>
      <c r="N23" s="172">
        <v>192</v>
      </c>
      <c r="O23" s="170">
        <v>16.8</v>
      </c>
      <c r="P23" s="130">
        <v>1</v>
      </c>
      <c r="Q23" s="208"/>
      <c r="R23" t="s">
        <v>54</v>
      </c>
      <c r="S23" s="92">
        <v>-1.6059543089966215</v>
      </c>
      <c r="T23" s="92">
        <v>0.54575794190406246</v>
      </c>
      <c r="U23" s="92">
        <v>8.6589701279063966</v>
      </c>
      <c r="V23" s="92">
        <v>3.2545518876735055E-3</v>
      </c>
      <c r="W23" s="92">
        <v>0.20069793564718966</v>
      </c>
      <c r="X23" s="92">
        <v>6.8864104293063416E-2</v>
      </c>
      <c r="Y23" s="92">
        <v>0.58491520054666257</v>
      </c>
      <c r="Z23" s="208"/>
      <c r="AA23">
        <v>0</v>
      </c>
      <c r="AB23">
        <v>0</v>
      </c>
      <c r="AC23">
        <v>49</v>
      </c>
      <c r="AD23">
        <v>16</v>
      </c>
      <c r="AE23">
        <v>0.98299999999999998</v>
      </c>
      <c r="AF23">
        <v>71</v>
      </c>
      <c r="AG23">
        <v>4</v>
      </c>
      <c r="AH23">
        <v>112</v>
      </c>
      <c r="AI23">
        <v>39</v>
      </c>
      <c r="AJ23">
        <v>7</v>
      </c>
      <c r="AK23">
        <v>3</v>
      </c>
      <c r="AL23">
        <v>45</v>
      </c>
      <c r="AM23">
        <v>23</v>
      </c>
      <c r="AN23">
        <v>180</v>
      </c>
      <c r="AO23">
        <v>8.1</v>
      </c>
      <c r="AP23" s="117">
        <v>1</v>
      </c>
      <c r="AQ23" s="113">
        <v>0</v>
      </c>
      <c r="AR23" s="118">
        <v>1</v>
      </c>
      <c r="AS23">
        <v>1</v>
      </c>
      <c r="AT23">
        <v>0.845782211498877</v>
      </c>
      <c r="AU23" s="117">
        <v>0.845782211498877</v>
      </c>
      <c r="AV23" s="118">
        <v>0.154217788501123</v>
      </c>
      <c r="AW23" s="117">
        <v>-0.16749338573398964</v>
      </c>
      <c r="AX23" s="118">
        <v>100</v>
      </c>
      <c r="AY23">
        <v>0.18233746986451932</v>
      </c>
      <c r="CD23">
        <v>0.33953952964585066</v>
      </c>
      <c r="CE23">
        <v>0</v>
      </c>
      <c r="CF23">
        <v>1</v>
      </c>
      <c r="CG23">
        <v>16</v>
      </c>
      <c r="CH23">
        <v>3</v>
      </c>
      <c r="CI23">
        <v>0.70370370370370372</v>
      </c>
      <c r="CJ23">
        <v>0.96875</v>
      </c>
      <c r="CK23">
        <v>0</v>
      </c>
    </row>
    <row r="24" spans="1:89" x14ac:dyDescent="0.3">
      <c r="A24" s="129">
        <v>1</v>
      </c>
      <c r="B24" s="131">
        <v>0</v>
      </c>
      <c r="C24" s="171">
        <v>51</v>
      </c>
      <c r="D24" s="130">
        <v>8</v>
      </c>
      <c r="E24" s="203">
        <v>0.79900000000000004</v>
      </c>
      <c r="F24" s="130">
        <v>96</v>
      </c>
      <c r="G24" s="130">
        <v>6</v>
      </c>
      <c r="H24" s="130">
        <v>145</v>
      </c>
      <c r="I24" s="130">
        <v>34</v>
      </c>
      <c r="J24" s="130">
        <v>12</v>
      </c>
      <c r="K24" s="130">
        <v>2</v>
      </c>
      <c r="L24" s="204">
        <v>40</v>
      </c>
      <c r="M24" s="171">
        <v>22</v>
      </c>
      <c r="N24" s="172">
        <v>189</v>
      </c>
      <c r="O24" s="170">
        <v>11.8</v>
      </c>
      <c r="P24" s="130">
        <v>1</v>
      </c>
      <c r="Q24" s="208"/>
      <c r="R24" t="s">
        <v>41</v>
      </c>
      <c r="S24" s="92">
        <v>3.352510027353145E-2</v>
      </c>
      <c r="T24" s="92">
        <v>3.04436923327496E-2</v>
      </c>
      <c r="U24" s="92">
        <v>1.2126780660513985</v>
      </c>
      <c r="V24" s="92">
        <v>0.27080238561256564</v>
      </c>
      <c r="W24" s="92">
        <v>1.0340933994277122</v>
      </c>
      <c r="X24" s="92">
        <v>0.9741953407580114</v>
      </c>
      <c r="Y24" s="92">
        <v>1.0976742692157739</v>
      </c>
      <c r="Z24" s="208"/>
      <c r="AA24">
        <v>0</v>
      </c>
      <c r="AB24">
        <v>0</v>
      </c>
      <c r="AC24">
        <v>50</v>
      </c>
      <c r="AD24">
        <v>3</v>
      </c>
      <c r="AE24">
        <v>0.53200000000000003</v>
      </c>
      <c r="AF24">
        <v>111</v>
      </c>
      <c r="AG24">
        <v>2</v>
      </c>
      <c r="AH24">
        <v>120</v>
      </c>
      <c r="AI24">
        <v>46</v>
      </c>
      <c r="AJ24">
        <v>3</v>
      </c>
      <c r="AK24">
        <v>4</v>
      </c>
      <c r="AL24">
        <v>32</v>
      </c>
      <c r="AM24">
        <v>26</v>
      </c>
      <c r="AN24">
        <v>172</v>
      </c>
      <c r="AO24">
        <v>7.6</v>
      </c>
      <c r="AP24" s="117">
        <v>0</v>
      </c>
      <c r="AQ24" s="113">
        <v>1</v>
      </c>
      <c r="AR24" s="118">
        <v>1</v>
      </c>
      <c r="AS24">
        <v>0</v>
      </c>
      <c r="AT24">
        <v>0.30911331039359385</v>
      </c>
      <c r="AU24" s="117">
        <v>0.30911331039359385</v>
      </c>
      <c r="AV24" s="118">
        <v>0.69088668960640609</v>
      </c>
      <c r="AW24" s="117">
        <v>-0.3697794489698164</v>
      </c>
      <c r="AX24" s="118">
        <v>100</v>
      </c>
      <c r="AY24">
        <v>0.447415350510941</v>
      </c>
      <c r="CD24">
        <v>0.34294752164655384</v>
      </c>
      <c r="CE24">
        <v>0</v>
      </c>
      <c r="CF24">
        <v>1</v>
      </c>
      <c r="CG24">
        <v>16</v>
      </c>
      <c r="CH24">
        <v>4</v>
      </c>
      <c r="CI24">
        <v>0.70370370370370372</v>
      </c>
      <c r="CJ24">
        <v>0.95833333333333337</v>
      </c>
      <c r="CK24">
        <v>1.7746913580246992E-2</v>
      </c>
    </row>
    <row r="25" spans="1:89" x14ac:dyDescent="0.3">
      <c r="A25" s="129">
        <v>0</v>
      </c>
      <c r="B25" s="131">
        <v>1</v>
      </c>
      <c r="C25" s="171">
        <v>56</v>
      </c>
      <c r="D25" s="130">
        <v>7</v>
      </c>
      <c r="E25" s="203">
        <v>0.91100000000000003</v>
      </c>
      <c r="F25" s="130">
        <v>134</v>
      </c>
      <c r="G25" s="130">
        <v>2</v>
      </c>
      <c r="H25" s="130">
        <v>112</v>
      </c>
      <c r="I25" s="130">
        <v>30</v>
      </c>
      <c r="J25" s="130">
        <v>13</v>
      </c>
      <c r="K25" s="130">
        <v>1</v>
      </c>
      <c r="L25" s="204">
        <v>38</v>
      </c>
      <c r="M25" s="171">
        <v>34</v>
      </c>
      <c r="N25" s="172">
        <v>185</v>
      </c>
      <c r="O25" s="170">
        <v>14</v>
      </c>
      <c r="P25" s="130">
        <v>1</v>
      </c>
      <c r="Q25" s="208"/>
      <c r="R25" t="s">
        <v>42</v>
      </c>
      <c r="S25" s="92">
        <v>5.1827899889981315E-2</v>
      </c>
      <c r="T25" s="92">
        <v>5.0933518129713362E-2</v>
      </c>
      <c r="U25" s="92">
        <v>1.0354279213481261</v>
      </c>
      <c r="V25" s="92">
        <v>0.30888720572349176</v>
      </c>
      <c r="W25" s="92">
        <v>1.0531944720309696</v>
      </c>
      <c r="X25" s="92">
        <v>0.95313382401127311</v>
      </c>
      <c r="Y25" s="92">
        <v>1.1637595560804204</v>
      </c>
      <c r="Z25" s="208"/>
      <c r="AA25">
        <v>0</v>
      </c>
      <c r="AB25">
        <v>0</v>
      </c>
      <c r="AC25">
        <v>51</v>
      </c>
      <c r="AD25">
        <v>3</v>
      </c>
      <c r="AE25">
        <v>1.464</v>
      </c>
      <c r="AF25">
        <v>118</v>
      </c>
      <c r="AG25">
        <v>4</v>
      </c>
      <c r="AH25">
        <v>115</v>
      </c>
      <c r="AI25">
        <v>46</v>
      </c>
      <c r="AJ25">
        <v>6</v>
      </c>
      <c r="AK25">
        <v>4</v>
      </c>
      <c r="AL25">
        <v>33</v>
      </c>
      <c r="AM25">
        <v>31</v>
      </c>
      <c r="AN25">
        <v>167</v>
      </c>
      <c r="AO25">
        <v>7.9</v>
      </c>
      <c r="AP25" s="117">
        <v>1</v>
      </c>
      <c r="AQ25" s="113">
        <v>0</v>
      </c>
      <c r="AR25" s="118">
        <v>1</v>
      </c>
      <c r="AS25">
        <v>1</v>
      </c>
      <c r="AT25">
        <v>0.65480393250812619</v>
      </c>
      <c r="AU25" s="117">
        <v>0.65480393250812619</v>
      </c>
      <c r="AV25" s="118">
        <v>0.34519606749187381</v>
      </c>
      <c r="AW25" s="117">
        <v>-0.42341942784020065</v>
      </c>
      <c r="AX25" s="118">
        <v>100</v>
      </c>
      <c r="AY25">
        <v>0.5271747012417185</v>
      </c>
      <c r="CD25">
        <v>0.34751073667241161</v>
      </c>
      <c r="CE25">
        <v>1</v>
      </c>
      <c r="CF25">
        <v>0</v>
      </c>
      <c r="CG25">
        <v>17</v>
      </c>
      <c r="CH25">
        <v>4</v>
      </c>
      <c r="CI25">
        <v>0.68518518518518512</v>
      </c>
      <c r="CJ25">
        <v>0.95833333333333337</v>
      </c>
      <c r="CK25">
        <v>0</v>
      </c>
    </row>
    <row r="26" spans="1:89" x14ac:dyDescent="0.3">
      <c r="A26" s="129">
        <v>0</v>
      </c>
      <c r="B26" s="131">
        <v>0</v>
      </c>
      <c r="C26" s="171">
        <v>60</v>
      </c>
      <c r="D26" s="130">
        <v>3</v>
      </c>
      <c r="E26" s="203">
        <v>0.81299999999999994</v>
      </c>
      <c r="F26" s="130">
        <v>101</v>
      </c>
      <c r="G26" s="130">
        <v>3</v>
      </c>
      <c r="H26" s="130">
        <v>106</v>
      </c>
      <c r="I26" s="130">
        <v>44</v>
      </c>
      <c r="J26" s="130">
        <v>8</v>
      </c>
      <c r="K26" s="130">
        <v>3</v>
      </c>
      <c r="L26" s="204">
        <v>33</v>
      </c>
      <c r="M26" s="171">
        <v>45</v>
      </c>
      <c r="N26" s="172">
        <v>177</v>
      </c>
      <c r="O26" s="170">
        <v>10.5</v>
      </c>
      <c r="P26" s="130">
        <v>1</v>
      </c>
      <c r="Q26" s="208"/>
      <c r="R26" t="s">
        <v>43</v>
      </c>
      <c r="S26" s="92">
        <v>0.8438826342753909</v>
      </c>
      <c r="T26" s="92">
        <v>0.37799488928107017</v>
      </c>
      <c r="U26" s="92">
        <v>4.9841630807493056</v>
      </c>
      <c r="V26" s="92">
        <v>2.5580355701535454E-2</v>
      </c>
      <c r="W26" s="92">
        <v>2.3253780646587892</v>
      </c>
      <c r="X26" s="92">
        <v>1.1085205239234588</v>
      </c>
      <c r="Y26" s="92">
        <v>4.8780180672321274</v>
      </c>
      <c r="Z26" s="208"/>
      <c r="AA26">
        <v>0</v>
      </c>
      <c r="AB26">
        <v>0</v>
      </c>
      <c r="AC26">
        <v>51</v>
      </c>
      <c r="AD26">
        <v>4</v>
      </c>
      <c r="AE26">
        <v>1.083</v>
      </c>
      <c r="AF26">
        <v>101</v>
      </c>
      <c r="AG26">
        <v>2</v>
      </c>
      <c r="AH26">
        <v>100</v>
      </c>
      <c r="AI26">
        <v>53</v>
      </c>
      <c r="AJ26">
        <v>7</v>
      </c>
      <c r="AK26">
        <v>4</v>
      </c>
      <c r="AL26">
        <v>34</v>
      </c>
      <c r="AM26">
        <v>28</v>
      </c>
      <c r="AN26">
        <v>167</v>
      </c>
      <c r="AO26">
        <v>7.4</v>
      </c>
      <c r="AP26" s="117">
        <v>0</v>
      </c>
      <c r="AQ26" s="113">
        <v>1</v>
      </c>
      <c r="AR26" s="118">
        <v>1</v>
      </c>
      <c r="AS26">
        <v>0</v>
      </c>
      <c r="AT26">
        <v>0.23104129634571369</v>
      </c>
      <c r="AU26" s="117">
        <v>0.23104129634571369</v>
      </c>
      <c r="AV26" s="118">
        <v>0.76895870365428631</v>
      </c>
      <c r="AW26" s="117">
        <v>-0.2627180122782985</v>
      </c>
      <c r="AX26" s="118">
        <v>100</v>
      </c>
      <c r="AY26">
        <v>0.30045995350302562</v>
      </c>
      <c r="CD26">
        <v>0.36573721296784389</v>
      </c>
      <c r="CE26">
        <v>0</v>
      </c>
      <c r="CF26">
        <v>1</v>
      </c>
      <c r="CG26">
        <v>17</v>
      </c>
      <c r="CH26">
        <v>5</v>
      </c>
      <c r="CI26">
        <v>0.68518518518518512</v>
      </c>
      <c r="CJ26">
        <v>0.94791666666666663</v>
      </c>
      <c r="CK26">
        <v>0</v>
      </c>
    </row>
    <row r="27" spans="1:89" x14ac:dyDescent="0.3">
      <c r="A27" s="129">
        <v>0</v>
      </c>
      <c r="B27" s="131">
        <v>0</v>
      </c>
      <c r="C27" s="171">
        <v>40</v>
      </c>
      <c r="D27" s="130">
        <v>14</v>
      </c>
      <c r="E27" s="203">
        <v>0.97599999999999998</v>
      </c>
      <c r="F27" s="130">
        <v>82</v>
      </c>
      <c r="G27" s="130">
        <v>2</v>
      </c>
      <c r="H27" s="130">
        <v>101</v>
      </c>
      <c r="I27" s="130">
        <v>37</v>
      </c>
      <c r="J27" s="130">
        <v>5</v>
      </c>
      <c r="K27" s="130">
        <v>3</v>
      </c>
      <c r="L27" s="204">
        <v>40</v>
      </c>
      <c r="M27" s="171">
        <v>9</v>
      </c>
      <c r="N27" s="172">
        <v>168</v>
      </c>
      <c r="O27" s="170">
        <v>6.2</v>
      </c>
      <c r="P27" s="130">
        <v>0</v>
      </c>
      <c r="Q27" s="208"/>
      <c r="R27" t="s">
        <v>44</v>
      </c>
      <c r="S27" s="92">
        <v>1.6626347023780075E-2</v>
      </c>
      <c r="T27" s="92">
        <v>1.0415494525939316E-2</v>
      </c>
      <c r="U27" s="92">
        <v>2.548202231158248</v>
      </c>
      <c r="V27" s="92">
        <v>0.11041983514722362</v>
      </c>
      <c r="W27" s="92">
        <v>1.0167653339446214</v>
      </c>
      <c r="X27" s="92">
        <v>0.9962195169592829</v>
      </c>
      <c r="Y27" s="92">
        <v>1.0377348834391198</v>
      </c>
      <c r="Z27" s="208"/>
      <c r="AA27">
        <v>0</v>
      </c>
      <c r="AB27">
        <v>0</v>
      </c>
      <c r="AC27">
        <v>51</v>
      </c>
      <c r="AD27">
        <v>6</v>
      </c>
      <c r="AE27">
        <v>0.498</v>
      </c>
      <c r="AF27">
        <v>31</v>
      </c>
      <c r="AG27">
        <v>4</v>
      </c>
      <c r="AH27">
        <v>117</v>
      </c>
      <c r="AI27">
        <v>30</v>
      </c>
      <c r="AJ27">
        <v>5</v>
      </c>
      <c r="AK27">
        <v>2</v>
      </c>
      <c r="AL27">
        <v>36</v>
      </c>
      <c r="AM27">
        <v>20</v>
      </c>
      <c r="AN27">
        <v>187</v>
      </c>
      <c r="AO27">
        <v>9.6</v>
      </c>
      <c r="AP27" s="117">
        <v>1</v>
      </c>
      <c r="AQ27" s="113">
        <v>0</v>
      </c>
      <c r="AR27" s="118">
        <v>1</v>
      </c>
      <c r="AS27">
        <v>1</v>
      </c>
      <c r="AT27">
        <v>0.78706697194127151</v>
      </c>
      <c r="AU27" s="117">
        <v>0.78706697194127151</v>
      </c>
      <c r="AV27" s="118">
        <v>0.21293302805872849</v>
      </c>
      <c r="AW27" s="117">
        <v>-0.23944193642006814</v>
      </c>
      <c r="AX27" s="118">
        <v>100</v>
      </c>
      <c r="AY27">
        <v>0.27053991038848585</v>
      </c>
      <c r="CD27">
        <v>0.36826831943461852</v>
      </c>
      <c r="CE27">
        <v>0</v>
      </c>
      <c r="CF27">
        <v>1</v>
      </c>
      <c r="CG27">
        <v>17</v>
      </c>
      <c r="CH27">
        <v>6</v>
      </c>
      <c r="CI27">
        <v>0.68518518518518512</v>
      </c>
      <c r="CJ27">
        <v>0.9375</v>
      </c>
      <c r="CK27">
        <v>1.736111111111098E-2</v>
      </c>
    </row>
    <row r="28" spans="1:89" x14ac:dyDescent="0.3">
      <c r="A28" s="129">
        <v>1</v>
      </c>
      <c r="B28" s="131">
        <v>1</v>
      </c>
      <c r="C28" s="171">
        <v>85</v>
      </c>
      <c r="D28" s="130">
        <v>12</v>
      </c>
      <c r="E28" s="203">
        <v>1.86</v>
      </c>
      <c r="F28" s="130">
        <v>311</v>
      </c>
      <c r="G28" s="130">
        <v>2</v>
      </c>
      <c r="H28" s="130">
        <v>124</v>
      </c>
      <c r="I28" s="130">
        <v>37</v>
      </c>
      <c r="J28" s="130">
        <v>13</v>
      </c>
      <c r="K28" s="130">
        <v>2</v>
      </c>
      <c r="L28" s="204">
        <v>42</v>
      </c>
      <c r="M28" s="171">
        <v>62</v>
      </c>
      <c r="N28" s="172">
        <v>172</v>
      </c>
      <c r="O28" s="170">
        <v>16.899999999999999</v>
      </c>
      <c r="P28" s="130">
        <v>1</v>
      </c>
      <c r="Q28" s="208"/>
      <c r="R28" t="s">
        <v>45</v>
      </c>
      <c r="S28" s="92">
        <v>0.3630627477624675</v>
      </c>
      <c r="T28" s="92">
        <v>0.16201657754413393</v>
      </c>
      <c r="U28" s="92">
        <v>5.0216272537970355</v>
      </c>
      <c r="V28" s="92">
        <v>2.5032633579623695E-2</v>
      </c>
      <c r="W28" s="92">
        <v>1.4377260705048678</v>
      </c>
      <c r="X28" s="92">
        <v>1.0465678446734721</v>
      </c>
      <c r="Y28" s="92">
        <v>1.9750809890918131</v>
      </c>
      <c r="Z28" s="208"/>
      <c r="AA28">
        <v>0</v>
      </c>
      <c r="AB28">
        <v>0</v>
      </c>
      <c r="AC28">
        <v>51</v>
      </c>
      <c r="AD28">
        <v>12</v>
      </c>
      <c r="AE28">
        <v>1</v>
      </c>
      <c r="AF28">
        <v>66</v>
      </c>
      <c r="AG28">
        <v>3</v>
      </c>
      <c r="AH28">
        <v>90</v>
      </c>
      <c r="AI28">
        <v>34</v>
      </c>
      <c r="AJ28">
        <v>6</v>
      </c>
      <c r="AK28">
        <v>2</v>
      </c>
      <c r="AL28">
        <v>40</v>
      </c>
      <c r="AM28">
        <v>25</v>
      </c>
      <c r="AN28">
        <v>184</v>
      </c>
      <c r="AO28">
        <v>8</v>
      </c>
      <c r="AP28" s="117">
        <v>1</v>
      </c>
      <c r="AQ28" s="113">
        <v>0</v>
      </c>
      <c r="AR28" s="118">
        <v>1</v>
      </c>
      <c r="AS28">
        <v>1</v>
      </c>
      <c r="AT28">
        <v>0.88338198624635766</v>
      </c>
      <c r="AU28" s="117">
        <v>0.88338198624635766</v>
      </c>
      <c r="AV28" s="118">
        <v>0.11661801375364234</v>
      </c>
      <c r="AW28" s="117">
        <v>-0.12399757141729707</v>
      </c>
      <c r="AX28" s="118">
        <v>100</v>
      </c>
      <c r="AY28">
        <v>0.13201312180834973</v>
      </c>
      <c r="CD28">
        <v>0.36956334212324432</v>
      </c>
      <c r="CE28">
        <v>1</v>
      </c>
      <c r="CF28">
        <v>0</v>
      </c>
      <c r="CG28">
        <v>18</v>
      </c>
      <c r="CH28">
        <v>6</v>
      </c>
      <c r="CI28">
        <v>0.66666666666666674</v>
      </c>
      <c r="CJ28">
        <v>0.9375</v>
      </c>
      <c r="CK28">
        <v>0</v>
      </c>
    </row>
    <row r="29" spans="1:89" x14ac:dyDescent="0.3">
      <c r="A29" s="129">
        <v>0</v>
      </c>
      <c r="B29" s="131">
        <v>0</v>
      </c>
      <c r="C29" s="171">
        <v>35</v>
      </c>
      <c r="D29" s="130">
        <v>6</v>
      </c>
      <c r="E29" s="203">
        <v>4.7E-2</v>
      </c>
      <c r="F29" s="130">
        <v>65</v>
      </c>
      <c r="G29" s="130">
        <v>4</v>
      </c>
      <c r="H29" s="130">
        <v>88</v>
      </c>
      <c r="I29" s="130">
        <v>27</v>
      </c>
      <c r="J29" s="130">
        <v>5</v>
      </c>
      <c r="K29" s="130">
        <v>6</v>
      </c>
      <c r="L29" s="204">
        <v>37</v>
      </c>
      <c r="M29" s="171">
        <v>16</v>
      </c>
      <c r="N29" s="172">
        <v>186</v>
      </c>
      <c r="O29" s="170">
        <v>7.9</v>
      </c>
      <c r="P29" s="130">
        <v>1</v>
      </c>
      <c r="Q29" s="208"/>
      <c r="R29" t="s">
        <v>46</v>
      </c>
      <c r="S29" s="92">
        <v>8.1988382718485749E-3</v>
      </c>
      <c r="T29" s="92">
        <v>1.2880479339222699E-2</v>
      </c>
      <c r="U29" s="92">
        <v>0.4051730855735276</v>
      </c>
      <c r="V29" s="92">
        <v>0.52442968023641146</v>
      </c>
      <c r="W29" s="92">
        <v>1.0082325407905539</v>
      </c>
      <c r="X29" s="92">
        <v>0.98309803112068261</v>
      </c>
      <c r="Y29" s="92">
        <v>1.0340096553241789</v>
      </c>
      <c r="Z29" s="208"/>
      <c r="AA29">
        <v>0</v>
      </c>
      <c r="AB29">
        <v>0</v>
      </c>
      <c r="AC29">
        <v>51</v>
      </c>
      <c r="AD29">
        <v>15</v>
      </c>
      <c r="AE29">
        <v>0.93500000000000005</v>
      </c>
      <c r="AF29">
        <v>112</v>
      </c>
      <c r="AG29">
        <v>4</v>
      </c>
      <c r="AH29">
        <v>72</v>
      </c>
      <c r="AI29">
        <v>36</v>
      </c>
      <c r="AJ29">
        <v>4</v>
      </c>
      <c r="AK29">
        <v>3</v>
      </c>
      <c r="AL29">
        <v>40</v>
      </c>
      <c r="AM29">
        <v>29</v>
      </c>
      <c r="AN29">
        <v>171</v>
      </c>
      <c r="AO29">
        <v>7.6</v>
      </c>
      <c r="AP29" s="117">
        <v>1</v>
      </c>
      <c r="AQ29" s="113">
        <v>0</v>
      </c>
      <c r="AR29" s="118">
        <v>1</v>
      </c>
      <c r="AS29">
        <v>1</v>
      </c>
      <c r="AT29">
        <v>0.82265230436433845</v>
      </c>
      <c r="AU29" s="117">
        <v>0.82265230436433845</v>
      </c>
      <c r="AV29" s="118">
        <v>0.17734769563566155</v>
      </c>
      <c r="AW29" s="117">
        <v>-0.19522164100547867</v>
      </c>
      <c r="AX29" s="118">
        <v>100</v>
      </c>
      <c r="AY29">
        <v>0.21558037909186642</v>
      </c>
      <c r="CD29">
        <v>0.3737398384977717</v>
      </c>
      <c r="CE29">
        <v>0</v>
      </c>
      <c r="CF29">
        <v>1</v>
      </c>
      <c r="CG29">
        <v>18</v>
      </c>
      <c r="CH29">
        <v>7</v>
      </c>
      <c r="CI29">
        <v>0.66666666666666674</v>
      </c>
      <c r="CJ29">
        <v>0.92708333333333337</v>
      </c>
      <c r="CK29">
        <v>1.7168209876543286E-2</v>
      </c>
    </row>
    <row r="30" spans="1:89" x14ac:dyDescent="0.3">
      <c r="A30" s="129">
        <v>0</v>
      </c>
      <c r="B30" s="131">
        <v>0</v>
      </c>
      <c r="C30" s="171">
        <v>51</v>
      </c>
      <c r="D30" s="130">
        <v>6</v>
      </c>
      <c r="E30" s="203">
        <v>0.498</v>
      </c>
      <c r="F30" s="130">
        <v>31</v>
      </c>
      <c r="G30" s="130">
        <v>4</v>
      </c>
      <c r="H30" s="130">
        <v>117</v>
      </c>
      <c r="I30" s="130">
        <v>30</v>
      </c>
      <c r="J30" s="130">
        <v>5</v>
      </c>
      <c r="K30" s="130">
        <v>2</v>
      </c>
      <c r="L30" s="204">
        <v>36</v>
      </c>
      <c r="M30" s="171">
        <v>20</v>
      </c>
      <c r="N30" s="172">
        <v>187</v>
      </c>
      <c r="O30" s="170">
        <v>9.6</v>
      </c>
      <c r="P30" s="130">
        <v>1</v>
      </c>
      <c r="Q30" s="208"/>
      <c r="R30" t="s">
        <v>49</v>
      </c>
      <c r="S30" s="92">
        <v>-9.9078449098098445E-2</v>
      </c>
      <c r="T30" s="92">
        <v>3.5950795979044145E-2</v>
      </c>
      <c r="U30" s="92">
        <v>7.5952378524688315</v>
      </c>
      <c r="V30" s="92">
        <v>5.8522674168161124E-3</v>
      </c>
      <c r="W30" s="92">
        <v>0.90567165611201039</v>
      </c>
      <c r="X30" s="92">
        <v>0.84405238866670906</v>
      </c>
      <c r="Y30" s="92">
        <v>0.97178938143916593</v>
      </c>
      <c r="Z30" s="208"/>
      <c r="AA30">
        <v>0</v>
      </c>
      <c r="AB30">
        <v>0</v>
      </c>
      <c r="AC30">
        <v>53</v>
      </c>
      <c r="AD30">
        <v>7</v>
      </c>
      <c r="AE30">
        <v>1.512</v>
      </c>
      <c r="AF30">
        <v>125</v>
      </c>
      <c r="AG30">
        <v>2</v>
      </c>
      <c r="AH30">
        <v>101</v>
      </c>
      <c r="AI30">
        <v>39</v>
      </c>
      <c r="AJ30">
        <v>13</v>
      </c>
      <c r="AK30">
        <v>2</v>
      </c>
      <c r="AL30">
        <v>36</v>
      </c>
      <c r="AM30">
        <v>32</v>
      </c>
      <c r="AN30">
        <v>179</v>
      </c>
      <c r="AO30">
        <v>11.8</v>
      </c>
      <c r="AP30" s="117">
        <v>1</v>
      </c>
      <c r="AQ30" s="113">
        <v>0</v>
      </c>
      <c r="AR30" s="118">
        <v>1</v>
      </c>
      <c r="AS30">
        <v>1</v>
      </c>
      <c r="AT30">
        <v>0.83762871590135635</v>
      </c>
      <c r="AU30" s="117">
        <v>0.83762871590135635</v>
      </c>
      <c r="AV30" s="118">
        <v>0.16237128409864365</v>
      </c>
      <c r="AW30" s="117">
        <v>-0.17718033646362505</v>
      </c>
      <c r="AX30" s="118">
        <v>100</v>
      </c>
      <c r="AY30">
        <v>0.19384636774769476</v>
      </c>
      <c r="CD30">
        <v>0.38265342217270093</v>
      </c>
      <c r="CE30">
        <v>1</v>
      </c>
      <c r="CF30">
        <v>0</v>
      </c>
      <c r="CG30">
        <v>19</v>
      </c>
      <c r="CH30">
        <v>7</v>
      </c>
      <c r="CI30">
        <v>0.64814814814814814</v>
      </c>
      <c r="CJ30">
        <v>0.92708333333333337</v>
      </c>
      <c r="CK30">
        <v>1.7168209876543186E-2</v>
      </c>
    </row>
    <row r="31" spans="1:89" x14ac:dyDescent="0.3">
      <c r="A31" s="129">
        <v>1</v>
      </c>
      <c r="B31" s="131">
        <v>1</v>
      </c>
      <c r="C31" s="171">
        <v>102</v>
      </c>
      <c r="D31" s="130">
        <v>12</v>
      </c>
      <c r="E31" s="203">
        <v>8.4000000000000005E-2</v>
      </c>
      <c r="F31" s="130">
        <v>249</v>
      </c>
      <c r="G31" s="130">
        <v>2</v>
      </c>
      <c r="H31" s="171">
        <v>86</v>
      </c>
      <c r="I31" s="130">
        <v>38</v>
      </c>
      <c r="J31" s="130">
        <v>11</v>
      </c>
      <c r="K31" s="130">
        <v>2</v>
      </c>
      <c r="L31" s="204">
        <v>32</v>
      </c>
      <c r="M31" s="171">
        <v>114</v>
      </c>
      <c r="N31" s="172">
        <v>177</v>
      </c>
      <c r="O31" s="170">
        <v>16.3</v>
      </c>
      <c r="P31" s="130">
        <v>1</v>
      </c>
      <c r="Q31" s="208"/>
      <c r="R31" t="s">
        <v>50</v>
      </c>
      <c r="S31" s="92">
        <v>0.1205245419837505</v>
      </c>
      <c r="T31" s="92">
        <v>7.0246725971700688E-2</v>
      </c>
      <c r="U31" s="92">
        <v>2.9437356284951841</v>
      </c>
      <c r="V31" s="92">
        <v>8.6211140658094793E-2</v>
      </c>
      <c r="W31" s="92">
        <v>1.128088426153862</v>
      </c>
      <c r="X31" s="92">
        <v>0.98298982392100565</v>
      </c>
      <c r="Y31" s="92">
        <v>1.2946049554675387</v>
      </c>
      <c r="Z31" s="208"/>
      <c r="AA31">
        <v>0</v>
      </c>
      <c r="AB31">
        <v>0</v>
      </c>
      <c r="AC31">
        <v>53</v>
      </c>
      <c r="AD31">
        <v>21</v>
      </c>
      <c r="AE31">
        <v>0.56799999999999995</v>
      </c>
      <c r="AF31">
        <v>125</v>
      </c>
      <c r="AG31">
        <v>3</v>
      </c>
      <c r="AH31">
        <v>109</v>
      </c>
      <c r="AI31">
        <v>44</v>
      </c>
      <c r="AJ31">
        <v>8</v>
      </c>
      <c r="AK31">
        <v>3</v>
      </c>
      <c r="AL31">
        <v>45</v>
      </c>
      <c r="AM31">
        <v>34</v>
      </c>
      <c r="AN31">
        <v>167</v>
      </c>
      <c r="AO31">
        <v>8.5</v>
      </c>
      <c r="AP31" s="117">
        <v>0</v>
      </c>
      <c r="AQ31" s="113">
        <v>1</v>
      </c>
      <c r="AR31" s="118">
        <v>1</v>
      </c>
      <c r="AS31">
        <v>0</v>
      </c>
      <c r="AT31">
        <v>0.66184159271570098</v>
      </c>
      <c r="AU31" s="117">
        <v>0.66184159271570098</v>
      </c>
      <c r="AV31" s="118">
        <v>0.33815840728429902</v>
      </c>
      <c r="AW31" s="117">
        <v>-1.0842408326817639</v>
      </c>
      <c r="AX31" s="118">
        <v>0</v>
      </c>
      <c r="AY31">
        <v>1.9571939613474481</v>
      </c>
      <c r="CD31">
        <v>0.41477219873451154</v>
      </c>
      <c r="CE31">
        <v>1</v>
      </c>
      <c r="CF31">
        <v>0</v>
      </c>
      <c r="CG31">
        <v>20</v>
      </c>
      <c r="CH31">
        <v>7</v>
      </c>
      <c r="CI31">
        <v>0.62962962962962965</v>
      </c>
      <c r="CJ31">
        <v>0.92708333333333337</v>
      </c>
      <c r="CK31">
        <v>0</v>
      </c>
    </row>
    <row r="32" spans="1:89" x14ac:dyDescent="0.3">
      <c r="A32" s="129">
        <v>1</v>
      </c>
      <c r="B32" s="131">
        <v>0</v>
      </c>
      <c r="C32" s="171">
        <v>70</v>
      </c>
      <c r="D32" s="130">
        <v>14</v>
      </c>
      <c r="E32" s="203">
        <v>4.8000000000000001E-2</v>
      </c>
      <c r="F32" s="130">
        <v>197</v>
      </c>
      <c r="G32" s="130">
        <v>4</v>
      </c>
      <c r="H32" s="130">
        <v>72</v>
      </c>
      <c r="I32" s="130">
        <v>35</v>
      </c>
      <c r="J32" s="130">
        <v>11</v>
      </c>
      <c r="K32" s="130">
        <v>3</v>
      </c>
      <c r="L32" s="204">
        <v>42</v>
      </c>
      <c r="M32" s="171">
        <v>56</v>
      </c>
      <c r="N32" s="172">
        <v>172</v>
      </c>
      <c r="O32" s="170">
        <v>11.2</v>
      </c>
      <c r="P32" s="130">
        <v>1</v>
      </c>
      <c r="Q32" s="208"/>
      <c r="R32" t="s">
        <v>51</v>
      </c>
      <c r="S32" s="92">
        <v>-0.15751484639732394</v>
      </c>
      <c r="T32" s="92">
        <v>0.19402707730507068</v>
      </c>
      <c r="U32" s="92">
        <v>0.65904990906944172</v>
      </c>
      <c r="V32" s="92">
        <v>0.41689556158379421</v>
      </c>
      <c r="W32" s="92">
        <v>0.85426413076962748</v>
      </c>
      <c r="X32" s="92">
        <v>0.58403116670005495</v>
      </c>
      <c r="Y32" s="92">
        <v>1.249534693915366</v>
      </c>
      <c r="Z32" s="208"/>
      <c r="AA32">
        <v>0</v>
      </c>
      <c r="AB32">
        <v>0</v>
      </c>
      <c r="AC32">
        <v>54</v>
      </c>
      <c r="AD32">
        <v>2</v>
      </c>
      <c r="AE32">
        <v>0.626</v>
      </c>
      <c r="AF32">
        <v>51</v>
      </c>
      <c r="AG32">
        <v>2</v>
      </c>
      <c r="AH32">
        <v>107</v>
      </c>
      <c r="AI32">
        <v>38</v>
      </c>
      <c r="AJ32">
        <v>8</v>
      </c>
      <c r="AK32">
        <v>3</v>
      </c>
      <c r="AL32">
        <v>28</v>
      </c>
      <c r="AM32">
        <v>26</v>
      </c>
      <c r="AN32">
        <v>193</v>
      </c>
      <c r="AO32">
        <v>9.6999999999999993</v>
      </c>
      <c r="AP32" s="117">
        <v>1</v>
      </c>
      <c r="AQ32" s="113">
        <v>0</v>
      </c>
      <c r="AR32" s="118">
        <v>1</v>
      </c>
      <c r="AS32">
        <v>1</v>
      </c>
      <c r="AT32">
        <v>0.73228895974207397</v>
      </c>
      <c r="AU32" s="117">
        <v>0.73228895974207397</v>
      </c>
      <c r="AV32" s="118">
        <v>0.26771104025792603</v>
      </c>
      <c r="AW32" s="117">
        <v>-0.31158008916958396</v>
      </c>
      <c r="AX32" s="118">
        <v>100</v>
      </c>
      <c r="AY32">
        <v>0.36558115030468152</v>
      </c>
      <c r="CD32">
        <v>0.41530462949465652</v>
      </c>
      <c r="CE32">
        <v>0</v>
      </c>
      <c r="CF32">
        <v>1</v>
      </c>
      <c r="CG32">
        <v>20</v>
      </c>
      <c r="CH32">
        <v>8</v>
      </c>
      <c r="CI32">
        <v>0.62962962962962965</v>
      </c>
      <c r="CJ32">
        <v>0.91666666666666663</v>
      </c>
      <c r="CK32">
        <v>0</v>
      </c>
    </row>
    <row r="33" spans="1:89" x14ac:dyDescent="0.3">
      <c r="A33" s="129">
        <v>1</v>
      </c>
      <c r="B33" s="131">
        <v>1</v>
      </c>
      <c r="C33" s="171">
        <v>61</v>
      </c>
      <c r="D33" s="130">
        <v>7</v>
      </c>
      <c r="E33" s="203">
        <v>0.96</v>
      </c>
      <c r="F33" s="130">
        <v>213</v>
      </c>
      <c r="G33" s="130">
        <v>2</v>
      </c>
      <c r="H33" s="130">
        <v>101</v>
      </c>
      <c r="I33" s="130">
        <v>30</v>
      </c>
      <c r="J33" s="130">
        <v>10</v>
      </c>
      <c r="K33" s="130">
        <v>5</v>
      </c>
      <c r="L33" s="204">
        <v>39</v>
      </c>
      <c r="M33" s="171">
        <v>43</v>
      </c>
      <c r="N33" s="172">
        <v>173</v>
      </c>
      <c r="O33" s="170">
        <v>13.1</v>
      </c>
      <c r="P33" s="130">
        <v>1</v>
      </c>
      <c r="Q33" s="208"/>
      <c r="R33" s="34" t="s">
        <v>52</v>
      </c>
      <c r="S33" s="212">
        <v>-2.6513388344143348E-2</v>
      </c>
      <c r="T33" s="212">
        <v>4.8703775354039101E-2</v>
      </c>
      <c r="U33" s="212">
        <v>0.29635019059168627</v>
      </c>
      <c r="V33" s="212">
        <v>0.58617962267401025</v>
      </c>
      <c r="W33" s="212">
        <v>0.97383500571006054</v>
      </c>
      <c r="X33" s="212">
        <v>0.88517400812658154</v>
      </c>
      <c r="Y33" s="212">
        <v>1.071376486023861</v>
      </c>
      <c r="Z33" s="208"/>
      <c r="AA33">
        <v>0</v>
      </c>
      <c r="AB33">
        <v>0</v>
      </c>
      <c r="AC33">
        <v>55</v>
      </c>
      <c r="AD33">
        <v>8</v>
      </c>
      <c r="AE33">
        <v>1.1679999999999999</v>
      </c>
      <c r="AF33">
        <v>120</v>
      </c>
      <c r="AG33">
        <v>3</v>
      </c>
      <c r="AH33">
        <v>114</v>
      </c>
      <c r="AI33">
        <v>52</v>
      </c>
      <c r="AJ33">
        <v>10</v>
      </c>
      <c r="AK33">
        <v>3</v>
      </c>
      <c r="AL33">
        <v>40</v>
      </c>
      <c r="AM33">
        <v>34</v>
      </c>
      <c r="AN33">
        <v>182</v>
      </c>
      <c r="AO33">
        <v>10</v>
      </c>
      <c r="AP33" s="117">
        <v>1</v>
      </c>
      <c r="AQ33" s="113">
        <v>0</v>
      </c>
      <c r="AR33" s="118">
        <v>1</v>
      </c>
      <c r="AS33">
        <v>1</v>
      </c>
      <c r="AT33">
        <v>0.70922262352559784</v>
      </c>
      <c r="AU33" s="117">
        <v>0.70922262352559784</v>
      </c>
      <c r="AV33" s="118">
        <v>0.29077737647440216</v>
      </c>
      <c r="AW33" s="117">
        <v>-0.34358580522658572</v>
      </c>
      <c r="AX33" s="118">
        <v>100</v>
      </c>
      <c r="AY33">
        <v>0.40999450219019584</v>
      </c>
      <c r="CD33">
        <v>0.42291071172840033</v>
      </c>
      <c r="CE33">
        <v>0</v>
      </c>
      <c r="CF33">
        <v>1</v>
      </c>
      <c r="CG33">
        <v>20</v>
      </c>
      <c r="CH33">
        <v>9</v>
      </c>
      <c r="CI33">
        <v>0.62962962962962965</v>
      </c>
      <c r="CJ33">
        <v>0.90625</v>
      </c>
      <c r="CK33">
        <v>1.6782407407407381E-2</v>
      </c>
    </row>
    <row r="34" spans="1:89" x14ac:dyDescent="0.3">
      <c r="A34" s="129">
        <v>0</v>
      </c>
      <c r="B34" s="131">
        <v>0</v>
      </c>
      <c r="C34" s="171">
        <v>44</v>
      </c>
      <c r="D34" s="130">
        <v>3</v>
      </c>
      <c r="E34" s="203">
        <v>1.18</v>
      </c>
      <c r="F34" s="130">
        <v>69</v>
      </c>
      <c r="G34" s="130">
        <v>2</v>
      </c>
      <c r="H34" s="130">
        <v>72</v>
      </c>
      <c r="I34" s="130">
        <v>34</v>
      </c>
      <c r="J34" s="130">
        <v>6</v>
      </c>
      <c r="K34" s="130">
        <v>2</v>
      </c>
      <c r="L34" s="204">
        <v>47</v>
      </c>
      <c r="M34" s="171">
        <v>20</v>
      </c>
      <c r="N34" s="172">
        <v>183</v>
      </c>
      <c r="O34" s="170">
        <v>8</v>
      </c>
      <c r="P34" s="130">
        <v>0</v>
      </c>
      <c r="Q34" s="208"/>
      <c r="R34" t="s">
        <v>53</v>
      </c>
      <c r="S34" s="92">
        <v>8.7472614118823087E-3</v>
      </c>
      <c r="T34" s="92">
        <v>1.4264378695624096E-2</v>
      </c>
      <c r="U34" s="92">
        <v>0.37604385048931127</v>
      </c>
      <c r="V34" s="92">
        <v>0.53972814263290514</v>
      </c>
      <c r="W34" s="92">
        <v>1.0087856304961924</v>
      </c>
      <c r="X34" s="92">
        <v>0.98097293686255438</v>
      </c>
      <c r="Y34" s="92">
        <v>1.0373868738421523</v>
      </c>
      <c r="Z34" s="208"/>
      <c r="AA34">
        <v>0</v>
      </c>
      <c r="AB34">
        <v>0</v>
      </c>
      <c r="AC34">
        <v>55</v>
      </c>
      <c r="AD34">
        <v>11</v>
      </c>
      <c r="AE34">
        <v>8.5000000000000006E-2</v>
      </c>
      <c r="AF34">
        <v>125</v>
      </c>
      <c r="AG34">
        <v>7</v>
      </c>
      <c r="AH34">
        <v>107</v>
      </c>
      <c r="AI34">
        <v>38</v>
      </c>
      <c r="AJ34">
        <v>4</v>
      </c>
      <c r="AK34">
        <v>5</v>
      </c>
      <c r="AL34">
        <v>32</v>
      </c>
      <c r="AM34">
        <v>35</v>
      </c>
      <c r="AN34">
        <v>169</v>
      </c>
      <c r="AO34">
        <v>9.3000000000000007</v>
      </c>
      <c r="AP34" s="117">
        <v>1</v>
      </c>
      <c r="AQ34" s="113">
        <v>0</v>
      </c>
      <c r="AR34" s="118">
        <v>1</v>
      </c>
      <c r="AS34">
        <v>1</v>
      </c>
      <c r="AT34">
        <v>0.7827980297232684</v>
      </c>
      <c r="AU34" s="117">
        <v>0.7827980297232684</v>
      </c>
      <c r="AV34" s="118">
        <v>0.2172019702767316</v>
      </c>
      <c r="AW34" s="117">
        <v>-0.24488056042395012</v>
      </c>
      <c r="AX34" s="118">
        <v>100</v>
      </c>
      <c r="AY34">
        <v>0.27746872376967524</v>
      </c>
      <c r="CD34">
        <v>0.42915665374378204</v>
      </c>
      <c r="CE34">
        <v>1</v>
      </c>
      <c r="CF34">
        <v>0</v>
      </c>
      <c r="CG34">
        <v>21</v>
      </c>
      <c r="CH34">
        <v>9</v>
      </c>
      <c r="CI34">
        <v>0.61111111111111116</v>
      </c>
      <c r="CJ34">
        <v>0.90625</v>
      </c>
      <c r="CK34">
        <v>0</v>
      </c>
    </row>
    <row r="35" spans="1:89" x14ac:dyDescent="0.3">
      <c r="A35" s="129">
        <v>1</v>
      </c>
      <c r="B35" s="131">
        <v>0</v>
      </c>
      <c r="C35" s="171">
        <v>98</v>
      </c>
      <c r="D35" s="130">
        <v>3</v>
      </c>
      <c r="E35" s="203">
        <v>0.97399999999999998</v>
      </c>
      <c r="F35" s="130">
        <v>201</v>
      </c>
      <c r="G35" s="130">
        <v>1</v>
      </c>
      <c r="H35" s="130">
        <v>91</v>
      </c>
      <c r="I35" s="130">
        <v>37</v>
      </c>
      <c r="J35" s="130">
        <v>6</v>
      </c>
      <c r="K35" s="130">
        <v>3</v>
      </c>
      <c r="L35" s="204">
        <v>32</v>
      </c>
      <c r="M35" s="171">
        <v>106</v>
      </c>
      <c r="N35" s="172">
        <v>194</v>
      </c>
      <c r="O35" s="170">
        <v>16.100000000000001</v>
      </c>
      <c r="P35" s="130">
        <v>1</v>
      </c>
      <c r="Q35" s="208"/>
      <c r="R35" t="s">
        <v>56</v>
      </c>
      <c r="S35" s="92">
        <v>8.9021392725017731E-2</v>
      </c>
      <c r="T35" s="92">
        <v>5.1423946300276087E-2</v>
      </c>
      <c r="U35" s="92">
        <v>2.9968014198302479</v>
      </c>
      <c r="V35" s="92">
        <v>8.3429078119612088E-2</v>
      </c>
      <c r="W35" s="92">
        <v>1.0931040405503585</v>
      </c>
      <c r="X35" s="92">
        <v>0.98830127849886806</v>
      </c>
      <c r="Y35" s="92">
        <v>1.209020436847374</v>
      </c>
      <c r="Z35" s="208"/>
      <c r="AA35">
        <v>0</v>
      </c>
      <c r="AB35">
        <v>0</v>
      </c>
      <c r="AC35">
        <v>55</v>
      </c>
      <c r="AD35">
        <v>14</v>
      </c>
      <c r="AE35">
        <v>0.65500000000000003</v>
      </c>
      <c r="AF35">
        <v>150</v>
      </c>
      <c r="AG35">
        <v>3</v>
      </c>
      <c r="AH35">
        <v>108</v>
      </c>
      <c r="AI35">
        <v>37</v>
      </c>
      <c r="AJ35">
        <v>9</v>
      </c>
      <c r="AK35">
        <v>2</v>
      </c>
      <c r="AL35">
        <v>40</v>
      </c>
      <c r="AM35">
        <v>35</v>
      </c>
      <c r="AN35">
        <v>168</v>
      </c>
      <c r="AO35">
        <v>9.4</v>
      </c>
      <c r="AP35" s="117">
        <v>1</v>
      </c>
      <c r="AQ35" s="113">
        <v>0</v>
      </c>
      <c r="AR35" s="118">
        <v>1</v>
      </c>
      <c r="AS35">
        <v>1</v>
      </c>
      <c r="AT35">
        <v>0.84894558735583647</v>
      </c>
      <c r="AU35" s="117">
        <v>0.84894558735583647</v>
      </c>
      <c r="AV35" s="118">
        <v>0.15105441264416353</v>
      </c>
      <c r="AW35" s="117">
        <v>-0.16376018500047021</v>
      </c>
      <c r="AX35" s="118">
        <v>100</v>
      </c>
      <c r="AY35">
        <v>0.17793179550487362</v>
      </c>
      <c r="CD35">
        <v>0.44735864273268056</v>
      </c>
      <c r="CE35">
        <v>0</v>
      </c>
      <c r="CF35">
        <v>1</v>
      </c>
      <c r="CG35">
        <v>21</v>
      </c>
      <c r="CH35">
        <v>10</v>
      </c>
      <c r="CI35">
        <v>0.61111111111111116</v>
      </c>
      <c r="CJ35">
        <v>0.89583333333333337</v>
      </c>
      <c r="CK35">
        <v>0</v>
      </c>
    </row>
    <row r="36" spans="1:89" x14ac:dyDescent="0.3">
      <c r="A36" s="129">
        <v>1</v>
      </c>
      <c r="B36" s="131">
        <v>0</v>
      </c>
      <c r="C36" s="171">
        <v>53</v>
      </c>
      <c r="D36" s="130">
        <v>4</v>
      </c>
      <c r="E36" s="203">
        <v>1.3149999999999999</v>
      </c>
      <c r="F36" s="130">
        <v>69</v>
      </c>
      <c r="G36" s="130">
        <v>1</v>
      </c>
      <c r="H36" s="130">
        <v>78</v>
      </c>
      <c r="I36" s="130">
        <v>35</v>
      </c>
      <c r="J36" s="130">
        <v>9</v>
      </c>
      <c r="K36" s="130">
        <v>2</v>
      </c>
      <c r="L36" s="204">
        <v>47</v>
      </c>
      <c r="M36" s="171">
        <v>25</v>
      </c>
      <c r="N36" s="172">
        <v>189</v>
      </c>
      <c r="O36" s="170">
        <v>10.4</v>
      </c>
      <c r="P36" s="130">
        <v>1</v>
      </c>
      <c r="Q36" s="208"/>
      <c r="R36" s="111" t="s">
        <v>39</v>
      </c>
      <c r="S36" s="202">
        <v>-0.3691260859806183</v>
      </c>
      <c r="T36" s="202">
        <v>0.24443700063548734</v>
      </c>
      <c r="U36" s="202">
        <v>2.2804238960336702</v>
      </c>
      <c r="V36" s="202">
        <v>0.1310160607351715</v>
      </c>
      <c r="W36" s="202">
        <v>0.69133823689520457</v>
      </c>
      <c r="X36" s="202">
        <v>0.42817906115146426</v>
      </c>
      <c r="Y36" s="202">
        <v>1.116235241648821</v>
      </c>
      <c r="Z36" s="208"/>
      <c r="AA36">
        <v>0</v>
      </c>
      <c r="AB36">
        <v>0</v>
      </c>
      <c r="AC36">
        <v>56</v>
      </c>
      <c r="AD36">
        <v>3</v>
      </c>
      <c r="AE36">
        <v>0.496</v>
      </c>
      <c r="AF36">
        <v>86</v>
      </c>
      <c r="AG36">
        <v>3</v>
      </c>
      <c r="AH36">
        <v>100</v>
      </c>
      <c r="AI36">
        <v>54</v>
      </c>
      <c r="AJ36">
        <v>8</v>
      </c>
      <c r="AK36">
        <v>4</v>
      </c>
      <c r="AL36">
        <v>31</v>
      </c>
      <c r="AM36">
        <v>37</v>
      </c>
      <c r="AN36">
        <v>179</v>
      </c>
      <c r="AO36">
        <v>8.8000000000000007</v>
      </c>
      <c r="AP36" s="117">
        <v>0</v>
      </c>
      <c r="AQ36" s="113">
        <v>1</v>
      </c>
      <c r="AR36" s="118">
        <v>1</v>
      </c>
      <c r="AS36">
        <v>0</v>
      </c>
      <c r="AT36">
        <v>0.32362921550091556</v>
      </c>
      <c r="AU36" s="117">
        <v>0.32362921550091556</v>
      </c>
      <c r="AV36" s="118">
        <v>0.6763707844990845</v>
      </c>
      <c r="AW36" s="117">
        <v>-0.39101385552938678</v>
      </c>
      <c r="AX36" s="118">
        <v>100</v>
      </c>
      <c r="AY36">
        <v>0.47847899838044172</v>
      </c>
      <c r="CD36">
        <v>0.4597833169172662</v>
      </c>
      <c r="CE36">
        <v>0</v>
      </c>
      <c r="CF36">
        <v>1</v>
      </c>
      <c r="CG36">
        <v>21</v>
      </c>
      <c r="CH36">
        <v>11</v>
      </c>
      <c r="CI36">
        <v>0.61111111111111116</v>
      </c>
      <c r="CJ36">
        <v>0.88541666666666663</v>
      </c>
      <c r="CK36">
        <v>1.6396604938271678E-2</v>
      </c>
    </row>
    <row r="37" spans="1:89" x14ac:dyDescent="0.3">
      <c r="A37" s="129">
        <v>0</v>
      </c>
      <c r="B37" s="131">
        <v>1</v>
      </c>
      <c r="C37" s="171">
        <v>44</v>
      </c>
      <c r="D37" s="130">
        <v>12</v>
      </c>
      <c r="E37" s="203">
        <v>0.97399999999999998</v>
      </c>
      <c r="F37" s="130">
        <v>117</v>
      </c>
      <c r="G37" s="130">
        <v>3</v>
      </c>
      <c r="H37" s="130">
        <v>96</v>
      </c>
      <c r="I37" s="130">
        <v>33</v>
      </c>
      <c r="J37" s="130">
        <v>6</v>
      </c>
      <c r="K37" s="130">
        <v>2</v>
      </c>
      <c r="L37" s="204">
        <v>40</v>
      </c>
      <c r="M37" s="171">
        <v>22</v>
      </c>
      <c r="N37" s="172">
        <v>170</v>
      </c>
      <c r="O37" s="170">
        <v>7.4</v>
      </c>
      <c r="P37" s="130">
        <v>0</v>
      </c>
      <c r="Q37" s="208"/>
      <c r="R37" s="208"/>
      <c r="S37" s="208"/>
      <c r="T37" s="208"/>
      <c r="U37" s="208"/>
      <c r="V37" s="208"/>
      <c r="W37" s="208"/>
      <c r="X37" s="208"/>
      <c r="Y37" s="208"/>
      <c r="Z37" s="208"/>
      <c r="AA37">
        <v>0</v>
      </c>
      <c r="AB37">
        <v>0</v>
      </c>
      <c r="AC37">
        <v>56</v>
      </c>
      <c r="AD37">
        <v>3</v>
      </c>
      <c r="AE37">
        <v>1.4039999999999999</v>
      </c>
      <c r="AF37">
        <v>69</v>
      </c>
      <c r="AG37">
        <v>1</v>
      </c>
      <c r="AH37">
        <v>87</v>
      </c>
      <c r="AI37">
        <v>34</v>
      </c>
      <c r="AJ37">
        <v>8</v>
      </c>
      <c r="AK37">
        <v>2</v>
      </c>
      <c r="AL37">
        <v>32</v>
      </c>
      <c r="AM37">
        <v>38</v>
      </c>
      <c r="AN37">
        <v>181</v>
      </c>
      <c r="AO37">
        <v>9</v>
      </c>
      <c r="AP37" s="117">
        <v>1</v>
      </c>
      <c r="AQ37" s="113">
        <v>0</v>
      </c>
      <c r="AR37" s="118">
        <v>1</v>
      </c>
      <c r="AS37">
        <v>1</v>
      </c>
      <c r="AT37">
        <v>0.7852949739516929</v>
      </c>
      <c r="AU37" s="117">
        <v>0.7852949739516929</v>
      </c>
      <c r="AV37" s="118">
        <v>0.2147050260483071</v>
      </c>
      <c r="AW37" s="117">
        <v>-0.24169586878517532</v>
      </c>
      <c r="AX37" s="118">
        <v>100</v>
      </c>
      <c r="AY37">
        <v>0.27340685114522917</v>
      </c>
      <c r="CD37">
        <v>0.48454821522117991</v>
      </c>
      <c r="CE37">
        <v>1</v>
      </c>
      <c r="CF37">
        <v>0</v>
      </c>
      <c r="CG37">
        <v>22</v>
      </c>
      <c r="CH37">
        <v>11</v>
      </c>
      <c r="CI37">
        <v>0.59259259259259256</v>
      </c>
      <c r="CJ37">
        <v>0.88541666666666663</v>
      </c>
      <c r="CK37">
        <v>1.6396604938271577E-2</v>
      </c>
    </row>
    <row r="38" spans="1:89" x14ac:dyDescent="0.3">
      <c r="A38" s="129">
        <v>0</v>
      </c>
      <c r="B38" s="131">
        <v>0</v>
      </c>
      <c r="C38" s="171">
        <v>58</v>
      </c>
      <c r="D38" s="130">
        <v>15</v>
      </c>
      <c r="E38" s="203">
        <v>0.16700000000000001</v>
      </c>
      <c r="F38" s="130">
        <v>81</v>
      </c>
      <c r="G38" s="130">
        <v>1</v>
      </c>
      <c r="H38" s="130">
        <v>120</v>
      </c>
      <c r="I38" s="130">
        <v>39</v>
      </c>
      <c r="J38" s="130">
        <v>10</v>
      </c>
      <c r="K38" s="130">
        <v>2</v>
      </c>
      <c r="L38" s="204">
        <v>47</v>
      </c>
      <c r="M38" s="171">
        <v>35</v>
      </c>
      <c r="N38" s="172">
        <v>188</v>
      </c>
      <c r="O38" s="170">
        <v>10.5</v>
      </c>
      <c r="P38" s="130">
        <v>0</v>
      </c>
      <c r="Q38" s="208"/>
      <c r="R38" s="208"/>
      <c r="S38" s="208"/>
      <c r="T38" s="208"/>
      <c r="U38" s="208"/>
      <c r="V38" s="208"/>
      <c r="W38" s="208"/>
      <c r="X38" s="208"/>
      <c r="Y38" s="208"/>
      <c r="Z38" s="208"/>
      <c r="AA38">
        <v>0</v>
      </c>
      <c r="AB38">
        <v>0</v>
      </c>
      <c r="AC38">
        <v>56</v>
      </c>
      <c r="AD38">
        <v>4</v>
      </c>
      <c r="AE38">
        <v>0.123</v>
      </c>
      <c r="AF38">
        <v>113</v>
      </c>
      <c r="AG38">
        <v>3</v>
      </c>
      <c r="AH38">
        <v>132</v>
      </c>
      <c r="AI38">
        <v>45</v>
      </c>
      <c r="AJ38">
        <v>6</v>
      </c>
      <c r="AK38">
        <v>3</v>
      </c>
      <c r="AL38">
        <v>31</v>
      </c>
      <c r="AM38">
        <v>36</v>
      </c>
      <c r="AN38">
        <v>167</v>
      </c>
      <c r="AO38">
        <v>7.2</v>
      </c>
      <c r="AP38" s="117">
        <v>0</v>
      </c>
      <c r="AQ38" s="113">
        <v>1</v>
      </c>
      <c r="AR38" s="118">
        <v>1</v>
      </c>
      <c r="AS38">
        <v>0</v>
      </c>
      <c r="AT38">
        <v>0.50823937403809205</v>
      </c>
      <c r="AU38" s="117">
        <v>0.50823937403809205</v>
      </c>
      <c r="AV38" s="118">
        <v>0.49176062596190795</v>
      </c>
      <c r="AW38" s="117">
        <v>-0.70976321348296501</v>
      </c>
      <c r="AX38" s="118">
        <v>0</v>
      </c>
      <c r="AY38">
        <v>1.0335096939571988</v>
      </c>
      <c r="CD38">
        <v>0.49313107890554836</v>
      </c>
      <c r="CE38">
        <v>1</v>
      </c>
      <c r="CF38">
        <v>0</v>
      </c>
      <c r="CG38">
        <v>23</v>
      </c>
      <c r="CH38">
        <v>11</v>
      </c>
      <c r="CI38">
        <v>0.57407407407407407</v>
      </c>
      <c r="CJ38">
        <v>0.88541666666666663</v>
      </c>
      <c r="CK38">
        <v>1.6396604938271577E-2</v>
      </c>
    </row>
    <row r="39" spans="1:89" x14ac:dyDescent="0.3">
      <c r="A39" s="129">
        <v>0</v>
      </c>
      <c r="B39" s="131">
        <v>0</v>
      </c>
      <c r="C39" s="171">
        <v>60</v>
      </c>
      <c r="D39" s="130">
        <v>5</v>
      </c>
      <c r="E39" s="203">
        <v>0.93700000000000006</v>
      </c>
      <c r="F39" s="130">
        <v>211</v>
      </c>
      <c r="G39" s="130">
        <v>3</v>
      </c>
      <c r="H39" s="130">
        <v>112</v>
      </c>
      <c r="I39" s="130">
        <v>59</v>
      </c>
      <c r="J39" s="130">
        <v>15</v>
      </c>
      <c r="K39" s="130">
        <v>4</v>
      </c>
      <c r="L39" s="204">
        <v>37</v>
      </c>
      <c r="M39" s="171">
        <v>39</v>
      </c>
      <c r="N39" s="172">
        <v>171</v>
      </c>
      <c r="O39" s="170">
        <v>12</v>
      </c>
      <c r="P39" s="130">
        <v>1</v>
      </c>
      <c r="Q39" s="208"/>
      <c r="R39" s="208"/>
      <c r="S39" s="208"/>
      <c r="T39" s="208"/>
      <c r="U39" s="208"/>
      <c r="V39" s="208"/>
      <c r="W39" s="208"/>
      <c r="X39" s="208"/>
      <c r="Y39" s="208"/>
      <c r="Z39" s="208"/>
      <c r="AA39">
        <v>0</v>
      </c>
      <c r="AB39">
        <v>0</v>
      </c>
      <c r="AC39">
        <v>56</v>
      </c>
      <c r="AD39">
        <v>11</v>
      </c>
      <c r="AE39">
        <v>0.29199999999999998</v>
      </c>
      <c r="AF39">
        <v>47</v>
      </c>
      <c r="AG39">
        <v>3</v>
      </c>
      <c r="AH39">
        <v>111</v>
      </c>
      <c r="AI39">
        <v>34</v>
      </c>
      <c r="AJ39">
        <v>9</v>
      </c>
      <c r="AK39">
        <v>2</v>
      </c>
      <c r="AL39">
        <v>38</v>
      </c>
      <c r="AM39">
        <v>30</v>
      </c>
      <c r="AN39">
        <v>186</v>
      </c>
      <c r="AO39">
        <v>10.3</v>
      </c>
      <c r="AP39" s="117">
        <v>1</v>
      </c>
      <c r="AQ39" s="113">
        <v>0</v>
      </c>
      <c r="AR39" s="118">
        <v>1</v>
      </c>
      <c r="AS39">
        <v>1</v>
      </c>
      <c r="AT39">
        <v>0.7661767067483628</v>
      </c>
      <c r="AU39" s="117">
        <v>0.7661767067483628</v>
      </c>
      <c r="AV39" s="118">
        <v>0.2338232932516372</v>
      </c>
      <c r="AW39" s="117">
        <v>-0.26634244818480474</v>
      </c>
      <c r="AX39" s="118">
        <v>100</v>
      </c>
      <c r="AY39">
        <v>0.30518193935179538</v>
      </c>
      <c r="CD39">
        <v>0.49400647995115549</v>
      </c>
      <c r="CE39">
        <v>1</v>
      </c>
      <c r="CF39">
        <v>0</v>
      </c>
      <c r="CG39">
        <v>24</v>
      </c>
      <c r="CH39">
        <v>11</v>
      </c>
      <c r="CI39">
        <v>0.55555555555555558</v>
      </c>
      <c r="CJ39">
        <v>0.88541666666666663</v>
      </c>
      <c r="CK39">
        <v>0</v>
      </c>
    </row>
    <row r="40" spans="1:89" x14ac:dyDescent="0.3">
      <c r="A40" s="129">
        <v>1</v>
      </c>
      <c r="B40" s="131">
        <v>0</v>
      </c>
      <c r="C40" s="171">
        <v>54</v>
      </c>
      <c r="D40" s="130">
        <v>9</v>
      </c>
      <c r="E40" s="203">
        <v>4.5999999999999999E-2</v>
      </c>
      <c r="F40" s="130">
        <v>151</v>
      </c>
      <c r="G40" s="130">
        <v>0</v>
      </c>
      <c r="H40" s="130">
        <v>72</v>
      </c>
      <c r="I40" s="130">
        <v>30</v>
      </c>
      <c r="J40" s="130">
        <v>13</v>
      </c>
      <c r="K40" s="130">
        <v>5</v>
      </c>
      <c r="L40" s="204">
        <v>39</v>
      </c>
      <c r="M40" s="171">
        <v>26</v>
      </c>
      <c r="N40" s="172">
        <v>204</v>
      </c>
      <c r="O40" s="170">
        <v>14.5</v>
      </c>
      <c r="P40" s="130">
        <v>1</v>
      </c>
      <c r="Q40" s="208"/>
      <c r="R40" s="208"/>
      <c r="S40" s="208"/>
      <c r="T40" s="208"/>
      <c r="U40" s="208"/>
      <c r="V40" s="208"/>
      <c r="W40" s="208"/>
      <c r="X40" s="208"/>
      <c r="Y40" s="208"/>
      <c r="Z40" s="208"/>
      <c r="AA40">
        <v>0</v>
      </c>
      <c r="AB40">
        <v>0</v>
      </c>
      <c r="AC40">
        <v>56</v>
      </c>
      <c r="AD40">
        <v>24</v>
      </c>
      <c r="AE40">
        <v>1.56</v>
      </c>
      <c r="AF40">
        <v>115</v>
      </c>
      <c r="AG40">
        <v>5</v>
      </c>
      <c r="AH40">
        <v>87</v>
      </c>
      <c r="AI40">
        <v>46</v>
      </c>
      <c r="AJ40">
        <v>1</v>
      </c>
      <c r="AK40">
        <v>4</v>
      </c>
      <c r="AL40">
        <v>45</v>
      </c>
      <c r="AM40">
        <v>37</v>
      </c>
      <c r="AN40">
        <v>166</v>
      </c>
      <c r="AO40">
        <v>7.3</v>
      </c>
      <c r="AP40" s="117">
        <v>1</v>
      </c>
      <c r="AQ40" s="113">
        <v>0</v>
      </c>
      <c r="AR40" s="118">
        <v>1</v>
      </c>
      <c r="AS40">
        <v>1</v>
      </c>
      <c r="AT40">
        <v>0.79001537744448658</v>
      </c>
      <c r="AU40" s="117">
        <v>0.79001537744448658</v>
      </c>
      <c r="AV40" s="118">
        <v>0.20998462255551342</v>
      </c>
      <c r="AW40" s="117">
        <v>-0.23570286859090958</v>
      </c>
      <c r="AX40" s="118">
        <v>100</v>
      </c>
      <c r="AY40">
        <v>0.26579814589782308</v>
      </c>
      <c r="CD40">
        <v>0.49830033048018951</v>
      </c>
      <c r="CE40">
        <v>0</v>
      </c>
      <c r="CF40">
        <v>1</v>
      </c>
      <c r="CG40">
        <v>24</v>
      </c>
      <c r="CH40">
        <v>12</v>
      </c>
      <c r="CI40">
        <v>0.55555555555555558</v>
      </c>
      <c r="CJ40">
        <v>0.875</v>
      </c>
      <c r="CK40">
        <v>0</v>
      </c>
    </row>
    <row r="41" spans="1:89" x14ac:dyDescent="0.3">
      <c r="A41" s="129">
        <v>0</v>
      </c>
      <c r="B41" s="131">
        <v>0</v>
      </c>
      <c r="C41" s="171">
        <v>48</v>
      </c>
      <c r="D41" s="174">
        <v>2</v>
      </c>
      <c r="E41" s="207">
        <v>1.7999999999999999E-2</v>
      </c>
      <c r="F41" s="174">
        <v>77</v>
      </c>
      <c r="G41" s="174">
        <v>2</v>
      </c>
      <c r="H41" s="174">
        <v>150</v>
      </c>
      <c r="I41" s="130">
        <v>28</v>
      </c>
      <c r="J41" s="130">
        <v>1</v>
      </c>
      <c r="K41" s="130">
        <v>6</v>
      </c>
      <c r="L41" s="204">
        <v>30</v>
      </c>
      <c r="M41" s="171">
        <v>24</v>
      </c>
      <c r="N41" s="172">
        <v>160</v>
      </c>
      <c r="O41" s="173">
        <v>5.9</v>
      </c>
      <c r="P41" s="130">
        <v>0</v>
      </c>
      <c r="Q41" s="208"/>
      <c r="R41" s="208"/>
      <c r="S41" s="208"/>
      <c r="T41" s="208"/>
      <c r="U41" s="208"/>
      <c r="V41" s="208"/>
      <c r="W41" s="208"/>
      <c r="X41" s="208"/>
      <c r="Y41" s="208"/>
      <c r="Z41" s="208"/>
      <c r="AA41">
        <v>0</v>
      </c>
      <c r="AB41">
        <v>0</v>
      </c>
      <c r="AC41">
        <v>58</v>
      </c>
      <c r="AD41">
        <v>13</v>
      </c>
      <c r="AE41">
        <v>0.86399999999999999</v>
      </c>
      <c r="AF41">
        <v>129</v>
      </c>
      <c r="AG41">
        <v>4</v>
      </c>
      <c r="AH41">
        <v>133</v>
      </c>
      <c r="AI41">
        <v>61</v>
      </c>
      <c r="AJ41">
        <v>8</v>
      </c>
      <c r="AK41">
        <v>5</v>
      </c>
      <c r="AL41">
        <v>44</v>
      </c>
      <c r="AM41">
        <v>39</v>
      </c>
      <c r="AN41">
        <v>168</v>
      </c>
      <c r="AO41">
        <v>8.8000000000000007</v>
      </c>
      <c r="AP41" s="117">
        <v>1</v>
      </c>
      <c r="AQ41" s="113">
        <v>0</v>
      </c>
      <c r="AR41" s="118">
        <v>1</v>
      </c>
      <c r="AS41">
        <v>1</v>
      </c>
      <c r="AT41">
        <v>0.34294752164655384</v>
      </c>
      <c r="AU41" s="117">
        <v>0.34294752164655384</v>
      </c>
      <c r="AV41" s="118">
        <v>0.65705247835344616</v>
      </c>
      <c r="AW41" s="117">
        <v>-1.0701778416366061</v>
      </c>
      <c r="AX41" s="118">
        <v>0</v>
      </c>
      <c r="AY41">
        <v>1.9158980219446313</v>
      </c>
      <c r="CD41">
        <v>0.50033571497203877</v>
      </c>
      <c r="CE41">
        <v>0</v>
      </c>
      <c r="CF41">
        <v>1</v>
      </c>
      <c r="CG41">
        <v>24</v>
      </c>
      <c r="CH41">
        <v>13</v>
      </c>
      <c r="CI41">
        <v>0.55555555555555558</v>
      </c>
      <c r="CJ41">
        <v>0.86458333333333337</v>
      </c>
      <c r="CK41">
        <v>1.6010802469135874E-2</v>
      </c>
    </row>
    <row r="42" spans="1:89" x14ac:dyDescent="0.3">
      <c r="A42" s="129">
        <v>0</v>
      </c>
      <c r="B42" s="131">
        <v>1</v>
      </c>
      <c r="C42" s="171">
        <v>53</v>
      </c>
      <c r="D42" s="130">
        <v>13</v>
      </c>
      <c r="E42" s="203">
        <v>0.84</v>
      </c>
      <c r="F42" s="130">
        <v>99</v>
      </c>
      <c r="G42" s="130">
        <v>3</v>
      </c>
      <c r="H42" s="130">
        <v>110</v>
      </c>
      <c r="I42" s="130">
        <v>36</v>
      </c>
      <c r="J42" s="130">
        <v>9</v>
      </c>
      <c r="K42" s="130">
        <v>2</v>
      </c>
      <c r="L42" s="204">
        <v>41</v>
      </c>
      <c r="M42" s="171">
        <v>30</v>
      </c>
      <c r="N42" s="172">
        <v>176</v>
      </c>
      <c r="O42" s="170">
        <v>9</v>
      </c>
      <c r="P42" s="130">
        <v>1</v>
      </c>
      <c r="Q42" s="208"/>
      <c r="R42" s="208"/>
      <c r="S42" s="208"/>
      <c r="T42" s="208"/>
      <c r="U42" s="208"/>
      <c r="V42" s="208"/>
      <c r="W42" s="208"/>
      <c r="X42" s="208"/>
      <c r="Y42" s="208"/>
      <c r="Z42" s="208"/>
      <c r="AA42">
        <v>0</v>
      </c>
      <c r="AB42">
        <v>0</v>
      </c>
      <c r="AC42">
        <v>58</v>
      </c>
      <c r="AD42">
        <v>15</v>
      </c>
      <c r="AE42">
        <v>0.16700000000000001</v>
      </c>
      <c r="AF42">
        <v>81</v>
      </c>
      <c r="AG42">
        <v>1</v>
      </c>
      <c r="AH42">
        <v>120</v>
      </c>
      <c r="AI42">
        <v>39</v>
      </c>
      <c r="AJ42">
        <v>10</v>
      </c>
      <c r="AK42">
        <v>2</v>
      </c>
      <c r="AL42">
        <v>47</v>
      </c>
      <c r="AM42">
        <v>35</v>
      </c>
      <c r="AN42">
        <v>188</v>
      </c>
      <c r="AO42">
        <v>10.5</v>
      </c>
      <c r="AP42" s="117">
        <v>0</v>
      </c>
      <c r="AQ42" s="113">
        <v>1</v>
      </c>
      <c r="AR42" s="118">
        <v>1</v>
      </c>
      <c r="AS42">
        <v>0</v>
      </c>
      <c r="AT42">
        <v>0.69064771217185206</v>
      </c>
      <c r="AU42" s="117">
        <v>0.69064771217185206</v>
      </c>
      <c r="AV42" s="118">
        <v>0.30935228782814794</v>
      </c>
      <c r="AW42" s="117">
        <v>-1.1732745614347884</v>
      </c>
      <c r="AX42" s="118">
        <v>0</v>
      </c>
      <c r="AY42">
        <v>2.2325605445514669</v>
      </c>
      <c r="CD42">
        <v>0.50823937403809205</v>
      </c>
      <c r="CE42">
        <v>1</v>
      </c>
      <c r="CF42">
        <v>0</v>
      </c>
      <c r="CG42">
        <v>25</v>
      </c>
      <c r="CH42">
        <v>13</v>
      </c>
      <c r="CI42">
        <v>0.53703703703703698</v>
      </c>
      <c r="CJ42">
        <v>0.86458333333333337</v>
      </c>
      <c r="CK42">
        <v>1.6010802469135683E-2</v>
      </c>
    </row>
    <row r="43" spans="1:89" x14ac:dyDescent="0.3">
      <c r="A43" s="129">
        <v>0</v>
      </c>
      <c r="B43" s="131">
        <v>0</v>
      </c>
      <c r="C43" s="171">
        <v>88</v>
      </c>
      <c r="D43" s="130">
        <v>18</v>
      </c>
      <c r="E43" s="203">
        <v>1</v>
      </c>
      <c r="F43" s="130">
        <v>283</v>
      </c>
      <c r="G43" s="130">
        <v>2</v>
      </c>
      <c r="H43" s="130">
        <v>104</v>
      </c>
      <c r="I43" s="130">
        <v>40</v>
      </c>
      <c r="J43" s="130">
        <v>8</v>
      </c>
      <c r="K43" s="130">
        <v>3</v>
      </c>
      <c r="L43" s="204">
        <v>43</v>
      </c>
      <c r="M43" s="171">
        <v>64</v>
      </c>
      <c r="N43" s="172">
        <v>177</v>
      </c>
      <c r="O43" s="170">
        <v>15.8</v>
      </c>
      <c r="P43" s="130">
        <v>1</v>
      </c>
      <c r="Q43" s="208"/>
      <c r="R43" s="208"/>
      <c r="S43" s="208"/>
      <c r="T43" s="208"/>
      <c r="U43" s="208"/>
      <c r="V43" s="208"/>
      <c r="W43" s="208"/>
      <c r="X43" s="208"/>
      <c r="Y43" s="208"/>
      <c r="Z43" s="208"/>
      <c r="AA43">
        <v>0</v>
      </c>
      <c r="AB43">
        <v>0</v>
      </c>
      <c r="AC43">
        <v>58</v>
      </c>
      <c r="AD43">
        <v>17</v>
      </c>
      <c r="AE43">
        <v>0.496</v>
      </c>
      <c r="AF43">
        <v>100</v>
      </c>
      <c r="AG43">
        <v>2</v>
      </c>
      <c r="AH43">
        <v>136</v>
      </c>
      <c r="AI43">
        <v>42</v>
      </c>
      <c r="AJ43">
        <v>5</v>
      </c>
      <c r="AK43">
        <v>3</v>
      </c>
      <c r="AL43">
        <v>43</v>
      </c>
      <c r="AM43">
        <v>39</v>
      </c>
      <c r="AN43">
        <v>165</v>
      </c>
      <c r="AO43">
        <v>6.6</v>
      </c>
      <c r="AP43" s="117">
        <v>0</v>
      </c>
      <c r="AQ43" s="113">
        <v>1</v>
      </c>
      <c r="AR43" s="118">
        <v>1</v>
      </c>
      <c r="AS43">
        <v>0</v>
      </c>
      <c r="AT43">
        <v>0.61546812958304165</v>
      </c>
      <c r="AU43" s="117">
        <v>0.61546812958304165</v>
      </c>
      <c r="AV43" s="118">
        <v>0.38453187041695835</v>
      </c>
      <c r="AW43" s="117">
        <v>-0.95572860552097783</v>
      </c>
      <c r="AX43" s="118">
        <v>0</v>
      </c>
      <c r="AY43">
        <v>1.6005646785939298</v>
      </c>
      <c r="CD43">
        <v>0.51072863409690783</v>
      </c>
      <c r="CE43">
        <v>1</v>
      </c>
      <c r="CF43">
        <v>0</v>
      </c>
      <c r="CG43">
        <v>26</v>
      </c>
      <c r="CH43">
        <v>13</v>
      </c>
      <c r="CI43">
        <v>0.5185185185185186</v>
      </c>
      <c r="CJ43">
        <v>0.86458333333333337</v>
      </c>
      <c r="CK43">
        <v>1.6010802469135874E-2</v>
      </c>
    </row>
    <row r="44" spans="1:89" x14ac:dyDescent="0.3">
      <c r="A44" s="129">
        <v>0</v>
      </c>
      <c r="B44" s="131">
        <v>0</v>
      </c>
      <c r="C44" s="171">
        <v>59</v>
      </c>
      <c r="D44" s="130">
        <v>5</v>
      </c>
      <c r="E44" s="203">
        <v>1.159</v>
      </c>
      <c r="F44" s="130">
        <v>196</v>
      </c>
      <c r="G44" s="130">
        <v>1</v>
      </c>
      <c r="H44" s="130">
        <v>99</v>
      </c>
      <c r="I44" s="130">
        <v>43</v>
      </c>
      <c r="J44" s="130">
        <v>15</v>
      </c>
      <c r="K44" s="130">
        <v>5</v>
      </c>
      <c r="L44" s="204">
        <v>35</v>
      </c>
      <c r="M44" s="171">
        <v>45</v>
      </c>
      <c r="N44" s="172">
        <v>184</v>
      </c>
      <c r="O44" s="170">
        <v>14</v>
      </c>
      <c r="P44" s="130">
        <v>1</v>
      </c>
      <c r="Q44" s="208"/>
      <c r="R44" s="208"/>
      <c r="S44" s="208"/>
      <c r="T44" s="208"/>
      <c r="U44" s="208"/>
      <c r="V44" s="208"/>
      <c r="W44" s="208"/>
      <c r="X44" s="208"/>
      <c r="Y44" s="208"/>
      <c r="Z44" s="208"/>
      <c r="AA44">
        <v>0</v>
      </c>
      <c r="AB44">
        <v>0</v>
      </c>
      <c r="AC44">
        <v>58</v>
      </c>
      <c r="AD44">
        <v>19</v>
      </c>
      <c r="AE44">
        <v>0.44700000000000001</v>
      </c>
      <c r="AF44">
        <v>20</v>
      </c>
      <c r="AG44">
        <v>4</v>
      </c>
      <c r="AH44">
        <v>129</v>
      </c>
      <c r="AI44">
        <v>43</v>
      </c>
      <c r="AJ44">
        <v>10</v>
      </c>
      <c r="AK44">
        <v>3</v>
      </c>
      <c r="AL44">
        <v>42</v>
      </c>
      <c r="AM44">
        <v>35</v>
      </c>
      <c r="AN44">
        <v>184</v>
      </c>
      <c r="AO44">
        <v>8.1</v>
      </c>
      <c r="AP44" s="117">
        <v>1</v>
      </c>
      <c r="AQ44" s="113">
        <v>0</v>
      </c>
      <c r="AR44" s="118">
        <v>1</v>
      </c>
      <c r="AS44">
        <v>1</v>
      </c>
      <c r="AT44">
        <v>0.81818128964608039</v>
      </c>
      <c r="AU44" s="117">
        <v>0.81818128964608039</v>
      </c>
      <c r="AV44" s="118">
        <v>0.18181871035391961</v>
      </c>
      <c r="AW44" s="117">
        <v>-0.20067134145048379</v>
      </c>
      <c r="AX44" s="118">
        <v>100</v>
      </c>
      <c r="AY44">
        <v>0.22222301176377265</v>
      </c>
      <c r="CD44">
        <v>0.52683233239852234</v>
      </c>
      <c r="CE44">
        <v>1</v>
      </c>
      <c r="CF44">
        <v>0</v>
      </c>
      <c r="CG44">
        <v>27</v>
      </c>
      <c r="CH44">
        <v>13</v>
      </c>
      <c r="CI44">
        <v>0.5</v>
      </c>
      <c r="CJ44">
        <v>0.86458333333333337</v>
      </c>
      <c r="CK44">
        <v>1.601080246913578E-2</v>
      </c>
    </row>
    <row r="45" spans="1:89" x14ac:dyDescent="0.3">
      <c r="A45" s="129">
        <v>1</v>
      </c>
      <c r="B45" s="131">
        <v>0</v>
      </c>
      <c r="C45" s="171">
        <v>117</v>
      </c>
      <c r="D45" s="130">
        <v>2</v>
      </c>
      <c r="E45" s="203">
        <v>0.104</v>
      </c>
      <c r="F45" s="130">
        <v>253</v>
      </c>
      <c r="G45" s="130">
        <v>2</v>
      </c>
      <c r="H45" s="130">
        <v>145</v>
      </c>
      <c r="I45" s="130">
        <v>52</v>
      </c>
      <c r="J45" s="130">
        <v>15</v>
      </c>
      <c r="K45" s="130">
        <v>3</v>
      </c>
      <c r="L45" s="204">
        <v>30</v>
      </c>
      <c r="M45" s="171">
        <v>59</v>
      </c>
      <c r="N45" s="172">
        <v>169</v>
      </c>
      <c r="O45" s="170">
        <v>15.3</v>
      </c>
      <c r="P45" s="130">
        <v>1</v>
      </c>
      <c r="Q45" s="208"/>
      <c r="R45" s="208"/>
      <c r="S45" s="208"/>
      <c r="T45" s="208"/>
      <c r="U45" s="208"/>
      <c r="V45" s="208"/>
      <c r="W45" s="208"/>
      <c r="X45" s="208"/>
      <c r="Y45" s="208"/>
      <c r="Z45" s="208"/>
      <c r="AA45">
        <v>0</v>
      </c>
      <c r="AB45">
        <v>0</v>
      </c>
      <c r="AC45">
        <v>59</v>
      </c>
      <c r="AD45">
        <v>5</v>
      </c>
      <c r="AE45">
        <v>1.159</v>
      </c>
      <c r="AF45">
        <v>196</v>
      </c>
      <c r="AG45">
        <v>1</v>
      </c>
      <c r="AH45">
        <v>99</v>
      </c>
      <c r="AI45">
        <v>43</v>
      </c>
      <c r="AJ45">
        <v>15</v>
      </c>
      <c r="AK45">
        <v>5</v>
      </c>
      <c r="AL45">
        <v>35</v>
      </c>
      <c r="AM45">
        <v>45</v>
      </c>
      <c r="AN45">
        <v>184</v>
      </c>
      <c r="AO45">
        <v>14</v>
      </c>
      <c r="AP45" s="117">
        <v>1</v>
      </c>
      <c r="AQ45" s="113">
        <v>0</v>
      </c>
      <c r="AR45" s="118">
        <v>1</v>
      </c>
      <c r="AS45">
        <v>1</v>
      </c>
      <c r="AT45">
        <v>0.8000731975116957</v>
      </c>
      <c r="AU45" s="117">
        <v>0.8000731975116957</v>
      </c>
      <c r="AV45" s="118">
        <v>0.1999268024883043</v>
      </c>
      <c r="AW45" s="117">
        <v>-0.22305205861017521</v>
      </c>
      <c r="AX45" s="118">
        <v>100</v>
      </c>
      <c r="AY45">
        <v>0.24988563935161912</v>
      </c>
      <c r="CD45">
        <v>0.53680659889285132</v>
      </c>
      <c r="CE45">
        <v>1</v>
      </c>
      <c r="CF45">
        <v>0</v>
      </c>
      <c r="CG45">
        <v>28</v>
      </c>
      <c r="CH45">
        <v>13</v>
      </c>
      <c r="CI45">
        <v>0.48148148148148151</v>
      </c>
      <c r="CJ45">
        <v>0.86458333333333337</v>
      </c>
      <c r="CK45">
        <v>0</v>
      </c>
    </row>
    <row r="46" spans="1:89" x14ac:dyDescent="0.3">
      <c r="A46" s="129">
        <v>0</v>
      </c>
      <c r="B46" s="131">
        <v>0</v>
      </c>
      <c r="C46" s="171">
        <v>83</v>
      </c>
      <c r="D46" s="130">
        <v>22</v>
      </c>
      <c r="E46" s="203">
        <v>0.93600000000000005</v>
      </c>
      <c r="F46" s="130">
        <v>203</v>
      </c>
      <c r="G46" s="130">
        <v>2</v>
      </c>
      <c r="H46" s="130">
        <v>111</v>
      </c>
      <c r="I46" s="130">
        <v>45</v>
      </c>
      <c r="J46" s="130">
        <v>9</v>
      </c>
      <c r="K46" s="130">
        <v>3</v>
      </c>
      <c r="L46" s="204">
        <v>50</v>
      </c>
      <c r="M46" s="171">
        <v>87</v>
      </c>
      <c r="N46" s="172">
        <v>178</v>
      </c>
      <c r="O46" s="170">
        <v>14.4</v>
      </c>
      <c r="P46" s="130">
        <v>1</v>
      </c>
      <c r="Q46" s="208"/>
      <c r="R46" s="208"/>
      <c r="S46" s="208"/>
      <c r="T46" s="208"/>
      <c r="U46" s="208"/>
      <c r="V46" s="208"/>
      <c r="W46" s="208"/>
      <c r="X46" s="208"/>
      <c r="Y46" s="208"/>
      <c r="Z46" s="208"/>
      <c r="AA46">
        <v>0</v>
      </c>
      <c r="AB46">
        <v>0</v>
      </c>
      <c r="AC46">
        <v>59</v>
      </c>
      <c r="AD46">
        <v>6</v>
      </c>
      <c r="AE46">
        <v>0.7</v>
      </c>
      <c r="AF46">
        <v>214</v>
      </c>
      <c r="AG46">
        <v>2</v>
      </c>
      <c r="AH46">
        <v>95</v>
      </c>
      <c r="AI46">
        <v>41</v>
      </c>
      <c r="AJ46">
        <v>4</v>
      </c>
      <c r="AK46">
        <v>3</v>
      </c>
      <c r="AL46">
        <v>36</v>
      </c>
      <c r="AM46">
        <v>45</v>
      </c>
      <c r="AN46">
        <v>182</v>
      </c>
      <c r="AO46">
        <v>14.9</v>
      </c>
      <c r="AP46" s="117">
        <v>1</v>
      </c>
      <c r="AQ46" s="113">
        <v>0</v>
      </c>
      <c r="AR46" s="118">
        <v>1</v>
      </c>
      <c r="AS46">
        <v>1</v>
      </c>
      <c r="AT46">
        <v>0.58210637664768028</v>
      </c>
      <c r="AU46" s="117">
        <v>0.58210637664768028</v>
      </c>
      <c r="AV46" s="118">
        <v>0.41789362335231972</v>
      </c>
      <c r="AW46" s="117">
        <v>-0.54110207020736101</v>
      </c>
      <c r="AX46" s="118">
        <v>100</v>
      </c>
      <c r="AY46">
        <v>0.71789906470179377</v>
      </c>
      <c r="CD46">
        <v>0.55348092279800776</v>
      </c>
      <c r="CE46">
        <v>0</v>
      </c>
      <c r="CF46">
        <v>1</v>
      </c>
      <c r="CG46">
        <v>28</v>
      </c>
      <c r="CH46">
        <v>14</v>
      </c>
      <c r="CI46">
        <v>0.48148148148148151</v>
      </c>
      <c r="CJ46">
        <v>0.85416666666666663</v>
      </c>
      <c r="CK46">
        <v>1.5817901234567971E-2</v>
      </c>
    </row>
    <row r="47" spans="1:89" x14ac:dyDescent="0.3">
      <c r="A47" s="129">
        <v>0</v>
      </c>
      <c r="B47" s="131">
        <v>0</v>
      </c>
      <c r="C47" s="171">
        <v>91</v>
      </c>
      <c r="D47" s="130">
        <v>2</v>
      </c>
      <c r="E47" s="203">
        <v>1.968</v>
      </c>
      <c r="F47" s="130">
        <v>164</v>
      </c>
      <c r="G47" s="130">
        <v>1</v>
      </c>
      <c r="H47" s="130">
        <v>86</v>
      </c>
      <c r="I47" s="130">
        <v>33</v>
      </c>
      <c r="J47" s="130">
        <v>5</v>
      </c>
      <c r="K47" s="130">
        <v>2</v>
      </c>
      <c r="L47" s="204">
        <v>37</v>
      </c>
      <c r="M47" s="171">
        <v>98</v>
      </c>
      <c r="N47" s="172">
        <v>194</v>
      </c>
      <c r="O47" s="170">
        <v>14.8</v>
      </c>
      <c r="P47" s="130">
        <v>1</v>
      </c>
      <c r="Q47" s="208"/>
      <c r="R47" s="208"/>
      <c r="S47" s="208"/>
      <c r="T47" s="208"/>
      <c r="U47" s="208"/>
      <c r="V47" s="208"/>
      <c r="W47" s="208"/>
      <c r="X47" s="208"/>
      <c r="Y47" s="208"/>
      <c r="Z47" s="208"/>
      <c r="AA47">
        <v>0</v>
      </c>
      <c r="AB47">
        <v>0</v>
      </c>
      <c r="AC47">
        <v>60</v>
      </c>
      <c r="AD47">
        <v>3</v>
      </c>
      <c r="AE47">
        <v>0.81299999999999994</v>
      </c>
      <c r="AF47">
        <v>101</v>
      </c>
      <c r="AG47">
        <v>3</v>
      </c>
      <c r="AH47">
        <v>106</v>
      </c>
      <c r="AI47">
        <v>44</v>
      </c>
      <c r="AJ47">
        <v>8</v>
      </c>
      <c r="AK47">
        <v>3</v>
      </c>
      <c r="AL47">
        <v>33</v>
      </c>
      <c r="AM47">
        <v>45</v>
      </c>
      <c r="AN47">
        <v>177</v>
      </c>
      <c r="AO47">
        <v>10.5</v>
      </c>
      <c r="AP47" s="117">
        <v>1</v>
      </c>
      <c r="AQ47" s="113">
        <v>0</v>
      </c>
      <c r="AR47" s="118">
        <v>1</v>
      </c>
      <c r="AS47">
        <v>1</v>
      </c>
      <c r="AT47">
        <v>0.57999429966840976</v>
      </c>
      <c r="AU47" s="117">
        <v>0.57999429966840976</v>
      </c>
      <c r="AV47" s="118">
        <v>0.42000570033159024</v>
      </c>
      <c r="AW47" s="117">
        <v>-0.54473700364788291</v>
      </c>
      <c r="AX47" s="118">
        <v>100</v>
      </c>
      <c r="AY47">
        <v>0.72415487630087561</v>
      </c>
      <c r="CD47">
        <v>0.55695734744745828</v>
      </c>
      <c r="CE47">
        <v>1</v>
      </c>
      <c r="CF47">
        <v>0</v>
      </c>
      <c r="CG47">
        <v>29</v>
      </c>
      <c r="CH47">
        <v>14</v>
      </c>
      <c r="CI47">
        <v>0.46296296296296291</v>
      </c>
      <c r="CJ47">
        <v>0.85416666666666663</v>
      </c>
      <c r="CK47">
        <v>0</v>
      </c>
    </row>
    <row r="48" spans="1:89" x14ac:dyDescent="0.3">
      <c r="A48" s="129">
        <v>1</v>
      </c>
      <c r="B48" s="131">
        <v>0</v>
      </c>
      <c r="C48" s="171">
        <v>56</v>
      </c>
      <c r="D48" s="130">
        <v>4</v>
      </c>
      <c r="E48" s="203">
        <v>2.536</v>
      </c>
      <c r="F48" s="130">
        <v>146</v>
      </c>
      <c r="G48" s="130">
        <v>1</v>
      </c>
      <c r="H48" s="130">
        <v>84</v>
      </c>
      <c r="I48" s="130">
        <v>36</v>
      </c>
      <c r="J48" s="130">
        <v>8</v>
      </c>
      <c r="K48" s="130">
        <v>2</v>
      </c>
      <c r="L48" s="204">
        <v>50</v>
      </c>
      <c r="M48" s="171">
        <v>40</v>
      </c>
      <c r="N48" s="172">
        <v>179</v>
      </c>
      <c r="O48" s="170">
        <v>12.1</v>
      </c>
      <c r="P48" s="130">
        <v>1</v>
      </c>
      <c r="Q48" s="208"/>
      <c r="R48" s="208"/>
      <c r="S48" s="208"/>
      <c r="T48" s="208"/>
      <c r="U48" s="208"/>
      <c r="V48" s="208"/>
      <c r="W48" s="208"/>
      <c r="X48" s="208"/>
      <c r="Y48" s="208"/>
      <c r="Z48" s="208"/>
      <c r="AA48">
        <v>0</v>
      </c>
      <c r="AB48">
        <v>0</v>
      </c>
      <c r="AC48">
        <v>60</v>
      </c>
      <c r="AD48">
        <v>5</v>
      </c>
      <c r="AE48">
        <v>0.93700000000000006</v>
      </c>
      <c r="AF48">
        <v>211</v>
      </c>
      <c r="AG48">
        <v>3</v>
      </c>
      <c r="AH48">
        <v>112</v>
      </c>
      <c r="AI48">
        <v>59</v>
      </c>
      <c r="AJ48">
        <v>15</v>
      </c>
      <c r="AK48">
        <v>4</v>
      </c>
      <c r="AL48">
        <v>37</v>
      </c>
      <c r="AM48">
        <v>39</v>
      </c>
      <c r="AN48">
        <v>171</v>
      </c>
      <c r="AO48">
        <v>12</v>
      </c>
      <c r="AP48" s="117">
        <v>1</v>
      </c>
      <c r="AQ48" s="113">
        <v>0</v>
      </c>
      <c r="AR48" s="118">
        <v>1</v>
      </c>
      <c r="AS48">
        <v>1</v>
      </c>
      <c r="AT48">
        <v>0.58970936622063408</v>
      </c>
      <c r="AU48" s="117">
        <v>0.58970936622063408</v>
      </c>
      <c r="AV48" s="118">
        <v>0.41029063377936592</v>
      </c>
      <c r="AW48" s="117">
        <v>-0.52812546307547015</v>
      </c>
      <c r="AX48" s="118">
        <v>100</v>
      </c>
      <c r="AY48">
        <v>0.69575058033902693</v>
      </c>
      <c r="CD48">
        <v>0.55791936640270678</v>
      </c>
      <c r="CE48">
        <v>0</v>
      </c>
      <c r="CF48">
        <v>1</v>
      </c>
      <c r="CG48">
        <v>29</v>
      </c>
      <c r="CH48">
        <v>15</v>
      </c>
      <c r="CI48">
        <v>0.46296296296296291</v>
      </c>
      <c r="CJ48">
        <v>0.84375</v>
      </c>
      <c r="CK48">
        <v>0</v>
      </c>
    </row>
    <row r="49" spans="1:89" x14ac:dyDescent="0.3">
      <c r="A49" s="129">
        <v>0</v>
      </c>
      <c r="B49" s="131">
        <v>1</v>
      </c>
      <c r="C49" s="171">
        <v>51</v>
      </c>
      <c r="D49" s="130">
        <v>2</v>
      </c>
      <c r="E49" s="203">
        <v>0.41699999999999998</v>
      </c>
      <c r="F49" s="130">
        <v>121</v>
      </c>
      <c r="G49" s="130">
        <v>3</v>
      </c>
      <c r="H49" s="130">
        <v>123</v>
      </c>
      <c r="I49" s="130">
        <v>36</v>
      </c>
      <c r="J49" s="130">
        <v>8</v>
      </c>
      <c r="K49" s="130">
        <v>2</v>
      </c>
      <c r="L49" s="204">
        <v>33</v>
      </c>
      <c r="M49" s="171">
        <v>32</v>
      </c>
      <c r="N49" s="172">
        <v>167</v>
      </c>
      <c r="O49" s="170">
        <v>8</v>
      </c>
      <c r="P49" s="130">
        <v>0</v>
      </c>
      <c r="Q49" s="208"/>
      <c r="R49" s="208"/>
      <c r="S49" s="208"/>
      <c r="T49" s="208"/>
      <c r="U49" s="208"/>
      <c r="V49" s="208"/>
      <c r="W49" s="208"/>
      <c r="X49" s="208"/>
      <c r="Y49" s="208"/>
      <c r="Z49" s="208"/>
      <c r="AA49">
        <v>0</v>
      </c>
      <c r="AB49">
        <v>0</v>
      </c>
      <c r="AC49">
        <v>62</v>
      </c>
      <c r="AD49">
        <v>21</v>
      </c>
      <c r="AE49">
        <v>0.73399999999999999</v>
      </c>
      <c r="AF49">
        <v>152</v>
      </c>
      <c r="AG49">
        <v>3</v>
      </c>
      <c r="AH49">
        <v>111</v>
      </c>
      <c r="AI49">
        <v>44</v>
      </c>
      <c r="AJ49">
        <v>5</v>
      </c>
      <c r="AK49">
        <v>3</v>
      </c>
      <c r="AL49">
        <v>47</v>
      </c>
      <c r="AM49">
        <v>43</v>
      </c>
      <c r="AN49">
        <v>169</v>
      </c>
      <c r="AO49">
        <v>9.5</v>
      </c>
      <c r="AP49" s="117">
        <v>1</v>
      </c>
      <c r="AQ49" s="113">
        <v>0</v>
      </c>
      <c r="AR49" s="118">
        <v>1</v>
      </c>
      <c r="AS49">
        <v>1</v>
      </c>
      <c r="AT49">
        <v>0.74109601450704965</v>
      </c>
      <c r="AU49" s="117">
        <v>0.74109601450704965</v>
      </c>
      <c r="AV49" s="118">
        <v>0.25890398549295035</v>
      </c>
      <c r="AW49" s="117">
        <v>-0.2996250878465308</v>
      </c>
      <c r="AX49" s="118">
        <v>100</v>
      </c>
      <c r="AY49">
        <v>0.3493528239592058</v>
      </c>
      <c r="CD49">
        <v>0.56138217093979959</v>
      </c>
      <c r="CE49">
        <v>0</v>
      </c>
      <c r="CF49">
        <v>1</v>
      </c>
      <c r="CG49">
        <v>29</v>
      </c>
      <c r="CH49">
        <v>16</v>
      </c>
      <c r="CI49">
        <v>0.46296296296296291</v>
      </c>
      <c r="CJ49">
        <v>0.83333333333333337</v>
      </c>
      <c r="CK49">
        <v>1.5432098765432075E-2</v>
      </c>
    </row>
    <row r="50" spans="1:89" x14ac:dyDescent="0.3">
      <c r="A50" s="129">
        <v>1</v>
      </c>
      <c r="B50" s="131">
        <v>0</v>
      </c>
      <c r="C50" s="171">
        <v>56</v>
      </c>
      <c r="D50" s="130">
        <v>14</v>
      </c>
      <c r="E50" s="203">
        <v>3.9E-2</v>
      </c>
      <c r="F50" s="130">
        <v>128</v>
      </c>
      <c r="G50" s="130">
        <v>1</v>
      </c>
      <c r="H50" s="130">
        <v>97</v>
      </c>
      <c r="I50" s="130">
        <v>43</v>
      </c>
      <c r="J50" s="130">
        <v>6</v>
      </c>
      <c r="K50" s="130">
        <v>3</v>
      </c>
      <c r="L50" s="204">
        <v>41</v>
      </c>
      <c r="M50" s="171">
        <v>37</v>
      </c>
      <c r="N50" s="172">
        <v>172</v>
      </c>
      <c r="O50" s="170">
        <v>8.4</v>
      </c>
      <c r="P50" s="130">
        <v>0</v>
      </c>
      <c r="Q50" s="208"/>
      <c r="R50" s="208"/>
      <c r="S50" s="208"/>
      <c r="T50" s="208"/>
      <c r="U50" s="208"/>
      <c r="V50" s="208"/>
      <c r="W50" s="208"/>
      <c r="X50" s="208"/>
      <c r="Y50" s="208"/>
      <c r="Z50" s="208"/>
      <c r="AA50">
        <v>0</v>
      </c>
      <c r="AB50">
        <v>0</v>
      </c>
      <c r="AC50">
        <v>63</v>
      </c>
      <c r="AD50">
        <v>12</v>
      </c>
      <c r="AE50">
        <v>0.61199999999999999</v>
      </c>
      <c r="AF50">
        <v>148</v>
      </c>
      <c r="AG50">
        <v>3</v>
      </c>
      <c r="AH50">
        <v>116</v>
      </c>
      <c r="AI50">
        <v>35</v>
      </c>
      <c r="AJ50">
        <v>10</v>
      </c>
      <c r="AK50">
        <v>2</v>
      </c>
      <c r="AL50">
        <v>39</v>
      </c>
      <c r="AM50">
        <v>42</v>
      </c>
      <c r="AN50">
        <v>185</v>
      </c>
      <c r="AO50">
        <v>13.8</v>
      </c>
      <c r="AP50" s="117">
        <v>1</v>
      </c>
      <c r="AQ50" s="113">
        <v>0</v>
      </c>
      <c r="AR50" s="118">
        <v>1</v>
      </c>
      <c r="AS50">
        <v>1</v>
      </c>
      <c r="AT50">
        <v>0.8986747548086268</v>
      </c>
      <c r="AU50" s="117">
        <v>0.8986747548086268</v>
      </c>
      <c r="AV50" s="118">
        <v>0.1013252451913732</v>
      </c>
      <c r="AW50" s="117">
        <v>-0.10683409550058276</v>
      </c>
      <c r="AX50" s="118">
        <v>100</v>
      </c>
      <c r="AY50">
        <v>0.11274962899447472</v>
      </c>
      <c r="CD50">
        <v>0.5622916278875244</v>
      </c>
      <c r="CE50">
        <v>1</v>
      </c>
      <c r="CF50">
        <v>0</v>
      </c>
      <c r="CG50">
        <v>30</v>
      </c>
      <c r="CH50">
        <v>16</v>
      </c>
      <c r="CI50">
        <v>0.44444444444444442</v>
      </c>
      <c r="CJ50">
        <v>0.83333333333333337</v>
      </c>
      <c r="CK50">
        <v>0</v>
      </c>
    </row>
    <row r="51" spans="1:89" x14ac:dyDescent="0.3">
      <c r="A51" s="129">
        <v>1</v>
      </c>
      <c r="B51" s="131">
        <v>0</v>
      </c>
      <c r="C51" s="171">
        <v>51</v>
      </c>
      <c r="D51" s="130">
        <v>3</v>
      </c>
      <c r="E51" s="203">
        <v>1.155</v>
      </c>
      <c r="F51" s="130">
        <v>132</v>
      </c>
      <c r="G51" s="130">
        <v>2</v>
      </c>
      <c r="H51" s="130">
        <v>98</v>
      </c>
      <c r="I51" s="130">
        <v>35</v>
      </c>
      <c r="J51" s="130">
        <v>1</v>
      </c>
      <c r="K51" s="130">
        <v>3</v>
      </c>
      <c r="L51" s="204">
        <v>35</v>
      </c>
      <c r="M51" s="171">
        <v>26</v>
      </c>
      <c r="N51" s="172">
        <v>181</v>
      </c>
      <c r="O51" s="170">
        <v>10.6</v>
      </c>
      <c r="P51" s="130">
        <v>0</v>
      </c>
      <c r="Q51" s="208"/>
      <c r="R51" s="208"/>
      <c r="S51" s="208"/>
      <c r="T51" s="208"/>
      <c r="U51" s="208"/>
      <c r="V51" s="208"/>
      <c r="W51" s="208"/>
      <c r="X51" s="208"/>
      <c r="Y51" s="208"/>
      <c r="Z51" s="208"/>
      <c r="AA51">
        <v>0</v>
      </c>
      <c r="AB51">
        <v>0</v>
      </c>
      <c r="AC51">
        <v>66</v>
      </c>
      <c r="AD51">
        <v>9</v>
      </c>
      <c r="AE51">
        <v>9.1999999999999998E-2</v>
      </c>
      <c r="AF51">
        <v>230</v>
      </c>
      <c r="AG51">
        <v>4</v>
      </c>
      <c r="AH51">
        <v>137</v>
      </c>
      <c r="AI51">
        <v>43</v>
      </c>
      <c r="AJ51">
        <v>12</v>
      </c>
      <c r="AK51">
        <v>3</v>
      </c>
      <c r="AL51">
        <v>36</v>
      </c>
      <c r="AM51">
        <v>65</v>
      </c>
      <c r="AN51">
        <v>174</v>
      </c>
      <c r="AO51">
        <v>15.9</v>
      </c>
      <c r="AP51" s="117">
        <v>0</v>
      </c>
      <c r="AQ51" s="113">
        <v>1</v>
      </c>
      <c r="AR51" s="118">
        <v>1</v>
      </c>
      <c r="AS51">
        <v>0</v>
      </c>
      <c r="AT51">
        <v>0.80292718503628691</v>
      </c>
      <c r="AU51" s="117">
        <v>0.80292718503628691</v>
      </c>
      <c r="AV51" s="118">
        <v>0.19707281496371309</v>
      </c>
      <c r="AW51" s="117">
        <v>-1.6241819994313198</v>
      </c>
      <c r="AX51" s="118">
        <v>0</v>
      </c>
      <c r="AY51">
        <v>4.0742665861048843</v>
      </c>
      <c r="CD51">
        <v>0.56371750400550669</v>
      </c>
      <c r="CE51">
        <v>0</v>
      </c>
      <c r="CF51">
        <v>1</v>
      </c>
      <c r="CG51">
        <v>30</v>
      </c>
      <c r="CH51">
        <v>17</v>
      </c>
      <c r="CI51">
        <v>0.44444444444444442</v>
      </c>
      <c r="CJ51">
        <v>0.82291666666666663</v>
      </c>
      <c r="CK51">
        <v>1.5239197530864173E-2</v>
      </c>
    </row>
    <row r="52" spans="1:89" x14ac:dyDescent="0.3">
      <c r="A52" s="129">
        <v>1</v>
      </c>
      <c r="B52" s="131">
        <v>0</v>
      </c>
      <c r="C52" s="171">
        <v>56</v>
      </c>
      <c r="D52" s="130">
        <v>9</v>
      </c>
      <c r="E52" s="203">
        <v>1.9990000000000001</v>
      </c>
      <c r="F52" s="130">
        <v>75</v>
      </c>
      <c r="G52" s="130">
        <v>0</v>
      </c>
      <c r="H52" s="130">
        <v>72</v>
      </c>
      <c r="I52" s="130">
        <v>49</v>
      </c>
      <c r="J52" s="130">
        <v>7</v>
      </c>
      <c r="K52" s="130">
        <v>4</v>
      </c>
      <c r="L52" s="204">
        <v>41</v>
      </c>
      <c r="M52" s="171">
        <v>33</v>
      </c>
      <c r="N52" s="172">
        <v>189</v>
      </c>
      <c r="O52" s="170">
        <v>10.9</v>
      </c>
      <c r="P52" s="130">
        <v>0</v>
      </c>
      <c r="Q52" s="208"/>
      <c r="R52" s="208"/>
      <c r="S52" s="208"/>
      <c r="T52" s="208"/>
      <c r="U52" s="208"/>
      <c r="V52" s="208"/>
      <c r="W52" s="208"/>
      <c r="X52" s="208"/>
      <c r="Y52" s="208"/>
      <c r="Z52" s="208"/>
      <c r="AA52">
        <v>0</v>
      </c>
      <c r="AB52">
        <v>0</v>
      </c>
      <c r="AC52">
        <v>67</v>
      </c>
      <c r="AD52">
        <v>10</v>
      </c>
      <c r="AE52">
        <v>0.85599999999999998</v>
      </c>
      <c r="AF52">
        <v>91</v>
      </c>
      <c r="AG52">
        <v>3</v>
      </c>
      <c r="AH52">
        <v>112</v>
      </c>
      <c r="AI52">
        <v>33</v>
      </c>
      <c r="AJ52">
        <v>1</v>
      </c>
      <c r="AK52">
        <v>3</v>
      </c>
      <c r="AL52">
        <v>38</v>
      </c>
      <c r="AM52">
        <v>43</v>
      </c>
      <c r="AN52">
        <v>188</v>
      </c>
      <c r="AO52">
        <v>12.5</v>
      </c>
      <c r="AP52" s="117">
        <v>1</v>
      </c>
      <c r="AQ52" s="113">
        <v>0</v>
      </c>
      <c r="AR52" s="118">
        <v>1</v>
      </c>
      <c r="AS52">
        <v>1</v>
      </c>
      <c r="AT52">
        <v>0.7643269780817874</v>
      </c>
      <c r="AU52" s="117">
        <v>0.7643269780817874</v>
      </c>
      <c r="AV52" s="118">
        <v>0.2356730219182126</v>
      </c>
      <c r="AW52" s="117">
        <v>-0.26875959959125284</v>
      </c>
      <c r="AX52" s="118">
        <v>100</v>
      </c>
      <c r="AY52">
        <v>0.30834057762775219</v>
      </c>
      <c r="CD52">
        <v>0.56401677982661835</v>
      </c>
      <c r="CE52">
        <v>1</v>
      </c>
      <c r="CF52">
        <v>0</v>
      </c>
      <c r="CG52">
        <v>31</v>
      </c>
      <c r="CH52">
        <v>17</v>
      </c>
      <c r="CI52">
        <v>0.42592592592592593</v>
      </c>
      <c r="CJ52">
        <v>0.82291666666666663</v>
      </c>
      <c r="CK52">
        <v>0</v>
      </c>
    </row>
    <row r="53" spans="1:89" x14ac:dyDescent="0.3">
      <c r="A53" s="129">
        <v>1</v>
      </c>
      <c r="B53" s="131">
        <v>0</v>
      </c>
      <c r="C53" s="171">
        <v>53</v>
      </c>
      <c r="D53" s="130">
        <v>2</v>
      </c>
      <c r="E53" s="203">
        <v>2.8719999999999999</v>
      </c>
      <c r="F53" s="130">
        <v>144</v>
      </c>
      <c r="G53" s="130">
        <v>6</v>
      </c>
      <c r="H53" s="130">
        <v>73</v>
      </c>
      <c r="I53" s="130">
        <v>35</v>
      </c>
      <c r="J53" s="130">
        <v>4</v>
      </c>
      <c r="K53" s="130">
        <v>3</v>
      </c>
      <c r="L53" s="204">
        <v>50</v>
      </c>
      <c r="M53" s="171">
        <v>34</v>
      </c>
      <c r="N53" s="172">
        <v>171</v>
      </c>
      <c r="O53" s="170">
        <v>8.6999999999999993</v>
      </c>
      <c r="P53" s="130">
        <v>1</v>
      </c>
      <c r="Q53" s="208"/>
      <c r="R53" s="208"/>
      <c r="S53" s="208"/>
      <c r="T53" s="208"/>
      <c r="U53" s="208"/>
      <c r="V53" s="208"/>
      <c r="W53" s="208"/>
      <c r="X53" s="208"/>
      <c r="Y53" s="208"/>
      <c r="Z53" s="208"/>
      <c r="AA53">
        <v>0</v>
      </c>
      <c r="AB53">
        <v>0</v>
      </c>
      <c r="AC53">
        <v>67</v>
      </c>
      <c r="AD53">
        <v>13</v>
      </c>
      <c r="AE53">
        <v>1.4610000000000001</v>
      </c>
      <c r="AF53">
        <v>180</v>
      </c>
      <c r="AG53">
        <v>4</v>
      </c>
      <c r="AH53">
        <v>91</v>
      </c>
      <c r="AI53">
        <v>44</v>
      </c>
      <c r="AJ53">
        <v>10</v>
      </c>
      <c r="AK53">
        <v>3</v>
      </c>
      <c r="AL53">
        <v>40</v>
      </c>
      <c r="AM53">
        <v>44</v>
      </c>
      <c r="AN53">
        <v>187</v>
      </c>
      <c r="AO53">
        <v>15.6</v>
      </c>
      <c r="AP53" s="117">
        <v>0</v>
      </c>
      <c r="AQ53" s="113">
        <v>1</v>
      </c>
      <c r="AR53" s="118">
        <v>1</v>
      </c>
      <c r="AS53">
        <v>0</v>
      </c>
      <c r="AT53">
        <v>0.902953535859364</v>
      </c>
      <c r="AU53" s="117">
        <v>0.902953535859364</v>
      </c>
      <c r="AV53" s="118">
        <v>9.7046464140636002E-2</v>
      </c>
      <c r="AW53" s="117">
        <v>-2.3325654034091294</v>
      </c>
      <c r="AX53" s="118">
        <v>0</v>
      </c>
      <c r="AY53">
        <v>9.3043424493120988</v>
      </c>
      <c r="CD53">
        <v>0.56855354439999906</v>
      </c>
      <c r="CE53">
        <v>0</v>
      </c>
      <c r="CF53">
        <v>1</v>
      </c>
      <c r="CG53">
        <v>31</v>
      </c>
      <c r="CH53">
        <v>18</v>
      </c>
      <c r="CI53">
        <v>0.42592592592592593</v>
      </c>
      <c r="CJ53">
        <v>0.8125</v>
      </c>
      <c r="CK53">
        <v>0</v>
      </c>
    </row>
    <row r="54" spans="1:89" x14ac:dyDescent="0.3">
      <c r="A54" s="129">
        <v>0</v>
      </c>
      <c r="B54" s="131">
        <v>0</v>
      </c>
      <c r="C54" s="171">
        <v>62</v>
      </c>
      <c r="D54" s="130">
        <v>21</v>
      </c>
      <c r="E54" s="203">
        <v>0.73399999999999999</v>
      </c>
      <c r="F54" s="130">
        <v>152</v>
      </c>
      <c r="G54" s="130">
        <v>3</v>
      </c>
      <c r="H54" s="130">
        <v>111</v>
      </c>
      <c r="I54" s="130">
        <v>44</v>
      </c>
      <c r="J54" s="130">
        <v>5</v>
      </c>
      <c r="K54" s="130">
        <v>3</v>
      </c>
      <c r="L54" s="204">
        <v>47</v>
      </c>
      <c r="M54" s="171">
        <v>43</v>
      </c>
      <c r="N54" s="172">
        <v>169</v>
      </c>
      <c r="O54" s="170">
        <v>9.5</v>
      </c>
      <c r="P54" s="130">
        <v>1</v>
      </c>
      <c r="Q54" s="208"/>
      <c r="R54" s="208"/>
      <c r="S54" s="208"/>
      <c r="T54" s="208"/>
      <c r="U54" s="208"/>
      <c r="V54" s="208"/>
      <c r="W54" s="208"/>
      <c r="X54" s="208"/>
      <c r="Y54" s="208"/>
      <c r="Z54" s="208"/>
      <c r="AA54">
        <v>0</v>
      </c>
      <c r="AB54">
        <v>0</v>
      </c>
      <c r="AC54">
        <v>70</v>
      </c>
      <c r="AD54">
        <v>20</v>
      </c>
      <c r="AE54">
        <v>0.40799999999999997</v>
      </c>
      <c r="AF54">
        <v>175</v>
      </c>
      <c r="AG54">
        <v>2</v>
      </c>
      <c r="AH54">
        <v>96</v>
      </c>
      <c r="AI54">
        <v>42</v>
      </c>
      <c r="AJ54">
        <v>7</v>
      </c>
      <c r="AK54">
        <v>6</v>
      </c>
      <c r="AL54">
        <v>47</v>
      </c>
      <c r="AM54">
        <v>49</v>
      </c>
      <c r="AN54">
        <v>168</v>
      </c>
      <c r="AO54">
        <v>11.1</v>
      </c>
      <c r="AP54" s="117">
        <v>0</v>
      </c>
      <c r="AQ54" s="113">
        <v>1</v>
      </c>
      <c r="AR54" s="118">
        <v>1</v>
      </c>
      <c r="AS54">
        <v>0</v>
      </c>
      <c r="AT54">
        <v>0.55695734744745828</v>
      </c>
      <c r="AU54" s="117">
        <v>0.55695734744745828</v>
      </c>
      <c r="AV54" s="118">
        <v>0.44304265255254172</v>
      </c>
      <c r="AW54" s="117">
        <v>-0.8140892324147555</v>
      </c>
      <c r="AX54" s="118">
        <v>0</v>
      </c>
      <c r="AY54">
        <v>1.2571190250839497</v>
      </c>
      <c r="CD54">
        <v>0.57363958032801476</v>
      </c>
      <c r="CE54">
        <v>0</v>
      </c>
      <c r="CF54">
        <v>1</v>
      </c>
      <c r="CG54">
        <v>31</v>
      </c>
      <c r="CH54">
        <v>19</v>
      </c>
      <c r="CI54">
        <v>0.42592592592592593</v>
      </c>
      <c r="CJ54">
        <v>0.80208333333333337</v>
      </c>
      <c r="CK54">
        <v>1.4853395061728373E-2</v>
      </c>
    </row>
    <row r="55" spans="1:89" x14ac:dyDescent="0.3">
      <c r="A55" s="129">
        <v>0</v>
      </c>
      <c r="B55" s="131">
        <v>0</v>
      </c>
      <c r="C55" s="171">
        <v>44</v>
      </c>
      <c r="D55" s="130">
        <v>4</v>
      </c>
      <c r="E55" s="203">
        <v>4.5900000000000003E-2</v>
      </c>
      <c r="F55" s="130">
        <v>104</v>
      </c>
      <c r="G55" s="130">
        <v>6</v>
      </c>
      <c r="H55" s="130">
        <v>86</v>
      </c>
      <c r="I55" s="130">
        <v>29</v>
      </c>
      <c r="J55" s="130">
        <v>2</v>
      </c>
      <c r="K55" s="130">
        <v>2</v>
      </c>
      <c r="L55" s="204">
        <v>36</v>
      </c>
      <c r="M55" s="171">
        <v>21</v>
      </c>
      <c r="N55" s="172">
        <v>168</v>
      </c>
      <c r="O55" s="170">
        <v>6.8</v>
      </c>
      <c r="P55" s="130">
        <v>1</v>
      </c>
      <c r="Q55" s="208"/>
      <c r="R55" s="208"/>
      <c r="S55" s="208"/>
      <c r="T55" s="208"/>
      <c r="U55" s="208"/>
      <c r="V55" s="208"/>
      <c r="W55" s="208"/>
      <c r="X55" s="208"/>
      <c r="Y55" s="208"/>
      <c r="Z55" s="208"/>
      <c r="AA55">
        <v>0</v>
      </c>
      <c r="AB55">
        <v>0</v>
      </c>
      <c r="AC55">
        <v>78</v>
      </c>
      <c r="AD55">
        <v>3</v>
      </c>
      <c r="AE55">
        <v>1.6240000000000001</v>
      </c>
      <c r="AF55">
        <v>148</v>
      </c>
      <c r="AG55">
        <v>5</v>
      </c>
      <c r="AH55">
        <v>73</v>
      </c>
      <c r="AI55">
        <v>39</v>
      </c>
      <c r="AJ55">
        <v>11</v>
      </c>
      <c r="AK55">
        <v>4</v>
      </c>
      <c r="AL55">
        <v>36</v>
      </c>
      <c r="AM55">
        <v>59</v>
      </c>
      <c r="AN55">
        <v>175</v>
      </c>
      <c r="AO55">
        <v>9.1</v>
      </c>
      <c r="AP55" s="117">
        <v>1</v>
      </c>
      <c r="AQ55" s="113">
        <v>0</v>
      </c>
      <c r="AR55" s="118">
        <v>1</v>
      </c>
      <c r="AS55">
        <v>1</v>
      </c>
      <c r="AT55">
        <v>0.98071017098672375</v>
      </c>
      <c r="AU55" s="117">
        <v>0.98071017098672375</v>
      </c>
      <c r="AV55" s="118">
        <v>1.928982901327625E-2</v>
      </c>
      <c r="AW55" s="117">
        <v>-1.9478305487725282E-2</v>
      </c>
      <c r="AX55" s="118">
        <v>100</v>
      </c>
      <c r="AY55">
        <v>1.9669245393741697E-2</v>
      </c>
      <c r="CD55">
        <v>0.57425669741250152</v>
      </c>
      <c r="CE55">
        <v>1</v>
      </c>
      <c r="CF55">
        <v>0</v>
      </c>
      <c r="CG55">
        <v>32</v>
      </c>
      <c r="CH55">
        <v>19</v>
      </c>
      <c r="CI55">
        <v>0.40740740740740744</v>
      </c>
      <c r="CJ55">
        <v>0.80208333333333337</v>
      </c>
      <c r="CK55">
        <v>0</v>
      </c>
    </row>
    <row r="56" spans="1:89" x14ac:dyDescent="0.3">
      <c r="A56" s="129">
        <v>0</v>
      </c>
      <c r="B56" s="131">
        <v>0</v>
      </c>
      <c r="C56" s="171">
        <v>41</v>
      </c>
      <c r="D56" s="130">
        <v>12</v>
      </c>
      <c r="E56" s="203">
        <v>0.879</v>
      </c>
      <c r="F56" s="130">
        <v>112</v>
      </c>
      <c r="G56" s="130">
        <v>2</v>
      </c>
      <c r="H56" s="130">
        <v>120</v>
      </c>
      <c r="I56" s="130">
        <v>39</v>
      </c>
      <c r="J56" s="130">
        <v>5</v>
      </c>
      <c r="K56" s="130">
        <v>3</v>
      </c>
      <c r="L56" s="204">
        <v>40</v>
      </c>
      <c r="M56" s="171">
        <v>14</v>
      </c>
      <c r="N56" s="172">
        <v>167</v>
      </c>
      <c r="O56" s="170">
        <v>7.2</v>
      </c>
      <c r="P56" s="130">
        <v>0</v>
      </c>
      <c r="Q56" s="208"/>
      <c r="R56" s="208"/>
      <c r="S56" s="208"/>
      <c r="T56" s="208"/>
      <c r="U56" s="208"/>
      <c r="V56" s="208"/>
      <c r="W56" s="208"/>
      <c r="X56" s="208"/>
      <c r="Y56" s="208"/>
      <c r="Z56" s="208"/>
      <c r="AA56">
        <v>0</v>
      </c>
      <c r="AB56">
        <v>0</v>
      </c>
      <c r="AC56">
        <v>79</v>
      </c>
      <c r="AD56">
        <v>2</v>
      </c>
      <c r="AE56">
        <v>0.54600000000000004</v>
      </c>
      <c r="AF56">
        <v>122</v>
      </c>
      <c r="AG56">
        <v>4</v>
      </c>
      <c r="AH56">
        <v>129</v>
      </c>
      <c r="AI56">
        <v>56</v>
      </c>
      <c r="AJ56">
        <v>3</v>
      </c>
      <c r="AK56">
        <v>5</v>
      </c>
      <c r="AL56">
        <v>33</v>
      </c>
      <c r="AM56">
        <v>74</v>
      </c>
      <c r="AN56">
        <v>170</v>
      </c>
      <c r="AO56">
        <v>8.1</v>
      </c>
      <c r="AP56" s="117">
        <v>1</v>
      </c>
      <c r="AQ56" s="113">
        <v>0</v>
      </c>
      <c r="AR56" s="118">
        <v>1</v>
      </c>
      <c r="AS56">
        <v>1</v>
      </c>
      <c r="AT56">
        <v>0.49830033048018951</v>
      </c>
      <c r="AU56" s="117">
        <v>0.49830033048018951</v>
      </c>
      <c r="AV56" s="118">
        <v>0.50169966951981049</v>
      </c>
      <c r="AW56" s="117">
        <v>-0.69655231047968702</v>
      </c>
      <c r="AX56" s="118">
        <v>0</v>
      </c>
      <c r="AY56">
        <v>1.0068218679211896</v>
      </c>
      <c r="CD56">
        <v>0.57483766394677205</v>
      </c>
      <c r="CE56">
        <v>0</v>
      </c>
      <c r="CF56">
        <v>1</v>
      </c>
      <c r="CG56">
        <v>32</v>
      </c>
      <c r="CH56">
        <v>20</v>
      </c>
      <c r="CI56">
        <v>0.40740740740740744</v>
      </c>
      <c r="CJ56">
        <v>0.79166666666666663</v>
      </c>
      <c r="CK56">
        <v>1.4660493827160559E-2</v>
      </c>
    </row>
    <row r="57" spans="1:89" x14ac:dyDescent="0.3">
      <c r="A57" s="129">
        <v>1</v>
      </c>
      <c r="B57" s="131">
        <v>0</v>
      </c>
      <c r="C57" s="171">
        <v>72</v>
      </c>
      <c r="D57" s="130">
        <v>4</v>
      </c>
      <c r="E57" s="203">
        <v>1.496</v>
      </c>
      <c r="F57" s="130">
        <v>139</v>
      </c>
      <c r="G57" s="130">
        <v>2</v>
      </c>
      <c r="H57" s="130">
        <v>84</v>
      </c>
      <c r="I57" s="130">
        <v>36</v>
      </c>
      <c r="J57" s="130">
        <v>6</v>
      </c>
      <c r="K57" s="130">
        <v>3</v>
      </c>
      <c r="L57" s="204">
        <v>34</v>
      </c>
      <c r="M57" s="171">
        <v>77</v>
      </c>
      <c r="N57" s="172">
        <v>184</v>
      </c>
      <c r="O57" s="170">
        <v>11.3</v>
      </c>
      <c r="P57" s="130">
        <v>1</v>
      </c>
      <c r="Q57" s="208"/>
      <c r="R57" s="208"/>
      <c r="S57" s="208"/>
      <c r="T57" s="208"/>
      <c r="U57" s="208"/>
      <c r="V57" s="208"/>
      <c r="W57" s="208"/>
      <c r="X57" s="208"/>
      <c r="Y57" s="208"/>
      <c r="Z57" s="208"/>
      <c r="AA57">
        <v>0</v>
      </c>
      <c r="AB57">
        <v>0</v>
      </c>
      <c r="AC57">
        <v>83</v>
      </c>
      <c r="AD57">
        <v>22</v>
      </c>
      <c r="AE57">
        <v>0.93600000000000005</v>
      </c>
      <c r="AF57">
        <v>203</v>
      </c>
      <c r="AG57">
        <v>2</v>
      </c>
      <c r="AH57">
        <v>111</v>
      </c>
      <c r="AI57">
        <v>45</v>
      </c>
      <c r="AJ57">
        <v>9</v>
      </c>
      <c r="AK57">
        <v>3</v>
      </c>
      <c r="AL57">
        <v>50</v>
      </c>
      <c r="AM57">
        <v>87</v>
      </c>
      <c r="AN57">
        <v>178</v>
      </c>
      <c r="AO57">
        <v>14.4</v>
      </c>
      <c r="AP57" s="117">
        <v>1</v>
      </c>
      <c r="AQ57" s="113">
        <v>0</v>
      </c>
      <c r="AR57" s="118">
        <v>1</v>
      </c>
      <c r="AS57">
        <v>1</v>
      </c>
      <c r="AT57">
        <v>0.89507924712070575</v>
      </c>
      <c r="AU57" s="117">
        <v>0.89507924712070575</v>
      </c>
      <c r="AV57" s="118">
        <v>0.10492075287929425</v>
      </c>
      <c r="AW57" s="117">
        <v>-0.11084302035814911</v>
      </c>
      <c r="AX57" s="118">
        <v>100</v>
      </c>
      <c r="AY57">
        <v>0.11721951236921616</v>
      </c>
      <c r="CD57">
        <v>0.57967397396949571</v>
      </c>
      <c r="CE57">
        <v>1</v>
      </c>
      <c r="CF57">
        <v>0</v>
      </c>
      <c r="CG57">
        <v>33</v>
      </c>
      <c r="CH57">
        <v>20</v>
      </c>
      <c r="CI57">
        <v>0.38888888888888884</v>
      </c>
      <c r="CJ57">
        <v>0.79166666666666663</v>
      </c>
      <c r="CK57">
        <v>0</v>
      </c>
    </row>
    <row r="58" spans="1:89" x14ac:dyDescent="0.3">
      <c r="A58" s="129">
        <v>0</v>
      </c>
      <c r="B58" s="131">
        <v>0</v>
      </c>
      <c r="C58" s="171">
        <v>55</v>
      </c>
      <c r="D58" s="130">
        <v>14</v>
      </c>
      <c r="E58" s="203">
        <v>0.65500000000000003</v>
      </c>
      <c r="F58" s="130">
        <v>150</v>
      </c>
      <c r="G58" s="130">
        <v>3</v>
      </c>
      <c r="H58" s="130">
        <v>108</v>
      </c>
      <c r="I58" s="130">
        <v>37</v>
      </c>
      <c r="J58" s="130">
        <v>9</v>
      </c>
      <c r="K58" s="130">
        <v>2</v>
      </c>
      <c r="L58" s="204">
        <v>40</v>
      </c>
      <c r="M58" s="171">
        <v>35</v>
      </c>
      <c r="N58" s="172">
        <v>168</v>
      </c>
      <c r="O58" s="170">
        <v>9.4</v>
      </c>
      <c r="P58" s="130">
        <v>1</v>
      </c>
      <c r="Q58" s="208"/>
      <c r="R58" s="208"/>
      <c r="S58" s="208"/>
      <c r="T58" s="208"/>
      <c r="U58" s="208"/>
      <c r="V58" s="208"/>
      <c r="W58" s="208"/>
      <c r="X58" s="208"/>
      <c r="Y58" s="208"/>
      <c r="Z58" s="208"/>
      <c r="AA58">
        <v>0</v>
      </c>
      <c r="AB58">
        <v>0</v>
      </c>
      <c r="AC58">
        <v>88</v>
      </c>
      <c r="AD58">
        <v>18</v>
      </c>
      <c r="AE58">
        <v>1</v>
      </c>
      <c r="AF58">
        <v>283</v>
      </c>
      <c r="AG58">
        <v>2</v>
      </c>
      <c r="AH58">
        <v>104</v>
      </c>
      <c r="AI58">
        <v>40</v>
      </c>
      <c r="AJ58">
        <v>8</v>
      </c>
      <c r="AK58">
        <v>3</v>
      </c>
      <c r="AL58">
        <v>43</v>
      </c>
      <c r="AM58">
        <v>64</v>
      </c>
      <c r="AN58">
        <v>177</v>
      </c>
      <c r="AO58">
        <v>15.8</v>
      </c>
      <c r="AP58" s="117">
        <v>1</v>
      </c>
      <c r="AQ58" s="113">
        <v>0</v>
      </c>
      <c r="AR58" s="118">
        <v>1</v>
      </c>
      <c r="AS58">
        <v>1</v>
      </c>
      <c r="AT58">
        <v>0.96023617569472364</v>
      </c>
      <c r="AU58" s="117">
        <v>0.96023617569472364</v>
      </c>
      <c r="AV58" s="118">
        <v>3.9763824305276363E-2</v>
      </c>
      <c r="AW58" s="117">
        <v>-4.0576008428644193E-2</v>
      </c>
      <c r="AX58" s="118">
        <v>100</v>
      </c>
      <c r="AY58">
        <v>4.1410462667174082E-2</v>
      </c>
      <c r="CD58">
        <v>0.57999429966840976</v>
      </c>
      <c r="CE58">
        <v>0</v>
      </c>
      <c r="CF58">
        <v>1</v>
      </c>
      <c r="CG58">
        <v>33</v>
      </c>
      <c r="CH58">
        <v>21</v>
      </c>
      <c r="CI58">
        <v>0.38888888888888884</v>
      </c>
      <c r="CJ58">
        <v>0.78125</v>
      </c>
      <c r="CK58">
        <v>0</v>
      </c>
    </row>
    <row r="59" spans="1:89" x14ac:dyDescent="0.3">
      <c r="A59" s="129">
        <v>1</v>
      </c>
      <c r="B59" s="131">
        <v>1</v>
      </c>
      <c r="C59" s="171">
        <v>48</v>
      </c>
      <c r="D59" s="130">
        <v>10</v>
      </c>
      <c r="E59" s="203">
        <v>1.6439999999999999</v>
      </c>
      <c r="F59" s="130">
        <v>60</v>
      </c>
      <c r="G59" s="130">
        <v>3</v>
      </c>
      <c r="H59" s="130">
        <v>118</v>
      </c>
      <c r="I59" s="130">
        <v>34</v>
      </c>
      <c r="J59" s="130">
        <v>19</v>
      </c>
      <c r="K59" s="130">
        <v>1</v>
      </c>
      <c r="L59" s="204">
        <v>39</v>
      </c>
      <c r="M59" s="171">
        <v>22</v>
      </c>
      <c r="N59" s="172">
        <v>180</v>
      </c>
      <c r="O59" s="170">
        <v>8.6</v>
      </c>
      <c r="P59" s="130">
        <v>0</v>
      </c>
      <c r="Q59" s="208"/>
      <c r="R59" s="208"/>
      <c r="S59" s="208"/>
      <c r="T59" s="208"/>
      <c r="U59" s="208"/>
      <c r="V59" s="208"/>
      <c r="W59" s="208"/>
      <c r="X59" s="208"/>
      <c r="Y59" s="208"/>
      <c r="Z59" s="208"/>
      <c r="AA59">
        <v>0</v>
      </c>
      <c r="AB59">
        <v>0</v>
      </c>
      <c r="AC59">
        <v>91</v>
      </c>
      <c r="AD59">
        <v>2</v>
      </c>
      <c r="AE59">
        <v>1.968</v>
      </c>
      <c r="AF59">
        <v>164</v>
      </c>
      <c r="AG59">
        <v>1</v>
      </c>
      <c r="AH59">
        <v>86</v>
      </c>
      <c r="AI59">
        <v>33</v>
      </c>
      <c r="AJ59">
        <v>5</v>
      </c>
      <c r="AK59">
        <v>2</v>
      </c>
      <c r="AL59">
        <v>37</v>
      </c>
      <c r="AM59">
        <v>98</v>
      </c>
      <c r="AN59">
        <v>194</v>
      </c>
      <c r="AO59">
        <v>14.8</v>
      </c>
      <c r="AP59" s="117">
        <v>1</v>
      </c>
      <c r="AQ59" s="113">
        <v>0</v>
      </c>
      <c r="AR59" s="118">
        <v>1</v>
      </c>
      <c r="AS59">
        <v>1</v>
      </c>
      <c r="AT59">
        <v>0.97370473467526109</v>
      </c>
      <c r="AU59" s="117">
        <v>0.97370473467526109</v>
      </c>
      <c r="AV59" s="118">
        <v>2.6295265324738915E-2</v>
      </c>
      <c r="AW59" s="117">
        <v>-2.6647168448643736E-2</v>
      </c>
      <c r="AX59" s="118">
        <v>100</v>
      </c>
      <c r="AY59">
        <v>2.7005378928868628E-2</v>
      </c>
      <c r="CD59">
        <v>0.58148873988363436</v>
      </c>
      <c r="CE59">
        <v>0</v>
      </c>
      <c r="CF59">
        <v>1</v>
      </c>
      <c r="CG59">
        <v>33</v>
      </c>
      <c r="CH59">
        <v>22</v>
      </c>
      <c r="CI59">
        <v>0.38888888888888884</v>
      </c>
      <c r="CJ59">
        <v>0.77083333333333337</v>
      </c>
      <c r="CK59">
        <v>0</v>
      </c>
    </row>
    <row r="60" spans="1:89" x14ac:dyDescent="0.3">
      <c r="A60" s="129">
        <v>1</v>
      </c>
      <c r="B60" s="131">
        <v>1</v>
      </c>
      <c r="C60" s="171">
        <v>76</v>
      </c>
      <c r="D60" s="130">
        <v>5</v>
      </c>
      <c r="E60" s="203">
        <v>0.81899999999999995</v>
      </c>
      <c r="F60" s="130">
        <v>266</v>
      </c>
      <c r="G60" s="130">
        <v>4</v>
      </c>
      <c r="H60" s="130">
        <v>92</v>
      </c>
      <c r="I60" s="130">
        <v>52</v>
      </c>
      <c r="J60" s="130">
        <v>18</v>
      </c>
      <c r="K60" s="130">
        <v>5</v>
      </c>
      <c r="L60" s="204">
        <v>34</v>
      </c>
      <c r="M60" s="171">
        <v>87</v>
      </c>
      <c r="N60" s="172">
        <v>186</v>
      </c>
      <c r="O60" s="170">
        <v>17.100000000000001</v>
      </c>
      <c r="P60" s="130">
        <v>0</v>
      </c>
      <c r="Q60" s="208"/>
      <c r="R60" s="208"/>
      <c r="S60" s="208"/>
      <c r="T60" s="208"/>
      <c r="U60" s="208"/>
      <c r="V60" s="208"/>
      <c r="W60" s="208"/>
      <c r="X60" s="208"/>
      <c r="Y60" s="208"/>
      <c r="Z60" s="208"/>
      <c r="AA60">
        <v>0</v>
      </c>
      <c r="AB60">
        <v>0</v>
      </c>
      <c r="AC60">
        <v>96</v>
      </c>
      <c r="AD60">
        <v>1</v>
      </c>
      <c r="AE60">
        <v>0.83099999999999996</v>
      </c>
      <c r="AF60">
        <v>199</v>
      </c>
      <c r="AG60">
        <v>3</v>
      </c>
      <c r="AH60">
        <v>109</v>
      </c>
      <c r="AI60">
        <v>44</v>
      </c>
      <c r="AJ60">
        <v>10</v>
      </c>
      <c r="AK60">
        <v>4</v>
      </c>
      <c r="AL60">
        <v>24</v>
      </c>
      <c r="AM60">
        <v>65</v>
      </c>
      <c r="AN60">
        <v>168</v>
      </c>
      <c r="AO60">
        <v>11.4</v>
      </c>
      <c r="AP60" s="117">
        <v>1</v>
      </c>
      <c r="AQ60" s="113">
        <v>0</v>
      </c>
      <c r="AR60" s="118">
        <v>1</v>
      </c>
      <c r="AS60">
        <v>1</v>
      </c>
      <c r="AT60">
        <v>0.92120696772066646</v>
      </c>
      <c r="AU60" s="117">
        <v>0.92120696772066646</v>
      </c>
      <c r="AV60" s="118">
        <v>7.8793032279333541E-2</v>
      </c>
      <c r="AW60" s="117">
        <v>-8.2070547320544432E-2</v>
      </c>
      <c r="AX60" s="118">
        <v>100</v>
      </c>
      <c r="AY60">
        <v>8.5532388529681216E-2</v>
      </c>
      <c r="CD60">
        <v>0.58210637664768028</v>
      </c>
      <c r="CE60">
        <v>0</v>
      </c>
      <c r="CF60">
        <v>1</v>
      </c>
      <c r="CG60">
        <v>33</v>
      </c>
      <c r="CH60">
        <v>23</v>
      </c>
      <c r="CI60">
        <v>0.38888888888888884</v>
      </c>
      <c r="CJ60">
        <v>0.76041666666666663</v>
      </c>
      <c r="CK60">
        <v>0</v>
      </c>
    </row>
    <row r="61" spans="1:89" x14ac:dyDescent="0.3">
      <c r="A61" s="129">
        <v>1</v>
      </c>
      <c r="B61" s="131">
        <v>1</v>
      </c>
      <c r="C61" s="171">
        <v>58</v>
      </c>
      <c r="D61" s="130">
        <v>6</v>
      </c>
      <c r="E61" s="203">
        <v>1.623</v>
      </c>
      <c r="F61" s="130">
        <v>209</v>
      </c>
      <c r="G61" s="130">
        <v>1</v>
      </c>
      <c r="H61" s="130">
        <v>88</v>
      </c>
      <c r="I61" s="130">
        <v>45</v>
      </c>
      <c r="J61" s="130">
        <v>10</v>
      </c>
      <c r="K61" s="130">
        <v>3</v>
      </c>
      <c r="L61" s="204">
        <v>38</v>
      </c>
      <c r="M61" s="171">
        <v>45</v>
      </c>
      <c r="N61" s="172">
        <v>187</v>
      </c>
      <c r="O61" s="170">
        <v>15.4</v>
      </c>
      <c r="P61" s="130">
        <v>0</v>
      </c>
      <c r="Q61" s="208"/>
      <c r="R61" s="208"/>
      <c r="S61" s="208"/>
      <c r="T61" s="208"/>
      <c r="U61" s="208"/>
      <c r="V61" s="208"/>
      <c r="W61" s="208"/>
      <c r="X61" s="208"/>
      <c r="Y61" s="208"/>
      <c r="Z61" s="208"/>
      <c r="AA61">
        <v>0</v>
      </c>
      <c r="AB61">
        <v>1</v>
      </c>
      <c r="AC61">
        <v>39</v>
      </c>
      <c r="AD61">
        <v>9</v>
      </c>
      <c r="AE61">
        <v>0.10299999999999999</v>
      </c>
      <c r="AF61">
        <v>89</v>
      </c>
      <c r="AG61">
        <v>5</v>
      </c>
      <c r="AH61">
        <v>135</v>
      </c>
      <c r="AI61">
        <v>40</v>
      </c>
      <c r="AJ61">
        <v>20</v>
      </c>
      <c r="AK61">
        <v>2</v>
      </c>
      <c r="AL61">
        <v>47</v>
      </c>
      <c r="AM61">
        <v>16</v>
      </c>
      <c r="AN61">
        <v>176</v>
      </c>
      <c r="AO61">
        <v>9</v>
      </c>
      <c r="AP61" s="117">
        <v>1</v>
      </c>
      <c r="AQ61" s="113">
        <v>0</v>
      </c>
      <c r="AR61" s="118">
        <v>1</v>
      </c>
      <c r="AS61">
        <v>1</v>
      </c>
      <c r="AT61">
        <v>0.58148873988363436</v>
      </c>
      <c r="AU61" s="117">
        <v>0.58148873988363436</v>
      </c>
      <c r="AV61" s="118">
        <v>0.41851126011636564</v>
      </c>
      <c r="AW61" s="117">
        <v>-0.5421636711255452</v>
      </c>
      <c r="AX61" s="118">
        <v>100</v>
      </c>
      <c r="AY61">
        <v>0.71972375630199947</v>
      </c>
      <c r="CD61">
        <v>0.58970936622063408</v>
      </c>
      <c r="CE61">
        <v>0</v>
      </c>
      <c r="CF61">
        <v>1</v>
      </c>
      <c r="CG61">
        <v>33</v>
      </c>
      <c r="CH61">
        <v>24</v>
      </c>
      <c r="CI61">
        <v>0.38888888888888884</v>
      </c>
      <c r="CJ61">
        <v>0.75</v>
      </c>
      <c r="CK61">
        <v>0</v>
      </c>
    </row>
    <row r="62" spans="1:89" x14ac:dyDescent="0.3">
      <c r="A62" s="129">
        <v>1</v>
      </c>
      <c r="B62" s="131">
        <v>0</v>
      </c>
      <c r="C62" s="171">
        <v>51</v>
      </c>
      <c r="D62" s="130">
        <v>6</v>
      </c>
      <c r="E62" s="203">
        <v>1.0840000000000001</v>
      </c>
      <c r="F62" s="130">
        <v>181</v>
      </c>
      <c r="G62" s="130">
        <v>2</v>
      </c>
      <c r="H62" s="130">
        <v>101</v>
      </c>
      <c r="I62" s="130">
        <v>53</v>
      </c>
      <c r="J62" s="130">
        <v>9</v>
      </c>
      <c r="K62" s="130">
        <v>4</v>
      </c>
      <c r="L62" s="204">
        <v>37</v>
      </c>
      <c r="M62" s="171">
        <v>33</v>
      </c>
      <c r="N62" s="172">
        <v>170</v>
      </c>
      <c r="O62" s="170">
        <v>11</v>
      </c>
      <c r="P62" s="130">
        <v>0</v>
      </c>
      <c r="Q62" s="208"/>
      <c r="R62" s="208"/>
      <c r="S62" s="208"/>
      <c r="T62" s="208"/>
      <c r="U62" s="208"/>
      <c r="V62" s="208"/>
      <c r="W62" s="208"/>
      <c r="X62" s="208"/>
      <c r="Y62" s="208"/>
      <c r="Z62" s="208"/>
      <c r="AA62">
        <v>0</v>
      </c>
      <c r="AB62">
        <v>1</v>
      </c>
      <c r="AC62">
        <v>44</v>
      </c>
      <c r="AD62">
        <v>12</v>
      </c>
      <c r="AE62">
        <v>0.97399999999999998</v>
      </c>
      <c r="AF62">
        <v>117</v>
      </c>
      <c r="AG62">
        <v>3</v>
      </c>
      <c r="AH62">
        <v>96</v>
      </c>
      <c r="AI62">
        <v>33</v>
      </c>
      <c r="AJ62">
        <v>6</v>
      </c>
      <c r="AK62">
        <v>2</v>
      </c>
      <c r="AL62">
        <v>40</v>
      </c>
      <c r="AM62">
        <v>22</v>
      </c>
      <c r="AN62">
        <v>170</v>
      </c>
      <c r="AO62">
        <v>7.4</v>
      </c>
      <c r="AP62" s="117">
        <v>0</v>
      </c>
      <c r="AQ62" s="113">
        <v>1</v>
      </c>
      <c r="AR62" s="118">
        <v>1</v>
      </c>
      <c r="AS62">
        <v>0</v>
      </c>
      <c r="AT62">
        <v>0.52683233239852234</v>
      </c>
      <c r="AU62" s="117">
        <v>0.52683233239852234</v>
      </c>
      <c r="AV62" s="118">
        <v>0.47316766760147766</v>
      </c>
      <c r="AW62" s="117">
        <v>-0.74830547634359146</v>
      </c>
      <c r="AX62" s="118">
        <v>0</v>
      </c>
      <c r="AY62">
        <v>1.1134157476758184</v>
      </c>
      <c r="CD62">
        <v>0.59229396112446075</v>
      </c>
      <c r="CE62">
        <v>0</v>
      </c>
      <c r="CF62">
        <v>1</v>
      </c>
      <c r="CG62">
        <v>33</v>
      </c>
      <c r="CH62">
        <v>25</v>
      </c>
      <c r="CI62">
        <v>0.38888888888888884</v>
      </c>
      <c r="CJ62">
        <v>0.73958333333333326</v>
      </c>
      <c r="CK62">
        <v>0</v>
      </c>
    </row>
    <row r="63" spans="1:89" x14ac:dyDescent="0.3">
      <c r="A63" s="129">
        <v>0</v>
      </c>
      <c r="B63" s="131">
        <v>0</v>
      </c>
      <c r="C63" s="171">
        <v>67</v>
      </c>
      <c r="D63" s="130">
        <v>13</v>
      </c>
      <c r="E63" s="203">
        <v>1.4610000000000001</v>
      </c>
      <c r="F63" s="130">
        <v>180</v>
      </c>
      <c r="G63" s="130">
        <v>4</v>
      </c>
      <c r="H63" s="130">
        <v>91</v>
      </c>
      <c r="I63" s="130">
        <v>44</v>
      </c>
      <c r="J63" s="130">
        <v>10</v>
      </c>
      <c r="K63" s="130">
        <v>3</v>
      </c>
      <c r="L63" s="204">
        <v>40</v>
      </c>
      <c r="M63" s="171">
        <v>44</v>
      </c>
      <c r="N63" s="172">
        <v>187</v>
      </c>
      <c r="O63" s="170">
        <v>15.6</v>
      </c>
      <c r="P63" s="130">
        <v>0</v>
      </c>
      <c r="Q63" s="208"/>
      <c r="R63" s="208"/>
      <c r="S63" s="208"/>
      <c r="T63" s="208"/>
      <c r="U63" s="208"/>
      <c r="V63" s="208"/>
      <c r="W63" s="208"/>
      <c r="X63" s="208"/>
      <c r="Y63" s="208"/>
      <c r="Z63" s="208"/>
      <c r="AA63">
        <v>0</v>
      </c>
      <c r="AB63">
        <v>1</v>
      </c>
      <c r="AC63">
        <v>44</v>
      </c>
      <c r="AD63">
        <v>12</v>
      </c>
      <c r="AE63">
        <v>2.3239999999999998</v>
      </c>
      <c r="AF63">
        <v>97</v>
      </c>
      <c r="AG63">
        <v>2</v>
      </c>
      <c r="AH63">
        <v>101</v>
      </c>
      <c r="AI63">
        <v>49</v>
      </c>
      <c r="AJ63">
        <v>19</v>
      </c>
      <c r="AK63">
        <v>3</v>
      </c>
      <c r="AL63">
        <v>32</v>
      </c>
      <c r="AM63">
        <v>21</v>
      </c>
      <c r="AN63">
        <v>179</v>
      </c>
      <c r="AO63">
        <v>9.4</v>
      </c>
      <c r="AP63" s="117">
        <v>1</v>
      </c>
      <c r="AQ63" s="113">
        <v>0</v>
      </c>
      <c r="AR63" s="118">
        <v>1</v>
      </c>
      <c r="AS63">
        <v>1</v>
      </c>
      <c r="AT63">
        <v>0.66428034643476985</v>
      </c>
      <c r="AU63" s="117">
        <v>0.66428034643476985</v>
      </c>
      <c r="AV63" s="118">
        <v>0.33571965356523015</v>
      </c>
      <c r="AW63" s="117">
        <v>-0.40905101012452721</v>
      </c>
      <c r="AX63" s="118">
        <v>100</v>
      </c>
      <c r="AY63">
        <v>0.50538850858234252</v>
      </c>
      <c r="CD63">
        <v>0.59727104777568574</v>
      </c>
      <c r="CE63">
        <v>0</v>
      </c>
      <c r="CF63">
        <v>1</v>
      </c>
      <c r="CG63">
        <v>33</v>
      </c>
      <c r="CH63">
        <v>26</v>
      </c>
      <c r="CI63">
        <v>0.38888888888888884</v>
      </c>
      <c r="CJ63">
        <v>0.72916666666666674</v>
      </c>
      <c r="CK63">
        <v>0</v>
      </c>
    </row>
    <row r="64" spans="1:89" x14ac:dyDescent="0.3">
      <c r="A64" s="129">
        <v>0</v>
      </c>
      <c r="B64" s="131">
        <v>0</v>
      </c>
      <c r="C64" s="171">
        <v>50</v>
      </c>
      <c r="D64" s="130">
        <v>3</v>
      </c>
      <c r="E64" s="203">
        <v>0.53200000000000003</v>
      </c>
      <c r="F64" s="130">
        <v>111</v>
      </c>
      <c r="G64" s="130">
        <v>2</v>
      </c>
      <c r="H64" s="130">
        <v>120</v>
      </c>
      <c r="I64" s="130">
        <v>46</v>
      </c>
      <c r="J64" s="130">
        <v>3</v>
      </c>
      <c r="K64" s="130">
        <v>4</v>
      </c>
      <c r="L64" s="204">
        <v>32</v>
      </c>
      <c r="M64" s="171">
        <v>26</v>
      </c>
      <c r="N64" s="172">
        <v>172</v>
      </c>
      <c r="O64" s="170">
        <v>7.6</v>
      </c>
      <c r="P64" s="130">
        <v>0</v>
      </c>
      <c r="Q64" s="208"/>
      <c r="R64" s="208"/>
      <c r="S64" s="208"/>
      <c r="T64" s="208"/>
      <c r="U64" s="208"/>
      <c r="V64" s="208"/>
      <c r="W64" s="208"/>
      <c r="X64" s="208"/>
      <c r="Y64" s="208"/>
      <c r="Z64" s="208"/>
      <c r="AA64">
        <v>0</v>
      </c>
      <c r="AB64">
        <v>1</v>
      </c>
      <c r="AC64">
        <v>49</v>
      </c>
      <c r="AD64">
        <v>4</v>
      </c>
      <c r="AE64">
        <v>0.124</v>
      </c>
      <c r="AF64">
        <v>77</v>
      </c>
      <c r="AG64">
        <v>3</v>
      </c>
      <c r="AH64">
        <v>150</v>
      </c>
      <c r="AI64">
        <v>29</v>
      </c>
      <c r="AJ64">
        <v>10</v>
      </c>
      <c r="AK64">
        <v>1</v>
      </c>
      <c r="AL64">
        <v>32</v>
      </c>
      <c r="AM64">
        <v>24</v>
      </c>
      <c r="AN64">
        <v>175</v>
      </c>
      <c r="AO64">
        <v>8.3000000000000007</v>
      </c>
      <c r="AP64" s="117">
        <v>0</v>
      </c>
      <c r="AQ64" s="113">
        <v>1</v>
      </c>
      <c r="AR64" s="118">
        <v>1</v>
      </c>
      <c r="AS64">
        <v>0</v>
      </c>
      <c r="AT64">
        <v>0.57425669741250152</v>
      </c>
      <c r="AU64" s="117">
        <v>0.57425669741250152</v>
      </c>
      <c r="AV64" s="118">
        <v>0.42574330258749848</v>
      </c>
      <c r="AW64" s="117">
        <v>-0.85391869042038482</v>
      </c>
      <c r="AX64" s="118">
        <v>0</v>
      </c>
      <c r="AY64">
        <v>1.3488331910857967</v>
      </c>
      <c r="CD64">
        <v>0.60446281679924052</v>
      </c>
      <c r="CE64">
        <v>0</v>
      </c>
      <c r="CF64">
        <v>1</v>
      </c>
      <c r="CG64">
        <v>33</v>
      </c>
      <c r="CH64">
        <v>27</v>
      </c>
      <c r="CI64">
        <v>0.38888888888888884</v>
      </c>
      <c r="CJ64">
        <v>0.71875</v>
      </c>
      <c r="CK64">
        <v>0</v>
      </c>
    </row>
    <row r="65" spans="1:89" x14ac:dyDescent="0.3">
      <c r="A65" s="129">
        <v>1</v>
      </c>
      <c r="B65" s="131">
        <v>1</v>
      </c>
      <c r="C65" s="171">
        <v>58</v>
      </c>
      <c r="D65" s="130">
        <v>2</v>
      </c>
      <c r="E65" s="203">
        <v>1.3360000000000001</v>
      </c>
      <c r="F65" s="130">
        <v>150</v>
      </c>
      <c r="G65" s="130">
        <v>2</v>
      </c>
      <c r="H65" s="130">
        <v>98</v>
      </c>
      <c r="I65" s="130">
        <v>38</v>
      </c>
      <c r="J65" s="130">
        <v>9</v>
      </c>
      <c r="K65" s="130">
        <v>2</v>
      </c>
      <c r="L65" s="204">
        <v>47</v>
      </c>
      <c r="M65" s="171">
        <v>41</v>
      </c>
      <c r="N65" s="172">
        <v>183</v>
      </c>
      <c r="O65" s="170">
        <v>11.4</v>
      </c>
      <c r="P65" s="130">
        <v>0</v>
      </c>
      <c r="Q65" s="208"/>
      <c r="R65" s="208"/>
      <c r="S65" s="208"/>
      <c r="T65" s="208"/>
      <c r="U65" s="208"/>
      <c r="V65" s="208"/>
      <c r="W65" s="208"/>
      <c r="X65" s="208"/>
      <c r="Y65" s="208"/>
      <c r="Z65" s="208"/>
      <c r="AA65">
        <v>0</v>
      </c>
      <c r="AB65">
        <v>1</v>
      </c>
      <c r="AC65">
        <v>50</v>
      </c>
      <c r="AD65">
        <v>11</v>
      </c>
      <c r="AE65">
        <v>1.5449999999999999</v>
      </c>
      <c r="AF65">
        <v>102</v>
      </c>
      <c r="AG65">
        <v>3</v>
      </c>
      <c r="AH65">
        <v>110</v>
      </c>
      <c r="AI65">
        <v>41</v>
      </c>
      <c r="AJ65">
        <v>10</v>
      </c>
      <c r="AK65">
        <v>3</v>
      </c>
      <c r="AL65">
        <v>41</v>
      </c>
      <c r="AM65">
        <v>28</v>
      </c>
      <c r="AN65">
        <v>169</v>
      </c>
      <c r="AO65">
        <v>9.4</v>
      </c>
      <c r="AP65" s="117">
        <v>1</v>
      </c>
      <c r="AQ65" s="113">
        <v>0</v>
      </c>
      <c r="AR65" s="118">
        <v>1</v>
      </c>
      <c r="AS65">
        <v>1</v>
      </c>
      <c r="AT65">
        <v>0.33953952964585066</v>
      </c>
      <c r="AU65" s="117">
        <v>0.33953952964585066</v>
      </c>
      <c r="AV65" s="118">
        <v>0.66046047035414934</v>
      </c>
      <c r="AW65" s="117">
        <v>-1.080164903869353</v>
      </c>
      <c r="AX65" s="118">
        <v>0</v>
      </c>
      <c r="AY65">
        <v>1.9451651801574572</v>
      </c>
      <c r="CD65">
        <v>0.60913378293536191</v>
      </c>
      <c r="CE65">
        <v>0</v>
      </c>
      <c r="CF65">
        <v>1</v>
      </c>
      <c r="CG65">
        <v>33</v>
      </c>
      <c r="CH65">
        <v>28</v>
      </c>
      <c r="CI65">
        <v>0.38888888888888884</v>
      </c>
      <c r="CJ65">
        <v>0.70833333333333326</v>
      </c>
      <c r="CK65">
        <v>1.3117283950617262E-2</v>
      </c>
    </row>
    <row r="66" spans="1:89" x14ac:dyDescent="0.3">
      <c r="A66" s="129">
        <v>1</v>
      </c>
      <c r="B66" s="131">
        <v>1</v>
      </c>
      <c r="C66" s="171">
        <v>89</v>
      </c>
      <c r="D66" s="130">
        <v>8</v>
      </c>
      <c r="E66" s="203">
        <v>1.018</v>
      </c>
      <c r="F66" s="130">
        <v>348</v>
      </c>
      <c r="G66" s="130">
        <v>0</v>
      </c>
      <c r="H66" s="130">
        <v>98</v>
      </c>
      <c r="I66" s="130">
        <v>36</v>
      </c>
      <c r="J66" s="130">
        <v>12</v>
      </c>
      <c r="K66" s="130">
        <v>1</v>
      </c>
      <c r="L66" s="204">
        <v>40</v>
      </c>
      <c r="M66" s="171">
        <v>57</v>
      </c>
      <c r="N66" s="172">
        <v>195</v>
      </c>
      <c r="O66" s="170">
        <v>23.5</v>
      </c>
      <c r="P66" s="130">
        <v>1</v>
      </c>
      <c r="Q66" s="208"/>
      <c r="R66" s="208"/>
      <c r="S66" s="208"/>
      <c r="T66" s="208"/>
      <c r="U66" s="208"/>
      <c r="V66" s="208"/>
      <c r="W66" s="208"/>
      <c r="X66" s="208"/>
      <c r="Y66" s="208"/>
      <c r="Z66" s="208"/>
      <c r="AA66">
        <v>0</v>
      </c>
      <c r="AB66">
        <v>1</v>
      </c>
      <c r="AC66">
        <v>51</v>
      </c>
      <c r="AD66">
        <v>2</v>
      </c>
      <c r="AE66">
        <v>0.41699999999999998</v>
      </c>
      <c r="AF66">
        <v>121</v>
      </c>
      <c r="AG66">
        <v>3</v>
      </c>
      <c r="AH66">
        <v>123</v>
      </c>
      <c r="AI66">
        <v>36</v>
      </c>
      <c r="AJ66">
        <v>8</v>
      </c>
      <c r="AK66">
        <v>2</v>
      </c>
      <c r="AL66">
        <v>33</v>
      </c>
      <c r="AM66">
        <v>32</v>
      </c>
      <c r="AN66">
        <v>167</v>
      </c>
      <c r="AO66">
        <v>8</v>
      </c>
      <c r="AP66" s="117">
        <v>0</v>
      </c>
      <c r="AQ66" s="113">
        <v>1</v>
      </c>
      <c r="AR66" s="118">
        <v>1</v>
      </c>
      <c r="AS66">
        <v>0</v>
      </c>
      <c r="AT66">
        <v>0.34751073667241161</v>
      </c>
      <c r="AU66" s="117">
        <v>0.34751073667241161</v>
      </c>
      <c r="AV66" s="118">
        <v>0.65248926332758839</v>
      </c>
      <c r="AW66" s="117">
        <v>-0.42696059459103075</v>
      </c>
      <c r="AX66" s="118">
        <v>100</v>
      </c>
      <c r="AY66">
        <v>0.53259226810900118</v>
      </c>
      <c r="CD66">
        <v>0.6141797556444174</v>
      </c>
      <c r="CE66">
        <v>1</v>
      </c>
      <c r="CF66">
        <v>0</v>
      </c>
      <c r="CG66">
        <v>34</v>
      </c>
      <c r="CH66">
        <v>28</v>
      </c>
      <c r="CI66">
        <v>0.37037037037037035</v>
      </c>
      <c r="CJ66">
        <v>0.70833333333333326</v>
      </c>
      <c r="CK66">
        <v>1.3117283950617262E-2</v>
      </c>
    </row>
    <row r="67" spans="1:89" x14ac:dyDescent="0.3">
      <c r="A67" s="129">
        <v>1</v>
      </c>
      <c r="B67" s="131">
        <v>0</v>
      </c>
      <c r="C67" s="171">
        <v>76</v>
      </c>
      <c r="D67" s="130">
        <v>19</v>
      </c>
      <c r="E67" s="203">
        <v>4.2999999999999997E-2</v>
      </c>
      <c r="F67" s="130">
        <v>214</v>
      </c>
      <c r="G67" s="130">
        <v>2</v>
      </c>
      <c r="H67" s="130">
        <v>98</v>
      </c>
      <c r="I67" s="130">
        <v>42</v>
      </c>
      <c r="J67" s="130">
        <v>3</v>
      </c>
      <c r="K67" s="130">
        <v>3</v>
      </c>
      <c r="L67" s="204">
        <v>43</v>
      </c>
      <c r="M67" s="171">
        <v>59</v>
      </c>
      <c r="N67" s="172">
        <v>166</v>
      </c>
      <c r="O67" s="170">
        <v>12.4</v>
      </c>
      <c r="P67" s="130">
        <v>1</v>
      </c>
      <c r="Q67" s="208"/>
      <c r="R67" s="208"/>
      <c r="S67" s="208"/>
      <c r="T67" s="208"/>
      <c r="U67" s="208"/>
      <c r="V67" s="208"/>
      <c r="W67" s="208"/>
      <c r="X67" s="208"/>
      <c r="Y67" s="208"/>
      <c r="Z67" s="208"/>
      <c r="AA67">
        <v>0</v>
      </c>
      <c r="AB67">
        <v>1</v>
      </c>
      <c r="AC67">
        <v>51</v>
      </c>
      <c r="AD67">
        <v>5</v>
      </c>
      <c r="AE67">
        <v>0.63600000000000001</v>
      </c>
      <c r="AF67">
        <v>118</v>
      </c>
      <c r="AG67">
        <v>3</v>
      </c>
      <c r="AH67">
        <v>112</v>
      </c>
      <c r="AI67">
        <v>32</v>
      </c>
      <c r="AJ67">
        <v>10</v>
      </c>
      <c r="AK67">
        <v>2</v>
      </c>
      <c r="AL67">
        <v>35</v>
      </c>
      <c r="AM67">
        <v>26</v>
      </c>
      <c r="AN67">
        <v>180</v>
      </c>
      <c r="AO67">
        <v>10.4</v>
      </c>
      <c r="AP67" s="117">
        <v>1</v>
      </c>
      <c r="AQ67" s="113">
        <v>0</v>
      </c>
      <c r="AR67" s="118">
        <v>1</v>
      </c>
      <c r="AS67">
        <v>1</v>
      </c>
      <c r="AT67">
        <v>0.59229396112446075</v>
      </c>
      <c r="AU67" s="117">
        <v>0.59229396112446075</v>
      </c>
      <c r="AV67" s="118">
        <v>0.40770603887553925</v>
      </c>
      <c r="AW67" s="117">
        <v>-0.5237522113877614</v>
      </c>
      <c r="AX67" s="118">
        <v>100</v>
      </c>
      <c r="AY67">
        <v>0.68835082853371621</v>
      </c>
      <c r="CD67">
        <v>0.61546812958304165</v>
      </c>
      <c r="CE67">
        <v>1</v>
      </c>
      <c r="CF67">
        <v>0</v>
      </c>
      <c r="CG67">
        <v>35</v>
      </c>
      <c r="CH67">
        <v>28</v>
      </c>
      <c r="CI67">
        <v>0.35185185185185186</v>
      </c>
      <c r="CJ67">
        <v>0.70833333333333326</v>
      </c>
      <c r="CK67">
        <v>1.3117283950617262E-2</v>
      </c>
    </row>
    <row r="68" spans="1:89" x14ac:dyDescent="0.3">
      <c r="A68" s="129">
        <v>1</v>
      </c>
      <c r="B68" s="131">
        <v>1</v>
      </c>
      <c r="C68" s="171">
        <v>71</v>
      </c>
      <c r="D68" s="130">
        <v>5</v>
      </c>
      <c r="E68" s="203">
        <v>1.28</v>
      </c>
      <c r="F68" s="130">
        <v>141</v>
      </c>
      <c r="G68" s="130">
        <v>2</v>
      </c>
      <c r="H68" s="130">
        <v>96</v>
      </c>
      <c r="I68" s="130">
        <v>28</v>
      </c>
      <c r="J68" s="130">
        <v>9</v>
      </c>
      <c r="K68" s="130">
        <v>1</v>
      </c>
      <c r="L68" s="204">
        <v>37</v>
      </c>
      <c r="M68" s="171">
        <v>54</v>
      </c>
      <c r="N68" s="172">
        <v>186</v>
      </c>
      <c r="O68" s="170">
        <v>13.4</v>
      </c>
      <c r="P68" s="130">
        <v>0</v>
      </c>
      <c r="Q68" s="208"/>
      <c r="R68" s="208"/>
      <c r="S68" s="208"/>
      <c r="T68" s="208"/>
      <c r="U68" s="208"/>
      <c r="V68" s="208"/>
      <c r="W68" s="208"/>
      <c r="X68" s="208"/>
      <c r="Y68" s="208"/>
      <c r="Z68" s="208"/>
      <c r="AA68">
        <v>0</v>
      </c>
      <c r="AB68">
        <v>1</v>
      </c>
      <c r="AC68">
        <v>51</v>
      </c>
      <c r="AD68">
        <v>18</v>
      </c>
      <c r="AE68">
        <v>0.23100000000000001</v>
      </c>
      <c r="AF68">
        <v>109</v>
      </c>
      <c r="AG68">
        <v>5</v>
      </c>
      <c r="AH68">
        <v>111</v>
      </c>
      <c r="AI68">
        <v>41</v>
      </c>
      <c r="AJ68">
        <v>7</v>
      </c>
      <c r="AK68">
        <v>3</v>
      </c>
      <c r="AL68">
        <v>49</v>
      </c>
      <c r="AM68">
        <v>29</v>
      </c>
      <c r="AN68">
        <v>165</v>
      </c>
      <c r="AO68">
        <v>7.5</v>
      </c>
      <c r="AP68" s="117">
        <v>1</v>
      </c>
      <c r="AQ68" s="113">
        <v>0</v>
      </c>
      <c r="AR68" s="118">
        <v>1</v>
      </c>
      <c r="AS68">
        <v>1</v>
      </c>
      <c r="AT68">
        <v>0.32150609453765794</v>
      </c>
      <c r="AU68" s="117">
        <v>0.32150609453765794</v>
      </c>
      <c r="AV68" s="118">
        <v>0.67849390546234201</v>
      </c>
      <c r="AW68" s="117">
        <v>-1.1347387789128831</v>
      </c>
      <c r="AX68" s="118">
        <v>0</v>
      </c>
      <c r="AY68">
        <v>2.110360944908527</v>
      </c>
      <c r="CD68">
        <v>0.61575418133294446</v>
      </c>
      <c r="CE68">
        <v>1</v>
      </c>
      <c r="CF68">
        <v>0</v>
      </c>
      <c r="CG68">
        <v>36</v>
      </c>
      <c r="CH68">
        <v>28</v>
      </c>
      <c r="CI68">
        <v>0.33333333333333337</v>
      </c>
      <c r="CJ68">
        <v>0.70833333333333326</v>
      </c>
      <c r="CK68">
        <v>0</v>
      </c>
    </row>
    <row r="69" spans="1:89" x14ac:dyDescent="0.3">
      <c r="A69" s="129">
        <v>0</v>
      </c>
      <c r="B69" s="131">
        <v>0</v>
      </c>
      <c r="C69" s="171">
        <v>63</v>
      </c>
      <c r="D69" s="130">
        <v>12</v>
      </c>
      <c r="E69" s="203">
        <v>0.61199999999999999</v>
      </c>
      <c r="F69" s="130">
        <v>148</v>
      </c>
      <c r="G69" s="130">
        <v>3</v>
      </c>
      <c r="H69" s="130">
        <v>116</v>
      </c>
      <c r="I69" s="130">
        <v>35</v>
      </c>
      <c r="J69" s="130">
        <v>10</v>
      </c>
      <c r="K69" s="130">
        <v>2</v>
      </c>
      <c r="L69" s="204">
        <v>39</v>
      </c>
      <c r="M69" s="171">
        <v>42</v>
      </c>
      <c r="N69" s="172">
        <v>185</v>
      </c>
      <c r="O69" s="170">
        <v>13.8</v>
      </c>
      <c r="P69" s="130">
        <v>1</v>
      </c>
      <c r="Q69" s="208"/>
      <c r="R69" s="208"/>
      <c r="S69" s="208"/>
      <c r="T69" s="208"/>
      <c r="U69" s="208"/>
      <c r="V69" s="208"/>
      <c r="W69" s="208"/>
      <c r="X69" s="208"/>
      <c r="Y69" s="208"/>
      <c r="Z69" s="208"/>
      <c r="AA69">
        <v>0</v>
      </c>
      <c r="AB69">
        <v>1</v>
      </c>
      <c r="AC69">
        <v>53</v>
      </c>
      <c r="AD69">
        <v>13</v>
      </c>
      <c r="AE69">
        <v>0.84</v>
      </c>
      <c r="AF69">
        <v>99</v>
      </c>
      <c r="AG69">
        <v>3</v>
      </c>
      <c r="AH69">
        <v>110</v>
      </c>
      <c r="AI69">
        <v>36</v>
      </c>
      <c r="AJ69">
        <v>9</v>
      </c>
      <c r="AK69">
        <v>2</v>
      </c>
      <c r="AL69">
        <v>41</v>
      </c>
      <c r="AM69">
        <v>30</v>
      </c>
      <c r="AN69">
        <v>176</v>
      </c>
      <c r="AO69">
        <v>9</v>
      </c>
      <c r="AP69" s="117">
        <v>1</v>
      </c>
      <c r="AQ69" s="113">
        <v>0</v>
      </c>
      <c r="AR69" s="118">
        <v>1</v>
      </c>
      <c r="AS69">
        <v>1</v>
      </c>
      <c r="AT69">
        <v>0.55348092279800776</v>
      </c>
      <c r="AU69" s="117">
        <v>0.55348092279800776</v>
      </c>
      <c r="AV69" s="118">
        <v>0.44651907720199224</v>
      </c>
      <c r="AW69" s="117">
        <v>-0.59152799391702615</v>
      </c>
      <c r="AX69" s="118">
        <v>100</v>
      </c>
      <c r="AY69">
        <v>0.80674700574088054</v>
      </c>
      <c r="CD69">
        <v>0.62915755666765749</v>
      </c>
      <c r="CE69">
        <v>0</v>
      </c>
      <c r="CF69">
        <v>1</v>
      </c>
      <c r="CG69">
        <v>36</v>
      </c>
      <c r="CH69">
        <v>29</v>
      </c>
      <c r="CI69">
        <v>0.33333333333333337</v>
      </c>
      <c r="CJ69">
        <v>0.69791666666666674</v>
      </c>
      <c r="CK69">
        <v>0</v>
      </c>
    </row>
    <row r="70" spans="1:89" x14ac:dyDescent="0.3">
      <c r="A70" s="129">
        <v>1</v>
      </c>
      <c r="B70" s="131">
        <v>0</v>
      </c>
      <c r="C70" s="171">
        <v>55</v>
      </c>
      <c r="D70" s="130">
        <v>3</v>
      </c>
      <c r="E70" s="203">
        <v>0.73899999999999999</v>
      </c>
      <c r="F70" s="130">
        <v>146</v>
      </c>
      <c r="G70" s="130">
        <v>3</v>
      </c>
      <c r="H70" s="130">
        <v>114</v>
      </c>
      <c r="I70" s="130">
        <v>43</v>
      </c>
      <c r="J70" s="130">
        <v>11</v>
      </c>
      <c r="K70" s="130">
        <v>3</v>
      </c>
      <c r="L70" s="204">
        <v>28</v>
      </c>
      <c r="M70" s="171">
        <v>35</v>
      </c>
      <c r="N70" s="172">
        <v>175</v>
      </c>
      <c r="O70" s="170">
        <v>11.6</v>
      </c>
      <c r="P70" s="130">
        <v>1</v>
      </c>
      <c r="Q70" s="208"/>
      <c r="R70" s="208"/>
      <c r="S70" s="208"/>
      <c r="T70" s="208"/>
      <c r="U70" s="208"/>
      <c r="V70" s="208"/>
      <c r="W70" s="208"/>
      <c r="X70" s="208"/>
      <c r="Y70" s="208"/>
      <c r="Z70" s="208"/>
      <c r="AA70">
        <v>0</v>
      </c>
      <c r="AB70">
        <v>1</v>
      </c>
      <c r="AC70">
        <v>53</v>
      </c>
      <c r="AD70">
        <v>19</v>
      </c>
      <c r="AE70">
        <v>1.2949999999999999</v>
      </c>
      <c r="AF70">
        <v>110</v>
      </c>
      <c r="AG70">
        <v>1</v>
      </c>
      <c r="AH70">
        <v>88</v>
      </c>
      <c r="AI70">
        <v>40</v>
      </c>
      <c r="AJ70">
        <v>8</v>
      </c>
      <c r="AK70">
        <v>3</v>
      </c>
      <c r="AL70">
        <v>49</v>
      </c>
      <c r="AM70">
        <v>31</v>
      </c>
      <c r="AN70">
        <v>182</v>
      </c>
      <c r="AO70">
        <v>9.5</v>
      </c>
      <c r="AP70" s="117">
        <v>1</v>
      </c>
      <c r="AQ70" s="113">
        <v>0</v>
      </c>
      <c r="AR70" s="118">
        <v>1</v>
      </c>
      <c r="AS70">
        <v>1</v>
      </c>
      <c r="AT70">
        <v>0.41530462949465652</v>
      </c>
      <c r="AU70" s="117">
        <v>0.41530462949465652</v>
      </c>
      <c r="AV70" s="118">
        <v>0.58469537050534348</v>
      </c>
      <c r="AW70" s="117">
        <v>-0.87874298105707516</v>
      </c>
      <c r="AX70" s="118">
        <v>0</v>
      </c>
      <c r="AY70">
        <v>1.4078710637461516</v>
      </c>
      <c r="CD70">
        <v>0.63078193513765946</v>
      </c>
      <c r="CE70">
        <v>0</v>
      </c>
      <c r="CF70">
        <v>1</v>
      </c>
      <c r="CG70">
        <v>36</v>
      </c>
      <c r="CH70">
        <v>30</v>
      </c>
      <c r="CI70">
        <v>0.33333333333333337</v>
      </c>
      <c r="CJ70">
        <v>0.6875</v>
      </c>
      <c r="CK70">
        <v>1.2731481481481538E-2</v>
      </c>
    </row>
    <row r="71" spans="1:89" x14ac:dyDescent="0.3">
      <c r="A71" s="129">
        <v>1</v>
      </c>
      <c r="B71" s="131">
        <v>0</v>
      </c>
      <c r="C71" s="171">
        <v>56</v>
      </c>
      <c r="D71" s="130">
        <v>2</v>
      </c>
      <c r="E71" s="203">
        <v>1.1419999999999999</v>
      </c>
      <c r="F71" s="130">
        <v>199</v>
      </c>
      <c r="G71" s="130">
        <v>2</v>
      </c>
      <c r="H71" s="130">
        <v>98</v>
      </c>
      <c r="I71" s="130">
        <v>35</v>
      </c>
      <c r="J71" s="130">
        <v>8</v>
      </c>
      <c r="K71" s="130">
        <v>2</v>
      </c>
      <c r="L71" s="204">
        <v>30</v>
      </c>
      <c r="M71" s="171">
        <v>37</v>
      </c>
      <c r="N71" s="172">
        <v>170</v>
      </c>
      <c r="O71" s="170">
        <v>11.8</v>
      </c>
      <c r="P71" s="130">
        <v>1</v>
      </c>
      <c r="Q71" s="208"/>
      <c r="R71" s="208"/>
      <c r="S71" s="208"/>
      <c r="T71" s="208"/>
      <c r="U71" s="208"/>
      <c r="V71" s="208"/>
      <c r="W71" s="208"/>
      <c r="X71" s="208"/>
      <c r="Y71" s="208"/>
      <c r="Z71" s="208"/>
      <c r="AA71">
        <v>0</v>
      </c>
      <c r="AB71">
        <v>1</v>
      </c>
      <c r="AC71">
        <v>55</v>
      </c>
      <c r="AD71">
        <v>4</v>
      </c>
      <c r="AE71">
        <v>1.3839999999999999</v>
      </c>
      <c r="AF71">
        <v>33</v>
      </c>
      <c r="AG71">
        <v>2</v>
      </c>
      <c r="AH71">
        <v>100</v>
      </c>
      <c r="AI71">
        <v>27</v>
      </c>
      <c r="AJ71">
        <v>10</v>
      </c>
      <c r="AK71">
        <v>1</v>
      </c>
      <c r="AL71">
        <v>34</v>
      </c>
      <c r="AM71">
        <v>94</v>
      </c>
      <c r="AN71">
        <v>192</v>
      </c>
      <c r="AO71">
        <v>9.6999999999999993</v>
      </c>
      <c r="AP71" s="117">
        <v>1</v>
      </c>
      <c r="AQ71" s="113">
        <v>0</v>
      </c>
      <c r="AR71" s="118">
        <v>1</v>
      </c>
      <c r="AS71">
        <v>1</v>
      </c>
      <c r="AT71">
        <v>0.85974146002611218</v>
      </c>
      <c r="AU71" s="117">
        <v>0.85974146002611218</v>
      </c>
      <c r="AV71" s="118">
        <v>0.14025853997388782</v>
      </c>
      <c r="AW71" s="117">
        <v>-0.15112356280881614</v>
      </c>
      <c r="AX71" s="118">
        <v>100</v>
      </c>
      <c r="AY71">
        <v>0.16314037009408372</v>
      </c>
      <c r="CD71">
        <v>0.64224181905392475</v>
      </c>
      <c r="CE71">
        <v>1</v>
      </c>
      <c r="CF71">
        <v>0</v>
      </c>
      <c r="CG71">
        <v>37</v>
      </c>
      <c r="CH71">
        <v>30</v>
      </c>
      <c r="CI71">
        <v>0.31481481481481477</v>
      </c>
      <c r="CJ71">
        <v>0.6875</v>
      </c>
      <c r="CK71">
        <v>0</v>
      </c>
    </row>
    <row r="72" spans="1:89" x14ac:dyDescent="0.3">
      <c r="A72" s="129">
        <v>0</v>
      </c>
      <c r="B72" s="131">
        <v>1</v>
      </c>
      <c r="C72" s="171">
        <v>57</v>
      </c>
      <c r="D72" s="130">
        <v>7</v>
      </c>
      <c r="E72" s="203">
        <v>1.476</v>
      </c>
      <c r="F72" s="130">
        <v>171</v>
      </c>
      <c r="G72" s="130">
        <v>1</v>
      </c>
      <c r="H72" s="130">
        <v>91</v>
      </c>
      <c r="I72" s="130">
        <v>28</v>
      </c>
      <c r="J72" s="130">
        <v>8</v>
      </c>
      <c r="K72" s="130">
        <v>2</v>
      </c>
      <c r="L72" s="204">
        <v>47</v>
      </c>
      <c r="M72" s="171">
        <v>41</v>
      </c>
      <c r="N72" s="172">
        <v>181</v>
      </c>
      <c r="O72" s="170">
        <v>12.4</v>
      </c>
      <c r="P72" s="130">
        <v>1</v>
      </c>
      <c r="Q72" s="208"/>
      <c r="R72" s="208"/>
      <c r="S72" s="208"/>
      <c r="T72" s="208"/>
      <c r="U72" s="208"/>
      <c r="V72" s="208"/>
      <c r="W72" s="208"/>
      <c r="X72" s="208"/>
      <c r="Y72" s="208"/>
      <c r="Z72" s="208"/>
      <c r="AA72">
        <v>0</v>
      </c>
      <c r="AB72">
        <v>1</v>
      </c>
      <c r="AC72">
        <v>55</v>
      </c>
      <c r="AD72">
        <v>16</v>
      </c>
      <c r="AE72">
        <v>6.5000000000000002E-2</v>
      </c>
      <c r="AF72">
        <v>154</v>
      </c>
      <c r="AG72">
        <v>3</v>
      </c>
      <c r="AH72">
        <v>75</v>
      </c>
      <c r="AI72">
        <v>42</v>
      </c>
      <c r="AJ72">
        <v>13</v>
      </c>
      <c r="AK72">
        <v>2</v>
      </c>
      <c r="AL72">
        <v>34</v>
      </c>
      <c r="AM72">
        <v>34</v>
      </c>
      <c r="AN72">
        <v>165</v>
      </c>
      <c r="AO72">
        <v>9.1999999999999993</v>
      </c>
      <c r="AP72" s="117">
        <v>0</v>
      </c>
      <c r="AQ72" s="113">
        <v>1</v>
      </c>
      <c r="AR72" s="118">
        <v>1</v>
      </c>
      <c r="AS72">
        <v>0</v>
      </c>
      <c r="AT72">
        <v>0.36956334212324432</v>
      </c>
      <c r="AU72" s="117">
        <v>0.36956334212324432</v>
      </c>
      <c r="AV72" s="118">
        <v>0.63043665787675573</v>
      </c>
      <c r="AW72" s="117">
        <v>-0.46134259194391519</v>
      </c>
      <c r="AX72" s="118">
        <v>100</v>
      </c>
      <c r="AY72">
        <v>0.58620217829320831</v>
      </c>
      <c r="CD72">
        <v>0.64650253997366336</v>
      </c>
      <c r="CE72">
        <v>0</v>
      </c>
      <c r="CF72">
        <v>1</v>
      </c>
      <c r="CG72">
        <v>37</v>
      </c>
      <c r="CH72">
        <v>31</v>
      </c>
      <c r="CI72">
        <v>0.31481481481481477</v>
      </c>
      <c r="CJ72">
        <v>0.67708333333333326</v>
      </c>
      <c r="CK72">
        <v>0</v>
      </c>
    </row>
    <row r="73" spans="1:89" x14ac:dyDescent="0.3">
      <c r="A73" s="129">
        <v>0</v>
      </c>
      <c r="B73" s="131">
        <v>0</v>
      </c>
      <c r="C73" s="171">
        <v>79</v>
      </c>
      <c r="D73" s="130">
        <v>2</v>
      </c>
      <c r="E73" s="203">
        <v>0.54600000000000004</v>
      </c>
      <c r="F73" s="130">
        <v>122</v>
      </c>
      <c r="G73" s="130">
        <v>4</v>
      </c>
      <c r="H73" s="130">
        <v>129</v>
      </c>
      <c r="I73" s="130">
        <v>56</v>
      </c>
      <c r="J73" s="130">
        <v>3</v>
      </c>
      <c r="K73" s="130">
        <v>5</v>
      </c>
      <c r="L73" s="204">
        <v>33</v>
      </c>
      <c r="M73" s="171">
        <v>74</v>
      </c>
      <c r="N73" s="172">
        <v>170</v>
      </c>
      <c r="O73" s="170">
        <v>8.1</v>
      </c>
      <c r="P73" s="130">
        <v>1</v>
      </c>
      <c r="Q73" s="208"/>
      <c r="R73" s="208"/>
      <c r="S73" s="208"/>
      <c r="T73" s="208"/>
      <c r="U73" s="208"/>
      <c r="V73" s="208"/>
      <c r="W73" s="208"/>
      <c r="X73" s="208"/>
      <c r="Y73" s="208"/>
      <c r="Z73" s="208"/>
      <c r="AA73">
        <v>0</v>
      </c>
      <c r="AB73">
        <v>1</v>
      </c>
      <c r="AC73">
        <v>56</v>
      </c>
      <c r="AD73">
        <v>7</v>
      </c>
      <c r="AE73">
        <v>0.91100000000000003</v>
      </c>
      <c r="AF73">
        <v>134</v>
      </c>
      <c r="AG73">
        <v>2</v>
      </c>
      <c r="AH73">
        <v>112</v>
      </c>
      <c r="AI73">
        <v>30</v>
      </c>
      <c r="AJ73">
        <v>13</v>
      </c>
      <c r="AK73">
        <v>1</v>
      </c>
      <c r="AL73">
        <v>38</v>
      </c>
      <c r="AM73">
        <v>34</v>
      </c>
      <c r="AN73">
        <v>185</v>
      </c>
      <c r="AO73">
        <v>14</v>
      </c>
      <c r="AP73" s="117">
        <v>1</v>
      </c>
      <c r="AQ73" s="113">
        <v>0</v>
      </c>
      <c r="AR73" s="118">
        <v>1</v>
      </c>
      <c r="AS73">
        <v>1</v>
      </c>
      <c r="AT73">
        <v>0.64650253997366336</v>
      </c>
      <c r="AU73" s="117">
        <v>0.64650253997366336</v>
      </c>
      <c r="AV73" s="118">
        <v>0.35349746002633664</v>
      </c>
      <c r="AW73" s="117">
        <v>-0.43617815197103876</v>
      </c>
      <c r="AX73" s="118">
        <v>100</v>
      </c>
      <c r="AY73">
        <v>0.54678433288249284</v>
      </c>
      <c r="CD73">
        <v>0.65480393250812619</v>
      </c>
      <c r="CE73">
        <v>0</v>
      </c>
      <c r="CF73">
        <v>1</v>
      </c>
      <c r="CG73">
        <v>37</v>
      </c>
      <c r="CH73">
        <v>32</v>
      </c>
      <c r="CI73">
        <v>0.31481481481481477</v>
      </c>
      <c r="CJ73">
        <v>0.66666666666666674</v>
      </c>
      <c r="CK73">
        <v>1.2345679012345661E-2</v>
      </c>
    </row>
    <row r="74" spans="1:89" x14ac:dyDescent="0.3">
      <c r="A74" s="129">
        <v>0</v>
      </c>
      <c r="B74" s="131">
        <v>1</v>
      </c>
      <c r="C74" s="171">
        <v>53</v>
      </c>
      <c r="D74" s="130">
        <v>19</v>
      </c>
      <c r="E74" s="203">
        <v>1.2949999999999999</v>
      </c>
      <c r="F74" s="130">
        <v>110</v>
      </c>
      <c r="G74" s="130">
        <v>1</v>
      </c>
      <c r="H74" s="130">
        <v>88</v>
      </c>
      <c r="I74" s="130">
        <v>40</v>
      </c>
      <c r="J74" s="130">
        <v>8</v>
      </c>
      <c r="K74" s="130">
        <v>3</v>
      </c>
      <c r="L74" s="204">
        <v>49</v>
      </c>
      <c r="M74" s="171">
        <v>31</v>
      </c>
      <c r="N74" s="172">
        <v>182</v>
      </c>
      <c r="O74" s="170">
        <v>9.5</v>
      </c>
      <c r="P74" s="130">
        <v>1</v>
      </c>
      <c r="Q74" s="208"/>
      <c r="R74" s="208"/>
      <c r="S74" s="208"/>
      <c r="T74" s="208"/>
      <c r="U74" s="208"/>
      <c r="V74" s="208"/>
      <c r="W74" s="208"/>
      <c r="X74" s="208"/>
      <c r="Y74" s="208"/>
      <c r="Z74" s="208"/>
      <c r="AA74">
        <v>0</v>
      </c>
      <c r="AB74">
        <v>1</v>
      </c>
      <c r="AC74">
        <v>57</v>
      </c>
      <c r="AD74">
        <v>7</v>
      </c>
      <c r="AE74">
        <v>1.476</v>
      </c>
      <c r="AF74">
        <v>171</v>
      </c>
      <c r="AG74">
        <v>1</v>
      </c>
      <c r="AH74">
        <v>91</v>
      </c>
      <c r="AI74">
        <v>28</v>
      </c>
      <c r="AJ74">
        <v>8</v>
      </c>
      <c r="AK74">
        <v>2</v>
      </c>
      <c r="AL74">
        <v>47</v>
      </c>
      <c r="AM74">
        <v>41</v>
      </c>
      <c r="AN74">
        <v>181</v>
      </c>
      <c r="AO74">
        <v>12.4</v>
      </c>
      <c r="AP74" s="117">
        <v>1</v>
      </c>
      <c r="AQ74" s="113">
        <v>0</v>
      </c>
      <c r="AR74" s="118">
        <v>1</v>
      </c>
      <c r="AS74">
        <v>1</v>
      </c>
      <c r="AT74">
        <v>0.66576712068965949</v>
      </c>
      <c r="AU74" s="117">
        <v>0.66576712068965949</v>
      </c>
      <c r="AV74" s="118">
        <v>0.33423287931034051</v>
      </c>
      <c r="AW74" s="117">
        <v>-0.40681533822422455</v>
      </c>
      <c r="AX74" s="118">
        <v>100</v>
      </c>
      <c r="AY74">
        <v>0.50202671313073111</v>
      </c>
      <c r="CD74">
        <v>0.65551656352353782</v>
      </c>
      <c r="CE74">
        <v>1</v>
      </c>
      <c r="CF74">
        <v>0</v>
      </c>
      <c r="CG74">
        <v>38</v>
      </c>
      <c r="CH74">
        <v>32</v>
      </c>
      <c r="CI74">
        <v>0.29629629629629628</v>
      </c>
      <c r="CJ74">
        <v>0.66666666666666674</v>
      </c>
      <c r="CK74">
        <v>1.2345679012345661E-2</v>
      </c>
    </row>
    <row r="75" spans="1:89" x14ac:dyDescent="0.3">
      <c r="A75" s="129">
        <v>1</v>
      </c>
      <c r="B75" s="131">
        <v>1</v>
      </c>
      <c r="C75" s="171">
        <v>47</v>
      </c>
      <c r="D75" s="130">
        <v>10</v>
      </c>
      <c r="E75" s="203">
        <v>1.512</v>
      </c>
      <c r="F75" s="130">
        <v>73</v>
      </c>
      <c r="G75" s="130">
        <v>0</v>
      </c>
      <c r="H75" s="130">
        <v>82</v>
      </c>
      <c r="I75" s="130">
        <v>31</v>
      </c>
      <c r="J75" s="130">
        <v>7</v>
      </c>
      <c r="K75" s="130">
        <v>2</v>
      </c>
      <c r="L75" s="204">
        <v>41</v>
      </c>
      <c r="M75" s="171">
        <v>22</v>
      </c>
      <c r="N75" s="172">
        <v>180</v>
      </c>
      <c r="O75" s="170">
        <v>8.4</v>
      </c>
      <c r="P75" s="130">
        <v>0</v>
      </c>
      <c r="Q75" s="208"/>
      <c r="R75" s="208"/>
      <c r="S75" s="208"/>
      <c r="T75" s="208"/>
      <c r="U75" s="208"/>
      <c r="V75" s="208"/>
      <c r="W75" s="208"/>
      <c r="X75" s="208"/>
      <c r="Y75" s="208"/>
      <c r="Z75" s="208"/>
      <c r="AA75">
        <v>0</v>
      </c>
      <c r="AB75">
        <v>1</v>
      </c>
      <c r="AC75">
        <v>60</v>
      </c>
      <c r="AD75">
        <v>10</v>
      </c>
      <c r="AE75">
        <v>0.71199999999999997</v>
      </c>
      <c r="AF75">
        <v>171</v>
      </c>
      <c r="AG75">
        <v>3</v>
      </c>
      <c r="AH75">
        <v>110</v>
      </c>
      <c r="AI75">
        <v>33</v>
      </c>
      <c r="AJ75">
        <v>12</v>
      </c>
      <c r="AK75">
        <v>2</v>
      </c>
      <c r="AL75">
        <v>38</v>
      </c>
      <c r="AM75">
        <v>46</v>
      </c>
      <c r="AN75">
        <v>178</v>
      </c>
      <c r="AO75">
        <v>12.5</v>
      </c>
      <c r="AP75" s="117">
        <v>1</v>
      </c>
      <c r="AQ75" s="113">
        <v>0</v>
      </c>
      <c r="AR75" s="118">
        <v>1</v>
      </c>
      <c r="AS75">
        <v>1</v>
      </c>
      <c r="AT75">
        <v>0.75904008109762422</v>
      </c>
      <c r="AU75" s="117">
        <v>0.75904008109762422</v>
      </c>
      <c r="AV75" s="118">
        <v>0.24095991890237578</v>
      </c>
      <c r="AW75" s="117">
        <v>-0.27570069521053248</v>
      </c>
      <c r="AX75" s="118">
        <v>100</v>
      </c>
      <c r="AY75">
        <v>0.31745348487253944</v>
      </c>
      <c r="CD75">
        <v>0.66184159271570098</v>
      </c>
      <c r="CE75">
        <v>1</v>
      </c>
      <c r="CF75">
        <v>0</v>
      </c>
      <c r="CG75">
        <v>39</v>
      </c>
      <c r="CH75">
        <v>32</v>
      </c>
      <c r="CI75">
        <v>0.27777777777777779</v>
      </c>
      <c r="CJ75">
        <v>0.66666666666666674</v>
      </c>
      <c r="CK75">
        <v>0</v>
      </c>
    </row>
    <row r="76" spans="1:89" x14ac:dyDescent="0.3">
      <c r="A76" s="129">
        <v>0</v>
      </c>
      <c r="B76" s="131">
        <v>1</v>
      </c>
      <c r="C76" s="171">
        <v>39</v>
      </c>
      <c r="D76" s="130">
        <v>9</v>
      </c>
      <c r="E76" s="203">
        <v>0.10299999999999999</v>
      </c>
      <c r="F76" s="130">
        <v>89</v>
      </c>
      <c r="G76" s="130">
        <v>5</v>
      </c>
      <c r="H76" s="130">
        <v>135</v>
      </c>
      <c r="I76" s="130">
        <v>40</v>
      </c>
      <c r="J76" s="130">
        <v>20</v>
      </c>
      <c r="K76" s="130">
        <v>2</v>
      </c>
      <c r="L76" s="204">
        <v>47</v>
      </c>
      <c r="M76" s="171">
        <v>16</v>
      </c>
      <c r="N76" s="172">
        <v>176</v>
      </c>
      <c r="O76" s="170">
        <v>9</v>
      </c>
      <c r="P76" s="130">
        <v>1</v>
      </c>
      <c r="Q76" s="208"/>
      <c r="R76" s="208"/>
      <c r="S76" s="208"/>
      <c r="T76" s="208"/>
      <c r="U76" s="208"/>
      <c r="V76" s="208"/>
      <c r="W76" s="208"/>
      <c r="X76" s="208"/>
      <c r="Y76" s="208"/>
      <c r="Z76" s="208"/>
      <c r="AA76">
        <v>0</v>
      </c>
      <c r="AB76">
        <v>1</v>
      </c>
      <c r="AC76">
        <v>62</v>
      </c>
      <c r="AD76">
        <v>23</v>
      </c>
      <c r="AE76">
        <v>0.42399999999999999</v>
      </c>
      <c r="AF76">
        <v>123</v>
      </c>
      <c r="AG76">
        <v>2</v>
      </c>
      <c r="AH76">
        <v>75</v>
      </c>
      <c r="AI76">
        <v>49</v>
      </c>
      <c r="AJ76">
        <v>12</v>
      </c>
      <c r="AK76">
        <v>3</v>
      </c>
      <c r="AL76">
        <v>48</v>
      </c>
      <c r="AM76">
        <v>43</v>
      </c>
      <c r="AN76">
        <v>162</v>
      </c>
      <c r="AO76">
        <v>9.1</v>
      </c>
      <c r="AP76" s="117">
        <v>0</v>
      </c>
      <c r="AQ76" s="113">
        <v>1</v>
      </c>
      <c r="AR76" s="118">
        <v>1</v>
      </c>
      <c r="AS76">
        <v>0</v>
      </c>
      <c r="AT76">
        <v>0.1185380991718168</v>
      </c>
      <c r="AU76" s="117">
        <v>0.1185380991718168</v>
      </c>
      <c r="AV76" s="118">
        <v>0.88146190082818321</v>
      </c>
      <c r="AW76" s="117">
        <v>-0.12617349891979882</v>
      </c>
      <c r="AX76" s="118">
        <v>100</v>
      </c>
      <c r="AY76">
        <v>0.13447898208696663</v>
      </c>
      <c r="CD76">
        <v>0.66309606186872838</v>
      </c>
      <c r="CE76">
        <v>0</v>
      </c>
      <c r="CF76">
        <v>1</v>
      </c>
      <c r="CG76">
        <v>39</v>
      </c>
      <c r="CH76">
        <v>33</v>
      </c>
      <c r="CI76">
        <v>0.27777777777777779</v>
      </c>
      <c r="CJ76">
        <v>0.65625</v>
      </c>
      <c r="CK76">
        <v>0</v>
      </c>
    </row>
    <row r="77" spans="1:89" x14ac:dyDescent="0.3">
      <c r="A77" s="129">
        <v>0</v>
      </c>
      <c r="B77" s="131">
        <v>1</v>
      </c>
      <c r="C77" s="171">
        <v>75</v>
      </c>
      <c r="D77" s="130">
        <v>4</v>
      </c>
      <c r="E77" s="203">
        <v>0.185</v>
      </c>
      <c r="F77" s="130">
        <v>166</v>
      </c>
      <c r="G77" s="130">
        <v>5</v>
      </c>
      <c r="H77" s="130">
        <v>133</v>
      </c>
      <c r="I77" s="130">
        <v>29</v>
      </c>
      <c r="J77" s="130">
        <v>15</v>
      </c>
      <c r="K77" s="130">
        <v>1</v>
      </c>
      <c r="L77" s="204">
        <v>32</v>
      </c>
      <c r="M77" s="171">
        <v>97</v>
      </c>
      <c r="N77" s="172">
        <v>187</v>
      </c>
      <c r="O77" s="170">
        <v>15.5</v>
      </c>
      <c r="P77" s="130">
        <v>0</v>
      </c>
      <c r="Q77" s="208"/>
      <c r="R77" s="208"/>
      <c r="S77" s="208"/>
      <c r="T77" s="208"/>
      <c r="U77" s="208"/>
      <c r="V77" s="208"/>
      <c r="W77" s="208"/>
      <c r="X77" s="208"/>
      <c r="Y77" s="208"/>
      <c r="Z77" s="208"/>
      <c r="AA77">
        <v>0</v>
      </c>
      <c r="AB77">
        <v>1</v>
      </c>
      <c r="AC77">
        <v>65</v>
      </c>
      <c r="AD77">
        <v>10</v>
      </c>
      <c r="AE77">
        <v>2.1440000000000001</v>
      </c>
      <c r="AF77">
        <v>97</v>
      </c>
      <c r="AG77">
        <v>2</v>
      </c>
      <c r="AH77">
        <v>100</v>
      </c>
      <c r="AI77">
        <v>32</v>
      </c>
      <c r="AJ77">
        <v>8</v>
      </c>
      <c r="AK77">
        <v>2</v>
      </c>
      <c r="AL77">
        <v>40</v>
      </c>
      <c r="AM77">
        <v>51</v>
      </c>
      <c r="AN77">
        <v>180</v>
      </c>
      <c r="AO77">
        <v>10.3</v>
      </c>
      <c r="AP77" s="117">
        <v>1</v>
      </c>
      <c r="AQ77" s="113">
        <v>0</v>
      </c>
      <c r="AR77" s="118">
        <v>1</v>
      </c>
      <c r="AS77">
        <v>1</v>
      </c>
      <c r="AT77">
        <v>0.80936641959836608</v>
      </c>
      <c r="AU77" s="117">
        <v>0.80936641959836608</v>
      </c>
      <c r="AV77" s="118">
        <v>0.19063358040163392</v>
      </c>
      <c r="AW77" s="117">
        <v>-0.21150353541885633</v>
      </c>
      <c r="AX77" s="118">
        <v>100</v>
      </c>
      <c r="AY77">
        <v>0.23553433375235966</v>
      </c>
      <c r="CD77">
        <v>0.66428034643476985</v>
      </c>
      <c r="CE77">
        <v>0</v>
      </c>
      <c r="CF77">
        <v>1</v>
      </c>
      <c r="CG77">
        <v>39</v>
      </c>
      <c r="CH77">
        <v>34</v>
      </c>
      <c r="CI77">
        <v>0.27777777777777779</v>
      </c>
      <c r="CJ77">
        <v>0.64583333333333326</v>
      </c>
      <c r="CK77">
        <v>0</v>
      </c>
    </row>
    <row r="78" spans="1:89" x14ac:dyDescent="0.3">
      <c r="A78" s="129">
        <v>0</v>
      </c>
      <c r="B78" s="131">
        <v>1</v>
      </c>
      <c r="C78" s="171">
        <v>51</v>
      </c>
      <c r="D78" s="130">
        <v>5</v>
      </c>
      <c r="E78" s="203">
        <v>0.63600000000000001</v>
      </c>
      <c r="F78" s="130">
        <v>118</v>
      </c>
      <c r="G78" s="130">
        <v>3</v>
      </c>
      <c r="H78" s="130">
        <v>112</v>
      </c>
      <c r="I78" s="130">
        <v>32</v>
      </c>
      <c r="J78" s="130">
        <v>10</v>
      </c>
      <c r="K78" s="130">
        <v>2</v>
      </c>
      <c r="L78" s="204">
        <v>35</v>
      </c>
      <c r="M78" s="171">
        <v>26</v>
      </c>
      <c r="N78" s="172">
        <v>180</v>
      </c>
      <c r="O78" s="170">
        <v>10.4</v>
      </c>
      <c r="P78" s="130">
        <v>1</v>
      </c>
      <c r="Q78" s="208"/>
      <c r="R78" s="208"/>
      <c r="S78" s="208"/>
      <c r="T78" s="208"/>
      <c r="U78" s="208"/>
      <c r="V78" s="208"/>
      <c r="W78" s="208"/>
      <c r="X78" s="208"/>
      <c r="Y78" s="208"/>
      <c r="Z78" s="208"/>
      <c r="AA78">
        <v>0</v>
      </c>
      <c r="AB78">
        <v>1</v>
      </c>
      <c r="AC78">
        <v>69</v>
      </c>
      <c r="AD78">
        <v>8</v>
      </c>
      <c r="AE78">
        <v>9.0999999999999998E-2</v>
      </c>
      <c r="AF78">
        <v>213</v>
      </c>
      <c r="AG78">
        <v>3</v>
      </c>
      <c r="AH78">
        <v>134</v>
      </c>
      <c r="AI78">
        <v>33</v>
      </c>
      <c r="AJ78">
        <v>16</v>
      </c>
      <c r="AK78">
        <v>1</v>
      </c>
      <c r="AL78">
        <v>36</v>
      </c>
      <c r="AM78">
        <v>73</v>
      </c>
      <c r="AN78">
        <v>178</v>
      </c>
      <c r="AO78">
        <v>14.5</v>
      </c>
      <c r="AP78" s="117">
        <v>1</v>
      </c>
      <c r="AQ78" s="113">
        <v>0</v>
      </c>
      <c r="AR78" s="118">
        <v>1</v>
      </c>
      <c r="AS78">
        <v>1</v>
      </c>
      <c r="AT78">
        <v>0.87069134596894948</v>
      </c>
      <c r="AU78" s="117">
        <v>0.87069134596894948</v>
      </c>
      <c r="AV78" s="118">
        <v>0.12930865403105052</v>
      </c>
      <c r="AW78" s="117">
        <v>-0.13846773236205862</v>
      </c>
      <c r="AX78" s="118">
        <v>100</v>
      </c>
      <c r="AY78">
        <v>0.14851262118282488</v>
      </c>
      <c r="CD78">
        <v>0.66576712068965949</v>
      </c>
      <c r="CE78">
        <v>0</v>
      </c>
      <c r="CF78">
        <v>1</v>
      </c>
      <c r="CG78">
        <v>39</v>
      </c>
      <c r="CH78">
        <v>35</v>
      </c>
      <c r="CI78">
        <v>0.27777777777777779</v>
      </c>
      <c r="CJ78">
        <v>0.63541666666666674</v>
      </c>
      <c r="CK78">
        <v>1.1766975308641958E-2</v>
      </c>
    </row>
    <row r="79" spans="1:89" x14ac:dyDescent="0.3">
      <c r="A79" s="129">
        <v>1</v>
      </c>
      <c r="B79" s="131">
        <v>0</v>
      </c>
      <c r="C79" s="171">
        <v>51</v>
      </c>
      <c r="D79" s="130">
        <v>7</v>
      </c>
      <c r="E79" s="203">
        <v>0.17199999999999999</v>
      </c>
      <c r="F79" s="130">
        <v>117</v>
      </c>
      <c r="G79" s="130">
        <v>5</v>
      </c>
      <c r="H79" s="130">
        <v>168</v>
      </c>
      <c r="I79" s="130">
        <v>33</v>
      </c>
      <c r="J79" s="130">
        <v>11</v>
      </c>
      <c r="K79" s="130">
        <v>5</v>
      </c>
      <c r="L79" s="204">
        <v>36</v>
      </c>
      <c r="M79" s="171">
        <v>23</v>
      </c>
      <c r="N79" s="172">
        <v>184</v>
      </c>
      <c r="O79" s="170">
        <v>12.7</v>
      </c>
      <c r="P79" s="130">
        <v>1</v>
      </c>
      <c r="Q79" s="208"/>
      <c r="R79" s="208"/>
      <c r="S79" s="208"/>
      <c r="T79" s="208"/>
      <c r="U79" s="208"/>
      <c r="V79" s="208"/>
      <c r="W79" s="208"/>
      <c r="X79" s="208"/>
      <c r="Y79" s="208"/>
      <c r="Z79" s="208"/>
      <c r="AA79">
        <v>0</v>
      </c>
      <c r="AB79">
        <v>1</v>
      </c>
      <c r="AC79">
        <v>75</v>
      </c>
      <c r="AD79">
        <v>4</v>
      </c>
      <c r="AE79">
        <v>0.185</v>
      </c>
      <c r="AF79">
        <v>166</v>
      </c>
      <c r="AG79">
        <v>5</v>
      </c>
      <c r="AH79">
        <v>133</v>
      </c>
      <c r="AI79">
        <v>29</v>
      </c>
      <c r="AJ79">
        <v>15</v>
      </c>
      <c r="AK79">
        <v>1</v>
      </c>
      <c r="AL79">
        <v>32</v>
      </c>
      <c r="AM79">
        <v>97</v>
      </c>
      <c r="AN79">
        <v>187</v>
      </c>
      <c r="AO79">
        <v>15.5</v>
      </c>
      <c r="AP79" s="117">
        <v>0</v>
      </c>
      <c r="AQ79" s="113">
        <v>1</v>
      </c>
      <c r="AR79" s="118">
        <v>1</v>
      </c>
      <c r="AS79">
        <v>0</v>
      </c>
      <c r="AT79">
        <v>0.9498164361116278</v>
      </c>
      <c r="AU79" s="117">
        <v>0.9498164361116278</v>
      </c>
      <c r="AV79" s="118">
        <v>5.0183563888372196E-2</v>
      </c>
      <c r="AW79" s="117">
        <v>-2.9920677184778826</v>
      </c>
      <c r="AX79" s="118">
        <v>0</v>
      </c>
      <c r="AY79">
        <v>18.9268430242298</v>
      </c>
      <c r="CD79">
        <v>0.66741394304430179</v>
      </c>
      <c r="CE79">
        <v>1</v>
      </c>
      <c r="CF79">
        <v>0</v>
      </c>
      <c r="CG79">
        <v>40</v>
      </c>
      <c r="CH79">
        <v>35</v>
      </c>
      <c r="CI79">
        <v>0.2592592592592593</v>
      </c>
      <c r="CJ79">
        <v>0.63541666666666674</v>
      </c>
      <c r="CK79">
        <v>0</v>
      </c>
    </row>
    <row r="80" spans="1:89" x14ac:dyDescent="0.3">
      <c r="A80" s="129">
        <v>1</v>
      </c>
      <c r="B80" s="131">
        <v>0</v>
      </c>
      <c r="C80" s="171">
        <v>74</v>
      </c>
      <c r="D80" s="130">
        <v>18</v>
      </c>
      <c r="E80" s="203">
        <v>4.3999999999999997E-2</v>
      </c>
      <c r="F80" s="130">
        <v>175</v>
      </c>
      <c r="G80" s="130">
        <v>3</v>
      </c>
      <c r="H80" s="130">
        <v>78</v>
      </c>
      <c r="I80" s="130">
        <v>39</v>
      </c>
      <c r="J80" s="130">
        <v>7</v>
      </c>
      <c r="K80" s="130">
        <v>3</v>
      </c>
      <c r="L80" s="204">
        <v>45</v>
      </c>
      <c r="M80" s="171">
        <v>84</v>
      </c>
      <c r="N80" s="172">
        <v>187</v>
      </c>
      <c r="O80" s="170">
        <v>14</v>
      </c>
      <c r="P80" s="130">
        <v>1</v>
      </c>
      <c r="Q80" s="208"/>
      <c r="R80" s="208"/>
      <c r="S80" s="208"/>
      <c r="T80" s="208"/>
      <c r="U80" s="208"/>
      <c r="V80" s="208"/>
      <c r="W80" s="208"/>
      <c r="X80" s="208"/>
      <c r="Y80" s="208"/>
      <c r="Z80" s="208"/>
      <c r="AA80">
        <v>1</v>
      </c>
      <c r="AB80">
        <v>0</v>
      </c>
      <c r="AC80">
        <v>49</v>
      </c>
      <c r="AD80">
        <v>3</v>
      </c>
      <c r="AE80">
        <v>1.881</v>
      </c>
      <c r="AF80">
        <v>46</v>
      </c>
      <c r="AG80">
        <v>1</v>
      </c>
      <c r="AH80">
        <v>85</v>
      </c>
      <c r="AI80">
        <v>46</v>
      </c>
      <c r="AJ80">
        <v>9</v>
      </c>
      <c r="AK80">
        <v>3</v>
      </c>
      <c r="AL80">
        <v>36</v>
      </c>
      <c r="AM80">
        <v>17</v>
      </c>
      <c r="AN80">
        <v>194</v>
      </c>
      <c r="AO80">
        <v>10.3</v>
      </c>
      <c r="AP80" s="117">
        <v>0</v>
      </c>
      <c r="AQ80" s="113">
        <v>1</v>
      </c>
      <c r="AR80" s="118">
        <v>1</v>
      </c>
      <c r="AS80">
        <v>0</v>
      </c>
      <c r="AT80">
        <v>0.41477219873451154</v>
      </c>
      <c r="AU80" s="117">
        <v>0.41477219873451154</v>
      </c>
      <c r="AV80" s="118">
        <v>0.58522780126548846</v>
      </c>
      <c r="AW80" s="117">
        <v>-0.53575410367566201</v>
      </c>
      <c r="AX80" s="118">
        <v>100</v>
      </c>
      <c r="AY80">
        <v>0.70873632086106286</v>
      </c>
      <c r="CD80">
        <v>0.66954513720537057</v>
      </c>
      <c r="CE80">
        <v>0</v>
      </c>
      <c r="CF80">
        <v>1</v>
      </c>
      <c r="CG80">
        <v>40</v>
      </c>
      <c r="CH80">
        <v>36</v>
      </c>
      <c r="CI80">
        <v>0.2592592592592593</v>
      </c>
      <c r="CJ80">
        <v>0.625</v>
      </c>
      <c r="CK80">
        <v>0</v>
      </c>
    </row>
    <row r="81" spans="1:89" x14ac:dyDescent="0.3">
      <c r="A81" s="129">
        <v>0</v>
      </c>
      <c r="B81" s="131">
        <v>1</v>
      </c>
      <c r="C81" s="171">
        <v>50</v>
      </c>
      <c r="D81" s="130">
        <v>11</v>
      </c>
      <c r="E81" s="203">
        <v>1.5449999999999999</v>
      </c>
      <c r="F81" s="130">
        <v>102</v>
      </c>
      <c r="G81" s="130">
        <v>3</v>
      </c>
      <c r="H81" s="130">
        <v>110</v>
      </c>
      <c r="I81" s="130">
        <v>41</v>
      </c>
      <c r="J81" s="130">
        <v>10</v>
      </c>
      <c r="K81" s="130">
        <v>3</v>
      </c>
      <c r="L81" s="204">
        <v>41</v>
      </c>
      <c r="M81" s="171">
        <v>28</v>
      </c>
      <c r="N81" s="172">
        <v>169</v>
      </c>
      <c r="O81" s="170">
        <v>9.4</v>
      </c>
      <c r="P81" s="130">
        <v>1</v>
      </c>
      <c r="Q81" s="208"/>
      <c r="R81" s="208"/>
      <c r="S81" s="208"/>
      <c r="T81" s="208"/>
      <c r="U81" s="208"/>
      <c r="V81" s="208"/>
      <c r="W81" s="208"/>
      <c r="X81" s="208"/>
      <c r="Y81" s="208"/>
      <c r="Z81" s="208"/>
      <c r="AA81">
        <v>1</v>
      </c>
      <c r="AB81">
        <v>0</v>
      </c>
      <c r="AC81">
        <v>51</v>
      </c>
      <c r="AD81">
        <v>3</v>
      </c>
      <c r="AE81">
        <v>1.155</v>
      </c>
      <c r="AF81">
        <v>132</v>
      </c>
      <c r="AG81">
        <v>2</v>
      </c>
      <c r="AH81">
        <v>98</v>
      </c>
      <c r="AI81">
        <v>35</v>
      </c>
      <c r="AJ81">
        <v>1</v>
      </c>
      <c r="AK81">
        <v>3</v>
      </c>
      <c r="AL81">
        <v>35</v>
      </c>
      <c r="AM81">
        <v>26</v>
      </c>
      <c r="AN81">
        <v>181</v>
      </c>
      <c r="AO81">
        <v>10.6</v>
      </c>
      <c r="AP81" s="117">
        <v>0</v>
      </c>
      <c r="AQ81" s="113">
        <v>1</v>
      </c>
      <c r="AR81" s="118">
        <v>1</v>
      </c>
      <c r="AS81">
        <v>0</v>
      </c>
      <c r="AT81">
        <v>0.49313107890554836</v>
      </c>
      <c r="AU81" s="117">
        <v>0.49313107890554836</v>
      </c>
      <c r="AV81" s="118">
        <v>0.5068689210944517</v>
      </c>
      <c r="AW81" s="117">
        <v>-0.67950284709297848</v>
      </c>
      <c r="AX81" s="118">
        <v>100</v>
      </c>
      <c r="AY81">
        <v>0.97289665707015516</v>
      </c>
      <c r="CD81">
        <v>0.67598371927190126</v>
      </c>
      <c r="CE81">
        <v>0</v>
      </c>
      <c r="CF81">
        <v>1</v>
      </c>
      <c r="CG81">
        <v>40</v>
      </c>
      <c r="CH81">
        <v>37</v>
      </c>
      <c r="CI81">
        <v>0.2592592592592593</v>
      </c>
      <c r="CJ81">
        <v>0.61458333333333326</v>
      </c>
      <c r="CK81">
        <v>1.1381172839506222E-2</v>
      </c>
    </row>
    <row r="82" spans="1:89" x14ac:dyDescent="0.3">
      <c r="A82" s="129">
        <v>1</v>
      </c>
      <c r="B82" s="131">
        <v>1</v>
      </c>
      <c r="C82" s="171">
        <v>70</v>
      </c>
      <c r="D82" s="130">
        <v>5</v>
      </c>
      <c r="E82" s="203">
        <v>0.29099999999999998</v>
      </c>
      <c r="F82" s="130">
        <v>182</v>
      </c>
      <c r="G82" s="130">
        <v>3</v>
      </c>
      <c r="H82" s="130">
        <v>132</v>
      </c>
      <c r="I82" s="130">
        <v>31</v>
      </c>
      <c r="J82" s="130">
        <v>6</v>
      </c>
      <c r="K82" s="130">
        <v>2</v>
      </c>
      <c r="L82" s="204">
        <v>35</v>
      </c>
      <c r="M82" s="171">
        <v>74</v>
      </c>
      <c r="N82" s="172">
        <v>173</v>
      </c>
      <c r="O82" s="170">
        <v>14</v>
      </c>
      <c r="P82" s="130">
        <v>1</v>
      </c>
      <c r="Q82" s="208"/>
      <c r="R82" s="208"/>
      <c r="S82" s="208"/>
      <c r="T82" s="208"/>
      <c r="U82" s="208"/>
      <c r="V82" s="208"/>
      <c r="W82" s="208"/>
      <c r="X82" s="208"/>
      <c r="Y82" s="208"/>
      <c r="Z82" s="208"/>
      <c r="AA82">
        <v>1</v>
      </c>
      <c r="AB82">
        <v>0</v>
      </c>
      <c r="AC82">
        <v>51</v>
      </c>
      <c r="AD82">
        <v>6</v>
      </c>
      <c r="AE82">
        <v>1.0840000000000001</v>
      </c>
      <c r="AF82">
        <v>181</v>
      </c>
      <c r="AG82">
        <v>2</v>
      </c>
      <c r="AH82">
        <v>101</v>
      </c>
      <c r="AI82">
        <v>53</v>
      </c>
      <c r="AJ82">
        <v>9</v>
      </c>
      <c r="AK82">
        <v>4</v>
      </c>
      <c r="AL82">
        <v>37</v>
      </c>
      <c r="AM82">
        <v>33</v>
      </c>
      <c r="AN82">
        <v>170</v>
      </c>
      <c r="AO82">
        <v>11</v>
      </c>
      <c r="AP82" s="117">
        <v>0</v>
      </c>
      <c r="AQ82" s="113">
        <v>1</v>
      </c>
      <c r="AR82" s="118">
        <v>1</v>
      </c>
      <c r="AS82">
        <v>0</v>
      </c>
      <c r="AT82">
        <v>0.233610709592768</v>
      </c>
      <c r="AU82" s="117">
        <v>0.233610709592768</v>
      </c>
      <c r="AV82" s="118">
        <v>0.76638929040723203</v>
      </c>
      <c r="AW82" s="117">
        <v>-0.26606502631765228</v>
      </c>
      <c r="AX82" s="118">
        <v>100</v>
      </c>
      <c r="AY82">
        <v>0.30481990356185112</v>
      </c>
      <c r="CD82">
        <v>0.67770297432976434</v>
      </c>
      <c r="CE82">
        <v>1</v>
      </c>
      <c r="CF82">
        <v>0</v>
      </c>
      <c r="CG82">
        <v>41</v>
      </c>
      <c r="CH82">
        <v>37</v>
      </c>
      <c r="CI82">
        <v>0.2407407407407407</v>
      </c>
      <c r="CJ82">
        <v>0.61458333333333326</v>
      </c>
      <c r="CK82">
        <v>1.1381172839506154E-2</v>
      </c>
    </row>
    <row r="83" spans="1:89" x14ac:dyDescent="0.3">
      <c r="A83" s="129">
        <v>0</v>
      </c>
      <c r="B83" s="131">
        <v>0</v>
      </c>
      <c r="C83" s="171">
        <v>66</v>
      </c>
      <c r="D83" s="130">
        <v>9</v>
      </c>
      <c r="E83" s="203">
        <v>9.1999999999999998E-2</v>
      </c>
      <c r="F83" s="130">
        <v>230</v>
      </c>
      <c r="G83" s="130">
        <v>4</v>
      </c>
      <c r="H83" s="130">
        <v>137</v>
      </c>
      <c r="I83" s="130">
        <v>43</v>
      </c>
      <c r="J83" s="130">
        <v>12</v>
      </c>
      <c r="K83" s="130">
        <v>3</v>
      </c>
      <c r="L83" s="204">
        <v>36</v>
      </c>
      <c r="M83" s="171">
        <v>65</v>
      </c>
      <c r="N83" s="172">
        <v>174</v>
      </c>
      <c r="O83" s="170">
        <v>15.9</v>
      </c>
      <c r="P83" s="130">
        <v>0</v>
      </c>
      <c r="Q83" s="208"/>
      <c r="R83" s="208"/>
      <c r="S83" s="208"/>
      <c r="T83" s="208"/>
      <c r="U83" s="208"/>
      <c r="V83" s="208"/>
      <c r="W83" s="208"/>
      <c r="X83" s="208"/>
      <c r="Y83" s="208"/>
      <c r="Z83" s="208"/>
      <c r="AA83">
        <v>1</v>
      </c>
      <c r="AB83">
        <v>0</v>
      </c>
      <c r="AC83">
        <v>51</v>
      </c>
      <c r="AD83">
        <v>7</v>
      </c>
      <c r="AE83">
        <v>0.17199999999999999</v>
      </c>
      <c r="AF83">
        <v>117</v>
      </c>
      <c r="AG83">
        <v>5</v>
      </c>
      <c r="AH83">
        <v>168</v>
      </c>
      <c r="AI83">
        <v>33</v>
      </c>
      <c r="AJ83">
        <v>11</v>
      </c>
      <c r="AK83">
        <v>5</v>
      </c>
      <c r="AL83">
        <v>36</v>
      </c>
      <c r="AM83">
        <v>23</v>
      </c>
      <c r="AN83">
        <v>184</v>
      </c>
      <c r="AO83">
        <v>12.7</v>
      </c>
      <c r="AP83" s="117">
        <v>1</v>
      </c>
      <c r="AQ83" s="113">
        <v>0</v>
      </c>
      <c r="AR83" s="118">
        <v>1</v>
      </c>
      <c r="AS83">
        <v>1</v>
      </c>
      <c r="AT83">
        <v>0.78440538952286087</v>
      </c>
      <c r="AU83" s="117">
        <v>0.78440538952286087</v>
      </c>
      <c r="AV83" s="118">
        <v>0.21559461047713913</v>
      </c>
      <c r="AW83" s="117">
        <v>-0.24282931379770009</v>
      </c>
      <c r="AX83" s="118">
        <v>100</v>
      </c>
      <c r="AY83">
        <v>0.27485100607006446</v>
      </c>
      <c r="CD83">
        <v>0.67965530286128528</v>
      </c>
      <c r="CE83">
        <v>1</v>
      </c>
      <c r="CF83">
        <v>0</v>
      </c>
      <c r="CG83">
        <v>42</v>
      </c>
      <c r="CH83">
        <v>37</v>
      </c>
      <c r="CI83">
        <v>0.22222222222222221</v>
      </c>
      <c r="CJ83">
        <v>0.61458333333333326</v>
      </c>
      <c r="CK83">
        <v>0</v>
      </c>
    </row>
    <row r="84" spans="1:89" x14ac:dyDescent="0.3">
      <c r="A84" s="129">
        <v>0</v>
      </c>
      <c r="B84" s="131">
        <v>0</v>
      </c>
      <c r="C84" s="171">
        <v>43</v>
      </c>
      <c r="D84" s="130">
        <v>5</v>
      </c>
      <c r="E84" s="203">
        <v>0.48</v>
      </c>
      <c r="F84" s="130">
        <v>59</v>
      </c>
      <c r="G84" s="130">
        <v>3</v>
      </c>
      <c r="H84" s="130">
        <v>127</v>
      </c>
      <c r="I84" s="130">
        <v>30</v>
      </c>
      <c r="J84" s="130">
        <v>4</v>
      </c>
      <c r="K84" s="130">
        <v>2</v>
      </c>
      <c r="L84" s="204">
        <v>35</v>
      </c>
      <c r="M84" s="171">
        <v>17</v>
      </c>
      <c r="N84" s="172">
        <v>175</v>
      </c>
      <c r="O84" s="170">
        <v>7.5</v>
      </c>
      <c r="P84" s="130">
        <v>0</v>
      </c>
      <c r="Q84" s="208"/>
      <c r="R84" s="208"/>
      <c r="S84" s="208"/>
      <c r="T84" s="208"/>
      <c r="U84" s="208"/>
      <c r="V84" s="208"/>
      <c r="W84" s="208"/>
      <c r="X84" s="208"/>
      <c r="Y84" s="208"/>
      <c r="Z84" s="208"/>
      <c r="AA84">
        <v>1</v>
      </c>
      <c r="AB84">
        <v>0</v>
      </c>
      <c r="AC84">
        <v>51</v>
      </c>
      <c r="AD84">
        <v>8</v>
      </c>
      <c r="AE84">
        <v>0.79900000000000004</v>
      </c>
      <c r="AF84">
        <v>96</v>
      </c>
      <c r="AG84">
        <v>6</v>
      </c>
      <c r="AH84">
        <v>145</v>
      </c>
      <c r="AI84">
        <v>34</v>
      </c>
      <c r="AJ84">
        <v>12</v>
      </c>
      <c r="AK84">
        <v>2</v>
      </c>
      <c r="AL84">
        <v>40</v>
      </c>
      <c r="AM84">
        <v>22</v>
      </c>
      <c r="AN84">
        <v>189</v>
      </c>
      <c r="AO84">
        <v>11.8</v>
      </c>
      <c r="AP84" s="117">
        <v>1</v>
      </c>
      <c r="AQ84" s="113">
        <v>0</v>
      </c>
      <c r="AR84" s="118">
        <v>1</v>
      </c>
      <c r="AS84">
        <v>1</v>
      </c>
      <c r="AT84">
        <v>0.94554129601599402</v>
      </c>
      <c r="AU84" s="117">
        <v>0.94554129601599402</v>
      </c>
      <c r="AV84" s="118">
        <v>5.4458703984005985E-2</v>
      </c>
      <c r="AW84" s="117">
        <v>-5.5997715458780808E-2</v>
      </c>
      <c r="AX84" s="118">
        <v>100</v>
      </c>
      <c r="AY84">
        <v>5.7595267613869301E-2</v>
      </c>
      <c r="CD84">
        <v>0.68150231074114298</v>
      </c>
      <c r="CE84">
        <v>0</v>
      </c>
      <c r="CF84">
        <v>1</v>
      </c>
      <c r="CG84">
        <v>42</v>
      </c>
      <c r="CH84">
        <v>38</v>
      </c>
      <c r="CI84">
        <v>0.22222222222222221</v>
      </c>
      <c r="CJ84">
        <v>0.60416666666666674</v>
      </c>
      <c r="CK84">
        <v>0</v>
      </c>
    </row>
    <row r="85" spans="1:89" x14ac:dyDescent="0.3">
      <c r="A85" s="129">
        <v>0</v>
      </c>
      <c r="B85" s="131">
        <v>0</v>
      </c>
      <c r="C85" s="171">
        <v>49</v>
      </c>
      <c r="D85" s="130">
        <v>16</v>
      </c>
      <c r="E85" s="203">
        <v>0.98299999999999998</v>
      </c>
      <c r="F85" s="130">
        <v>71</v>
      </c>
      <c r="G85" s="130">
        <v>4</v>
      </c>
      <c r="H85" s="130">
        <v>112</v>
      </c>
      <c r="I85" s="130">
        <v>39</v>
      </c>
      <c r="J85" s="130">
        <v>7</v>
      </c>
      <c r="K85" s="130">
        <v>3</v>
      </c>
      <c r="L85" s="204">
        <v>45</v>
      </c>
      <c r="M85" s="171">
        <v>23</v>
      </c>
      <c r="N85" s="172">
        <v>180</v>
      </c>
      <c r="O85" s="170">
        <v>8.1</v>
      </c>
      <c r="P85" s="130">
        <v>1</v>
      </c>
      <c r="Q85" s="208"/>
      <c r="R85" s="208"/>
      <c r="S85" s="208"/>
      <c r="T85" s="208"/>
      <c r="U85" s="208"/>
      <c r="V85" s="208"/>
      <c r="W85" s="208"/>
      <c r="X85" s="208"/>
      <c r="Y85" s="208"/>
      <c r="Z85" s="208"/>
      <c r="AA85">
        <v>1</v>
      </c>
      <c r="AB85">
        <v>0</v>
      </c>
      <c r="AC85">
        <v>53</v>
      </c>
      <c r="AD85">
        <v>2</v>
      </c>
      <c r="AE85">
        <v>2.8719999999999999</v>
      </c>
      <c r="AF85">
        <v>144</v>
      </c>
      <c r="AG85">
        <v>6</v>
      </c>
      <c r="AH85">
        <v>73</v>
      </c>
      <c r="AI85">
        <v>35</v>
      </c>
      <c r="AJ85">
        <v>4</v>
      </c>
      <c r="AK85">
        <v>3</v>
      </c>
      <c r="AL85">
        <v>50</v>
      </c>
      <c r="AM85">
        <v>34</v>
      </c>
      <c r="AN85">
        <v>171</v>
      </c>
      <c r="AO85">
        <v>8.6999999999999993</v>
      </c>
      <c r="AP85" s="117">
        <v>1</v>
      </c>
      <c r="AQ85" s="113">
        <v>0</v>
      </c>
      <c r="AR85" s="118">
        <v>1</v>
      </c>
      <c r="AS85">
        <v>1</v>
      </c>
      <c r="AT85">
        <v>0.93868549779167354</v>
      </c>
      <c r="AU85" s="117">
        <v>0.93868549779167354</v>
      </c>
      <c r="AV85" s="118">
        <v>6.131450220832646E-2</v>
      </c>
      <c r="AW85" s="117">
        <v>-6.3274789005710264E-2</v>
      </c>
      <c r="AX85" s="118">
        <v>100</v>
      </c>
      <c r="AY85">
        <v>6.5319537110750434E-2</v>
      </c>
      <c r="CD85">
        <v>0.68936061251488523</v>
      </c>
      <c r="CE85">
        <v>0</v>
      </c>
      <c r="CF85">
        <v>1</v>
      </c>
      <c r="CG85">
        <v>42</v>
      </c>
      <c r="CH85">
        <v>39</v>
      </c>
      <c r="CI85">
        <v>0.22222222222222221</v>
      </c>
      <c r="CJ85">
        <v>0.59375</v>
      </c>
      <c r="CK85">
        <v>1.0995370370370353E-2</v>
      </c>
    </row>
    <row r="86" spans="1:89" x14ac:dyDescent="0.3">
      <c r="A86" s="129">
        <v>1</v>
      </c>
      <c r="B86" s="131">
        <v>0</v>
      </c>
      <c r="C86" s="171">
        <v>49</v>
      </c>
      <c r="D86" s="130">
        <v>3</v>
      </c>
      <c r="E86" s="203">
        <v>1.881</v>
      </c>
      <c r="F86" s="130">
        <v>46</v>
      </c>
      <c r="G86" s="130">
        <v>1</v>
      </c>
      <c r="H86" s="130">
        <v>85</v>
      </c>
      <c r="I86" s="130">
        <v>46</v>
      </c>
      <c r="J86" s="130">
        <v>9</v>
      </c>
      <c r="K86" s="130">
        <v>3</v>
      </c>
      <c r="L86" s="204">
        <v>36</v>
      </c>
      <c r="M86" s="171">
        <v>17</v>
      </c>
      <c r="N86" s="172">
        <v>194</v>
      </c>
      <c r="O86" s="170">
        <v>10.3</v>
      </c>
      <c r="P86" s="130">
        <v>0</v>
      </c>
      <c r="Q86" s="208"/>
      <c r="R86" s="208"/>
      <c r="S86" s="208"/>
      <c r="T86" s="208"/>
      <c r="U86" s="208"/>
      <c r="V86" s="208"/>
      <c r="W86" s="208"/>
      <c r="X86" s="208"/>
      <c r="Y86" s="208"/>
      <c r="Z86" s="208"/>
      <c r="AA86">
        <v>1</v>
      </c>
      <c r="AB86">
        <v>0</v>
      </c>
      <c r="AC86">
        <v>53</v>
      </c>
      <c r="AD86">
        <v>4</v>
      </c>
      <c r="AE86">
        <v>1.018</v>
      </c>
      <c r="AF86">
        <v>134</v>
      </c>
      <c r="AG86">
        <v>1</v>
      </c>
      <c r="AH86">
        <v>86</v>
      </c>
      <c r="AI86">
        <v>36</v>
      </c>
      <c r="AJ86">
        <v>10</v>
      </c>
      <c r="AK86">
        <v>4</v>
      </c>
      <c r="AL86">
        <v>35</v>
      </c>
      <c r="AM86">
        <v>31</v>
      </c>
      <c r="AN86">
        <v>182</v>
      </c>
      <c r="AO86">
        <v>10.7</v>
      </c>
      <c r="AP86" s="117">
        <v>0</v>
      </c>
      <c r="AQ86" s="113">
        <v>1</v>
      </c>
      <c r="AR86" s="118">
        <v>1</v>
      </c>
      <c r="AS86">
        <v>0</v>
      </c>
      <c r="AT86">
        <v>0.61575418133294446</v>
      </c>
      <c r="AU86" s="117">
        <v>0.61575418133294446</v>
      </c>
      <c r="AV86" s="118">
        <v>0.38424581866705554</v>
      </c>
      <c r="AW86" s="117">
        <v>-0.95647277842600786</v>
      </c>
      <c r="AX86" s="118">
        <v>0</v>
      </c>
      <c r="AY86">
        <v>1.6025006686318379</v>
      </c>
      <c r="CD86">
        <v>0.68990401317627159</v>
      </c>
      <c r="CE86">
        <v>1</v>
      </c>
      <c r="CF86">
        <v>0</v>
      </c>
      <c r="CG86">
        <v>43</v>
      </c>
      <c r="CH86">
        <v>39</v>
      </c>
      <c r="CI86">
        <v>0.20370370370370372</v>
      </c>
      <c r="CJ86">
        <v>0.59375</v>
      </c>
      <c r="CK86">
        <v>1.0995370370370353E-2</v>
      </c>
    </row>
    <row r="87" spans="1:89" x14ac:dyDescent="0.3">
      <c r="A87" s="129">
        <v>0</v>
      </c>
      <c r="B87" s="131">
        <v>0</v>
      </c>
      <c r="C87" s="171">
        <v>46</v>
      </c>
      <c r="D87" s="130">
        <v>3</v>
      </c>
      <c r="E87" s="203">
        <v>2.6259999999999999</v>
      </c>
      <c r="F87" s="130">
        <v>43</v>
      </c>
      <c r="G87" s="130">
        <v>2</v>
      </c>
      <c r="H87" s="130">
        <v>74</v>
      </c>
      <c r="I87" s="130">
        <v>50</v>
      </c>
      <c r="J87" s="130">
        <v>4</v>
      </c>
      <c r="K87" s="130">
        <v>4</v>
      </c>
      <c r="L87" s="204">
        <v>50</v>
      </c>
      <c r="M87" s="171">
        <v>21</v>
      </c>
      <c r="N87" s="172">
        <v>180</v>
      </c>
      <c r="O87" s="170">
        <v>7.7</v>
      </c>
      <c r="P87" s="130">
        <v>0</v>
      </c>
      <c r="Q87" s="208"/>
      <c r="R87" s="208"/>
      <c r="S87" s="208"/>
      <c r="T87" s="208"/>
      <c r="U87" s="208"/>
      <c r="V87" s="208"/>
      <c r="W87" s="208"/>
      <c r="X87" s="208"/>
      <c r="Y87" s="208"/>
      <c r="Z87" s="208"/>
      <c r="AA87">
        <v>1</v>
      </c>
      <c r="AB87">
        <v>0</v>
      </c>
      <c r="AC87">
        <v>53</v>
      </c>
      <c r="AD87">
        <v>4</v>
      </c>
      <c r="AE87">
        <v>1.3149999999999999</v>
      </c>
      <c r="AF87">
        <v>69</v>
      </c>
      <c r="AG87">
        <v>1</v>
      </c>
      <c r="AH87">
        <v>78</v>
      </c>
      <c r="AI87">
        <v>35</v>
      </c>
      <c r="AJ87">
        <v>9</v>
      </c>
      <c r="AK87">
        <v>2</v>
      </c>
      <c r="AL87">
        <v>47</v>
      </c>
      <c r="AM87">
        <v>25</v>
      </c>
      <c r="AN87">
        <v>189</v>
      </c>
      <c r="AO87">
        <v>10.4</v>
      </c>
      <c r="AP87" s="117">
        <v>1</v>
      </c>
      <c r="AQ87" s="113">
        <v>0</v>
      </c>
      <c r="AR87" s="118">
        <v>1</v>
      </c>
      <c r="AS87">
        <v>1</v>
      </c>
      <c r="AT87">
        <v>0.55791936640270678</v>
      </c>
      <c r="AU87" s="117">
        <v>0.55791936640270678</v>
      </c>
      <c r="AV87" s="118">
        <v>0.44208063359729322</v>
      </c>
      <c r="AW87" s="117">
        <v>-0.583540831697277</v>
      </c>
      <c r="AX87" s="118">
        <v>100</v>
      </c>
      <c r="AY87">
        <v>0.79237370168326249</v>
      </c>
      <c r="CD87">
        <v>0.69064771217185206</v>
      </c>
      <c r="CE87">
        <v>1</v>
      </c>
      <c r="CF87">
        <v>0</v>
      </c>
      <c r="CG87">
        <v>44</v>
      </c>
      <c r="CH87">
        <v>39</v>
      </c>
      <c r="CI87">
        <v>0.18518518518518523</v>
      </c>
      <c r="CJ87">
        <v>0.59375</v>
      </c>
      <c r="CK87">
        <v>0</v>
      </c>
    </row>
    <row r="88" spans="1:89" x14ac:dyDescent="0.3">
      <c r="A88" s="129">
        <v>0</v>
      </c>
      <c r="B88" s="131">
        <v>0</v>
      </c>
      <c r="C88" s="171">
        <v>53</v>
      </c>
      <c r="D88" s="130">
        <v>21</v>
      </c>
      <c r="E88" s="203">
        <v>0.56799999999999995</v>
      </c>
      <c r="F88" s="130">
        <v>125</v>
      </c>
      <c r="G88" s="130">
        <v>3</v>
      </c>
      <c r="H88" s="130">
        <v>109</v>
      </c>
      <c r="I88" s="130">
        <v>44</v>
      </c>
      <c r="J88" s="130">
        <v>8</v>
      </c>
      <c r="K88" s="130">
        <v>3</v>
      </c>
      <c r="L88" s="204">
        <v>45</v>
      </c>
      <c r="M88" s="171">
        <v>34</v>
      </c>
      <c r="N88" s="172">
        <v>167</v>
      </c>
      <c r="O88" s="170">
        <v>8.5</v>
      </c>
      <c r="P88" s="130">
        <v>0</v>
      </c>
      <c r="Q88" s="208"/>
      <c r="R88" s="208"/>
      <c r="S88" s="208"/>
      <c r="T88" s="208"/>
      <c r="U88" s="208"/>
      <c r="V88" s="208"/>
      <c r="W88" s="208"/>
      <c r="X88" s="208"/>
      <c r="Y88" s="208"/>
      <c r="Z88" s="208"/>
      <c r="AA88">
        <v>1</v>
      </c>
      <c r="AB88">
        <v>0</v>
      </c>
      <c r="AC88">
        <v>54</v>
      </c>
      <c r="AD88">
        <v>9</v>
      </c>
      <c r="AE88">
        <v>4.5999999999999999E-2</v>
      </c>
      <c r="AF88">
        <v>151</v>
      </c>
      <c r="AG88">
        <v>0</v>
      </c>
      <c r="AH88">
        <v>72</v>
      </c>
      <c r="AI88">
        <v>30</v>
      </c>
      <c r="AJ88">
        <v>13</v>
      </c>
      <c r="AK88">
        <v>5</v>
      </c>
      <c r="AL88">
        <v>39</v>
      </c>
      <c r="AM88">
        <v>26</v>
      </c>
      <c r="AN88">
        <v>204</v>
      </c>
      <c r="AO88">
        <v>14.5</v>
      </c>
      <c r="AP88" s="117">
        <v>1</v>
      </c>
      <c r="AQ88" s="113">
        <v>0</v>
      </c>
      <c r="AR88" s="118">
        <v>1</v>
      </c>
      <c r="AS88">
        <v>1</v>
      </c>
      <c r="AT88">
        <v>0.72178006693980212</v>
      </c>
      <c r="AU88" s="117">
        <v>0.72178006693980212</v>
      </c>
      <c r="AV88" s="118">
        <v>0.27821993306019788</v>
      </c>
      <c r="AW88" s="117">
        <v>-0.32603480292118553</v>
      </c>
      <c r="AX88" s="118">
        <v>100</v>
      </c>
      <c r="AY88">
        <v>0.38546358621372401</v>
      </c>
      <c r="CD88">
        <v>0.69298409311707632</v>
      </c>
      <c r="CE88">
        <v>0</v>
      </c>
      <c r="CF88">
        <v>1</v>
      </c>
      <c r="CG88">
        <v>44</v>
      </c>
      <c r="CH88">
        <v>40</v>
      </c>
      <c r="CI88">
        <v>0.18518518518518523</v>
      </c>
      <c r="CJ88">
        <v>0.58333333333333326</v>
      </c>
      <c r="CK88">
        <v>0</v>
      </c>
    </row>
    <row r="89" spans="1:89" x14ac:dyDescent="0.3">
      <c r="A89" s="129">
        <v>1</v>
      </c>
      <c r="B89" s="131">
        <v>1</v>
      </c>
      <c r="C89" s="171">
        <v>62</v>
      </c>
      <c r="D89" s="130">
        <v>8</v>
      </c>
      <c r="E89" s="203">
        <v>0.879</v>
      </c>
      <c r="F89" s="130">
        <v>118</v>
      </c>
      <c r="G89" s="130">
        <v>3</v>
      </c>
      <c r="H89" s="130">
        <v>108</v>
      </c>
      <c r="I89" s="130">
        <v>31</v>
      </c>
      <c r="J89" s="130">
        <v>10</v>
      </c>
      <c r="K89" s="130">
        <v>2</v>
      </c>
      <c r="L89" s="204">
        <v>37</v>
      </c>
      <c r="M89" s="171">
        <v>50</v>
      </c>
      <c r="N89" s="172">
        <v>180</v>
      </c>
      <c r="O89" s="170">
        <v>10.7</v>
      </c>
      <c r="P89" s="130">
        <v>0</v>
      </c>
      <c r="Q89" s="208"/>
      <c r="R89" s="208"/>
      <c r="S89" s="208"/>
      <c r="T89" s="208"/>
      <c r="U89" s="208"/>
      <c r="V89" s="208"/>
      <c r="W89" s="208"/>
      <c r="X89" s="208"/>
      <c r="Y89" s="208"/>
      <c r="Z89" s="208"/>
      <c r="AA89">
        <v>1</v>
      </c>
      <c r="AB89">
        <v>0</v>
      </c>
      <c r="AC89">
        <v>55</v>
      </c>
      <c r="AD89">
        <v>3</v>
      </c>
      <c r="AE89">
        <v>0.73899999999999999</v>
      </c>
      <c r="AF89">
        <v>146</v>
      </c>
      <c r="AG89">
        <v>3</v>
      </c>
      <c r="AH89">
        <v>114</v>
      </c>
      <c r="AI89">
        <v>43</v>
      </c>
      <c r="AJ89">
        <v>11</v>
      </c>
      <c r="AK89">
        <v>3</v>
      </c>
      <c r="AL89">
        <v>28</v>
      </c>
      <c r="AM89">
        <v>35</v>
      </c>
      <c r="AN89">
        <v>175</v>
      </c>
      <c r="AO89">
        <v>11.6</v>
      </c>
      <c r="AP89" s="117">
        <v>1</v>
      </c>
      <c r="AQ89" s="113">
        <v>0</v>
      </c>
      <c r="AR89" s="118">
        <v>1</v>
      </c>
      <c r="AS89">
        <v>1</v>
      </c>
      <c r="AT89">
        <v>0.56371750400550669</v>
      </c>
      <c r="AU89" s="117">
        <v>0.56371750400550669</v>
      </c>
      <c r="AV89" s="118">
        <v>0.43628249599449331</v>
      </c>
      <c r="AW89" s="117">
        <v>-0.57320203238893941</v>
      </c>
      <c r="AX89" s="118">
        <v>100</v>
      </c>
      <c r="AY89">
        <v>0.77393817451911429</v>
      </c>
      <c r="CD89">
        <v>0.70171800742710499</v>
      </c>
      <c r="CE89">
        <v>0</v>
      </c>
      <c r="CF89">
        <v>1</v>
      </c>
      <c r="CG89">
        <v>44</v>
      </c>
      <c r="CH89">
        <v>41</v>
      </c>
      <c r="CI89">
        <v>0.18518518518518523</v>
      </c>
      <c r="CJ89">
        <v>0.57291666666666674</v>
      </c>
      <c r="CK89">
        <v>0</v>
      </c>
    </row>
    <row r="90" spans="1:89" x14ac:dyDescent="0.3">
      <c r="A90" s="129">
        <v>0</v>
      </c>
      <c r="B90" s="131">
        <v>0</v>
      </c>
      <c r="C90" s="171">
        <v>51</v>
      </c>
      <c r="D90" s="130">
        <v>4</v>
      </c>
      <c r="E90" s="203">
        <v>1.083</v>
      </c>
      <c r="F90" s="130">
        <v>101</v>
      </c>
      <c r="G90" s="130">
        <v>2</v>
      </c>
      <c r="H90" s="130">
        <v>100</v>
      </c>
      <c r="I90" s="130">
        <v>53</v>
      </c>
      <c r="J90" s="130">
        <v>7</v>
      </c>
      <c r="K90" s="130">
        <v>4</v>
      </c>
      <c r="L90" s="204">
        <v>34</v>
      </c>
      <c r="M90" s="171">
        <v>28</v>
      </c>
      <c r="N90" s="172">
        <v>167</v>
      </c>
      <c r="O90" s="170">
        <v>7.4</v>
      </c>
      <c r="P90" s="130">
        <v>0</v>
      </c>
      <c r="Q90" s="208"/>
      <c r="R90" s="208"/>
      <c r="S90" s="208"/>
      <c r="T90" s="208"/>
      <c r="U90" s="208"/>
      <c r="V90" s="208"/>
      <c r="W90" s="208"/>
      <c r="X90" s="208"/>
      <c r="Y90" s="208"/>
      <c r="Z90" s="208"/>
      <c r="AA90">
        <v>1</v>
      </c>
      <c r="AB90">
        <v>0</v>
      </c>
      <c r="AC90">
        <v>56</v>
      </c>
      <c r="AD90">
        <v>2</v>
      </c>
      <c r="AE90">
        <v>1.1419999999999999</v>
      </c>
      <c r="AF90">
        <v>199</v>
      </c>
      <c r="AG90">
        <v>2</v>
      </c>
      <c r="AH90">
        <v>98</v>
      </c>
      <c r="AI90">
        <v>35</v>
      </c>
      <c r="AJ90">
        <v>8</v>
      </c>
      <c r="AK90">
        <v>2</v>
      </c>
      <c r="AL90">
        <v>30</v>
      </c>
      <c r="AM90">
        <v>37</v>
      </c>
      <c r="AN90">
        <v>170</v>
      </c>
      <c r="AO90">
        <v>11.8</v>
      </c>
      <c r="AP90" s="117">
        <v>1</v>
      </c>
      <c r="AQ90" s="113">
        <v>0</v>
      </c>
      <c r="AR90" s="118">
        <v>1</v>
      </c>
      <c r="AS90">
        <v>1</v>
      </c>
      <c r="AT90">
        <v>0.73088194497929637</v>
      </c>
      <c r="AU90" s="117">
        <v>0.73088194497929637</v>
      </c>
      <c r="AV90" s="118">
        <v>0.26911805502070363</v>
      </c>
      <c r="AW90" s="117">
        <v>-0.31350333025089971</v>
      </c>
      <c r="AX90" s="118">
        <v>100</v>
      </c>
      <c r="AY90">
        <v>0.36821001923686447</v>
      </c>
      <c r="CD90">
        <v>0.70308647253854373</v>
      </c>
      <c r="CE90">
        <v>0</v>
      </c>
      <c r="CF90">
        <v>1</v>
      </c>
      <c r="CG90">
        <v>44</v>
      </c>
      <c r="CH90">
        <v>42</v>
      </c>
      <c r="CI90">
        <v>0.18518518518518523</v>
      </c>
      <c r="CJ90">
        <v>0.5625</v>
      </c>
      <c r="CK90">
        <v>0</v>
      </c>
    </row>
    <row r="91" spans="1:89" x14ac:dyDescent="0.3">
      <c r="A91" s="129">
        <v>1</v>
      </c>
      <c r="B91" s="131">
        <v>1</v>
      </c>
      <c r="C91" s="171">
        <v>70</v>
      </c>
      <c r="D91" s="130">
        <v>6</v>
      </c>
      <c r="E91" s="203">
        <v>0.82799999999999996</v>
      </c>
      <c r="F91" s="130">
        <v>213</v>
      </c>
      <c r="G91" s="130">
        <v>3</v>
      </c>
      <c r="H91" s="130">
        <v>105</v>
      </c>
      <c r="I91" s="130">
        <v>37</v>
      </c>
      <c r="J91" s="130">
        <v>15</v>
      </c>
      <c r="K91" s="130">
        <v>2</v>
      </c>
      <c r="L91" s="204">
        <v>37</v>
      </c>
      <c r="M91" s="171">
        <v>75</v>
      </c>
      <c r="N91" s="172">
        <v>176</v>
      </c>
      <c r="O91" s="170">
        <v>14.8</v>
      </c>
      <c r="P91" s="130">
        <v>1</v>
      </c>
      <c r="Q91" s="208"/>
      <c r="R91" s="208"/>
      <c r="S91" s="208"/>
      <c r="T91" s="208"/>
      <c r="U91" s="208"/>
      <c r="V91" s="208"/>
      <c r="W91" s="208"/>
      <c r="X91" s="208"/>
      <c r="Y91" s="208"/>
      <c r="Z91" s="208"/>
      <c r="AA91">
        <v>1</v>
      </c>
      <c r="AB91">
        <v>0</v>
      </c>
      <c r="AC91">
        <v>56</v>
      </c>
      <c r="AD91">
        <v>4</v>
      </c>
      <c r="AE91">
        <v>2.536</v>
      </c>
      <c r="AF91">
        <v>146</v>
      </c>
      <c r="AG91">
        <v>1</v>
      </c>
      <c r="AH91">
        <v>84</v>
      </c>
      <c r="AI91">
        <v>36</v>
      </c>
      <c r="AJ91">
        <v>8</v>
      </c>
      <c r="AK91">
        <v>2</v>
      </c>
      <c r="AL91">
        <v>50</v>
      </c>
      <c r="AM91">
        <v>40</v>
      </c>
      <c r="AN91">
        <v>179</v>
      </c>
      <c r="AO91">
        <v>12.1</v>
      </c>
      <c r="AP91" s="117">
        <v>1</v>
      </c>
      <c r="AQ91" s="113">
        <v>0</v>
      </c>
      <c r="AR91" s="118">
        <v>1</v>
      </c>
      <c r="AS91">
        <v>1</v>
      </c>
      <c r="AT91">
        <v>0.73251834340720146</v>
      </c>
      <c r="AU91" s="117">
        <v>0.73251834340720146</v>
      </c>
      <c r="AV91" s="118">
        <v>0.26748165659279854</v>
      </c>
      <c r="AW91" s="117">
        <v>-0.31126689621033349</v>
      </c>
      <c r="AX91" s="118">
        <v>100</v>
      </c>
      <c r="AY91">
        <v>0.36515352687094077</v>
      </c>
      <c r="CD91">
        <v>0.70922262352559784</v>
      </c>
      <c r="CE91">
        <v>0</v>
      </c>
      <c r="CF91">
        <v>1</v>
      </c>
      <c r="CG91">
        <v>44</v>
      </c>
      <c r="CH91">
        <v>43</v>
      </c>
      <c r="CI91">
        <v>0.18518518518518523</v>
      </c>
      <c r="CJ91">
        <v>0.55208333333333326</v>
      </c>
      <c r="CK91">
        <v>0</v>
      </c>
    </row>
    <row r="92" spans="1:89" x14ac:dyDescent="0.3">
      <c r="A92" s="129">
        <v>0</v>
      </c>
      <c r="B92" s="131">
        <v>0</v>
      </c>
      <c r="C92" s="171">
        <v>56</v>
      </c>
      <c r="D92" s="130">
        <v>24</v>
      </c>
      <c r="E92" s="203">
        <v>1.56</v>
      </c>
      <c r="F92" s="130">
        <v>115</v>
      </c>
      <c r="G92" s="130">
        <v>5</v>
      </c>
      <c r="H92" s="130">
        <v>87</v>
      </c>
      <c r="I92" s="130">
        <v>46</v>
      </c>
      <c r="J92" s="130">
        <v>1</v>
      </c>
      <c r="K92" s="130">
        <v>4</v>
      </c>
      <c r="L92" s="204">
        <v>45</v>
      </c>
      <c r="M92" s="171">
        <v>37</v>
      </c>
      <c r="N92" s="172">
        <v>166</v>
      </c>
      <c r="O92" s="170">
        <v>7.3</v>
      </c>
      <c r="P92" s="130">
        <v>1</v>
      </c>
      <c r="Q92" s="208"/>
      <c r="R92" s="208"/>
      <c r="S92" s="208"/>
      <c r="T92" s="208"/>
      <c r="U92" s="208"/>
      <c r="V92" s="208"/>
      <c r="W92" s="208"/>
      <c r="X92" s="208"/>
      <c r="Y92" s="208"/>
      <c r="Z92" s="208"/>
      <c r="AA92">
        <v>1</v>
      </c>
      <c r="AB92">
        <v>0</v>
      </c>
      <c r="AC92">
        <v>56</v>
      </c>
      <c r="AD92">
        <v>9</v>
      </c>
      <c r="AE92">
        <v>1.9990000000000001</v>
      </c>
      <c r="AF92">
        <v>75</v>
      </c>
      <c r="AG92">
        <v>0</v>
      </c>
      <c r="AH92">
        <v>72</v>
      </c>
      <c r="AI92">
        <v>49</v>
      </c>
      <c r="AJ92">
        <v>7</v>
      </c>
      <c r="AK92">
        <v>4</v>
      </c>
      <c r="AL92">
        <v>41</v>
      </c>
      <c r="AM92">
        <v>33</v>
      </c>
      <c r="AN92">
        <v>189</v>
      </c>
      <c r="AO92">
        <v>10.9</v>
      </c>
      <c r="AP92" s="117">
        <v>0</v>
      </c>
      <c r="AQ92" s="113">
        <v>1</v>
      </c>
      <c r="AR92" s="118">
        <v>1</v>
      </c>
      <c r="AS92">
        <v>0</v>
      </c>
      <c r="AT92">
        <v>0.26085552239859489</v>
      </c>
      <c r="AU92" s="117">
        <v>0.26085552239859489</v>
      </c>
      <c r="AV92" s="118">
        <v>0.73914447760140511</v>
      </c>
      <c r="AW92" s="117">
        <v>-0.302261872945631</v>
      </c>
      <c r="AX92" s="118">
        <v>100</v>
      </c>
      <c r="AY92">
        <v>0.35291547228370851</v>
      </c>
      <c r="CD92">
        <v>0.71624402851037805</v>
      </c>
      <c r="CE92">
        <v>0</v>
      </c>
      <c r="CF92">
        <v>1</v>
      </c>
      <c r="CG92">
        <v>44</v>
      </c>
      <c r="CH92">
        <v>44</v>
      </c>
      <c r="CI92">
        <v>0.18518518518518523</v>
      </c>
      <c r="CJ92">
        <v>0.54166666666666674</v>
      </c>
      <c r="CK92">
        <v>0</v>
      </c>
    </row>
    <row r="93" spans="1:89" x14ac:dyDescent="0.3">
      <c r="A93" s="129">
        <v>0</v>
      </c>
      <c r="B93" s="131">
        <v>0</v>
      </c>
      <c r="C93" s="171">
        <v>42</v>
      </c>
      <c r="D93" s="130">
        <v>1</v>
      </c>
      <c r="E93" s="203">
        <v>1.4279999999999999</v>
      </c>
      <c r="F93" s="130">
        <v>121</v>
      </c>
      <c r="G93" s="130">
        <v>4</v>
      </c>
      <c r="H93" s="130">
        <v>84</v>
      </c>
      <c r="I93" s="130">
        <v>45</v>
      </c>
      <c r="J93" s="130">
        <v>5</v>
      </c>
      <c r="K93" s="130">
        <v>4</v>
      </c>
      <c r="L93" s="204">
        <v>24</v>
      </c>
      <c r="M93" s="171">
        <v>14</v>
      </c>
      <c r="N93" s="172">
        <v>165</v>
      </c>
      <c r="O93" s="170">
        <v>7.6</v>
      </c>
      <c r="P93" s="130">
        <v>1</v>
      </c>
      <c r="Q93" s="208"/>
      <c r="R93" s="208"/>
      <c r="S93" s="208"/>
      <c r="T93" s="208"/>
      <c r="U93" s="208"/>
      <c r="V93" s="208"/>
      <c r="W93" s="208"/>
      <c r="X93" s="208"/>
      <c r="Y93" s="208"/>
      <c r="Z93" s="208"/>
      <c r="AA93">
        <v>1</v>
      </c>
      <c r="AB93">
        <v>0</v>
      </c>
      <c r="AC93">
        <v>56</v>
      </c>
      <c r="AD93">
        <v>14</v>
      </c>
      <c r="AE93">
        <v>3.9E-2</v>
      </c>
      <c r="AF93">
        <v>128</v>
      </c>
      <c r="AG93">
        <v>1</v>
      </c>
      <c r="AH93">
        <v>97</v>
      </c>
      <c r="AI93">
        <v>43</v>
      </c>
      <c r="AJ93">
        <v>6</v>
      </c>
      <c r="AK93">
        <v>3</v>
      </c>
      <c r="AL93">
        <v>41</v>
      </c>
      <c r="AM93">
        <v>37</v>
      </c>
      <c r="AN93">
        <v>172</v>
      </c>
      <c r="AO93">
        <v>8.4</v>
      </c>
      <c r="AP93" s="117">
        <v>0</v>
      </c>
      <c r="AQ93" s="113">
        <v>1</v>
      </c>
      <c r="AR93" s="118">
        <v>1</v>
      </c>
      <c r="AS93">
        <v>0</v>
      </c>
      <c r="AT93">
        <v>0.28674094874179507</v>
      </c>
      <c r="AU93" s="117">
        <v>0.28674094874179507</v>
      </c>
      <c r="AV93" s="118">
        <v>0.71325905125820488</v>
      </c>
      <c r="AW93" s="117">
        <v>-0.33791059880682506</v>
      </c>
      <c r="AX93" s="118">
        <v>100</v>
      </c>
      <c r="AY93">
        <v>0.40201515597450554</v>
      </c>
      <c r="CD93">
        <v>0.71922438464691574</v>
      </c>
      <c r="CE93">
        <v>0</v>
      </c>
      <c r="CF93">
        <v>1</v>
      </c>
      <c r="CG93">
        <v>44</v>
      </c>
      <c r="CH93">
        <v>45</v>
      </c>
      <c r="CI93">
        <v>0.18518518518518523</v>
      </c>
      <c r="CJ93">
        <v>0.53125</v>
      </c>
      <c r="CK93">
        <v>0</v>
      </c>
    </row>
    <row r="94" spans="1:89" x14ac:dyDescent="0.3">
      <c r="A94" s="129">
        <v>0</v>
      </c>
      <c r="B94" s="131">
        <v>0</v>
      </c>
      <c r="C94" s="171">
        <v>56</v>
      </c>
      <c r="D94" s="130">
        <v>3</v>
      </c>
      <c r="E94" s="203">
        <v>1.4039999999999999</v>
      </c>
      <c r="F94" s="130">
        <v>69</v>
      </c>
      <c r="G94" s="130">
        <v>1</v>
      </c>
      <c r="H94" s="130">
        <v>87</v>
      </c>
      <c r="I94" s="130">
        <v>34</v>
      </c>
      <c r="J94" s="130">
        <v>8</v>
      </c>
      <c r="K94" s="130">
        <v>2</v>
      </c>
      <c r="L94" s="204">
        <v>32</v>
      </c>
      <c r="M94" s="171">
        <v>38</v>
      </c>
      <c r="N94" s="172">
        <v>181</v>
      </c>
      <c r="O94" s="170">
        <v>9</v>
      </c>
      <c r="P94" s="130">
        <v>1</v>
      </c>
      <c r="Q94" s="208"/>
      <c r="R94" s="208"/>
      <c r="S94" s="208"/>
      <c r="T94" s="208"/>
      <c r="U94" s="208"/>
      <c r="V94" s="208"/>
      <c r="W94" s="208"/>
      <c r="X94" s="208"/>
      <c r="Y94" s="208"/>
      <c r="Z94" s="208"/>
      <c r="AA94">
        <v>1</v>
      </c>
      <c r="AB94">
        <v>0</v>
      </c>
      <c r="AC94">
        <v>60</v>
      </c>
      <c r="AD94">
        <v>9</v>
      </c>
      <c r="AE94">
        <v>3.2000000000000001E-2</v>
      </c>
      <c r="AF94">
        <v>102</v>
      </c>
      <c r="AG94">
        <v>5</v>
      </c>
      <c r="AH94">
        <v>135</v>
      </c>
      <c r="AI94">
        <v>35</v>
      </c>
      <c r="AJ94">
        <v>8</v>
      </c>
      <c r="AK94">
        <v>2</v>
      </c>
      <c r="AL94">
        <v>32</v>
      </c>
      <c r="AM94">
        <v>37</v>
      </c>
      <c r="AN94">
        <v>185</v>
      </c>
      <c r="AO94">
        <v>11.6</v>
      </c>
      <c r="AP94" s="117">
        <v>1</v>
      </c>
      <c r="AQ94" s="113">
        <v>0</v>
      </c>
      <c r="AR94" s="118">
        <v>1</v>
      </c>
      <c r="AS94">
        <v>1</v>
      </c>
      <c r="AT94">
        <v>0.8449063552493048</v>
      </c>
      <c r="AU94" s="117">
        <v>0.8449063552493048</v>
      </c>
      <c r="AV94" s="118">
        <v>0.1550936447506952</v>
      </c>
      <c r="AW94" s="117">
        <v>-0.16852947995636769</v>
      </c>
      <c r="AX94" s="118">
        <v>100</v>
      </c>
      <c r="AY94">
        <v>0.18356311771963418</v>
      </c>
      <c r="CD94">
        <v>0.72178006693980212</v>
      </c>
      <c r="CE94">
        <v>0</v>
      </c>
      <c r="CF94">
        <v>1</v>
      </c>
      <c r="CG94">
        <v>44</v>
      </c>
      <c r="CH94">
        <v>46</v>
      </c>
      <c r="CI94">
        <v>0.18518518518518523</v>
      </c>
      <c r="CJ94">
        <v>0.52083333333333326</v>
      </c>
      <c r="CK94">
        <v>9.6450617283951028E-3</v>
      </c>
    </row>
    <row r="95" spans="1:89" x14ac:dyDescent="0.3">
      <c r="A95" s="129">
        <v>1</v>
      </c>
      <c r="B95" s="131">
        <v>1</v>
      </c>
      <c r="C95" s="171">
        <v>60</v>
      </c>
      <c r="D95" s="130">
        <v>5</v>
      </c>
      <c r="E95" s="203">
        <v>1.0720000000000001</v>
      </c>
      <c r="F95" s="130">
        <v>178</v>
      </c>
      <c r="G95" s="130">
        <v>2</v>
      </c>
      <c r="H95" s="130">
        <v>101</v>
      </c>
      <c r="I95" s="130">
        <v>38</v>
      </c>
      <c r="J95" s="130">
        <v>13</v>
      </c>
      <c r="K95" s="130">
        <v>2</v>
      </c>
      <c r="L95" s="204">
        <v>36</v>
      </c>
      <c r="M95" s="171">
        <v>49</v>
      </c>
      <c r="N95" s="172">
        <v>183</v>
      </c>
      <c r="O95" s="170">
        <v>12.9</v>
      </c>
      <c r="P95" s="130">
        <v>1</v>
      </c>
      <c r="Q95" s="208"/>
      <c r="R95" s="208"/>
      <c r="S95" s="208"/>
      <c r="T95" s="208"/>
      <c r="U95" s="208"/>
      <c r="V95" s="208"/>
      <c r="W95" s="208"/>
      <c r="X95" s="208"/>
      <c r="Y95" s="208"/>
      <c r="Z95" s="208"/>
      <c r="AA95">
        <v>1</v>
      </c>
      <c r="AB95">
        <v>0</v>
      </c>
      <c r="AC95">
        <v>60</v>
      </c>
      <c r="AD95">
        <v>17</v>
      </c>
      <c r="AE95">
        <v>1.8</v>
      </c>
      <c r="AF95">
        <v>212</v>
      </c>
      <c r="AG95">
        <v>2</v>
      </c>
      <c r="AH95">
        <v>86</v>
      </c>
      <c r="AI95">
        <v>39</v>
      </c>
      <c r="AJ95">
        <v>9</v>
      </c>
      <c r="AK95">
        <v>3</v>
      </c>
      <c r="AL95">
        <v>44</v>
      </c>
      <c r="AM95">
        <v>40</v>
      </c>
      <c r="AN95">
        <v>171</v>
      </c>
      <c r="AO95">
        <v>12.5</v>
      </c>
      <c r="AP95" s="117">
        <v>1</v>
      </c>
      <c r="AQ95" s="113">
        <v>0</v>
      </c>
      <c r="AR95" s="118">
        <v>1</v>
      </c>
      <c r="AS95">
        <v>1</v>
      </c>
      <c r="AT95">
        <v>0.83699473826089721</v>
      </c>
      <c r="AU95" s="117">
        <v>0.83699473826089721</v>
      </c>
      <c r="AV95" s="118">
        <v>0.16300526173910279</v>
      </c>
      <c r="AW95" s="117">
        <v>-0.17793749493906749</v>
      </c>
      <c r="AX95" s="118">
        <v>100</v>
      </c>
      <c r="AY95">
        <v>0.19475064093926586</v>
      </c>
      <c r="CD95">
        <v>0.72225533333237069</v>
      </c>
      <c r="CE95">
        <v>1</v>
      </c>
      <c r="CF95">
        <v>0</v>
      </c>
      <c r="CG95">
        <v>45</v>
      </c>
      <c r="CH95">
        <v>46</v>
      </c>
      <c r="CI95">
        <v>0.16666666666666663</v>
      </c>
      <c r="CJ95">
        <v>0.52083333333333326</v>
      </c>
      <c r="CK95">
        <v>0</v>
      </c>
    </row>
    <row r="96" spans="1:89" x14ac:dyDescent="0.3">
      <c r="A96" s="129">
        <v>0</v>
      </c>
      <c r="B96" s="131">
        <v>0</v>
      </c>
      <c r="C96" s="171">
        <v>48</v>
      </c>
      <c r="D96" s="130">
        <v>12</v>
      </c>
      <c r="E96" s="203">
        <v>0.183</v>
      </c>
      <c r="F96" s="130">
        <v>85</v>
      </c>
      <c r="G96" s="130">
        <v>4</v>
      </c>
      <c r="H96" s="130">
        <v>130</v>
      </c>
      <c r="I96" s="130">
        <v>37</v>
      </c>
      <c r="J96" s="130">
        <v>11</v>
      </c>
      <c r="K96" s="130">
        <v>2</v>
      </c>
      <c r="L96" s="204">
        <v>38</v>
      </c>
      <c r="M96" s="171">
        <v>22</v>
      </c>
      <c r="N96" s="172">
        <v>178</v>
      </c>
      <c r="O96" s="170">
        <v>9</v>
      </c>
      <c r="P96" s="130">
        <v>1</v>
      </c>
      <c r="Q96" s="208"/>
      <c r="R96" s="208"/>
      <c r="S96" s="208"/>
      <c r="T96" s="208"/>
      <c r="U96" s="208"/>
      <c r="V96" s="208"/>
      <c r="W96" s="208"/>
      <c r="X96" s="208"/>
      <c r="Y96" s="208"/>
      <c r="Z96" s="208"/>
      <c r="AA96">
        <v>1</v>
      </c>
      <c r="AB96">
        <v>0</v>
      </c>
      <c r="AC96">
        <v>61</v>
      </c>
      <c r="AD96">
        <v>7</v>
      </c>
      <c r="AE96">
        <v>0.66200000000000003</v>
      </c>
      <c r="AF96">
        <v>124</v>
      </c>
      <c r="AG96">
        <v>2</v>
      </c>
      <c r="AH96">
        <v>100</v>
      </c>
      <c r="AI96">
        <v>52</v>
      </c>
      <c r="AJ96">
        <v>15</v>
      </c>
      <c r="AK96">
        <v>3</v>
      </c>
      <c r="AL96">
        <v>37</v>
      </c>
      <c r="AM96">
        <v>69</v>
      </c>
      <c r="AN96">
        <v>191</v>
      </c>
      <c r="AO96">
        <v>13.1</v>
      </c>
      <c r="AP96" s="117">
        <v>1</v>
      </c>
      <c r="AQ96" s="113">
        <v>0</v>
      </c>
      <c r="AR96" s="118">
        <v>1</v>
      </c>
      <c r="AS96">
        <v>1</v>
      </c>
      <c r="AT96">
        <v>0.56855354439999906</v>
      </c>
      <c r="AU96" s="117">
        <v>0.56855354439999906</v>
      </c>
      <c r="AV96" s="118">
        <v>0.43144645560000094</v>
      </c>
      <c r="AW96" s="117">
        <v>-0.56465978482653845</v>
      </c>
      <c r="AX96" s="118">
        <v>100</v>
      </c>
      <c r="AY96">
        <v>0.7588492937025153</v>
      </c>
      <c r="CD96">
        <v>0.73088194497929637</v>
      </c>
      <c r="CE96">
        <v>0</v>
      </c>
      <c r="CF96">
        <v>1</v>
      </c>
      <c r="CG96">
        <v>45</v>
      </c>
      <c r="CH96">
        <v>47</v>
      </c>
      <c r="CI96">
        <v>0.16666666666666663</v>
      </c>
      <c r="CJ96">
        <v>0.51041666666666674</v>
      </c>
      <c r="CK96">
        <v>0</v>
      </c>
    </row>
    <row r="97" spans="1:89" x14ac:dyDescent="0.3">
      <c r="A97" s="129">
        <v>1</v>
      </c>
      <c r="B97" s="131">
        <v>1</v>
      </c>
      <c r="C97" s="171">
        <v>88</v>
      </c>
      <c r="D97" s="130">
        <v>12</v>
      </c>
      <c r="E97" s="203">
        <v>1.6</v>
      </c>
      <c r="F97" s="130">
        <v>282</v>
      </c>
      <c r="G97" s="130">
        <v>0</v>
      </c>
      <c r="H97" s="130">
        <v>72</v>
      </c>
      <c r="I97" s="130">
        <v>39</v>
      </c>
      <c r="J97" s="130">
        <v>18</v>
      </c>
      <c r="K97" s="130">
        <v>1</v>
      </c>
      <c r="L97" s="204">
        <v>41</v>
      </c>
      <c r="M97" s="171">
        <v>29</v>
      </c>
      <c r="N97" s="172">
        <v>185</v>
      </c>
      <c r="O97" s="170">
        <v>18.2</v>
      </c>
      <c r="P97" s="130">
        <v>1</v>
      </c>
      <c r="Q97" s="208"/>
      <c r="R97" s="208"/>
      <c r="S97" s="208"/>
      <c r="T97" s="208"/>
      <c r="U97" s="208"/>
      <c r="V97" s="208"/>
      <c r="W97" s="208"/>
      <c r="X97" s="208"/>
      <c r="Y97" s="208"/>
      <c r="Z97" s="208"/>
      <c r="AA97">
        <v>1</v>
      </c>
      <c r="AB97">
        <v>0</v>
      </c>
      <c r="AC97">
        <v>62</v>
      </c>
      <c r="AD97">
        <v>11</v>
      </c>
      <c r="AE97">
        <v>1.1519999999999999</v>
      </c>
      <c r="AF97">
        <v>106</v>
      </c>
      <c r="AG97">
        <v>2</v>
      </c>
      <c r="AH97">
        <v>96</v>
      </c>
      <c r="AI97">
        <v>42</v>
      </c>
      <c r="AJ97">
        <v>8</v>
      </c>
      <c r="AK97">
        <v>3</v>
      </c>
      <c r="AL97">
        <v>42</v>
      </c>
      <c r="AM97">
        <v>49</v>
      </c>
      <c r="AN97">
        <v>178</v>
      </c>
      <c r="AO97">
        <v>9.6999999999999993</v>
      </c>
      <c r="AP97" s="117">
        <v>1</v>
      </c>
      <c r="AQ97" s="113">
        <v>0</v>
      </c>
      <c r="AR97" s="118">
        <v>1</v>
      </c>
      <c r="AS97">
        <v>1</v>
      </c>
      <c r="AT97">
        <v>0.63078193513765946</v>
      </c>
      <c r="AU97" s="117">
        <v>0.63078193513765946</v>
      </c>
      <c r="AV97" s="118">
        <v>0.36921806486234054</v>
      </c>
      <c r="AW97" s="117">
        <v>-0.46079506232225881</v>
      </c>
      <c r="AX97" s="118">
        <v>100</v>
      </c>
      <c r="AY97">
        <v>0.58533392333400258</v>
      </c>
      <c r="CD97">
        <v>0.73228895974207397</v>
      </c>
      <c r="CE97">
        <v>0</v>
      </c>
      <c r="CF97">
        <v>1</v>
      </c>
      <c r="CG97">
        <v>45</v>
      </c>
      <c r="CH97">
        <v>48</v>
      </c>
      <c r="CI97">
        <v>0.16666666666666663</v>
      </c>
      <c r="CJ97">
        <v>0.5</v>
      </c>
      <c r="CK97">
        <v>0</v>
      </c>
    </row>
    <row r="98" spans="1:89" x14ac:dyDescent="0.3">
      <c r="A98" s="129">
        <v>1</v>
      </c>
      <c r="B98" s="131">
        <v>1</v>
      </c>
      <c r="C98" s="171">
        <v>75</v>
      </c>
      <c r="D98" s="130">
        <v>5</v>
      </c>
      <c r="E98" s="203">
        <v>0.61199999999999999</v>
      </c>
      <c r="F98" s="130">
        <v>156</v>
      </c>
      <c r="G98" s="130">
        <v>5</v>
      </c>
      <c r="H98" s="130">
        <v>129</v>
      </c>
      <c r="I98" s="130">
        <v>42</v>
      </c>
      <c r="J98" s="130">
        <v>15</v>
      </c>
      <c r="K98" s="130">
        <v>4</v>
      </c>
      <c r="L98" s="204">
        <v>36</v>
      </c>
      <c r="M98" s="171">
        <v>55</v>
      </c>
      <c r="N98" s="172">
        <v>193</v>
      </c>
      <c r="O98" s="170">
        <v>14.4</v>
      </c>
      <c r="P98" s="130">
        <v>0</v>
      </c>
      <c r="Q98" s="208"/>
      <c r="R98" s="208"/>
      <c r="S98" s="208"/>
      <c r="T98" s="208"/>
      <c r="U98" s="208"/>
      <c r="V98" s="208"/>
      <c r="W98" s="208"/>
      <c r="X98" s="208"/>
      <c r="Y98" s="208"/>
      <c r="Z98" s="208"/>
      <c r="AA98">
        <v>1</v>
      </c>
      <c r="AB98">
        <v>0</v>
      </c>
      <c r="AC98">
        <v>65</v>
      </c>
      <c r="AD98">
        <v>3</v>
      </c>
      <c r="AE98">
        <v>0.59</v>
      </c>
      <c r="AF98">
        <v>121</v>
      </c>
      <c r="AG98">
        <v>3</v>
      </c>
      <c r="AH98">
        <v>108</v>
      </c>
      <c r="AI98">
        <v>32</v>
      </c>
      <c r="AJ98">
        <v>10</v>
      </c>
      <c r="AK98">
        <v>2</v>
      </c>
      <c r="AL98">
        <v>29</v>
      </c>
      <c r="AM98">
        <v>54</v>
      </c>
      <c r="AN98">
        <v>181</v>
      </c>
      <c r="AO98">
        <v>10.5</v>
      </c>
      <c r="AP98" s="117">
        <v>1</v>
      </c>
      <c r="AQ98" s="113">
        <v>0</v>
      </c>
      <c r="AR98" s="118">
        <v>1</v>
      </c>
      <c r="AS98">
        <v>1</v>
      </c>
      <c r="AT98">
        <v>0.90093250386573687</v>
      </c>
      <c r="AU98" s="117">
        <v>0.90093250386573687</v>
      </c>
      <c r="AV98" s="118">
        <v>9.9067496134263133E-2</v>
      </c>
      <c r="AW98" s="117">
        <v>-0.10432493664853879</v>
      </c>
      <c r="AX98" s="118">
        <v>100</v>
      </c>
      <c r="AY98">
        <v>0.10996106335289559</v>
      </c>
      <c r="CD98">
        <v>0.73251834340720146</v>
      </c>
      <c r="CE98">
        <v>0</v>
      </c>
      <c r="CF98">
        <v>1</v>
      </c>
      <c r="CG98">
        <v>45</v>
      </c>
      <c r="CH98">
        <v>49</v>
      </c>
      <c r="CI98">
        <v>0.16666666666666663</v>
      </c>
      <c r="CJ98">
        <v>0.48958333333333337</v>
      </c>
      <c r="CK98">
        <v>0</v>
      </c>
    </row>
    <row r="99" spans="1:89" x14ac:dyDescent="0.3">
      <c r="A99" s="129">
        <v>0</v>
      </c>
      <c r="B99" s="131">
        <v>0</v>
      </c>
      <c r="C99" s="171">
        <v>56</v>
      </c>
      <c r="D99" s="130">
        <v>3</v>
      </c>
      <c r="E99" s="203">
        <v>0.496</v>
      </c>
      <c r="F99" s="130">
        <v>86</v>
      </c>
      <c r="G99" s="130">
        <v>3</v>
      </c>
      <c r="H99" s="130">
        <v>100</v>
      </c>
      <c r="I99" s="130">
        <v>54</v>
      </c>
      <c r="J99" s="130">
        <v>8</v>
      </c>
      <c r="K99" s="130">
        <v>4</v>
      </c>
      <c r="L99" s="204">
        <v>31</v>
      </c>
      <c r="M99" s="171">
        <v>37</v>
      </c>
      <c r="N99" s="172">
        <v>179</v>
      </c>
      <c r="O99" s="170">
        <v>8.8000000000000007</v>
      </c>
      <c r="P99" s="130">
        <v>0</v>
      </c>
      <c r="Q99" s="208"/>
      <c r="R99" s="208"/>
      <c r="S99" s="208"/>
      <c r="T99" s="208"/>
      <c r="U99" s="208"/>
      <c r="V99" s="208"/>
      <c r="W99" s="208"/>
      <c r="X99" s="208"/>
      <c r="Y99" s="208"/>
      <c r="Z99" s="208"/>
      <c r="AA99">
        <v>1</v>
      </c>
      <c r="AB99">
        <v>0</v>
      </c>
      <c r="AC99">
        <v>65</v>
      </c>
      <c r="AD99">
        <v>6</v>
      </c>
      <c r="AE99">
        <v>0.89900000000000002</v>
      </c>
      <c r="AF99">
        <v>165</v>
      </c>
      <c r="AG99">
        <v>1</v>
      </c>
      <c r="AH99">
        <v>140</v>
      </c>
      <c r="AI99">
        <v>60</v>
      </c>
      <c r="AJ99">
        <v>9</v>
      </c>
      <c r="AK99">
        <v>5</v>
      </c>
      <c r="AL99">
        <v>35</v>
      </c>
      <c r="AM99">
        <v>62</v>
      </c>
      <c r="AN99">
        <v>174</v>
      </c>
      <c r="AO99">
        <v>12.7</v>
      </c>
      <c r="AP99" s="117">
        <v>0</v>
      </c>
      <c r="AQ99" s="113">
        <v>1</v>
      </c>
      <c r="AR99" s="118">
        <v>1</v>
      </c>
      <c r="AS99">
        <v>0</v>
      </c>
      <c r="AT99">
        <v>0.11921068592081041</v>
      </c>
      <c r="AU99" s="117">
        <v>0.11921068592081041</v>
      </c>
      <c r="AV99" s="118">
        <v>0.88078931407918959</v>
      </c>
      <c r="AW99" s="117">
        <v>-0.12693682570994302</v>
      </c>
      <c r="AX99" s="118">
        <v>100</v>
      </c>
      <c r="AY99">
        <v>0.13534529088314129</v>
      </c>
      <c r="CD99">
        <v>0.73996665146445129</v>
      </c>
      <c r="CE99">
        <v>0</v>
      </c>
      <c r="CF99">
        <v>1</v>
      </c>
      <c r="CG99">
        <v>45</v>
      </c>
      <c r="CH99">
        <v>50</v>
      </c>
      <c r="CI99">
        <v>0.16666666666666663</v>
      </c>
      <c r="CJ99">
        <v>0.47916666666666663</v>
      </c>
      <c r="CK99">
        <v>0</v>
      </c>
    </row>
    <row r="100" spans="1:89" x14ac:dyDescent="0.3">
      <c r="A100" s="129">
        <v>1</v>
      </c>
      <c r="B100" s="131">
        <v>0</v>
      </c>
      <c r="C100" s="171">
        <v>60</v>
      </c>
      <c r="D100" s="130">
        <v>17</v>
      </c>
      <c r="E100" s="203">
        <v>1.8</v>
      </c>
      <c r="F100" s="130">
        <v>212</v>
      </c>
      <c r="G100" s="130">
        <v>2</v>
      </c>
      <c r="H100" s="130">
        <v>86</v>
      </c>
      <c r="I100" s="130">
        <v>39</v>
      </c>
      <c r="J100" s="130">
        <v>9</v>
      </c>
      <c r="K100" s="130">
        <v>3</v>
      </c>
      <c r="L100" s="204">
        <v>44</v>
      </c>
      <c r="M100" s="171">
        <v>40</v>
      </c>
      <c r="N100" s="172">
        <v>171</v>
      </c>
      <c r="O100" s="170">
        <v>12.5</v>
      </c>
      <c r="P100" s="130">
        <v>1</v>
      </c>
      <c r="Q100" s="208"/>
      <c r="R100" s="208"/>
      <c r="S100" s="208"/>
      <c r="T100" s="208"/>
      <c r="U100" s="208"/>
      <c r="V100" s="208"/>
      <c r="W100" s="208"/>
      <c r="X100" s="208"/>
      <c r="Y100" s="208"/>
      <c r="Z100" s="208"/>
      <c r="AA100">
        <v>1</v>
      </c>
      <c r="AB100">
        <v>0</v>
      </c>
      <c r="AC100">
        <v>66</v>
      </c>
      <c r="AD100">
        <v>7</v>
      </c>
      <c r="AE100">
        <v>1.3720000000000001</v>
      </c>
      <c r="AF100">
        <v>287</v>
      </c>
      <c r="AG100">
        <v>1</v>
      </c>
      <c r="AH100">
        <v>85</v>
      </c>
      <c r="AI100">
        <v>29</v>
      </c>
      <c r="AJ100">
        <v>10</v>
      </c>
      <c r="AK100">
        <v>2</v>
      </c>
      <c r="AL100">
        <v>38</v>
      </c>
      <c r="AM100">
        <v>66</v>
      </c>
      <c r="AN100">
        <v>180</v>
      </c>
      <c r="AO100">
        <v>18.2</v>
      </c>
      <c r="AP100" s="117">
        <v>1</v>
      </c>
      <c r="AQ100" s="113">
        <v>0</v>
      </c>
      <c r="AR100" s="118">
        <v>1</v>
      </c>
      <c r="AS100">
        <v>1</v>
      </c>
      <c r="AT100">
        <v>0.8989803777440446</v>
      </c>
      <c r="AU100" s="117">
        <v>0.8989803777440446</v>
      </c>
      <c r="AV100" s="118">
        <v>0.1010196222559554</v>
      </c>
      <c r="AW100" s="117">
        <v>-0.10649407150729502</v>
      </c>
      <c r="AX100" s="118">
        <v>100</v>
      </c>
      <c r="AY100">
        <v>0.11237133174081075</v>
      </c>
      <c r="CD100">
        <v>0.74109601450704965</v>
      </c>
      <c r="CE100">
        <v>0</v>
      </c>
      <c r="CF100">
        <v>1</v>
      </c>
      <c r="CG100">
        <v>45</v>
      </c>
      <c r="CH100">
        <v>51</v>
      </c>
      <c r="CI100">
        <v>0.16666666666666663</v>
      </c>
      <c r="CJ100">
        <v>0.46875</v>
      </c>
      <c r="CK100">
        <v>8.6805555555555421E-3</v>
      </c>
    </row>
    <row r="101" spans="1:89" x14ac:dyDescent="0.3">
      <c r="A101" s="129">
        <v>1</v>
      </c>
      <c r="B101" s="131">
        <v>1</v>
      </c>
      <c r="C101" s="171">
        <v>58</v>
      </c>
      <c r="D101" s="130">
        <v>6</v>
      </c>
      <c r="E101" s="203">
        <v>0.40300000000000002</v>
      </c>
      <c r="F101" s="130">
        <v>157</v>
      </c>
      <c r="G101" s="130">
        <v>2</v>
      </c>
      <c r="H101" s="130">
        <v>98</v>
      </c>
      <c r="I101" s="130">
        <v>35</v>
      </c>
      <c r="J101" s="130">
        <v>16</v>
      </c>
      <c r="K101" s="130">
        <v>1</v>
      </c>
      <c r="L101" s="204">
        <v>36</v>
      </c>
      <c r="M101" s="171">
        <v>45</v>
      </c>
      <c r="N101" s="172">
        <v>180</v>
      </c>
      <c r="O101" s="170">
        <v>13.3</v>
      </c>
      <c r="P101" s="130">
        <v>0</v>
      </c>
      <c r="Q101" s="208"/>
      <c r="R101" s="208"/>
      <c r="S101" s="208"/>
      <c r="T101" s="208"/>
      <c r="U101" s="208"/>
      <c r="V101" s="208"/>
      <c r="W101" s="208"/>
      <c r="X101" s="208"/>
      <c r="Y101" s="208"/>
      <c r="Z101" s="208"/>
      <c r="AA101">
        <v>1</v>
      </c>
      <c r="AB101">
        <v>0</v>
      </c>
      <c r="AC101">
        <v>66</v>
      </c>
      <c r="AD101">
        <v>7</v>
      </c>
      <c r="AE101">
        <v>2.2850000000000001</v>
      </c>
      <c r="AF101">
        <v>200</v>
      </c>
      <c r="AG101">
        <v>3</v>
      </c>
      <c r="AH101">
        <v>124</v>
      </c>
      <c r="AI101">
        <v>32</v>
      </c>
      <c r="AJ101">
        <v>9</v>
      </c>
      <c r="AK101">
        <v>2</v>
      </c>
      <c r="AL101">
        <v>32</v>
      </c>
      <c r="AM101">
        <v>62</v>
      </c>
      <c r="AN101">
        <v>177</v>
      </c>
      <c r="AO101">
        <v>13.9</v>
      </c>
      <c r="AP101" s="117">
        <v>1</v>
      </c>
      <c r="AQ101" s="113">
        <v>0</v>
      </c>
      <c r="AR101" s="118">
        <v>1</v>
      </c>
      <c r="AS101">
        <v>1</v>
      </c>
      <c r="AT101">
        <v>0.9729411285423516</v>
      </c>
      <c r="AU101" s="117">
        <v>0.9729411285423516</v>
      </c>
      <c r="AV101" s="118">
        <v>2.7058871457648404E-2</v>
      </c>
      <c r="AW101" s="117">
        <v>-2.7431703721858425E-2</v>
      </c>
      <c r="AX101" s="118">
        <v>100</v>
      </c>
      <c r="AY101">
        <v>2.7811417015732157E-2</v>
      </c>
      <c r="CD101">
        <v>0.74758057683036849</v>
      </c>
      <c r="CE101">
        <v>1</v>
      </c>
      <c r="CF101">
        <v>0</v>
      </c>
      <c r="CG101">
        <v>46</v>
      </c>
      <c r="CH101">
        <v>51</v>
      </c>
      <c r="CI101">
        <v>0.14814814814814814</v>
      </c>
      <c r="CJ101">
        <v>0.46875</v>
      </c>
      <c r="CK101">
        <v>8.6805555555555421E-3</v>
      </c>
    </row>
    <row r="102" spans="1:89" x14ac:dyDescent="0.3">
      <c r="A102" s="129">
        <v>0</v>
      </c>
      <c r="B102" s="131">
        <v>0</v>
      </c>
      <c r="C102" s="171">
        <v>67</v>
      </c>
      <c r="D102" s="130">
        <v>10</v>
      </c>
      <c r="E102" s="203">
        <v>0.85599999999999998</v>
      </c>
      <c r="F102" s="130">
        <v>91</v>
      </c>
      <c r="G102" s="130">
        <v>3</v>
      </c>
      <c r="H102" s="130">
        <v>112</v>
      </c>
      <c r="I102" s="130">
        <v>33</v>
      </c>
      <c r="J102" s="130">
        <v>1</v>
      </c>
      <c r="K102" s="130">
        <v>3</v>
      </c>
      <c r="L102" s="204">
        <v>38</v>
      </c>
      <c r="M102" s="171">
        <v>43</v>
      </c>
      <c r="N102" s="172">
        <v>188</v>
      </c>
      <c r="O102" s="170">
        <v>12.5</v>
      </c>
      <c r="P102" s="130">
        <v>1</v>
      </c>
      <c r="Q102" s="208"/>
      <c r="R102" s="208"/>
      <c r="S102" s="208"/>
      <c r="T102" s="208"/>
      <c r="U102" s="208"/>
      <c r="V102" s="208"/>
      <c r="W102" s="208"/>
      <c r="X102" s="208"/>
      <c r="Y102" s="208"/>
      <c r="Z102" s="208"/>
      <c r="AA102">
        <v>1</v>
      </c>
      <c r="AB102">
        <v>0</v>
      </c>
      <c r="AC102">
        <v>66</v>
      </c>
      <c r="AD102">
        <v>17</v>
      </c>
      <c r="AE102">
        <v>2.62</v>
      </c>
      <c r="AF102">
        <v>103</v>
      </c>
      <c r="AG102">
        <v>2</v>
      </c>
      <c r="AH102">
        <v>102</v>
      </c>
      <c r="AI102">
        <v>39</v>
      </c>
      <c r="AJ102">
        <v>8</v>
      </c>
      <c r="AK102">
        <v>3</v>
      </c>
      <c r="AL102">
        <v>50</v>
      </c>
      <c r="AM102">
        <v>48</v>
      </c>
      <c r="AN102">
        <v>172</v>
      </c>
      <c r="AO102">
        <v>13.6</v>
      </c>
      <c r="AP102" s="117">
        <v>0</v>
      </c>
      <c r="AQ102" s="113">
        <v>1</v>
      </c>
      <c r="AR102" s="118">
        <v>1</v>
      </c>
      <c r="AS102">
        <v>0</v>
      </c>
      <c r="AT102">
        <v>0.57967397396949571</v>
      </c>
      <c r="AU102" s="117">
        <v>0.57967397396949571</v>
      </c>
      <c r="AV102" s="118">
        <v>0.42032602603050429</v>
      </c>
      <c r="AW102" s="117">
        <v>-0.86672461637925302</v>
      </c>
      <c r="AX102" s="118">
        <v>0</v>
      </c>
      <c r="AY102">
        <v>1.3791055943974002</v>
      </c>
      <c r="CD102">
        <v>0.75516428160742399</v>
      </c>
      <c r="CE102">
        <v>1</v>
      </c>
      <c r="CF102">
        <v>0</v>
      </c>
      <c r="CG102">
        <v>47</v>
      </c>
      <c r="CH102">
        <v>51</v>
      </c>
      <c r="CI102">
        <v>0.12962962962962965</v>
      </c>
      <c r="CJ102">
        <v>0.46875</v>
      </c>
      <c r="CK102">
        <v>0</v>
      </c>
    </row>
    <row r="103" spans="1:89" x14ac:dyDescent="0.3">
      <c r="A103" s="129">
        <v>1</v>
      </c>
      <c r="B103" s="131">
        <v>1</v>
      </c>
      <c r="C103" s="171">
        <v>73</v>
      </c>
      <c r="D103" s="130">
        <v>15</v>
      </c>
      <c r="E103" s="203">
        <v>1.8360000000000001</v>
      </c>
      <c r="F103" s="130">
        <v>169</v>
      </c>
      <c r="G103" s="130">
        <v>0</v>
      </c>
      <c r="H103" s="130">
        <v>85</v>
      </c>
      <c r="I103" s="130">
        <v>36</v>
      </c>
      <c r="J103" s="130">
        <v>7</v>
      </c>
      <c r="K103" s="130">
        <v>2</v>
      </c>
      <c r="L103" s="204">
        <v>42</v>
      </c>
      <c r="M103" s="171">
        <v>83</v>
      </c>
      <c r="N103" s="172">
        <v>187</v>
      </c>
      <c r="O103" s="170">
        <v>13.2</v>
      </c>
      <c r="P103" s="130">
        <v>0</v>
      </c>
      <c r="Q103" s="208"/>
      <c r="R103" s="208"/>
      <c r="S103" s="208"/>
      <c r="T103" s="208"/>
      <c r="U103" s="208"/>
      <c r="V103" s="208"/>
      <c r="W103" s="208"/>
      <c r="X103" s="208"/>
      <c r="Y103" s="208"/>
      <c r="Z103" s="208"/>
      <c r="AA103">
        <v>1</v>
      </c>
      <c r="AB103">
        <v>0</v>
      </c>
      <c r="AC103">
        <v>70</v>
      </c>
      <c r="AD103">
        <v>13</v>
      </c>
      <c r="AE103">
        <v>1.4159999999999999</v>
      </c>
      <c r="AF103">
        <v>209</v>
      </c>
      <c r="AG103">
        <v>2</v>
      </c>
      <c r="AH103">
        <v>85</v>
      </c>
      <c r="AI103">
        <v>45</v>
      </c>
      <c r="AJ103">
        <v>6</v>
      </c>
      <c r="AK103">
        <v>3</v>
      </c>
      <c r="AL103">
        <v>40</v>
      </c>
      <c r="AM103">
        <v>57</v>
      </c>
      <c r="AN103">
        <v>175</v>
      </c>
      <c r="AO103">
        <v>12.8</v>
      </c>
      <c r="AP103" s="117">
        <v>1</v>
      </c>
      <c r="AQ103" s="113">
        <v>0</v>
      </c>
      <c r="AR103" s="118">
        <v>1</v>
      </c>
      <c r="AS103">
        <v>1</v>
      </c>
      <c r="AT103">
        <v>0.71624402851037805</v>
      </c>
      <c r="AU103" s="117">
        <v>0.71624402851037805</v>
      </c>
      <c r="AV103" s="118">
        <v>0.28375597148962195</v>
      </c>
      <c r="AW103" s="117">
        <v>-0.33373434814622749</v>
      </c>
      <c r="AX103" s="118">
        <v>100</v>
      </c>
      <c r="AY103">
        <v>0.39617219857283664</v>
      </c>
      <c r="CD103">
        <v>0.75904008109762422</v>
      </c>
      <c r="CE103">
        <v>0</v>
      </c>
      <c r="CF103">
        <v>1</v>
      </c>
      <c r="CG103">
        <v>47</v>
      </c>
      <c r="CH103">
        <v>52</v>
      </c>
      <c r="CI103">
        <v>0.12962962962962965</v>
      </c>
      <c r="CJ103">
        <v>0.45833333333333337</v>
      </c>
      <c r="CK103">
        <v>0</v>
      </c>
    </row>
    <row r="104" spans="1:89" x14ac:dyDescent="0.3">
      <c r="A104" s="129">
        <v>0</v>
      </c>
      <c r="B104" s="131">
        <v>0</v>
      </c>
      <c r="C104" s="171">
        <v>70</v>
      </c>
      <c r="D104" s="130">
        <v>20</v>
      </c>
      <c r="E104" s="203">
        <v>0.40799999999999997</v>
      </c>
      <c r="F104" s="130">
        <v>175</v>
      </c>
      <c r="G104" s="130">
        <v>2</v>
      </c>
      <c r="H104" s="130">
        <v>96</v>
      </c>
      <c r="I104" s="130">
        <v>42</v>
      </c>
      <c r="J104" s="130">
        <v>7</v>
      </c>
      <c r="K104" s="130">
        <v>6</v>
      </c>
      <c r="L104" s="204">
        <v>47</v>
      </c>
      <c r="M104" s="171">
        <v>49</v>
      </c>
      <c r="N104" s="172">
        <v>168</v>
      </c>
      <c r="O104" s="170">
        <v>11.1</v>
      </c>
      <c r="P104" s="130">
        <v>0</v>
      </c>
      <c r="Q104" s="208"/>
      <c r="R104" s="208"/>
      <c r="S104" s="208"/>
      <c r="T104" s="208"/>
      <c r="U104" s="208"/>
      <c r="V104" s="208"/>
      <c r="W104" s="208"/>
      <c r="X104" s="208"/>
      <c r="Y104" s="208"/>
      <c r="Z104" s="208"/>
      <c r="AA104">
        <v>1</v>
      </c>
      <c r="AB104">
        <v>0</v>
      </c>
      <c r="AC104">
        <v>70</v>
      </c>
      <c r="AD104">
        <v>14</v>
      </c>
      <c r="AE104">
        <v>4.8000000000000001E-2</v>
      </c>
      <c r="AF104">
        <v>197</v>
      </c>
      <c r="AG104">
        <v>4</v>
      </c>
      <c r="AH104">
        <v>72</v>
      </c>
      <c r="AI104">
        <v>35</v>
      </c>
      <c r="AJ104">
        <v>11</v>
      </c>
      <c r="AK104">
        <v>3</v>
      </c>
      <c r="AL104">
        <v>42</v>
      </c>
      <c r="AM104">
        <v>56</v>
      </c>
      <c r="AN104">
        <v>172</v>
      </c>
      <c r="AO104">
        <v>11.2</v>
      </c>
      <c r="AP104" s="117">
        <v>1</v>
      </c>
      <c r="AQ104" s="113">
        <v>0</v>
      </c>
      <c r="AR104" s="118">
        <v>1</v>
      </c>
      <c r="AS104">
        <v>1</v>
      </c>
      <c r="AT104">
        <v>0.89075709975720374</v>
      </c>
      <c r="AU104" s="117">
        <v>0.89075709975720374</v>
      </c>
      <c r="AV104" s="118">
        <v>0.10924290024279626</v>
      </c>
      <c r="AW104" s="117">
        <v>-0.11568350398941706</v>
      </c>
      <c r="AX104" s="118">
        <v>100</v>
      </c>
      <c r="AY104">
        <v>0.12264050465898384</v>
      </c>
      <c r="CD104">
        <v>0.7643269780817874</v>
      </c>
      <c r="CE104">
        <v>0</v>
      </c>
      <c r="CF104">
        <v>1</v>
      </c>
      <c r="CG104">
        <v>47</v>
      </c>
      <c r="CH104">
        <v>53</v>
      </c>
      <c r="CI104">
        <v>0.12962962962962965</v>
      </c>
      <c r="CJ104">
        <v>0.44791666666666663</v>
      </c>
      <c r="CK104">
        <v>0</v>
      </c>
    </row>
    <row r="105" spans="1:89" x14ac:dyDescent="0.3">
      <c r="A105" s="129">
        <v>0</v>
      </c>
      <c r="B105" s="131">
        <v>1</v>
      </c>
      <c r="C105" s="171">
        <v>49</v>
      </c>
      <c r="D105" s="130">
        <v>4</v>
      </c>
      <c r="E105" s="203">
        <v>0.124</v>
      </c>
      <c r="F105" s="130">
        <v>77</v>
      </c>
      <c r="G105" s="130">
        <v>3</v>
      </c>
      <c r="H105" s="130">
        <v>150</v>
      </c>
      <c r="I105" s="130">
        <v>29</v>
      </c>
      <c r="J105" s="130">
        <v>10</v>
      </c>
      <c r="K105" s="130">
        <v>1</v>
      </c>
      <c r="L105" s="204">
        <v>32</v>
      </c>
      <c r="M105" s="171">
        <v>24</v>
      </c>
      <c r="N105" s="172">
        <v>175</v>
      </c>
      <c r="O105" s="170">
        <v>8.3000000000000007</v>
      </c>
      <c r="P105" s="130">
        <v>0</v>
      </c>
      <c r="Q105" s="208"/>
      <c r="R105" s="208"/>
      <c r="S105" s="208"/>
      <c r="T105" s="208"/>
      <c r="U105" s="208"/>
      <c r="V105" s="208"/>
      <c r="W105" s="208"/>
      <c r="X105" s="208"/>
      <c r="Y105" s="208"/>
      <c r="Z105" s="208"/>
      <c r="AA105">
        <v>1</v>
      </c>
      <c r="AB105">
        <v>0</v>
      </c>
      <c r="AC105">
        <v>72</v>
      </c>
      <c r="AD105">
        <v>4</v>
      </c>
      <c r="AE105">
        <v>1.496</v>
      </c>
      <c r="AF105">
        <v>139</v>
      </c>
      <c r="AG105">
        <v>2</v>
      </c>
      <c r="AH105">
        <v>84</v>
      </c>
      <c r="AI105">
        <v>36</v>
      </c>
      <c r="AJ105">
        <v>6</v>
      </c>
      <c r="AK105">
        <v>3</v>
      </c>
      <c r="AL105">
        <v>34</v>
      </c>
      <c r="AM105">
        <v>77</v>
      </c>
      <c r="AN105">
        <v>184</v>
      </c>
      <c r="AO105">
        <v>11.3</v>
      </c>
      <c r="AP105" s="117">
        <v>1</v>
      </c>
      <c r="AQ105" s="113">
        <v>0</v>
      </c>
      <c r="AR105" s="118">
        <v>1</v>
      </c>
      <c r="AS105">
        <v>1</v>
      </c>
      <c r="AT105">
        <v>0.88106834125229805</v>
      </c>
      <c r="AU105" s="117">
        <v>0.88106834125229805</v>
      </c>
      <c r="AV105" s="118">
        <v>0.11893165874770195</v>
      </c>
      <c r="AW105" s="117">
        <v>-0.12662008369097583</v>
      </c>
      <c r="AX105" s="118">
        <v>100</v>
      </c>
      <c r="AY105">
        <v>0.13498573626951524</v>
      </c>
      <c r="CD105">
        <v>0.7661767067483628</v>
      </c>
      <c r="CE105">
        <v>0</v>
      </c>
      <c r="CF105">
        <v>1</v>
      </c>
      <c r="CG105">
        <v>47</v>
      </c>
      <c r="CH105">
        <v>54</v>
      </c>
      <c r="CI105">
        <v>0.12962962962962965</v>
      </c>
      <c r="CJ105">
        <v>0.4375</v>
      </c>
      <c r="CK105">
        <v>0</v>
      </c>
    </row>
    <row r="106" spans="1:89" x14ac:dyDescent="0.3">
      <c r="A106" s="129">
        <v>0</v>
      </c>
      <c r="B106" s="131">
        <v>0</v>
      </c>
      <c r="C106" s="171">
        <v>55</v>
      </c>
      <c r="D106" s="130">
        <v>11</v>
      </c>
      <c r="E106" s="203">
        <v>8.5000000000000006E-2</v>
      </c>
      <c r="F106" s="130">
        <v>125</v>
      </c>
      <c r="G106" s="130">
        <v>7</v>
      </c>
      <c r="H106" s="130">
        <v>107</v>
      </c>
      <c r="I106" s="130">
        <v>38</v>
      </c>
      <c r="J106" s="130">
        <v>4</v>
      </c>
      <c r="K106" s="130">
        <v>5</v>
      </c>
      <c r="L106" s="204">
        <v>32</v>
      </c>
      <c r="M106" s="171">
        <v>35</v>
      </c>
      <c r="N106" s="172">
        <v>169</v>
      </c>
      <c r="O106" s="170">
        <v>9.3000000000000007</v>
      </c>
      <c r="P106" s="130">
        <v>1</v>
      </c>
      <c r="Q106" s="208"/>
      <c r="R106" s="208"/>
      <c r="S106" s="208"/>
      <c r="T106" s="208"/>
      <c r="U106" s="208"/>
      <c r="V106" s="208"/>
      <c r="W106" s="208"/>
      <c r="X106" s="208"/>
      <c r="Y106" s="208"/>
      <c r="Z106" s="208"/>
      <c r="AA106">
        <v>1</v>
      </c>
      <c r="AB106">
        <v>0</v>
      </c>
      <c r="AC106">
        <v>74</v>
      </c>
      <c r="AD106">
        <v>6</v>
      </c>
      <c r="AE106">
        <v>1.927</v>
      </c>
      <c r="AF106">
        <v>249</v>
      </c>
      <c r="AG106">
        <v>2</v>
      </c>
      <c r="AH106">
        <v>78</v>
      </c>
      <c r="AI106">
        <v>29</v>
      </c>
      <c r="AJ106">
        <v>7</v>
      </c>
      <c r="AK106">
        <v>2</v>
      </c>
      <c r="AL106">
        <v>38</v>
      </c>
      <c r="AM106">
        <v>58</v>
      </c>
      <c r="AN106">
        <v>171</v>
      </c>
      <c r="AO106">
        <v>14.8</v>
      </c>
      <c r="AP106" s="117">
        <v>1</v>
      </c>
      <c r="AQ106" s="113">
        <v>0</v>
      </c>
      <c r="AR106" s="118">
        <v>1</v>
      </c>
      <c r="AS106">
        <v>1</v>
      </c>
      <c r="AT106">
        <v>0.92869595382713499</v>
      </c>
      <c r="AU106" s="117">
        <v>0.92869595382713499</v>
      </c>
      <c r="AV106" s="118">
        <v>7.130404617286501E-2</v>
      </c>
      <c r="AW106" s="117">
        <v>-7.3973877023345763E-2</v>
      </c>
      <c r="AX106" s="118">
        <v>100</v>
      </c>
      <c r="AY106">
        <v>7.6778676464587414E-2</v>
      </c>
      <c r="CD106">
        <v>0.76770454247931452</v>
      </c>
      <c r="CE106">
        <v>0</v>
      </c>
      <c r="CF106">
        <v>1</v>
      </c>
      <c r="CG106">
        <v>47</v>
      </c>
      <c r="CH106">
        <v>55</v>
      </c>
      <c r="CI106">
        <v>0.12962962962962965</v>
      </c>
      <c r="CJ106">
        <v>0.42708333333333337</v>
      </c>
      <c r="CK106">
        <v>0</v>
      </c>
    </row>
    <row r="107" spans="1:89" x14ac:dyDescent="0.3">
      <c r="A107" s="129">
        <v>0</v>
      </c>
      <c r="B107" s="131">
        <v>0</v>
      </c>
      <c r="C107" s="171">
        <v>49</v>
      </c>
      <c r="D107" s="130">
        <v>13</v>
      </c>
      <c r="E107" s="203">
        <v>0.85199999999999998</v>
      </c>
      <c r="F107" s="130">
        <v>102</v>
      </c>
      <c r="G107" s="130">
        <v>3</v>
      </c>
      <c r="H107" s="130">
        <v>108</v>
      </c>
      <c r="I107" s="130">
        <v>37</v>
      </c>
      <c r="J107" s="130">
        <v>9</v>
      </c>
      <c r="K107" s="130">
        <v>4</v>
      </c>
      <c r="L107" s="204">
        <v>41</v>
      </c>
      <c r="M107" s="171">
        <v>25</v>
      </c>
      <c r="N107" s="172">
        <v>168</v>
      </c>
      <c r="O107" s="170">
        <v>8.1999999999999993</v>
      </c>
      <c r="P107" s="130">
        <v>1</v>
      </c>
      <c r="Q107" s="208"/>
      <c r="R107" s="208"/>
      <c r="S107" s="208"/>
      <c r="T107" s="208"/>
      <c r="U107" s="208"/>
      <c r="V107" s="208"/>
      <c r="W107" s="208"/>
      <c r="X107" s="208"/>
      <c r="Y107" s="208"/>
      <c r="Z107" s="208"/>
      <c r="AA107">
        <v>1</v>
      </c>
      <c r="AB107">
        <v>0</v>
      </c>
      <c r="AC107">
        <v>74</v>
      </c>
      <c r="AD107">
        <v>18</v>
      </c>
      <c r="AE107">
        <v>4.3999999999999997E-2</v>
      </c>
      <c r="AF107">
        <v>175</v>
      </c>
      <c r="AG107">
        <v>3</v>
      </c>
      <c r="AH107">
        <v>78</v>
      </c>
      <c r="AI107">
        <v>39</v>
      </c>
      <c r="AJ107">
        <v>7</v>
      </c>
      <c r="AK107">
        <v>3</v>
      </c>
      <c r="AL107">
        <v>45</v>
      </c>
      <c r="AM107">
        <v>84</v>
      </c>
      <c r="AN107">
        <v>187</v>
      </c>
      <c r="AO107">
        <v>14</v>
      </c>
      <c r="AP107" s="117">
        <v>1</v>
      </c>
      <c r="AQ107" s="113">
        <v>0</v>
      </c>
      <c r="AR107" s="118">
        <v>1</v>
      </c>
      <c r="AS107">
        <v>1</v>
      </c>
      <c r="AT107">
        <v>0.79341329918060255</v>
      </c>
      <c r="AU107" s="117">
        <v>0.79341329918060255</v>
      </c>
      <c r="AV107" s="118">
        <v>0.20658670081939745</v>
      </c>
      <c r="AW107" s="117">
        <v>-0.2314110087779577</v>
      </c>
      <c r="AX107" s="118">
        <v>100</v>
      </c>
      <c r="AY107">
        <v>0.2603771590831031</v>
      </c>
      <c r="CD107">
        <v>0.77982575528188547</v>
      </c>
      <c r="CE107">
        <v>0</v>
      </c>
      <c r="CF107">
        <v>1</v>
      </c>
      <c r="CG107">
        <v>47</v>
      </c>
      <c r="CH107">
        <v>56</v>
      </c>
      <c r="CI107">
        <v>0.12962962962962965</v>
      </c>
      <c r="CJ107">
        <v>0.41666666666666663</v>
      </c>
      <c r="CK107">
        <v>7.7160493827160368E-3</v>
      </c>
    </row>
    <row r="108" spans="1:89" x14ac:dyDescent="0.3">
      <c r="A108" s="129">
        <v>1</v>
      </c>
      <c r="B108" s="131">
        <v>0</v>
      </c>
      <c r="C108" s="171">
        <v>74</v>
      </c>
      <c r="D108" s="130">
        <v>6</v>
      </c>
      <c r="E108" s="203">
        <v>1.927</v>
      </c>
      <c r="F108" s="130">
        <v>249</v>
      </c>
      <c r="G108" s="130">
        <v>2</v>
      </c>
      <c r="H108" s="130">
        <v>78</v>
      </c>
      <c r="I108" s="130">
        <v>29</v>
      </c>
      <c r="J108" s="130">
        <v>7</v>
      </c>
      <c r="K108" s="130">
        <v>2</v>
      </c>
      <c r="L108" s="204">
        <v>38</v>
      </c>
      <c r="M108" s="171">
        <v>58</v>
      </c>
      <c r="N108" s="172">
        <v>171</v>
      </c>
      <c r="O108" s="170">
        <v>14.8</v>
      </c>
      <c r="P108" s="130">
        <v>1</v>
      </c>
      <c r="Q108" s="208"/>
      <c r="R108" s="208"/>
      <c r="S108" s="208"/>
      <c r="T108" s="208"/>
      <c r="U108" s="208"/>
      <c r="V108" s="208"/>
      <c r="W108" s="208"/>
      <c r="X108" s="208"/>
      <c r="Y108" s="208"/>
      <c r="Z108" s="208"/>
      <c r="AA108">
        <v>1</v>
      </c>
      <c r="AB108">
        <v>0</v>
      </c>
      <c r="AC108">
        <v>76</v>
      </c>
      <c r="AD108">
        <v>19</v>
      </c>
      <c r="AE108">
        <v>4.2999999999999997E-2</v>
      </c>
      <c r="AF108">
        <v>214</v>
      </c>
      <c r="AG108">
        <v>2</v>
      </c>
      <c r="AH108">
        <v>98</v>
      </c>
      <c r="AI108">
        <v>42</v>
      </c>
      <c r="AJ108">
        <v>3</v>
      </c>
      <c r="AK108">
        <v>3</v>
      </c>
      <c r="AL108">
        <v>43</v>
      </c>
      <c r="AM108">
        <v>59</v>
      </c>
      <c r="AN108">
        <v>166</v>
      </c>
      <c r="AO108">
        <v>12.4</v>
      </c>
      <c r="AP108" s="117">
        <v>1</v>
      </c>
      <c r="AQ108" s="113">
        <v>0</v>
      </c>
      <c r="AR108" s="118">
        <v>1</v>
      </c>
      <c r="AS108">
        <v>1</v>
      </c>
      <c r="AT108">
        <v>0.42291071172840033</v>
      </c>
      <c r="AU108" s="117">
        <v>0.42291071172840033</v>
      </c>
      <c r="AV108" s="118">
        <v>0.57708928827159967</v>
      </c>
      <c r="AW108" s="117">
        <v>-0.86059420560148858</v>
      </c>
      <c r="AX108" s="118">
        <v>0</v>
      </c>
      <c r="AY108">
        <v>1.3645653143025971</v>
      </c>
      <c r="CD108">
        <v>0.78109708897420926</v>
      </c>
      <c r="CE108">
        <v>1</v>
      </c>
      <c r="CF108">
        <v>0</v>
      </c>
      <c r="CG108">
        <v>48</v>
      </c>
      <c r="CH108">
        <v>56</v>
      </c>
      <c r="CI108">
        <v>0.11111111111111116</v>
      </c>
      <c r="CJ108">
        <v>0.41666666666666663</v>
      </c>
      <c r="CK108">
        <v>0</v>
      </c>
    </row>
    <row r="109" spans="1:89" x14ac:dyDescent="0.3">
      <c r="A109" s="129">
        <v>1</v>
      </c>
      <c r="B109" s="131">
        <v>0</v>
      </c>
      <c r="C109" s="171">
        <v>53</v>
      </c>
      <c r="D109" s="130">
        <v>4</v>
      </c>
      <c r="E109" s="203">
        <v>1.018</v>
      </c>
      <c r="F109" s="130">
        <v>134</v>
      </c>
      <c r="G109" s="130">
        <v>1</v>
      </c>
      <c r="H109" s="130">
        <v>86</v>
      </c>
      <c r="I109" s="130">
        <v>36</v>
      </c>
      <c r="J109" s="130">
        <v>10</v>
      </c>
      <c r="K109" s="130">
        <v>4</v>
      </c>
      <c r="L109" s="204">
        <v>35</v>
      </c>
      <c r="M109" s="171">
        <v>31</v>
      </c>
      <c r="N109" s="172">
        <v>182</v>
      </c>
      <c r="O109" s="170">
        <v>10.7</v>
      </c>
      <c r="P109" s="130">
        <v>0</v>
      </c>
      <c r="Q109" s="208"/>
      <c r="R109" s="208"/>
      <c r="S109" s="208"/>
      <c r="T109" s="208"/>
      <c r="U109" s="208"/>
      <c r="V109" s="208"/>
      <c r="W109" s="208"/>
      <c r="X109" s="208"/>
      <c r="Y109" s="208"/>
      <c r="Z109" s="208"/>
      <c r="AA109">
        <v>1</v>
      </c>
      <c r="AB109">
        <v>0</v>
      </c>
      <c r="AC109">
        <v>98</v>
      </c>
      <c r="AD109">
        <v>3</v>
      </c>
      <c r="AE109">
        <v>0.97399999999999998</v>
      </c>
      <c r="AF109">
        <v>201</v>
      </c>
      <c r="AG109">
        <v>1</v>
      </c>
      <c r="AH109">
        <v>91</v>
      </c>
      <c r="AI109">
        <v>37</v>
      </c>
      <c r="AJ109">
        <v>6</v>
      </c>
      <c r="AK109">
        <v>3</v>
      </c>
      <c r="AL109">
        <v>32</v>
      </c>
      <c r="AM109">
        <v>106</v>
      </c>
      <c r="AN109">
        <v>194</v>
      </c>
      <c r="AO109">
        <v>16.100000000000001</v>
      </c>
      <c r="AP109" s="117">
        <v>1</v>
      </c>
      <c r="AQ109" s="113">
        <v>0</v>
      </c>
      <c r="AR109" s="118">
        <v>1</v>
      </c>
      <c r="AS109">
        <v>1</v>
      </c>
      <c r="AT109">
        <v>0.91931635376413068</v>
      </c>
      <c r="AU109" s="117">
        <v>0.91931635376413068</v>
      </c>
      <c r="AV109" s="118">
        <v>8.0683646235869322E-2</v>
      </c>
      <c r="AW109" s="117">
        <v>-8.4124978904693018E-2</v>
      </c>
      <c r="AX109" s="118">
        <v>100</v>
      </c>
      <c r="AY109">
        <v>8.7764832971273729E-2</v>
      </c>
      <c r="CD109">
        <v>0.7827980297232684</v>
      </c>
      <c r="CE109">
        <v>0</v>
      </c>
      <c r="CF109">
        <v>1</v>
      </c>
      <c r="CG109">
        <v>48</v>
      </c>
      <c r="CH109">
        <v>57</v>
      </c>
      <c r="CI109">
        <v>0.11111111111111116</v>
      </c>
      <c r="CJ109">
        <v>0.40625</v>
      </c>
      <c r="CK109">
        <v>7.5231481481481816E-3</v>
      </c>
    </row>
    <row r="110" spans="1:89" x14ac:dyDescent="0.3">
      <c r="A110" s="129">
        <v>0</v>
      </c>
      <c r="B110" s="131">
        <v>0</v>
      </c>
      <c r="C110" s="171">
        <v>58</v>
      </c>
      <c r="D110" s="130">
        <v>13</v>
      </c>
      <c r="E110" s="203">
        <v>0.86399999999999999</v>
      </c>
      <c r="F110" s="130">
        <v>129</v>
      </c>
      <c r="G110" s="130">
        <v>4</v>
      </c>
      <c r="H110" s="130">
        <v>133</v>
      </c>
      <c r="I110" s="130">
        <v>61</v>
      </c>
      <c r="J110" s="130">
        <v>8</v>
      </c>
      <c r="K110" s="130">
        <v>5</v>
      </c>
      <c r="L110" s="204">
        <v>44</v>
      </c>
      <c r="M110" s="171">
        <v>39</v>
      </c>
      <c r="N110" s="172">
        <v>168</v>
      </c>
      <c r="O110" s="170">
        <v>8.8000000000000007</v>
      </c>
      <c r="P110" s="130">
        <v>1</v>
      </c>
      <c r="Q110" s="208"/>
      <c r="R110" s="208"/>
      <c r="S110" s="208"/>
      <c r="T110" s="208"/>
      <c r="U110" s="208"/>
      <c r="V110" s="208"/>
      <c r="W110" s="208"/>
      <c r="X110" s="208"/>
      <c r="Y110" s="208"/>
      <c r="Z110" s="208"/>
      <c r="AA110">
        <v>1</v>
      </c>
      <c r="AB110">
        <v>0</v>
      </c>
      <c r="AC110">
        <v>117</v>
      </c>
      <c r="AD110">
        <v>2</v>
      </c>
      <c r="AE110">
        <v>0.104</v>
      </c>
      <c r="AF110">
        <v>253</v>
      </c>
      <c r="AG110">
        <v>2</v>
      </c>
      <c r="AH110">
        <v>145</v>
      </c>
      <c r="AI110">
        <v>52</v>
      </c>
      <c r="AJ110">
        <v>15</v>
      </c>
      <c r="AK110">
        <v>3</v>
      </c>
      <c r="AL110">
        <v>30</v>
      </c>
      <c r="AM110">
        <v>59</v>
      </c>
      <c r="AN110">
        <v>169</v>
      </c>
      <c r="AO110">
        <v>15.3</v>
      </c>
      <c r="AP110" s="117">
        <v>1</v>
      </c>
      <c r="AQ110" s="113">
        <v>0</v>
      </c>
      <c r="AR110" s="118">
        <v>1</v>
      </c>
      <c r="AS110">
        <v>1</v>
      </c>
      <c r="AT110">
        <v>0.77982575528188547</v>
      </c>
      <c r="AU110" s="117">
        <v>0.77982575528188547</v>
      </c>
      <c r="AV110" s="118">
        <v>0.22017424471811453</v>
      </c>
      <c r="AW110" s="117">
        <v>-0.24868477491816007</v>
      </c>
      <c r="AX110" s="118">
        <v>100</v>
      </c>
      <c r="AY110">
        <v>0.28233774433178038</v>
      </c>
      <c r="CD110">
        <v>0.78380799284533464</v>
      </c>
      <c r="CE110">
        <v>1</v>
      </c>
      <c r="CF110">
        <v>0</v>
      </c>
      <c r="CG110">
        <v>49</v>
      </c>
      <c r="CH110">
        <v>57</v>
      </c>
      <c r="CI110">
        <v>9.259259259259256E-2</v>
      </c>
      <c r="CJ110">
        <v>0.40625</v>
      </c>
      <c r="CK110">
        <v>0</v>
      </c>
    </row>
    <row r="111" spans="1:89" x14ac:dyDescent="0.3">
      <c r="A111" s="129">
        <v>0</v>
      </c>
      <c r="B111" s="131">
        <v>0</v>
      </c>
      <c r="C111" s="171">
        <v>54</v>
      </c>
      <c r="D111" s="130">
        <v>2</v>
      </c>
      <c r="E111" s="203">
        <v>0.626</v>
      </c>
      <c r="F111" s="130">
        <v>51</v>
      </c>
      <c r="G111" s="130">
        <v>2</v>
      </c>
      <c r="H111" s="130">
        <v>107</v>
      </c>
      <c r="I111" s="130">
        <v>38</v>
      </c>
      <c r="J111" s="130">
        <v>8</v>
      </c>
      <c r="K111" s="130">
        <v>3</v>
      </c>
      <c r="L111" s="204">
        <v>28</v>
      </c>
      <c r="M111" s="171">
        <v>26</v>
      </c>
      <c r="N111" s="172">
        <v>193</v>
      </c>
      <c r="O111" s="170">
        <v>9.6999999999999993</v>
      </c>
      <c r="P111" s="130">
        <v>1</v>
      </c>
      <c r="Q111" s="208"/>
      <c r="R111" s="208"/>
      <c r="S111" s="208"/>
      <c r="T111" s="208"/>
      <c r="U111" s="208"/>
      <c r="V111" s="208"/>
      <c r="W111" s="208"/>
      <c r="X111" s="208"/>
      <c r="Y111" s="208"/>
      <c r="Z111" s="208"/>
      <c r="AA111">
        <v>1</v>
      </c>
      <c r="AB111">
        <v>1</v>
      </c>
      <c r="AC111">
        <v>39</v>
      </c>
      <c r="AD111">
        <v>7</v>
      </c>
      <c r="AE111">
        <v>7.1999999999999995E-2</v>
      </c>
      <c r="AF111">
        <v>116</v>
      </c>
      <c r="AG111">
        <v>7</v>
      </c>
      <c r="AH111">
        <v>155</v>
      </c>
      <c r="AI111">
        <v>44</v>
      </c>
      <c r="AJ111">
        <v>16</v>
      </c>
      <c r="AK111">
        <v>2</v>
      </c>
      <c r="AL111">
        <v>35</v>
      </c>
      <c r="AM111">
        <v>8</v>
      </c>
      <c r="AN111">
        <v>170</v>
      </c>
      <c r="AO111">
        <v>8.9</v>
      </c>
      <c r="AP111" s="117">
        <v>1</v>
      </c>
      <c r="AQ111" s="113">
        <v>0</v>
      </c>
      <c r="AR111" s="118">
        <v>1</v>
      </c>
      <c r="AS111">
        <v>1</v>
      </c>
      <c r="AT111">
        <v>0.4597833169172662</v>
      </c>
      <c r="AU111" s="117">
        <v>0.4597833169172662</v>
      </c>
      <c r="AV111" s="118">
        <v>0.54021668308273374</v>
      </c>
      <c r="AW111" s="117">
        <v>-0.77699995065784089</v>
      </c>
      <c r="AX111" s="118">
        <v>0</v>
      </c>
      <c r="AY111">
        <v>1.1749375482015167</v>
      </c>
      <c r="CD111">
        <v>0.78440538952286087</v>
      </c>
      <c r="CE111">
        <v>0</v>
      </c>
      <c r="CF111">
        <v>1</v>
      </c>
      <c r="CG111">
        <v>49</v>
      </c>
      <c r="CH111">
        <v>58</v>
      </c>
      <c r="CI111">
        <v>9.259259259259256E-2</v>
      </c>
      <c r="CJ111">
        <v>0.39583333333333337</v>
      </c>
      <c r="CK111">
        <v>0</v>
      </c>
    </row>
    <row r="112" spans="1:89" x14ac:dyDescent="0.3">
      <c r="A112" s="129">
        <v>0</v>
      </c>
      <c r="B112" s="131">
        <v>1</v>
      </c>
      <c r="C112" s="171">
        <v>55</v>
      </c>
      <c r="D112" s="130">
        <v>4</v>
      </c>
      <c r="E112" s="203">
        <v>1.3839999999999999</v>
      </c>
      <c r="F112" s="130">
        <v>33</v>
      </c>
      <c r="G112" s="130">
        <v>2</v>
      </c>
      <c r="H112" s="130">
        <v>100</v>
      </c>
      <c r="I112" s="130">
        <v>27</v>
      </c>
      <c r="J112" s="130">
        <v>10</v>
      </c>
      <c r="K112" s="130">
        <v>1</v>
      </c>
      <c r="L112" s="204">
        <v>34</v>
      </c>
      <c r="M112" s="171">
        <v>94</v>
      </c>
      <c r="N112" s="172">
        <v>192</v>
      </c>
      <c r="O112" s="170">
        <v>9.6999999999999993</v>
      </c>
      <c r="P112" s="130">
        <v>1</v>
      </c>
      <c r="Q112" s="208"/>
      <c r="R112" s="208"/>
      <c r="S112" s="208"/>
      <c r="T112" s="208"/>
      <c r="U112" s="208"/>
      <c r="V112" s="208"/>
      <c r="W112" s="208"/>
      <c r="X112" s="208"/>
      <c r="Y112" s="208"/>
      <c r="Z112" s="208"/>
      <c r="AA112">
        <v>1</v>
      </c>
      <c r="AB112">
        <v>1</v>
      </c>
      <c r="AC112">
        <v>47</v>
      </c>
      <c r="AD112">
        <v>10</v>
      </c>
      <c r="AE112">
        <v>1.512</v>
      </c>
      <c r="AF112">
        <v>73</v>
      </c>
      <c r="AG112">
        <v>0</v>
      </c>
      <c r="AH112">
        <v>82</v>
      </c>
      <c r="AI112">
        <v>31</v>
      </c>
      <c r="AJ112">
        <v>7</v>
      </c>
      <c r="AK112">
        <v>2</v>
      </c>
      <c r="AL112">
        <v>41</v>
      </c>
      <c r="AM112">
        <v>22</v>
      </c>
      <c r="AN112">
        <v>180</v>
      </c>
      <c r="AO112">
        <v>8.4</v>
      </c>
      <c r="AP112" s="117">
        <v>0</v>
      </c>
      <c r="AQ112" s="113">
        <v>1</v>
      </c>
      <c r="AR112" s="118">
        <v>1</v>
      </c>
      <c r="AS112">
        <v>0</v>
      </c>
      <c r="AT112">
        <v>0.24309791574654718</v>
      </c>
      <c r="AU112" s="117">
        <v>0.24309791574654718</v>
      </c>
      <c r="AV112" s="118">
        <v>0.75690208425345284</v>
      </c>
      <c r="AW112" s="117">
        <v>-0.27852138099997453</v>
      </c>
      <c r="AX112" s="118">
        <v>100</v>
      </c>
      <c r="AY112">
        <v>0.3211748531335058</v>
      </c>
      <c r="CD112">
        <v>0.7852949739516929</v>
      </c>
      <c r="CE112">
        <v>0</v>
      </c>
      <c r="CF112">
        <v>1</v>
      </c>
      <c r="CG112">
        <v>49</v>
      </c>
      <c r="CH112">
        <v>59</v>
      </c>
      <c r="CI112">
        <v>9.259259259259256E-2</v>
      </c>
      <c r="CJ112">
        <v>0.38541666666666663</v>
      </c>
      <c r="CK112">
        <v>0</v>
      </c>
    </row>
    <row r="113" spans="1:89" x14ac:dyDescent="0.3">
      <c r="A113" s="129">
        <v>1</v>
      </c>
      <c r="B113" s="131">
        <v>0</v>
      </c>
      <c r="C113" s="171">
        <v>65</v>
      </c>
      <c r="D113" s="130">
        <v>3</v>
      </c>
      <c r="E113" s="203">
        <v>0.59</v>
      </c>
      <c r="F113" s="130">
        <v>121</v>
      </c>
      <c r="G113" s="130">
        <v>3</v>
      </c>
      <c r="H113" s="130">
        <v>108</v>
      </c>
      <c r="I113" s="130">
        <v>32</v>
      </c>
      <c r="J113" s="130">
        <v>10</v>
      </c>
      <c r="K113" s="130">
        <v>2</v>
      </c>
      <c r="L113" s="204">
        <v>29</v>
      </c>
      <c r="M113" s="171">
        <v>54</v>
      </c>
      <c r="N113" s="172">
        <v>181</v>
      </c>
      <c r="O113" s="170">
        <v>10.5</v>
      </c>
      <c r="P113" s="130">
        <v>1</v>
      </c>
      <c r="Q113" s="208"/>
      <c r="R113" s="208"/>
      <c r="S113" s="208"/>
      <c r="T113" s="208"/>
      <c r="U113" s="208"/>
      <c r="V113" s="208"/>
      <c r="W113" s="208"/>
      <c r="X113" s="208"/>
      <c r="Y113" s="208"/>
      <c r="Z113" s="208"/>
      <c r="AA113">
        <v>1</v>
      </c>
      <c r="AB113">
        <v>1</v>
      </c>
      <c r="AC113">
        <v>48</v>
      </c>
      <c r="AD113">
        <v>10</v>
      </c>
      <c r="AE113">
        <v>1.6439999999999999</v>
      </c>
      <c r="AF113">
        <v>60</v>
      </c>
      <c r="AG113">
        <v>3</v>
      </c>
      <c r="AH113">
        <v>118</v>
      </c>
      <c r="AI113">
        <v>34</v>
      </c>
      <c r="AJ113">
        <v>19</v>
      </c>
      <c r="AK113">
        <v>1</v>
      </c>
      <c r="AL113">
        <v>39</v>
      </c>
      <c r="AM113">
        <v>22</v>
      </c>
      <c r="AN113">
        <v>180</v>
      </c>
      <c r="AO113">
        <v>8.6</v>
      </c>
      <c r="AP113" s="117">
        <v>0</v>
      </c>
      <c r="AQ113" s="113">
        <v>1</v>
      </c>
      <c r="AR113" s="118">
        <v>1</v>
      </c>
      <c r="AS113">
        <v>0</v>
      </c>
      <c r="AT113">
        <v>0.81201055020844914</v>
      </c>
      <c r="AU113" s="117">
        <v>0.81201055020844914</v>
      </c>
      <c r="AV113" s="118">
        <v>0.18798944979155086</v>
      </c>
      <c r="AW113" s="117">
        <v>-1.6713694358569176</v>
      </c>
      <c r="AX113" s="118">
        <v>0</v>
      </c>
      <c r="AY113">
        <v>4.3194474536142016</v>
      </c>
      <c r="CD113">
        <v>0.78706697194127151</v>
      </c>
      <c r="CE113">
        <v>0</v>
      </c>
      <c r="CF113">
        <v>1</v>
      </c>
      <c r="CG113">
        <v>49</v>
      </c>
      <c r="CH113">
        <v>60</v>
      </c>
      <c r="CI113">
        <v>9.259259259259256E-2</v>
      </c>
      <c r="CJ113">
        <v>0.375</v>
      </c>
      <c r="CK113">
        <v>0</v>
      </c>
    </row>
    <row r="114" spans="1:89" x14ac:dyDescent="0.3">
      <c r="A114" s="129">
        <v>1</v>
      </c>
      <c r="B114" s="131">
        <v>1</v>
      </c>
      <c r="C114" s="171">
        <v>39</v>
      </c>
      <c r="D114" s="130">
        <v>7</v>
      </c>
      <c r="E114" s="203">
        <v>7.1999999999999995E-2</v>
      </c>
      <c r="F114" s="130">
        <v>116</v>
      </c>
      <c r="G114" s="130">
        <v>7</v>
      </c>
      <c r="H114" s="130">
        <v>155</v>
      </c>
      <c r="I114" s="130">
        <v>44</v>
      </c>
      <c r="J114" s="130">
        <v>16</v>
      </c>
      <c r="K114" s="130">
        <v>2</v>
      </c>
      <c r="L114" s="204">
        <v>35</v>
      </c>
      <c r="M114" s="171">
        <v>8</v>
      </c>
      <c r="N114" s="172">
        <v>170</v>
      </c>
      <c r="O114" s="170">
        <v>8.9</v>
      </c>
      <c r="P114" s="130">
        <v>1</v>
      </c>
      <c r="Q114" s="208"/>
      <c r="R114" s="208"/>
      <c r="S114" s="208"/>
      <c r="T114" s="208"/>
      <c r="U114" s="208"/>
      <c r="V114" s="208"/>
      <c r="W114" s="208"/>
      <c r="X114" s="208"/>
      <c r="Y114" s="208"/>
      <c r="Z114" s="208"/>
      <c r="AA114">
        <v>1</v>
      </c>
      <c r="AB114">
        <v>1</v>
      </c>
      <c r="AC114">
        <v>51</v>
      </c>
      <c r="AD114">
        <v>15</v>
      </c>
      <c r="AE114">
        <v>0.18</v>
      </c>
      <c r="AF114">
        <v>84</v>
      </c>
      <c r="AG114">
        <v>4</v>
      </c>
      <c r="AH114">
        <v>122</v>
      </c>
      <c r="AI114">
        <v>40</v>
      </c>
      <c r="AJ114">
        <v>8</v>
      </c>
      <c r="AK114">
        <v>3</v>
      </c>
      <c r="AL114">
        <v>43</v>
      </c>
      <c r="AM114">
        <v>26</v>
      </c>
      <c r="AN114">
        <v>180</v>
      </c>
      <c r="AO114">
        <v>8.6999999999999993</v>
      </c>
      <c r="AP114" s="117">
        <v>1</v>
      </c>
      <c r="AQ114" s="113">
        <v>0</v>
      </c>
      <c r="AR114" s="118">
        <v>1</v>
      </c>
      <c r="AS114">
        <v>1</v>
      </c>
      <c r="AT114">
        <v>0.27668624367926997</v>
      </c>
      <c r="AU114" s="117">
        <v>0.27668624367926997</v>
      </c>
      <c r="AV114" s="118">
        <v>0.72331375632073003</v>
      </c>
      <c r="AW114" s="117">
        <v>-1.2848711090764762</v>
      </c>
      <c r="AX114" s="118">
        <v>0</v>
      </c>
      <c r="AY114">
        <v>2.6142020893499249</v>
      </c>
      <c r="CD114">
        <v>0.79001537744448658</v>
      </c>
      <c r="CE114">
        <v>0</v>
      </c>
      <c r="CF114">
        <v>1</v>
      </c>
      <c r="CG114">
        <v>49</v>
      </c>
      <c r="CH114">
        <v>61</v>
      </c>
      <c r="CI114">
        <v>9.259259259259256E-2</v>
      </c>
      <c r="CJ114">
        <v>0.36458333333333337</v>
      </c>
      <c r="CK114">
        <v>0</v>
      </c>
    </row>
    <row r="115" spans="1:89" x14ac:dyDescent="0.3">
      <c r="A115" s="129">
        <v>0</v>
      </c>
      <c r="B115" s="131">
        <v>0</v>
      </c>
      <c r="C115" s="171">
        <v>42</v>
      </c>
      <c r="D115" s="130">
        <v>4</v>
      </c>
      <c r="E115" s="203">
        <v>1.2829999999999999</v>
      </c>
      <c r="F115" s="130">
        <v>68</v>
      </c>
      <c r="G115" s="130">
        <v>4</v>
      </c>
      <c r="H115" s="130">
        <v>90</v>
      </c>
      <c r="I115" s="130">
        <v>37</v>
      </c>
      <c r="J115" s="130">
        <v>6</v>
      </c>
      <c r="K115" s="130">
        <v>3</v>
      </c>
      <c r="L115" s="204">
        <v>36</v>
      </c>
      <c r="M115" s="171">
        <v>17</v>
      </c>
      <c r="N115" s="172">
        <v>175</v>
      </c>
      <c r="O115" s="170">
        <v>7.9</v>
      </c>
      <c r="P115" s="130">
        <v>1</v>
      </c>
      <c r="Q115" s="208"/>
      <c r="R115" s="208"/>
      <c r="S115" s="208"/>
      <c r="T115" s="208"/>
      <c r="U115" s="208"/>
      <c r="V115" s="208"/>
      <c r="W115" s="208"/>
      <c r="X115" s="208"/>
      <c r="Y115" s="208"/>
      <c r="Z115" s="208"/>
      <c r="AA115">
        <v>1</v>
      </c>
      <c r="AB115">
        <v>1</v>
      </c>
      <c r="AC115">
        <v>53</v>
      </c>
      <c r="AD115">
        <v>10</v>
      </c>
      <c r="AE115">
        <v>1.2</v>
      </c>
      <c r="AF115">
        <v>83</v>
      </c>
      <c r="AG115">
        <v>2</v>
      </c>
      <c r="AH115">
        <v>90</v>
      </c>
      <c r="AI115">
        <v>33</v>
      </c>
      <c r="AJ115">
        <v>8</v>
      </c>
      <c r="AK115">
        <v>2</v>
      </c>
      <c r="AL115">
        <v>39</v>
      </c>
      <c r="AM115">
        <v>109</v>
      </c>
      <c r="AN115">
        <v>179</v>
      </c>
      <c r="AO115">
        <v>8.6999999999999993</v>
      </c>
      <c r="AP115" s="117">
        <v>1</v>
      </c>
      <c r="AQ115" s="113">
        <v>0</v>
      </c>
      <c r="AR115" s="118">
        <v>1</v>
      </c>
      <c r="AS115">
        <v>1</v>
      </c>
      <c r="AT115">
        <v>0.57363958032801476</v>
      </c>
      <c r="AU115" s="117">
        <v>0.57363958032801476</v>
      </c>
      <c r="AV115" s="118">
        <v>0.42636041967198524</v>
      </c>
      <c r="AW115" s="117">
        <v>-0.55575398871609583</v>
      </c>
      <c r="AX115" s="118">
        <v>100</v>
      </c>
      <c r="AY115">
        <v>0.74325488389100813</v>
      </c>
      <c r="CD115">
        <v>0.79341329918060255</v>
      </c>
      <c r="CE115">
        <v>0</v>
      </c>
      <c r="CF115">
        <v>1</v>
      </c>
      <c r="CG115">
        <v>49</v>
      </c>
      <c r="CH115">
        <v>62</v>
      </c>
      <c r="CI115">
        <v>9.259259259259256E-2</v>
      </c>
      <c r="CJ115">
        <v>0.35416666666666663</v>
      </c>
      <c r="CK115">
        <v>0</v>
      </c>
    </row>
    <row r="116" spans="1:89" x14ac:dyDescent="0.3">
      <c r="A116" s="129">
        <v>1</v>
      </c>
      <c r="B116" s="131">
        <v>1</v>
      </c>
      <c r="C116" s="171">
        <v>89</v>
      </c>
      <c r="D116" s="130">
        <v>6</v>
      </c>
      <c r="E116" s="203">
        <v>7.4999999999999997E-2</v>
      </c>
      <c r="F116" s="130">
        <v>296</v>
      </c>
      <c r="G116" s="130">
        <v>0</v>
      </c>
      <c r="H116" s="130">
        <v>137</v>
      </c>
      <c r="I116" s="130">
        <v>37</v>
      </c>
      <c r="J116" s="130">
        <v>13</v>
      </c>
      <c r="K116" s="130">
        <v>1</v>
      </c>
      <c r="L116" s="204">
        <v>36</v>
      </c>
      <c r="M116" s="171">
        <v>27</v>
      </c>
      <c r="N116" s="172">
        <v>196</v>
      </c>
      <c r="O116" s="170">
        <v>21</v>
      </c>
      <c r="P116" s="130">
        <v>1</v>
      </c>
      <c r="Q116" s="208"/>
      <c r="R116" s="208"/>
      <c r="S116" s="208"/>
      <c r="T116" s="208"/>
      <c r="U116" s="208"/>
      <c r="V116" s="208"/>
      <c r="W116" s="208"/>
      <c r="X116" s="208"/>
      <c r="Y116" s="208"/>
      <c r="Z116" s="208"/>
      <c r="AA116">
        <v>1</v>
      </c>
      <c r="AB116">
        <v>1</v>
      </c>
      <c r="AC116">
        <v>58</v>
      </c>
      <c r="AD116">
        <v>2</v>
      </c>
      <c r="AE116">
        <v>1.3360000000000001</v>
      </c>
      <c r="AF116">
        <v>150</v>
      </c>
      <c r="AG116">
        <v>2</v>
      </c>
      <c r="AH116">
        <v>98</v>
      </c>
      <c r="AI116">
        <v>38</v>
      </c>
      <c r="AJ116">
        <v>9</v>
      </c>
      <c r="AK116">
        <v>2</v>
      </c>
      <c r="AL116">
        <v>47</v>
      </c>
      <c r="AM116">
        <v>41</v>
      </c>
      <c r="AN116">
        <v>183</v>
      </c>
      <c r="AO116">
        <v>11.4</v>
      </c>
      <c r="AP116" s="117">
        <v>0</v>
      </c>
      <c r="AQ116" s="113">
        <v>1</v>
      </c>
      <c r="AR116" s="118">
        <v>1</v>
      </c>
      <c r="AS116">
        <v>0</v>
      </c>
      <c r="AT116">
        <v>0.38265342217270093</v>
      </c>
      <c r="AU116" s="117">
        <v>0.38265342217270093</v>
      </c>
      <c r="AV116" s="118">
        <v>0.61734657782729907</v>
      </c>
      <c r="AW116" s="117">
        <v>-0.48232469831038827</v>
      </c>
      <c r="AX116" s="118">
        <v>100</v>
      </c>
      <c r="AY116">
        <v>0.61983565782354932</v>
      </c>
      <c r="CD116">
        <v>0.79601447148574922</v>
      </c>
      <c r="CE116">
        <v>0</v>
      </c>
      <c r="CF116">
        <v>1</v>
      </c>
      <c r="CG116">
        <v>49</v>
      </c>
      <c r="CH116">
        <v>63</v>
      </c>
      <c r="CI116">
        <v>9.259259259259256E-2</v>
      </c>
      <c r="CJ116">
        <v>0.34375</v>
      </c>
      <c r="CK116">
        <v>0</v>
      </c>
    </row>
    <row r="117" spans="1:89" x14ac:dyDescent="0.3">
      <c r="A117" s="129">
        <v>1</v>
      </c>
      <c r="B117" s="131">
        <v>0</v>
      </c>
      <c r="C117" s="171">
        <v>65</v>
      </c>
      <c r="D117" s="130">
        <v>6</v>
      </c>
      <c r="E117" s="203">
        <v>0.89900000000000002</v>
      </c>
      <c r="F117" s="130">
        <v>165</v>
      </c>
      <c r="G117" s="130">
        <v>1</v>
      </c>
      <c r="H117" s="130">
        <v>140</v>
      </c>
      <c r="I117" s="130">
        <v>60</v>
      </c>
      <c r="J117" s="130">
        <v>9</v>
      </c>
      <c r="K117" s="130">
        <v>5</v>
      </c>
      <c r="L117" s="204">
        <v>35</v>
      </c>
      <c r="M117" s="171">
        <v>62</v>
      </c>
      <c r="N117" s="172">
        <v>174</v>
      </c>
      <c r="O117" s="170">
        <v>12.7</v>
      </c>
      <c r="P117" s="130">
        <v>0</v>
      </c>
      <c r="Q117" s="208"/>
      <c r="R117" s="208"/>
      <c r="S117" s="208"/>
      <c r="T117" s="208"/>
      <c r="U117" s="208"/>
      <c r="V117" s="208"/>
      <c r="W117" s="208"/>
      <c r="X117" s="208"/>
      <c r="Y117" s="208"/>
      <c r="Z117" s="208"/>
      <c r="AA117">
        <v>1</v>
      </c>
      <c r="AB117">
        <v>1</v>
      </c>
      <c r="AC117">
        <v>58</v>
      </c>
      <c r="AD117">
        <v>6</v>
      </c>
      <c r="AE117">
        <v>0.40300000000000002</v>
      </c>
      <c r="AF117">
        <v>157</v>
      </c>
      <c r="AG117">
        <v>2</v>
      </c>
      <c r="AH117">
        <v>98</v>
      </c>
      <c r="AI117">
        <v>35</v>
      </c>
      <c r="AJ117">
        <v>16</v>
      </c>
      <c r="AK117">
        <v>1</v>
      </c>
      <c r="AL117">
        <v>36</v>
      </c>
      <c r="AM117">
        <v>45</v>
      </c>
      <c r="AN117">
        <v>180</v>
      </c>
      <c r="AO117">
        <v>13.3</v>
      </c>
      <c r="AP117" s="117">
        <v>0</v>
      </c>
      <c r="AQ117" s="113">
        <v>1</v>
      </c>
      <c r="AR117" s="118">
        <v>1</v>
      </c>
      <c r="AS117">
        <v>0</v>
      </c>
      <c r="AT117">
        <v>0.42915665374378204</v>
      </c>
      <c r="AU117" s="117">
        <v>0.42915665374378204</v>
      </c>
      <c r="AV117" s="118">
        <v>0.57084334625621791</v>
      </c>
      <c r="AW117" s="117">
        <v>-0.5606404567809008</v>
      </c>
      <c r="AX117" s="118">
        <v>100</v>
      </c>
      <c r="AY117">
        <v>0.75179408949641835</v>
      </c>
      <c r="CD117">
        <v>0.8000731975116957</v>
      </c>
      <c r="CE117">
        <v>0</v>
      </c>
      <c r="CF117">
        <v>1</v>
      </c>
      <c r="CG117">
        <v>49</v>
      </c>
      <c r="CH117">
        <v>64</v>
      </c>
      <c r="CI117">
        <v>9.259259259259256E-2</v>
      </c>
      <c r="CJ117">
        <v>0.33333333333333337</v>
      </c>
      <c r="CK117">
        <v>0</v>
      </c>
    </row>
    <row r="118" spans="1:89" x14ac:dyDescent="0.3">
      <c r="A118" s="129">
        <v>0</v>
      </c>
      <c r="B118" s="131">
        <v>0</v>
      </c>
      <c r="C118" s="171">
        <v>49</v>
      </c>
      <c r="D118" s="130">
        <v>10</v>
      </c>
      <c r="E118" s="203">
        <v>1.248</v>
      </c>
      <c r="F118" s="130">
        <v>92</v>
      </c>
      <c r="G118" s="130">
        <v>2</v>
      </c>
      <c r="H118" s="130">
        <v>98</v>
      </c>
      <c r="I118" s="130">
        <v>53</v>
      </c>
      <c r="J118" s="130">
        <v>12</v>
      </c>
      <c r="K118" s="130">
        <v>4</v>
      </c>
      <c r="L118" s="204">
        <v>42</v>
      </c>
      <c r="M118" s="171">
        <v>25</v>
      </c>
      <c r="N118" s="172">
        <v>182</v>
      </c>
      <c r="O118" s="170">
        <v>9.4</v>
      </c>
      <c r="P118" s="130">
        <v>0</v>
      </c>
      <c r="Q118" s="208"/>
      <c r="R118" s="208"/>
      <c r="S118" s="208"/>
      <c r="T118" s="208"/>
      <c r="U118" s="208"/>
      <c r="V118" s="208"/>
      <c r="W118" s="208"/>
      <c r="X118" s="208"/>
      <c r="Y118" s="208"/>
      <c r="Z118" s="208"/>
      <c r="AA118">
        <v>1</v>
      </c>
      <c r="AB118">
        <v>1</v>
      </c>
      <c r="AC118">
        <v>58</v>
      </c>
      <c r="AD118">
        <v>6</v>
      </c>
      <c r="AE118">
        <v>1.623</v>
      </c>
      <c r="AF118">
        <v>209</v>
      </c>
      <c r="AG118">
        <v>1</v>
      </c>
      <c r="AH118">
        <v>88</v>
      </c>
      <c r="AI118">
        <v>45</v>
      </c>
      <c r="AJ118">
        <v>10</v>
      </c>
      <c r="AK118">
        <v>3</v>
      </c>
      <c r="AL118">
        <v>38</v>
      </c>
      <c r="AM118">
        <v>45</v>
      </c>
      <c r="AN118">
        <v>187</v>
      </c>
      <c r="AO118">
        <v>15.4</v>
      </c>
      <c r="AP118" s="117">
        <v>0</v>
      </c>
      <c r="AQ118" s="113">
        <v>1</v>
      </c>
      <c r="AR118" s="118">
        <v>1</v>
      </c>
      <c r="AS118">
        <v>0</v>
      </c>
      <c r="AT118">
        <v>0.25535738369606553</v>
      </c>
      <c r="AU118" s="117">
        <v>0.25535738369606553</v>
      </c>
      <c r="AV118" s="118">
        <v>0.74464261630393447</v>
      </c>
      <c r="AW118" s="117">
        <v>-0.29485088535921483</v>
      </c>
      <c r="AX118" s="118">
        <v>100</v>
      </c>
      <c r="AY118">
        <v>0.34292609381335554</v>
      </c>
      <c r="CD118">
        <v>0.80045723023417492</v>
      </c>
      <c r="CE118">
        <v>0</v>
      </c>
      <c r="CF118">
        <v>1</v>
      </c>
      <c r="CG118">
        <v>49</v>
      </c>
      <c r="CH118">
        <v>65</v>
      </c>
      <c r="CI118">
        <v>9.259259259259256E-2</v>
      </c>
      <c r="CJ118">
        <v>0.32291666666666663</v>
      </c>
      <c r="CK118">
        <v>5.9799382716049284E-3</v>
      </c>
    </row>
    <row r="119" spans="1:89" x14ac:dyDescent="0.3">
      <c r="A119" s="129">
        <v>0</v>
      </c>
      <c r="B119" s="131">
        <v>1</v>
      </c>
      <c r="C119" s="171">
        <v>51</v>
      </c>
      <c r="D119" s="130">
        <v>18</v>
      </c>
      <c r="E119" s="203">
        <v>0.23100000000000001</v>
      </c>
      <c r="F119" s="130">
        <v>109</v>
      </c>
      <c r="G119" s="130">
        <v>5</v>
      </c>
      <c r="H119" s="130">
        <v>111</v>
      </c>
      <c r="I119" s="130">
        <v>41</v>
      </c>
      <c r="J119" s="130">
        <v>7</v>
      </c>
      <c r="K119" s="130">
        <v>3</v>
      </c>
      <c r="L119" s="204">
        <v>49</v>
      </c>
      <c r="M119" s="171">
        <v>29</v>
      </c>
      <c r="N119" s="172">
        <v>165</v>
      </c>
      <c r="O119" s="170">
        <v>7.5</v>
      </c>
      <c r="P119" s="130">
        <v>1</v>
      </c>
      <c r="Q119" s="208"/>
      <c r="R119" s="208"/>
      <c r="S119" s="208"/>
      <c r="T119" s="208"/>
      <c r="U119" s="208"/>
      <c r="V119" s="208"/>
      <c r="W119" s="208"/>
      <c r="X119" s="208"/>
      <c r="Y119" s="208"/>
      <c r="Z119" s="208"/>
      <c r="AA119">
        <v>1</v>
      </c>
      <c r="AB119">
        <v>1</v>
      </c>
      <c r="AC119">
        <v>60</v>
      </c>
      <c r="AD119">
        <v>5</v>
      </c>
      <c r="AE119">
        <v>1.0720000000000001</v>
      </c>
      <c r="AF119">
        <v>178</v>
      </c>
      <c r="AG119">
        <v>2</v>
      </c>
      <c r="AH119">
        <v>101</v>
      </c>
      <c r="AI119">
        <v>38</v>
      </c>
      <c r="AJ119">
        <v>13</v>
      </c>
      <c r="AK119">
        <v>2</v>
      </c>
      <c r="AL119">
        <v>36</v>
      </c>
      <c r="AM119">
        <v>49</v>
      </c>
      <c r="AN119">
        <v>183</v>
      </c>
      <c r="AO119">
        <v>12.9</v>
      </c>
      <c r="AP119" s="117">
        <v>1</v>
      </c>
      <c r="AQ119" s="113">
        <v>0</v>
      </c>
      <c r="AR119" s="118">
        <v>1</v>
      </c>
      <c r="AS119">
        <v>1</v>
      </c>
      <c r="AT119">
        <v>0.57483766394677205</v>
      </c>
      <c r="AU119" s="117">
        <v>0.57483766394677205</v>
      </c>
      <c r="AV119" s="118">
        <v>0.42516233605322795</v>
      </c>
      <c r="AW119" s="117">
        <v>-0.55366760161641981</v>
      </c>
      <c r="AX119" s="118">
        <v>100</v>
      </c>
      <c r="AY119">
        <v>0.73962157095641612</v>
      </c>
      <c r="CD119">
        <v>0.80292718503628691</v>
      </c>
      <c r="CE119">
        <v>1</v>
      </c>
      <c r="CF119">
        <v>0</v>
      </c>
      <c r="CG119">
        <v>50</v>
      </c>
      <c r="CH119">
        <v>65</v>
      </c>
      <c r="CI119">
        <v>7.407407407407407E-2</v>
      </c>
      <c r="CJ119">
        <v>0.32291666666666663</v>
      </c>
      <c r="CK119">
        <v>0</v>
      </c>
    </row>
    <row r="120" spans="1:89" x14ac:dyDescent="0.3">
      <c r="A120" s="129">
        <v>0</v>
      </c>
      <c r="B120" s="131">
        <v>0</v>
      </c>
      <c r="C120" s="171">
        <v>53</v>
      </c>
      <c r="D120" s="130">
        <v>7</v>
      </c>
      <c r="E120" s="203">
        <v>1.512</v>
      </c>
      <c r="F120" s="130">
        <v>125</v>
      </c>
      <c r="G120" s="130">
        <v>2</v>
      </c>
      <c r="H120" s="130">
        <v>101</v>
      </c>
      <c r="I120" s="130">
        <v>39</v>
      </c>
      <c r="J120" s="130">
        <v>13</v>
      </c>
      <c r="K120" s="130">
        <v>2</v>
      </c>
      <c r="L120" s="204">
        <v>36</v>
      </c>
      <c r="M120" s="171">
        <v>32</v>
      </c>
      <c r="N120" s="172">
        <v>179</v>
      </c>
      <c r="O120" s="170">
        <v>11.8</v>
      </c>
      <c r="P120" s="130">
        <v>1</v>
      </c>
      <c r="Q120" s="208"/>
      <c r="R120" s="208"/>
      <c r="S120" s="208"/>
      <c r="T120" s="208"/>
      <c r="U120" s="208"/>
      <c r="V120" s="208"/>
      <c r="W120" s="208"/>
      <c r="X120" s="208"/>
      <c r="Y120" s="208"/>
      <c r="Z120" s="208"/>
      <c r="AA120">
        <v>1</v>
      </c>
      <c r="AB120">
        <v>1</v>
      </c>
      <c r="AC120">
        <v>61</v>
      </c>
      <c r="AD120">
        <v>7</v>
      </c>
      <c r="AE120">
        <v>0.96</v>
      </c>
      <c r="AF120">
        <v>213</v>
      </c>
      <c r="AG120">
        <v>2</v>
      </c>
      <c r="AH120">
        <v>101</v>
      </c>
      <c r="AI120">
        <v>30</v>
      </c>
      <c r="AJ120">
        <v>10</v>
      </c>
      <c r="AK120">
        <v>5</v>
      </c>
      <c r="AL120">
        <v>39</v>
      </c>
      <c r="AM120">
        <v>43</v>
      </c>
      <c r="AN120">
        <v>173</v>
      </c>
      <c r="AO120">
        <v>13.1</v>
      </c>
      <c r="AP120" s="117">
        <v>1</v>
      </c>
      <c r="AQ120" s="113">
        <v>0</v>
      </c>
      <c r="AR120" s="118">
        <v>1</v>
      </c>
      <c r="AS120">
        <v>1</v>
      </c>
      <c r="AT120">
        <v>0.44735864273268056</v>
      </c>
      <c r="AU120" s="117">
        <v>0.44735864273268056</v>
      </c>
      <c r="AV120" s="118">
        <v>0.55264135726731944</v>
      </c>
      <c r="AW120" s="117">
        <v>-0.80439467333011361</v>
      </c>
      <c r="AX120" s="118">
        <v>0</v>
      </c>
      <c r="AY120">
        <v>1.2353429764797248</v>
      </c>
      <c r="CD120">
        <v>0.80936641959836608</v>
      </c>
      <c r="CE120">
        <v>0</v>
      </c>
      <c r="CF120">
        <v>1</v>
      </c>
      <c r="CG120">
        <v>50</v>
      </c>
      <c r="CH120">
        <v>66</v>
      </c>
      <c r="CI120">
        <v>7.407407407407407E-2</v>
      </c>
      <c r="CJ120">
        <v>0.3125</v>
      </c>
      <c r="CK120">
        <v>5.787037037037028E-3</v>
      </c>
    </row>
    <row r="121" spans="1:89" x14ac:dyDescent="0.3">
      <c r="A121" s="129">
        <v>0</v>
      </c>
      <c r="B121" s="131">
        <v>0</v>
      </c>
      <c r="C121" s="171">
        <v>96</v>
      </c>
      <c r="D121" s="130">
        <v>1</v>
      </c>
      <c r="E121" s="203">
        <v>0.83099999999999996</v>
      </c>
      <c r="F121" s="130">
        <v>199</v>
      </c>
      <c r="G121" s="130">
        <v>3</v>
      </c>
      <c r="H121" s="130">
        <v>109</v>
      </c>
      <c r="I121" s="130">
        <v>44</v>
      </c>
      <c r="J121" s="130">
        <v>10</v>
      </c>
      <c r="K121" s="130">
        <v>4</v>
      </c>
      <c r="L121" s="204">
        <v>24</v>
      </c>
      <c r="M121" s="171">
        <v>65</v>
      </c>
      <c r="N121" s="172">
        <v>168</v>
      </c>
      <c r="O121" s="170">
        <v>11.4</v>
      </c>
      <c r="P121" s="130">
        <v>1</v>
      </c>
      <c r="Q121" s="208"/>
      <c r="R121" s="208"/>
      <c r="S121" s="208"/>
      <c r="T121" s="208"/>
      <c r="U121" s="208"/>
      <c r="V121" s="208"/>
      <c r="W121" s="208"/>
      <c r="X121" s="208"/>
      <c r="Y121" s="208"/>
      <c r="Z121" s="208"/>
      <c r="AA121">
        <v>1</v>
      </c>
      <c r="AB121">
        <v>1</v>
      </c>
      <c r="AC121">
        <v>62</v>
      </c>
      <c r="AD121">
        <v>6</v>
      </c>
      <c r="AE121">
        <v>2.0190000000000001</v>
      </c>
      <c r="AF121">
        <v>238</v>
      </c>
      <c r="AG121">
        <v>0</v>
      </c>
      <c r="AH121">
        <v>77</v>
      </c>
      <c r="AI121">
        <v>32</v>
      </c>
      <c r="AJ121">
        <v>15</v>
      </c>
      <c r="AK121">
        <v>4</v>
      </c>
      <c r="AL121">
        <v>37</v>
      </c>
      <c r="AM121">
        <v>40</v>
      </c>
      <c r="AN121">
        <v>192</v>
      </c>
      <c r="AO121">
        <v>18.5</v>
      </c>
      <c r="AP121" s="117">
        <v>1</v>
      </c>
      <c r="AQ121" s="113">
        <v>0</v>
      </c>
      <c r="AR121" s="118">
        <v>1</v>
      </c>
      <c r="AS121">
        <v>1</v>
      </c>
      <c r="AT121">
        <v>0.60913378293536191</v>
      </c>
      <c r="AU121" s="117">
        <v>0.60913378293536191</v>
      </c>
      <c r="AV121" s="118">
        <v>0.39086621706463809</v>
      </c>
      <c r="AW121" s="117">
        <v>-0.49571735898482472</v>
      </c>
      <c r="AX121" s="118">
        <v>100</v>
      </c>
      <c r="AY121">
        <v>0.6416754874127788</v>
      </c>
      <c r="CD121">
        <v>0.81201055020844914</v>
      </c>
      <c r="CE121">
        <v>1</v>
      </c>
      <c r="CF121">
        <v>0</v>
      </c>
      <c r="CG121">
        <v>51</v>
      </c>
      <c r="CH121">
        <v>66</v>
      </c>
      <c r="CI121">
        <v>5.555555555555558E-2</v>
      </c>
      <c r="CJ121">
        <v>0.3125</v>
      </c>
      <c r="CK121">
        <v>0</v>
      </c>
    </row>
    <row r="122" spans="1:89" x14ac:dyDescent="0.3">
      <c r="A122" s="129">
        <v>0</v>
      </c>
      <c r="B122" s="131">
        <v>0</v>
      </c>
      <c r="C122" s="171">
        <v>56</v>
      </c>
      <c r="D122" s="130">
        <v>4</v>
      </c>
      <c r="E122" s="203">
        <v>0.123</v>
      </c>
      <c r="F122" s="130">
        <v>113</v>
      </c>
      <c r="G122" s="130">
        <v>3</v>
      </c>
      <c r="H122" s="130">
        <v>132</v>
      </c>
      <c r="I122" s="130">
        <v>45</v>
      </c>
      <c r="J122" s="130">
        <v>6</v>
      </c>
      <c r="K122" s="130">
        <v>3</v>
      </c>
      <c r="L122" s="204">
        <v>31</v>
      </c>
      <c r="M122" s="171">
        <v>36</v>
      </c>
      <c r="N122" s="172">
        <v>167</v>
      </c>
      <c r="O122" s="170">
        <v>7.2</v>
      </c>
      <c r="P122" s="130">
        <v>0</v>
      </c>
      <c r="Q122" s="208"/>
      <c r="R122" s="208"/>
      <c r="S122" s="208"/>
      <c r="T122" s="208"/>
      <c r="U122" s="208"/>
      <c r="V122" s="208"/>
      <c r="W122" s="208"/>
      <c r="X122" s="208"/>
      <c r="Y122" s="208"/>
      <c r="Z122" s="208"/>
      <c r="AA122">
        <v>1</v>
      </c>
      <c r="AB122">
        <v>1</v>
      </c>
      <c r="AC122">
        <v>62</v>
      </c>
      <c r="AD122">
        <v>8</v>
      </c>
      <c r="AE122">
        <v>0.879</v>
      </c>
      <c r="AF122">
        <v>118</v>
      </c>
      <c r="AG122">
        <v>3</v>
      </c>
      <c r="AH122">
        <v>108</v>
      </c>
      <c r="AI122">
        <v>31</v>
      </c>
      <c r="AJ122">
        <v>10</v>
      </c>
      <c r="AK122">
        <v>2</v>
      </c>
      <c r="AL122">
        <v>37</v>
      </c>
      <c r="AM122">
        <v>50</v>
      </c>
      <c r="AN122">
        <v>180</v>
      </c>
      <c r="AO122">
        <v>10.7</v>
      </c>
      <c r="AP122" s="117">
        <v>0</v>
      </c>
      <c r="AQ122" s="113">
        <v>1</v>
      </c>
      <c r="AR122" s="118">
        <v>1</v>
      </c>
      <c r="AS122">
        <v>0</v>
      </c>
      <c r="AT122">
        <v>0.65551656352353782</v>
      </c>
      <c r="AU122" s="117">
        <v>0.65551656352353782</v>
      </c>
      <c r="AV122" s="118">
        <v>0.34448343647646218</v>
      </c>
      <c r="AW122" s="117">
        <v>-1.065709269578458</v>
      </c>
      <c r="AX122" s="118">
        <v>0</v>
      </c>
      <c r="AY122">
        <v>1.9028971907284369</v>
      </c>
      <c r="CD122">
        <v>0.81818128964608039</v>
      </c>
      <c r="CE122">
        <v>0</v>
      </c>
      <c r="CF122">
        <v>1</v>
      </c>
      <c r="CG122">
        <v>51</v>
      </c>
      <c r="CH122">
        <v>67</v>
      </c>
      <c r="CI122">
        <v>5.555555555555558E-2</v>
      </c>
      <c r="CJ122">
        <v>0.30208333333333337</v>
      </c>
      <c r="CK122">
        <v>0</v>
      </c>
    </row>
    <row r="123" spans="1:89" x14ac:dyDescent="0.3">
      <c r="A123" s="129">
        <v>1</v>
      </c>
      <c r="B123" s="131">
        <v>1</v>
      </c>
      <c r="C123" s="171">
        <v>79</v>
      </c>
      <c r="D123" s="130">
        <v>7</v>
      </c>
      <c r="E123" s="203">
        <v>0.13100000000000001</v>
      </c>
      <c r="F123" s="130">
        <v>284</v>
      </c>
      <c r="G123" s="130">
        <v>4</v>
      </c>
      <c r="H123" s="130">
        <v>137</v>
      </c>
      <c r="I123" s="130">
        <v>38</v>
      </c>
      <c r="J123" s="130">
        <v>15</v>
      </c>
      <c r="K123" s="130">
        <v>5</v>
      </c>
      <c r="L123" s="204">
        <v>39</v>
      </c>
      <c r="M123" s="171">
        <v>39</v>
      </c>
      <c r="N123" s="172">
        <v>185</v>
      </c>
      <c r="O123" s="170">
        <v>20.399999999999999</v>
      </c>
      <c r="P123" s="130">
        <v>0</v>
      </c>
      <c r="Q123" s="208"/>
      <c r="R123" s="208"/>
      <c r="S123" s="208"/>
      <c r="T123" s="208"/>
      <c r="U123" s="208"/>
      <c r="V123" s="208"/>
      <c r="W123" s="208"/>
      <c r="X123" s="208"/>
      <c r="Y123" s="208"/>
      <c r="Z123" s="208"/>
      <c r="AA123">
        <v>1</v>
      </c>
      <c r="AB123">
        <v>1</v>
      </c>
      <c r="AC123">
        <v>62</v>
      </c>
      <c r="AD123">
        <v>16</v>
      </c>
      <c r="AE123">
        <v>0.58799999999999997</v>
      </c>
      <c r="AF123">
        <v>136</v>
      </c>
      <c r="AG123">
        <v>4</v>
      </c>
      <c r="AH123">
        <v>121</v>
      </c>
      <c r="AI123">
        <v>41</v>
      </c>
      <c r="AJ123">
        <v>10</v>
      </c>
      <c r="AK123">
        <v>3</v>
      </c>
      <c r="AL123">
        <v>41</v>
      </c>
      <c r="AM123">
        <v>44</v>
      </c>
      <c r="AN123">
        <v>167</v>
      </c>
      <c r="AO123">
        <v>9.8000000000000007</v>
      </c>
      <c r="AP123" s="117">
        <v>1</v>
      </c>
      <c r="AQ123" s="113">
        <v>0</v>
      </c>
      <c r="AR123" s="118">
        <v>1</v>
      </c>
      <c r="AS123">
        <v>1</v>
      </c>
      <c r="AT123">
        <v>0.36573721296784389</v>
      </c>
      <c r="AU123" s="117">
        <v>0.36573721296784389</v>
      </c>
      <c r="AV123" s="118">
        <v>0.63426278703215611</v>
      </c>
      <c r="AW123" s="117">
        <v>-1.0058402008199372</v>
      </c>
      <c r="AX123" s="118">
        <v>0</v>
      </c>
      <c r="AY123">
        <v>1.7342035881044495</v>
      </c>
      <c r="CD123">
        <v>0.82108847224160819</v>
      </c>
      <c r="CE123">
        <v>0</v>
      </c>
      <c r="CF123">
        <v>1</v>
      </c>
      <c r="CG123">
        <v>51</v>
      </c>
      <c r="CH123">
        <v>68</v>
      </c>
      <c r="CI123">
        <v>5.555555555555558E-2</v>
      </c>
      <c r="CJ123">
        <v>0.29166666666666663</v>
      </c>
      <c r="CK123">
        <v>0</v>
      </c>
    </row>
    <row r="124" spans="1:89" x14ac:dyDescent="0.3">
      <c r="A124" s="129">
        <v>1</v>
      </c>
      <c r="B124" s="131">
        <v>1</v>
      </c>
      <c r="C124" s="171">
        <v>64</v>
      </c>
      <c r="D124" s="130">
        <v>5</v>
      </c>
      <c r="E124" s="203">
        <v>1.5389999999999999</v>
      </c>
      <c r="F124" s="130">
        <v>115</v>
      </c>
      <c r="G124" s="130">
        <v>4</v>
      </c>
      <c r="H124" s="130">
        <v>72</v>
      </c>
      <c r="I124" s="130">
        <v>36</v>
      </c>
      <c r="J124" s="130">
        <v>8</v>
      </c>
      <c r="K124" s="130">
        <v>2</v>
      </c>
      <c r="L124" s="204">
        <v>35</v>
      </c>
      <c r="M124" s="171">
        <v>50</v>
      </c>
      <c r="N124" s="172">
        <v>183</v>
      </c>
      <c r="O124" s="170">
        <v>9.8000000000000007</v>
      </c>
      <c r="P124" s="130">
        <v>1</v>
      </c>
      <c r="Q124" s="208"/>
      <c r="R124" s="208"/>
      <c r="S124" s="208"/>
      <c r="T124" s="208"/>
      <c r="U124" s="208"/>
      <c r="V124" s="208"/>
      <c r="W124" s="208"/>
      <c r="X124" s="208"/>
      <c r="Y124" s="208"/>
      <c r="Z124" s="208"/>
      <c r="AA124">
        <v>1</v>
      </c>
      <c r="AB124">
        <v>1</v>
      </c>
      <c r="AC124">
        <v>64</v>
      </c>
      <c r="AD124">
        <v>5</v>
      </c>
      <c r="AE124">
        <v>1.5389999999999999</v>
      </c>
      <c r="AF124">
        <v>115</v>
      </c>
      <c r="AG124">
        <v>4</v>
      </c>
      <c r="AH124">
        <v>72</v>
      </c>
      <c r="AI124">
        <v>36</v>
      </c>
      <c r="AJ124">
        <v>8</v>
      </c>
      <c r="AK124">
        <v>2</v>
      </c>
      <c r="AL124">
        <v>35</v>
      </c>
      <c r="AM124">
        <v>50</v>
      </c>
      <c r="AN124">
        <v>183</v>
      </c>
      <c r="AO124">
        <v>9.8000000000000007</v>
      </c>
      <c r="AP124" s="117">
        <v>1</v>
      </c>
      <c r="AQ124" s="113">
        <v>0</v>
      </c>
      <c r="AR124" s="118">
        <v>1</v>
      </c>
      <c r="AS124">
        <v>1</v>
      </c>
      <c r="AT124">
        <v>0.73996665146445129</v>
      </c>
      <c r="AU124" s="117">
        <v>0.73996665146445129</v>
      </c>
      <c r="AV124" s="118">
        <v>0.26003334853554871</v>
      </c>
      <c r="AW124" s="117">
        <v>-0.30115015938798512</v>
      </c>
      <c r="AX124" s="118">
        <v>100</v>
      </c>
      <c r="AY124">
        <v>0.35141225353997046</v>
      </c>
      <c r="CD124">
        <v>0.82265230436433845</v>
      </c>
      <c r="CE124">
        <v>0</v>
      </c>
      <c r="CF124">
        <v>1</v>
      </c>
      <c r="CG124">
        <v>51</v>
      </c>
      <c r="CH124">
        <v>69</v>
      </c>
      <c r="CI124">
        <v>5.555555555555558E-2</v>
      </c>
      <c r="CJ124">
        <v>0.28125</v>
      </c>
      <c r="CK124">
        <v>0</v>
      </c>
    </row>
    <row r="125" spans="1:89" x14ac:dyDescent="0.3">
      <c r="A125" s="129">
        <v>1</v>
      </c>
      <c r="B125" s="131">
        <v>1</v>
      </c>
      <c r="C125" s="171">
        <v>67</v>
      </c>
      <c r="D125" s="130">
        <v>9</v>
      </c>
      <c r="E125" s="203">
        <v>0.63700000000000001</v>
      </c>
      <c r="F125" s="130">
        <v>188</v>
      </c>
      <c r="G125" s="130">
        <v>4</v>
      </c>
      <c r="H125" s="130">
        <v>76</v>
      </c>
      <c r="I125" s="130">
        <v>30</v>
      </c>
      <c r="J125" s="130">
        <v>12</v>
      </c>
      <c r="K125" s="130">
        <v>1</v>
      </c>
      <c r="L125" s="204">
        <v>37</v>
      </c>
      <c r="M125" s="171">
        <v>49</v>
      </c>
      <c r="N125" s="172">
        <v>190</v>
      </c>
      <c r="O125" s="170">
        <v>16.2</v>
      </c>
      <c r="P125" s="130">
        <v>0</v>
      </c>
      <c r="Q125" s="208"/>
      <c r="R125" s="208"/>
      <c r="S125" s="208"/>
      <c r="T125" s="208"/>
      <c r="U125" s="208"/>
      <c r="V125" s="208"/>
      <c r="W125" s="208"/>
      <c r="X125" s="208"/>
      <c r="Y125" s="208"/>
      <c r="Z125" s="208"/>
      <c r="AA125">
        <v>1</v>
      </c>
      <c r="AB125">
        <v>1</v>
      </c>
      <c r="AC125">
        <v>65</v>
      </c>
      <c r="AD125">
        <v>3</v>
      </c>
      <c r="AE125">
        <v>0.159</v>
      </c>
      <c r="AF125">
        <v>144</v>
      </c>
      <c r="AG125">
        <v>2</v>
      </c>
      <c r="AH125">
        <v>85</v>
      </c>
      <c r="AI125">
        <v>47</v>
      </c>
      <c r="AJ125">
        <v>14</v>
      </c>
      <c r="AK125">
        <v>3</v>
      </c>
      <c r="AL125">
        <v>27</v>
      </c>
      <c r="AM125">
        <v>59</v>
      </c>
      <c r="AN125">
        <v>174</v>
      </c>
      <c r="AO125">
        <v>11.1</v>
      </c>
      <c r="AP125" s="117">
        <v>0</v>
      </c>
      <c r="AQ125" s="113">
        <v>1</v>
      </c>
      <c r="AR125" s="118">
        <v>1</v>
      </c>
      <c r="AS125">
        <v>0</v>
      </c>
      <c r="AT125">
        <v>0.13696562299285342</v>
      </c>
      <c r="AU125" s="117">
        <v>0.13696562299285342</v>
      </c>
      <c r="AV125" s="118">
        <v>0.86303437700714658</v>
      </c>
      <c r="AW125" s="117">
        <v>-0.14730075438483584</v>
      </c>
      <c r="AX125" s="118">
        <v>100</v>
      </c>
      <c r="AY125">
        <v>0.15870239545709225</v>
      </c>
      <c r="CD125">
        <v>0.83699473826089721</v>
      </c>
      <c r="CE125">
        <v>0</v>
      </c>
      <c r="CF125">
        <v>1</v>
      </c>
      <c r="CG125">
        <v>51</v>
      </c>
      <c r="CH125">
        <v>70</v>
      </c>
      <c r="CI125">
        <v>5.555555555555558E-2</v>
      </c>
      <c r="CJ125">
        <v>0.27083333333333337</v>
      </c>
      <c r="CK125">
        <v>0</v>
      </c>
    </row>
    <row r="126" spans="1:89" x14ac:dyDescent="0.3">
      <c r="A126" s="129">
        <v>1</v>
      </c>
      <c r="B126" s="131">
        <v>1</v>
      </c>
      <c r="C126" s="171">
        <v>65</v>
      </c>
      <c r="D126" s="130">
        <v>9</v>
      </c>
      <c r="E126" s="203">
        <v>0.27500000000000002</v>
      </c>
      <c r="F126" s="130">
        <v>139</v>
      </c>
      <c r="G126" s="130">
        <v>1</v>
      </c>
      <c r="H126" s="130">
        <v>124</v>
      </c>
      <c r="I126" s="130">
        <v>34</v>
      </c>
      <c r="J126" s="130">
        <v>11</v>
      </c>
      <c r="K126" s="130">
        <v>2</v>
      </c>
      <c r="L126" s="204">
        <v>40</v>
      </c>
      <c r="M126" s="171">
        <v>59</v>
      </c>
      <c r="N126" s="172">
        <v>174</v>
      </c>
      <c r="O126" s="170">
        <v>11.4</v>
      </c>
      <c r="P126" s="130">
        <v>0</v>
      </c>
      <c r="Q126" s="208"/>
      <c r="R126" s="208"/>
      <c r="S126" s="208"/>
      <c r="T126" s="208"/>
      <c r="U126" s="208"/>
      <c r="V126" s="208"/>
      <c r="W126" s="208"/>
      <c r="X126" s="208"/>
      <c r="Y126" s="208"/>
      <c r="Z126" s="208"/>
      <c r="AA126">
        <v>1</v>
      </c>
      <c r="AB126">
        <v>1</v>
      </c>
      <c r="AC126">
        <v>65</v>
      </c>
      <c r="AD126">
        <v>8</v>
      </c>
      <c r="AE126">
        <v>0.93700000000000006</v>
      </c>
      <c r="AF126">
        <v>215</v>
      </c>
      <c r="AG126">
        <v>4</v>
      </c>
      <c r="AH126">
        <v>112</v>
      </c>
      <c r="AI126">
        <v>31</v>
      </c>
      <c r="AJ126">
        <v>12</v>
      </c>
      <c r="AK126">
        <v>5</v>
      </c>
      <c r="AL126">
        <v>40</v>
      </c>
      <c r="AM126">
        <v>42</v>
      </c>
      <c r="AN126">
        <v>192</v>
      </c>
      <c r="AO126">
        <v>17.100000000000001</v>
      </c>
      <c r="AP126" s="117">
        <v>0</v>
      </c>
      <c r="AQ126" s="113">
        <v>1</v>
      </c>
      <c r="AR126" s="118">
        <v>1</v>
      </c>
      <c r="AS126">
        <v>0</v>
      </c>
      <c r="AT126">
        <v>0.75516428160742399</v>
      </c>
      <c r="AU126" s="117">
        <v>0.75516428160742399</v>
      </c>
      <c r="AV126" s="118">
        <v>0.24483571839257601</v>
      </c>
      <c r="AW126" s="117">
        <v>-1.4071678305211657</v>
      </c>
      <c r="AX126" s="118">
        <v>0</v>
      </c>
      <c r="AY126">
        <v>3.0843713758977511</v>
      </c>
      <c r="CD126">
        <v>0.83762871590135635</v>
      </c>
      <c r="CE126">
        <v>0</v>
      </c>
      <c r="CF126">
        <v>1</v>
      </c>
      <c r="CG126">
        <v>51</v>
      </c>
      <c r="CH126">
        <v>71</v>
      </c>
      <c r="CI126">
        <v>5.555555555555558E-2</v>
      </c>
      <c r="CJ126">
        <v>0.26041666666666663</v>
      </c>
      <c r="CK126">
        <v>0</v>
      </c>
    </row>
    <row r="127" spans="1:89" x14ac:dyDescent="0.3">
      <c r="A127" s="129">
        <v>1</v>
      </c>
      <c r="B127" s="131">
        <v>1</v>
      </c>
      <c r="C127" s="171">
        <v>89</v>
      </c>
      <c r="D127" s="130">
        <v>6</v>
      </c>
      <c r="E127" s="203">
        <v>0.71099999999999997</v>
      </c>
      <c r="F127" s="130">
        <v>232</v>
      </c>
      <c r="G127" s="130">
        <v>4</v>
      </c>
      <c r="H127" s="130">
        <v>99</v>
      </c>
      <c r="I127" s="130">
        <v>47</v>
      </c>
      <c r="J127" s="130">
        <v>13</v>
      </c>
      <c r="K127" s="130">
        <v>3</v>
      </c>
      <c r="L127" s="204">
        <v>37</v>
      </c>
      <c r="M127" s="171">
        <v>89</v>
      </c>
      <c r="N127" s="172">
        <v>193</v>
      </c>
      <c r="O127" s="170">
        <v>18.3</v>
      </c>
      <c r="P127" s="130">
        <v>0</v>
      </c>
      <c r="Q127" s="208"/>
      <c r="R127" s="208"/>
      <c r="S127" s="208"/>
      <c r="T127" s="208"/>
      <c r="U127" s="208"/>
      <c r="V127" s="208"/>
      <c r="W127" s="208"/>
      <c r="X127" s="208"/>
      <c r="Y127" s="208"/>
      <c r="Z127" s="208"/>
      <c r="AA127">
        <v>1</v>
      </c>
      <c r="AB127">
        <v>1</v>
      </c>
      <c r="AC127">
        <v>65</v>
      </c>
      <c r="AD127">
        <v>9</v>
      </c>
      <c r="AE127">
        <v>0.27500000000000002</v>
      </c>
      <c r="AF127">
        <v>139</v>
      </c>
      <c r="AG127">
        <v>1</v>
      </c>
      <c r="AH127">
        <v>124</v>
      </c>
      <c r="AI127">
        <v>34</v>
      </c>
      <c r="AJ127">
        <v>11</v>
      </c>
      <c r="AK127">
        <v>2</v>
      </c>
      <c r="AL127">
        <v>40</v>
      </c>
      <c r="AM127">
        <v>59</v>
      </c>
      <c r="AN127">
        <v>174</v>
      </c>
      <c r="AO127">
        <v>11.4</v>
      </c>
      <c r="AP127" s="117">
        <v>0</v>
      </c>
      <c r="AQ127" s="113">
        <v>1</v>
      </c>
      <c r="AR127" s="118">
        <v>1</v>
      </c>
      <c r="AS127">
        <v>0</v>
      </c>
      <c r="AT127">
        <v>0.28297393979730345</v>
      </c>
      <c r="AU127" s="117">
        <v>0.28297393979730345</v>
      </c>
      <c r="AV127" s="118">
        <v>0.71702606020269655</v>
      </c>
      <c r="AW127" s="117">
        <v>-0.33264309287468719</v>
      </c>
      <c r="AX127" s="118">
        <v>100</v>
      </c>
      <c r="AY127">
        <v>0.39464944930636048</v>
      </c>
      <c r="CD127">
        <v>0.84166397309616314</v>
      </c>
      <c r="CE127">
        <v>0</v>
      </c>
      <c r="CF127">
        <v>1</v>
      </c>
      <c r="CG127">
        <v>51</v>
      </c>
      <c r="CH127">
        <v>72</v>
      </c>
      <c r="CI127">
        <v>5.555555555555558E-2</v>
      </c>
      <c r="CJ127">
        <v>0.25</v>
      </c>
      <c r="CK127">
        <v>0</v>
      </c>
    </row>
    <row r="128" spans="1:89" x14ac:dyDescent="0.3">
      <c r="A128" s="129">
        <v>1</v>
      </c>
      <c r="B128" s="131">
        <v>1</v>
      </c>
      <c r="C128" s="171">
        <v>53</v>
      </c>
      <c r="D128" s="130">
        <v>10</v>
      </c>
      <c r="E128" s="203">
        <v>1.2</v>
      </c>
      <c r="F128" s="130">
        <v>83</v>
      </c>
      <c r="G128" s="130">
        <v>2</v>
      </c>
      <c r="H128" s="130">
        <v>90</v>
      </c>
      <c r="I128" s="130">
        <v>33</v>
      </c>
      <c r="J128" s="130">
        <v>8</v>
      </c>
      <c r="K128" s="130">
        <v>2</v>
      </c>
      <c r="L128" s="204">
        <v>39</v>
      </c>
      <c r="M128" s="171">
        <v>109</v>
      </c>
      <c r="N128" s="172">
        <v>179</v>
      </c>
      <c r="O128" s="170">
        <v>8.6999999999999993</v>
      </c>
      <c r="P128" s="130">
        <v>1</v>
      </c>
      <c r="Q128" s="208"/>
      <c r="R128" s="208"/>
      <c r="S128" s="208"/>
      <c r="T128" s="208"/>
      <c r="U128" s="208"/>
      <c r="V128" s="208"/>
      <c r="W128" s="208"/>
      <c r="X128" s="208"/>
      <c r="Y128" s="208"/>
      <c r="Z128" s="208"/>
      <c r="AA128">
        <v>1</v>
      </c>
      <c r="AB128">
        <v>1</v>
      </c>
      <c r="AC128">
        <v>67</v>
      </c>
      <c r="AD128">
        <v>8</v>
      </c>
      <c r="AE128">
        <v>4.4999999999999998E-2</v>
      </c>
      <c r="AF128">
        <v>187</v>
      </c>
      <c r="AG128">
        <v>0</v>
      </c>
      <c r="AH128">
        <v>73</v>
      </c>
      <c r="AI128">
        <v>29</v>
      </c>
      <c r="AJ128">
        <v>13</v>
      </c>
      <c r="AK128">
        <v>1</v>
      </c>
      <c r="AL128">
        <v>41</v>
      </c>
      <c r="AM128">
        <v>45</v>
      </c>
      <c r="AN128">
        <v>192</v>
      </c>
      <c r="AO128">
        <v>16.2</v>
      </c>
      <c r="AP128" s="117">
        <v>1</v>
      </c>
      <c r="AQ128" s="113">
        <v>0</v>
      </c>
      <c r="AR128" s="118">
        <v>1</v>
      </c>
      <c r="AS128">
        <v>1</v>
      </c>
      <c r="AT128">
        <v>0.3737398384977717</v>
      </c>
      <c r="AU128" s="117">
        <v>0.3737398384977717</v>
      </c>
      <c r="AV128" s="118">
        <v>0.6262601615022283</v>
      </c>
      <c r="AW128" s="117">
        <v>-0.9841953426126685</v>
      </c>
      <c r="AX128" s="118">
        <v>0</v>
      </c>
      <c r="AY128">
        <v>1.6756580299800237</v>
      </c>
      <c r="CD128">
        <v>0.8449063552493048</v>
      </c>
      <c r="CE128">
        <v>0</v>
      </c>
      <c r="CF128">
        <v>1</v>
      </c>
      <c r="CG128">
        <v>51</v>
      </c>
      <c r="CH128">
        <v>73</v>
      </c>
      <c r="CI128">
        <v>5.555555555555558E-2</v>
      </c>
      <c r="CJ128">
        <v>0.23958333333333337</v>
      </c>
      <c r="CK128">
        <v>0</v>
      </c>
    </row>
    <row r="129" spans="1:89" x14ac:dyDescent="0.3">
      <c r="A129" s="129">
        <v>0</v>
      </c>
      <c r="B129" s="131">
        <v>0</v>
      </c>
      <c r="C129" s="171">
        <v>44</v>
      </c>
      <c r="D129" s="130">
        <v>14</v>
      </c>
      <c r="E129" s="203">
        <v>1.2270000000000001</v>
      </c>
      <c r="F129" s="130">
        <v>100</v>
      </c>
      <c r="G129" s="130">
        <v>5</v>
      </c>
      <c r="H129" s="130">
        <v>98</v>
      </c>
      <c r="I129" s="130">
        <v>37</v>
      </c>
      <c r="J129" s="130">
        <v>10</v>
      </c>
      <c r="K129" s="130">
        <v>4</v>
      </c>
      <c r="L129" s="204">
        <v>41</v>
      </c>
      <c r="M129" s="171">
        <v>20</v>
      </c>
      <c r="N129" s="172">
        <v>180</v>
      </c>
      <c r="O129" s="170">
        <v>9.1</v>
      </c>
      <c r="P129" s="130">
        <v>1</v>
      </c>
      <c r="Q129" s="208"/>
      <c r="R129" s="208"/>
      <c r="S129" s="208"/>
      <c r="T129" s="208"/>
      <c r="U129" s="208"/>
      <c r="V129" s="208"/>
      <c r="W129" s="208"/>
      <c r="X129" s="208"/>
      <c r="Y129" s="208"/>
      <c r="Z129" s="208"/>
      <c r="AA129">
        <v>1</v>
      </c>
      <c r="AB129">
        <v>1</v>
      </c>
      <c r="AC129">
        <v>67</v>
      </c>
      <c r="AD129">
        <v>9</v>
      </c>
      <c r="AE129">
        <v>0.05</v>
      </c>
      <c r="AF129">
        <v>228</v>
      </c>
      <c r="AG129">
        <v>4</v>
      </c>
      <c r="AH129">
        <v>86</v>
      </c>
      <c r="AI129">
        <v>31</v>
      </c>
      <c r="AJ129">
        <v>13</v>
      </c>
      <c r="AK129">
        <v>1</v>
      </c>
      <c r="AL129">
        <v>38</v>
      </c>
      <c r="AM129">
        <v>70</v>
      </c>
      <c r="AN129">
        <v>181</v>
      </c>
      <c r="AO129">
        <v>15.7</v>
      </c>
      <c r="AP129" s="117">
        <v>0</v>
      </c>
      <c r="AQ129" s="113">
        <v>1</v>
      </c>
      <c r="AR129" s="118">
        <v>1</v>
      </c>
      <c r="AS129">
        <v>0</v>
      </c>
      <c r="AT129">
        <v>0.74758057683036849</v>
      </c>
      <c r="AU129" s="117">
        <v>0.74758057683036849</v>
      </c>
      <c r="AV129" s="118">
        <v>0.25241942316963151</v>
      </c>
      <c r="AW129" s="117">
        <v>-1.3766631973549945</v>
      </c>
      <c r="AX129" s="118">
        <v>0</v>
      </c>
      <c r="AY129">
        <v>2.9616602694158667</v>
      </c>
      <c r="CD129">
        <v>0.845782211498877</v>
      </c>
      <c r="CE129">
        <v>0</v>
      </c>
      <c r="CF129">
        <v>1</v>
      </c>
      <c r="CG129">
        <v>51</v>
      </c>
      <c r="CH129">
        <v>74</v>
      </c>
      <c r="CI129">
        <v>5.555555555555558E-2</v>
      </c>
      <c r="CJ129">
        <v>0.22916666666666663</v>
      </c>
      <c r="CK129">
        <v>0</v>
      </c>
    </row>
    <row r="130" spans="1:89" x14ac:dyDescent="0.3">
      <c r="A130" s="129">
        <v>0</v>
      </c>
      <c r="B130" s="131">
        <v>0</v>
      </c>
      <c r="C130" s="171">
        <v>46</v>
      </c>
      <c r="D130" s="130">
        <v>7</v>
      </c>
      <c r="E130" s="203">
        <v>1.9630000000000001</v>
      </c>
      <c r="F130" s="130">
        <v>113</v>
      </c>
      <c r="G130" s="130">
        <v>4</v>
      </c>
      <c r="H130" s="130">
        <v>85</v>
      </c>
      <c r="I130" s="130">
        <v>28</v>
      </c>
      <c r="J130" s="130">
        <v>10</v>
      </c>
      <c r="K130" s="130">
        <v>1</v>
      </c>
      <c r="L130" s="204">
        <v>39</v>
      </c>
      <c r="M130" s="171">
        <v>22</v>
      </c>
      <c r="N130" s="172">
        <v>181</v>
      </c>
      <c r="O130" s="170">
        <v>9.6999999999999993</v>
      </c>
      <c r="P130" s="130">
        <v>1</v>
      </c>
      <c r="Q130" s="208"/>
      <c r="R130" s="208"/>
      <c r="S130" s="208"/>
      <c r="T130" s="208"/>
      <c r="U130" s="208"/>
      <c r="V130" s="208"/>
      <c r="W130" s="208"/>
      <c r="X130" s="208"/>
      <c r="Y130" s="208"/>
      <c r="Z130" s="208"/>
      <c r="AA130">
        <v>1</v>
      </c>
      <c r="AB130">
        <v>1</v>
      </c>
      <c r="AC130">
        <v>67</v>
      </c>
      <c r="AD130">
        <v>9</v>
      </c>
      <c r="AE130">
        <v>0.63700000000000001</v>
      </c>
      <c r="AF130">
        <v>188</v>
      </c>
      <c r="AG130">
        <v>4</v>
      </c>
      <c r="AH130">
        <v>76</v>
      </c>
      <c r="AI130">
        <v>30</v>
      </c>
      <c r="AJ130">
        <v>12</v>
      </c>
      <c r="AK130">
        <v>1</v>
      </c>
      <c r="AL130">
        <v>37</v>
      </c>
      <c r="AM130">
        <v>49</v>
      </c>
      <c r="AN130">
        <v>190</v>
      </c>
      <c r="AO130">
        <v>16.2</v>
      </c>
      <c r="AP130" s="117">
        <v>0</v>
      </c>
      <c r="AQ130" s="113">
        <v>1</v>
      </c>
      <c r="AR130" s="118">
        <v>1</v>
      </c>
      <c r="AS130">
        <v>0</v>
      </c>
      <c r="AT130">
        <v>0.78109708897420926</v>
      </c>
      <c r="AU130" s="117">
        <v>0.78109708897420926</v>
      </c>
      <c r="AV130" s="118">
        <v>0.21890291102579074</v>
      </c>
      <c r="AW130" s="117">
        <v>-1.519126976114193</v>
      </c>
      <c r="AX130" s="118">
        <v>0</v>
      </c>
      <c r="AY130">
        <v>3.5682352752366175</v>
      </c>
      <c r="CD130">
        <v>0.84894558735583647</v>
      </c>
      <c r="CE130">
        <v>0</v>
      </c>
      <c r="CF130">
        <v>1</v>
      </c>
      <c r="CG130">
        <v>51</v>
      </c>
      <c r="CH130">
        <v>75</v>
      </c>
      <c r="CI130">
        <v>5.555555555555558E-2</v>
      </c>
      <c r="CJ130">
        <v>0.21875</v>
      </c>
      <c r="CK130">
        <v>0</v>
      </c>
    </row>
    <row r="131" spans="1:89" x14ac:dyDescent="0.3">
      <c r="A131" s="129">
        <v>0</v>
      </c>
      <c r="B131" s="131">
        <v>0</v>
      </c>
      <c r="C131" s="171">
        <v>58</v>
      </c>
      <c r="D131" s="130">
        <v>17</v>
      </c>
      <c r="E131" s="203">
        <v>0.496</v>
      </c>
      <c r="F131" s="130">
        <v>100</v>
      </c>
      <c r="G131" s="130">
        <v>2</v>
      </c>
      <c r="H131" s="130">
        <v>136</v>
      </c>
      <c r="I131" s="130">
        <v>42</v>
      </c>
      <c r="J131" s="130">
        <v>5</v>
      </c>
      <c r="K131" s="130">
        <v>3</v>
      </c>
      <c r="L131" s="204">
        <v>43</v>
      </c>
      <c r="M131" s="171">
        <v>39</v>
      </c>
      <c r="N131" s="172">
        <v>165</v>
      </c>
      <c r="O131" s="170">
        <v>6.6</v>
      </c>
      <c r="P131" s="130">
        <v>0</v>
      </c>
      <c r="Q131" s="208"/>
      <c r="R131" s="208"/>
      <c r="S131" s="208"/>
      <c r="T131" s="208"/>
      <c r="U131" s="208"/>
      <c r="V131" s="208"/>
      <c r="W131" s="208"/>
      <c r="X131" s="208"/>
      <c r="Y131" s="208"/>
      <c r="Z131" s="208"/>
      <c r="AA131">
        <v>1</v>
      </c>
      <c r="AB131">
        <v>1</v>
      </c>
      <c r="AC131">
        <v>68</v>
      </c>
      <c r="AD131">
        <v>4</v>
      </c>
      <c r="AE131">
        <v>2.3519999999999999</v>
      </c>
      <c r="AF131">
        <v>209</v>
      </c>
      <c r="AG131">
        <v>0</v>
      </c>
      <c r="AH131">
        <v>85</v>
      </c>
      <c r="AI131">
        <v>30</v>
      </c>
      <c r="AJ131">
        <v>12</v>
      </c>
      <c r="AK131">
        <v>2</v>
      </c>
      <c r="AL131">
        <v>50</v>
      </c>
      <c r="AM131">
        <v>51</v>
      </c>
      <c r="AN131">
        <v>189</v>
      </c>
      <c r="AO131">
        <v>16.7</v>
      </c>
      <c r="AP131" s="117">
        <v>1</v>
      </c>
      <c r="AQ131" s="113">
        <v>0</v>
      </c>
      <c r="AR131" s="118">
        <v>1</v>
      </c>
      <c r="AS131">
        <v>1</v>
      </c>
      <c r="AT131">
        <v>0.66954513720537057</v>
      </c>
      <c r="AU131" s="117">
        <v>0.66954513720537057</v>
      </c>
      <c r="AV131" s="118">
        <v>0.33045486279462943</v>
      </c>
      <c r="AW131" s="117">
        <v>-0.40115669684735483</v>
      </c>
      <c r="AX131" s="118">
        <v>100</v>
      </c>
      <c r="AY131">
        <v>0.49355128494237505</v>
      </c>
      <c r="CD131">
        <v>0.85974146002611218</v>
      </c>
      <c r="CE131">
        <v>0</v>
      </c>
      <c r="CF131">
        <v>1</v>
      </c>
      <c r="CG131">
        <v>51</v>
      </c>
      <c r="CH131">
        <v>76</v>
      </c>
      <c r="CI131">
        <v>5.555555555555558E-2</v>
      </c>
      <c r="CJ131">
        <v>0.20833333333333337</v>
      </c>
      <c r="CK131">
        <v>0</v>
      </c>
    </row>
    <row r="132" spans="1:89" x14ac:dyDescent="0.3">
      <c r="A132" s="129">
        <v>0</v>
      </c>
      <c r="B132" s="131">
        <v>1</v>
      </c>
      <c r="C132" s="171">
        <v>62</v>
      </c>
      <c r="D132" s="130">
        <v>23</v>
      </c>
      <c r="E132" s="203">
        <v>0.42399999999999999</v>
      </c>
      <c r="F132" s="130">
        <v>123</v>
      </c>
      <c r="G132" s="130">
        <v>2</v>
      </c>
      <c r="H132" s="130">
        <v>75</v>
      </c>
      <c r="I132" s="130">
        <v>49</v>
      </c>
      <c r="J132" s="130">
        <v>12</v>
      </c>
      <c r="K132" s="130">
        <v>3</v>
      </c>
      <c r="L132" s="204">
        <v>48</v>
      </c>
      <c r="M132" s="171">
        <v>43</v>
      </c>
      <c r="N132" s="172">
        <v>162</v>
      </c>
      <c r="O132" s="170">
        <v>9.1</v>
      </c>
      <c r="P132" s="130">
        <v>0</v>
      </c>
      <c r="Q132" s="208"/>
      <c r="R132" s="208"/>
      <c r="S132" s="208"/>
      <c r="T132" s="208"/>
      <c r="U132" s="208"/>
      <c r="V132" s="208"/>
      <c r="W132" s="208"/>
      <c r="X132" s="208"/>
      <c r="Y132" s="208"/>
      <c r="Z132" s="208"/>
      <c r="AA132">
        <v>1</v>
      </c>
      <c r="AB132">
        <v>1</v>
      </c>
      <c r="AC132">
        <v>70</v>
      </c>
      <c r="AD132">
        <v>5</v>
      </c>
      <c r="AE132">
        <v>0.29099999999999998</v>
      </c>
      <c r="AF132">
        <v>182</v>
      </c>
      <c r="AG132">
        <v>3</v>
      </c>
      <c r="AH132">
        <v>132</v>
      </c>
      <c r="AI132">
        <v>31</v>
      </c>
      <c r="AJ132">
        <v>6</v>
      </c>
      <c r="AK132">
        <v>2</v>
      </c>
      <c r="AL132">
        <v>35</v>
      </c>
      <c r="AM132">
        <v>74</v>
      </c>
      <c r="AN132">
        <v>173</v>
      </c>
      <c r="AO132">
        <v>14</v>
      </c>
      <c r="AP132" s="117">
        <v>1</v>
      </c>
      <c r="AQ132" s="113">
        <v>0</v>
      </c>
      <c r="AR132" s="118">
        <v>1</v>
      </c>
      <c r="AS132">
        <v>1</v>
      </c>
      <c r="AT132">
        <v>0.36826831943461852</v>
      </c>
      <c r="AU132" s="117">
        <v>0.36826831943461852</v>
      </c>
      <c r="AV132" s="118">
        <v>0.63173168056538143</v>
      </c>
      <c r="AW132" s="117">
        <v>-0.99894347760012348</v>
      </c>
      <c r="AX132" s="118">
        <v>0</v>
      </c>
      <c r="AY132">
        <v>1.7154114194108341</v>
      </c>
      <c r="CD132">
        <v>0.87069134596894948</v>
      </c>
      <c r="CE132">
        <v>0</v>
      </c>
      <c r="CF132">
        <v>1</v>
      </c>
      <c r="CG132">
        <v>51</v>
      </c>
      <c r="CH132">
        <v>77</v>
      </c>
      <c r="CI132">
        <v>5.555555555555558E-2</v>
      </c>
      <c r="CJ132">
        <v>0.19791666666666663</v>
      </c>
      <c r="CK132">
        <v>0</v>
      </c>
    </row>
    <row r="133" spans="1:89" x14ac:dyDescent="0.3">
      <c r="A133" s="129">
        <v>1</v>
      </c>
      <c r="B133" s="131">
        <v>0</v>
      </c>
      <c r="C133" s="171">
        <v>62</v>
      </c>
      <c r="D133" s="130">
        <v>11</v>
      </c>
      <c r="E133" s="203">
        <v>1.1519999999999999</v>
      </c>
      <c r="F133" s="130">
        <v>106</v>
      </c>
      <c r="G133" s="130">
        <v>2</v>
      </c>
      <c r="H133" s="130">
        <v>96</v>
      </c>
      <c r="I133" s="130">
        <v>42</v>
      </c>
      <c r="J133" s="130">
        <v>8</v>
      </c>
      <c r="K133" s="130">
        <v>3</v>
      </c>
      <c r="L133" s="204">
        <v>42</v>
      </c>
      <c r="M133" s="171">
        <v>49</v>
      </c>
      <c r="N133" s="172">
        <v>178</v>
      </c>
      <c r="O133" s="170">
        <v>9.6999999999999993</v>
      </c>
      <c r="P133" s="130">
        <v>1</v>
      </c>
      <c r="Q133" s="208"/>
      <c r="R133" s="208"/>
      <c r="S133" s="208"/>
      <c r="T133" s="208"/>
      <c r="U133" s="208"/>
      <c r="V133" s="208"/>
      <c r="W133" s="208"/>
      <c r="X133" s="208"/>
      <c r="Y133" s="208"/>
      <c r="Z133" s="208"/>
      <c r="AA133">
        <v>1</v>
      </c>
      <c r="AB133">
        <v>1</v>
      </c>
      <c r="AC133">
        <v>70</v>
      </c>
      <c r="AD133">
        <v>6</v>
      </c>
      <c r="AE133">
        <v>0.82799999999999996</v>
      </c>
      <c r="AF133">
        <v>213</v>
      </c>
      <c r="AG133">
        <v>3</v>
      </c>
      <c r="AH133">
        <v>105</v>
      </c>
      <c r="AI133">
        <v>37</v>
      </c>
      <c r="AJ133">
        <v>15</v>
      </c>
      <c r="AK133">
        <v>2</v>
      </c>
      <c r="AL133">
        <v>37</v>
      </c>
      <c r="AM133">
        <v>75</v>
      </c>
      <c r="AN133">
        <v>176</v>
      </c>
      <c r="AO133">
        <v>14.8</v>
      </c>
      <c r="AP133" s="117">
        <v>1</v>
      </c>
      <c r="AQ133" s="113">
        <v>0</v>
      </c>
      <c r="AR133" s="118">
        <v>1</v>
      </c>
      <c r="AS133">
        <v>1</v>
      </c>
      <c r="AT133">
        <v>0.66309606186872838</v>
      </c>
      <c r="AU133" s="117">
        <v>0.66309606186872838</v>
      </c>
      <c r="AV133" s="118">
        <v>0.33690393813127162</v>
      </c>
      <c r="AW133" s="117">
        <v>-0.41083540959534992</v>
      </c>
      <c r="AX133" s="118">
        <v>100</v>
      </c>
      <c r="AY133">
        <v>0.50807712110642533</v>
      </c>
      <c r="CD133">
        <v>0.88106834125229805</v>
      </c>
      <c r="CE133">
        <v>0</v>
      </c>
      <c r="CF133">
        <v>1</v>
      </c>
      <c r="CG133">
        <v>51</v>
      </c>
      <c r="CH133">
        <v>78</v>
      </c>
      <c r="CI133">
        <v>5.555555555555558E-2</v>
      </c>
      <c r="CJ133">
        <v>0.1875</v>
      </c>
      <c r="CK133">
        <v>0</v>
      </c>
    </row>
    <row r="134" spans="1:89" x14ac:dyDescent="0.3">
      <c r="A134" s="129">
        <v>0</v>
      </c>
      <c r="B134" s="131">
        <v>0</v>
      </c>
      <c r="C134" s="171">
        <v>46</v>
      </c>
      <c r="D134" s="130">
        <v>17</v>
      </c>
      <c r="E134" s="203">
        <v>1.4810000000000001</v>
      </c>
      <c r="F134" s="130">
        <v>126</v>
      </c>
      <c r="G134" s="130">
        <v>3</v>
      </c>
      <c r="H134" s="130">
        <v>97</v>
      </c>
      <c r="I134" s="130">
        <v>40</v>
      </c>
      <c r="J134" s="130">
        <v>1</v>
      </c>
      <c r="K134" s="130">
        <v>6</v>
      </c>
      <c r="L134" s="204">
        <v>47</v>
      </c>
      <c r="M134" s="171">
        <v>24</v>
      </c>
      <c r="N134" s="172">
        <v>165</v>
      </c>
      <c r="O134" s="170">
        <v>7.8</v>
      </c>
      <c r="P134" s="130">
        <v>0</v>
      </c>
      <c r="Q134" s="208"/>
      <c r="R134" s="208"/>
      <c r="S134" s="208"/>
      <c r="T134" s="208"/>
      <c r="U134" s="208"/>
      <c r="V134" s="208"/>
      <c r="W134" s="208"/>
      <c r="X134" s="208"/>
      <c r="Y134" s="208"/>
      <c r="Z134" s="208"/>
      <c r="AA134">
        <v>1</v>
      </c>
      <c r="AB134">
        <v>1</v>
      </c>
      <c r="AC134">
        <v>71</v>
      </c>
      <c r="AD134">
        <v>5</v>
      </c>
      <c r="AE134">
        <v>1.28</v>
      </c>
      <c r="AF134">
        <v>141</v>
      </c>
      <c r="AG134">
        <v>2</v>
      </c>
      <c r="AH134">
        <v>96</v>
      </c>
      <c r="AI134">
        <v>28</v>
      </c>
      <c r="AJ134">
        <v>9</v>
      </c>
      <c r="AK134">
        <v>1</v>
      </c>
      <c r="AL134">
        <v>37</v>
      </c>
      <c r="AM134">
        <v>54</v>
      </c>
      <c r="AN134">
        <v>186</v>
      </c>
      <c r="AO134">
        <v>13.4</v>
      </c>
      <c r="AP134" s="117">
        <v>0</v>
      </c>
      <c r="AQ134" s="113">
        <v>1</v>
      </c>
      <c r="AR134" s="118">
        <v>1</v>
      </c>
      <c r="AS134">
        <v>0</v>
      </c>
      <c r="AT134">
        <v>0.72225533333237069</v>
      </c>
      <c r="AU134" s="117">
        <v>0.72225533333237069</v>
      </c>
      <c r="AV134" s="118">
        <v>0.27774466666762931</v>
      </c>
      <c r="AW134" s="117">
        <v>-1.2810530525634829</v>
      </c>
      <c r="AX134" s="118">
        <v>0</v>
      </c>
      <c r="AY134">
        <v>2.6004291711447229</v>
      </c>
      <c r="CD134">
        <v>0.88338198624635766</v>
      </c>
      <c r="CE134">
        <v>0</v>
      </c>
      <c r="CF134">
        <v>1</v>
      </c>
      <c r="CG134">
        <v>51</v>
      </c>
      <c r="CH134">
        <v>79</v>
      </c>
      <c r="CI134">
        <v>5.555555555555558E-2</v>
      </c>
      <c r="CJ134">
        <v>0.17708333333333337</v>
      </c>
      <c r="CK134">
        <v>0</v>
      </c>
    </row>
    <row r="135" spans="1:89" x14ac:dyDescent="0.3">
      <c r="A135" s="129">
        <v>1</v>
      </c>
      <c r="B135" s="131">
        <v>0</v>
      </c>
      <c r="C135" s="171">
        <v>66</v>
      </c>
      <c r="D135" s="130">
        <v>7</v>
      </c>
      <c r="E135" s="203">
        <v>2.2850000000000001</v>
      </c>
      <c r="F135" s="130">
        <v>200</v>
      </c>
      <c r="G135" s="130">
        <v>3</v>
      </c>
      <c r="H135" s="130">
        <v>124</v>
      </c>
      <c r="I135" s="130">
        <v>32</v>
      </c>
      <c r="J135" s="130">
        <v>9</v>
      </c>
      <c r="K135" s="130">
        <v>2</v>
      </c>
      <c r="L135" s="204">
        <v>32</v>
      </c>
      <c r="M135" s="171">
        <v>62</v>
      </c>
      <c r="N135" s="172">
        <v>177</v>
      </c>
      <c r="O135" s="170">
        <v>13.9</v>
      </c>
      <c r="P135" s="130">
        <v>1</v>
      </c>
      <c r="Q135" s="208"/>
      <c r="R135" s="208"/>
      <c r="S135" s="208"/>
      <c r="T135" s="208"/>
      <c r="U135" s="208"/>
      <c r="V135" s="208"/>
      <c r="W135" s="208"/>
      <c r="X135" s="208"/>
      <c r="Y135" s="208"/>
      <c r="Z135" s="208"/>
      <c r="AA135">
        <v>1</v>
      </c>
      <c r="AB135">
        <v>1</v>
      </c>
      <c r="AC135">
        <v>71</v>
      </c>
      <c r="AD135">
        <v>13</v>
      </c>
      <c r="AE135">
        <v>0.121</v>
      </c>
      <c r="AF135">
        <v>116</v>
      </c>
      <c r="AG135">
        <v>0</v>
      </c>
      <c r="AH135">
        <v>82</v>
      </c>
      <c r="AI135">
        <v>34</v>
      </c>
      <c r="AJ135">
        <v>8</v>
      </c>
      <c r="AK135">
        <v>2</v>
      </c>
      <c r="AL135">
        <v>47</v>
      </c>
      <c r="AM135">
        <v>51</v>
      </c>
      <c r="AN135">
        <v>193</v>
      </c>
      <c r="AO135">
        <v>12.2</v>
      </c>
      <c r="AP135" s="117">
        <v>0</v>
      </c>
      <c r="AQ135" s="113">
        <v>1</v>
      </c>
      <c r="AR135" s="118">
        <v>1</v>
      </c>
      <c r="AS135">
        <v>0</v>
      </c>
      <c r="AT135">
        <v>0.27645536017369493</v>
      </c>
      <c r="AU135" s="117">
        <v>0.27645536017369493</v>
      </c>
      <c r="AV135" s="118">
        <v>0.72354463982630501</v>
      </c>
      <c r="AW135" s="117">
        <v>-0.32359303498492215</v>
      </c>
      <c r="AX135" s="118">
        <v>100</v>
      </c>
      <c r="AY135">
        <v>0.3820847325191451</v>
      </c>
      <c r="CD135">
        <v>0.89075709975720374</v>
      </c>
      <c r="CE135">
        <v>0</v>
      </c>
      <c r="CF135">
        <v>1</v>
      </c>
      <c r="CG135">
        <v>51</v>
      </c>
      <c r="CH135">
        <v>80</v>
      </c>
      <c r="CI135">
        <v>5.555555555555558E-2</v>
      </c>
      <c r="CJ135">
        <v>0.16666666666666663</v>
      </c>
      <c r="CK135">
        <v>0</v>
      </c>
    </row>
    <row r="136" spans="1:89" x14ac:dyDescent="0.3">
      <c r="A136" s="129">
        <v>0</v>
      </c>
      <c r="B136" s="131">
        <v>0</v>
      </c>
      <c r="C136" s="171">
        <v>56</v>
      </c>
      <c r="D136" s="130">
        <v>11</v>
      </c>
      <c r="E136" s="203">
        <v>0.29199999999999998</v>
      </c>
      <c r="F136" s="130">
        <v>47</v>
      </c>
      <c r="G136" s="130">
        <v>3</v>
      </c>
      <c r="H136" s="130">
        <v>111</v>
      </c>
      <c r="I136" s="130">
        <v>34</v>
      </c>
      <c r="J136" s="130">
        <v>9</v>
      </c>
      <c r="K136" s="130">
        <v>2</v>
      </c>
      <c r="L136" s="204">
        <v>38</v>
      </c>
      <c r="M136" s="171">
        <v>30</v>
      </c>
      <c r="N136" s="172">
        <v>186</v>
      </c>
      <c r="O136" s="170">
        <v>10.3</v>
      </c>
      <c r="P136" s="130">
        <v>1</v>
      </c>
      <c r="Q136" s="208"/>
      <c r="R136" s="208"/>
      <c r="S136" s="208"/>
      <c r="T136" s="208"/>
      <c r="U136" s="208"/>
      <c r="V136" s="208"/>
      <c r="W136" s="208"/>
      <c r="X136" s="208"/>
      <c r="Y136" s="208"/>
      <c r="Z136" s="208"/>
      <c r="AA136">
        <v>1</v>
      </c>
      <c r="AB136">
        <v>1</v>
      </c>
      <c r="AC136">
        <v>73</v>
      </c>
      <c r="AD136">
        <v>15</v>
      </c>
      <c r="AE136">
        <v>1.8360000000000001</v>
      </c>
      <c r="AF136">
        <v>169</v>
      </c>
      <c r="AG136">
        <v>0</v>
      </c>
      <c r="AH136">
        <v>85</v>
      </c>
      <c r="AI136">
        <v>36</v>
      </c>
      <c r="AJ136">
        <v>7</v>
      </c>
      <c r="AK136">
        <v>2</v>
      </c>
      <c r="AL136">
        <v>42</v>
      </c>
      <c r="AM136">
        <v>83</v>
      </c>
      <c r="AN136">
        <v>187</v>
      </c>
      <c r="AO136">
        <v>13.2</v>
      </c>
      <c r="AP136" s="117">
        <v>0</v>
      </c>
      <c r="AQ136" s="113">
        <v>1</v>
      </c>
      <c r="AR136" s="118">
        <v>1</v>
      </c>
      <c r="AS136">
        <v>0</v>
      </c>
      <c r="AT136">
        <v>0.67965530286128528</v>
      </c>
      <c r="AU136" s="117">
        <v>0.67965530286128528</v>
      </c>
      <c r="AV136" s="118">
        <v>0.32034469713871472</v>
      </c>
      <c r="AW136" s="117">
        <v>-1.1383576843704193</v>
      </c>
      <c r="AX136" s="118">
        <v>0</v>
      </c>
      <c r="AY136">
        <v>2.1216374390832602</v>
      </c>
      <c r="CD136">
        <v>0.89507924712070575</v>
      </c>
      <c r="CE136">
        <v>0</v>
      </c>
      <c r="CF136">
        <v>1</v>
      </c>
      <c r="CG136">
        <v>51</v>
      </c>
      <c r="CH136">
        <v>81</v>
      </c>
      <c r="CI136">
        <v>5.555555555555558E-2</v>
      </c>
      <c r="CJ136">
        <v>0.15625</v>
      </c>
      <c r="CK136">
        <v>0</v>
      </c>
    </row>
    <row r="137" spans="1:89" x14ac:dyDescent="0.3">
      <c r="A137" s="129">
        <v>1</v>
      </c>
      <c r="B137" s="131">
        <v>1</v>
      </c>
      <c r="C137" s="171">
        <v>82</v>
      </c>
      <c r="D137" s="130">
        <v>15</v>
      </c>
      <c r="E137" s="203">
        <v>0.88800000000000001</v>
      </c>
      <c r="F137" s="130">
        <v>202</v>
      </c>
      <c r="G137" s="130">
        <v>5</v>
      </c>
      <c r="H137" s="130">
        <v>147</v>
      </c>
      <c r="I137" s="130">
        <v>40</v>
      </c>
      <c r="J137" s="130">
        <v>7</v>
      </c>
      <c r="K137" s="130">
        <v>3</v>
      </c>
      <c r="L137" s="204">
        <v>42</v>
      </c>
      <c r="M137" s="171">
        <v>61</v>
      </c>
      <c r="N137" s="172">
        <v>163</v>
      </c>
      <c r="O137" s="170">
        <v>11.7</v>
      </c>
      <c r="P137" s="130">
        <v>1</v>
      </c>
      <c r="Q137" s="208"/>
      <c r="R137" s="208"/>
      <c r="S137" s="208"/>
      <c r="T137" s="208"/>
      <c r="U137" s="208"/>
      <c r="V137" s="208"/>
      <c r="W137" s="208"/>
      <c r="X137" s="208"/>
      <c r="Y137" s="208"/>
      <c r="Z137" s="208"/>
      <c r="AA137">
        <v>1</v>
      </c>
      <c r="AB137">
        <v>1</v>
      </c>
      <c r="AC137">
        <v>74</v>
      </c>
      <c r="AD137">
        <v>7</v>
      </c>
      <c r="AE137">
        <v>0.248</v>
      </c>
      <c r="AF137">
        <v>301</v>
      </c>
      <c r="AG137">
        <v>1</v>
      </c>
      <c r="AH137">
        <v>96</v>
      </c>
      <c r="AI137">
        <v>39</v>
      </c>
      <c r="AJ137">
        <v>21</v>
      </c>
      <c r="AK137">
        <v>5</v>
      </c>
      <c r="AL137">
        <v>40</v>
      </c>
      <c r="AM137">
        <v>86</v>
      </c>
      <c r="AN137">
        <v>187</v>
      </c>
      <c r="AO137">
        <v>19.3</v>
      </c>
      <c r="AP137" s="117">
        <v>1</v>
      </c>
      <c r="AQ137" s="113">
        <v>0</v>
      </c>
      <c r="AR137" s="118">
        <v>1</v>
      </c>
      <c r="AS137">
        <v>1</v>
      </c>
      <c r="AT137">
        <v>0.60446281679924052</v>
      </c>
      <c r="AU137" s="117">
        <v>0.60446281679924052</v>
      </c>
      <c r="AV137" s="118">
        <v>0.39553718320075948</v>
      </c>
      <c r="AW137" s="117">
        <v>-0.50341512149038015</v>
      </c>
      <c r="AX137" s="118">
        <v>100</v>
      </c>
      <c r="AY137">
        <v>0.6543614796609214</v>
      </c>
      <c r="CD137">
        <v>0.8970962639279364</v>
      </c>
      <c r="CE137">
        <v>0</v>
      </c>
      <c r="CF137">
        <v>1</v>
      </c>
      <c r="CG137">
        <v>51</v>
      </c>
      <c r="CH137">
        <v>82</v>
      </c>
      <c r="CI137">
        <v>5.555555555555558E-2</v>
      </c>
      <c r="CJ137">
        <v>0.14583333333333337</v>
      </c>
      <c r="CK137">
        <v>0</v>
      </c>
    </row>
    <row r="138" spans="1:89" x14ac:dyDescent="0.3">
      <c r="A138" s="129">
        <v>0</v>
      </c>
      <c r="B138" s="131">
        <v>1</v>
      </c>
      <c r="C138" s="171">
        <v>44</v>
      </c>
      <c r="D138" s="130">
        <v>12</v>
      </c>
      <c r="E138" s="203">
        <v>2.3239999999999998</v>
      </c>
      <c r="F138" s="130">
        <v>97</v>
      </c>
      <c r="G138" s="130">
        <v>2</v>
      </c>
      <c r="H138" s="130">
        <v>101</v>
      </c>
      <c r="I138" s="130">
        <v>49</v>
      </c>
      <c r="J138" s="130">
        <v>19</v>
      </c>
      <c r="K138" s="130">
        <v>3</v>
      </c>
      <c r="L138" s="204">
        <v>32</v>
      </c>
      <c r="M138" s="171">
        <v>21</v>
      </c>
      <c r="N138" s="172">
        <v>179</v>
      </c>
      <c r="O138" s="170">
        <v>9.4</v>
      </c>
      <c r="P138" s="130">
        <v>1</v>
      </c>
      <c r="Q138" s="208"/>
      <c r="R138" s="208"/>
      <c r="S138" s="208"/>
      <c r="T138" s="208"/>
      <c r="U138" s="208"/>
      <c r="V138" s="208"/>
      <c r="W138" s="208"/>
      <c r="X138" s="208"/>
      <c r="Y138" s="208"/>
      <c r="Z138" s="208"/>
      <c r="AA138">
        <v>1</v>
      </c>
      <c r="AB138">
        <v>1</v>
      </c>
      <c r="AC138">
        <v>75</v>
      </c>
      <c r="AD138">
        <v>5</v>
      </c>
      <c r="AE138">
        <v>0.61199999999999999</v>
      </c>
      <c r="AF138">
        <v>156</v>
      </c>
      <c r="AG138">
        <v>5</v>
      </c>
      <c r="AH138">
        <v>129</v>
      </c>
      <c r="AI138">
        <v>42</v>
      </c>
      <c r="AJ138">
        <v>15</v>
      </c>
      <c r="AK138">
        <v>4</v>
      </c>
      <c r="AL138">
        <v>36</v>
      </c>
      <c r="AM138">
        <v>55</v>
      </c>
      <c r="AN138">
        <v>193</v>
      </c>
      <c r="AO138">
        <v>14.4</v>
      </c>
      <c r="AP138" s="117">
        <v>0</v>
      </c>
      <c r="AQ138" s="113">
        <v>1</v>
      </c>
      <c r="AR138" s="118">
        <v>1</v>
      </c>
      <c r="AS138">
        <v>0</v>
      </c>
      <c r="AT138">
        <v>0.78380799284533464</v>
      </c>
      <c r="AU138" s="117">
        <v>0.78380799284533464</v>
      </c>
      <c r="AV138" s="118">
        <v>0.21619200715466536</v>
      </c>
      <c r="AW138" s="117">
        <v>-1.5315883441428235</v>
      </c>
      <c r="AX138" s="118">
        <v>0</v>
      </c>
      <c r="AY138">
        <v>3.6255179049454531</v>
      </c>
      <c r="CD138">
        <v>0.8986747548086268</v>
      </c>
      <c r="CE138">
        <v>0</v>
      </c>
      <c r="CF138">
        <v>1</v>
      </c>
      <c r="CG138">
        <v>51</v>
      </c>
      <c r="CH138">
        <v>83</v>
      </c>
      <c r="CI138">
        <v>5.555555555555558E-2</v>
      </c>
      <c r="CJ138">
        <v>0.13541666666666663</v>
      </c>
      <c r="CK138">
        <v>0</v>
      </c>
    </row>
    <row r="139" spans="1:89" x14ac:dyDescent="0.3">
      <c r="A139" s="129">
        <v>0</v>
      </c>
      <c r="B139" s="131">
        <v>0</v>
      </c>
      <c r="C139" s="171">
        <v>44</v>
      </c>
      <c r="D139" s="130">
        <v>10</v>
      </c>
      <c r="E139" s="203">
        <v>0.19600000000000001</v>
      </c>
      <c r="F139" s="130">
        <v>49</v>
      </c>
      <c r="G139" s="130">
        <v>3</v>
      </c>
      <c r="H139" s="130">
        <v>111</v>
      </c>
      <c r="I139" s="130">
        <v>33</v>
      </c>
      <c r="J139" s="130">
        <v>12</v>
      </c>
      <c r="K139" s="130">
        <v>2</v>
      </c>
      <c r="L139" s="204">
        <v>40</v>
      </c>
      <c r="M139" s="171">
        <v>15</v>
      </c>
      <c r="N139" s="172">
        <v>189</v>
      </c>
      <c r="O139" s="170">
        <v>9.5</v>
      </c>
      <c r="P139" s="130">
        <v>1</v>
      </c>
      <c r="Q139" s="208"/>
      <c r="R139" s="208"/>
      <c r="S139" s="208"/>
      <c r="T139" s="208"/>
      <c r="U139" s="208"/>
      <c r="V139" s="208"/>
      <c r="W139" s="208"/>
      <c r="X139" s="208"/>
      <c r="Y139" s="208"/>
      <c r="Z139" s="208"/>
      <c r="AA139">
        <v>1</v>
      </c>
      <c r="AB139">
        <v>1</v>
      </c>
      <c r="AC139">
        <v>75</v>
      </c>
      <c r="AD139">
        <v>7</v>
      </c>
      <c r="AE139">
        <v>0.995</v>
      </c>
      <c r="AF139">
        <v>185</v>
      </c>
      <c r="AG139">
        <v>2</v>
      </c>
      <c r="AH139">
        <v>99</v>
      </c>
      <c r="AI139">
        <v>30</v>
      </c>
      <c r="AJ139">
        <v>10</v>
      </c>
      <c r="AK139">
        <v>2</v>
      </c>
      <c r="AL139">
        <v>39</v>
      </c>
      <c r="AM139">
        <v>58</v>
      </c>
      <c r="AN139">
        <v>189</v>
      </c>
      <c r="AO139">
        <v>17</v>
      </c>
      <c r="AP139" s="117">
        <v>1</v>
      </c>
      <c r="AQ139" s="113">
        <v>0</v>
      </c>
      <c r="AR139" s="118">
        <v>1</v>
      </c>
      <c r="AS139">
        <v>1</v>
      </c>
      <c r="AT139">
        <v>0.59727104777568574</v>
      </c>
      <c r="AU139" s="117">
        <v>0.59727104777568574</v>
      </c>
      <c r="AV139" s="118">
        <v>0.40272895222431426</v>
      </c>
      <c r="AW139" s="117">
        <v>-0.51538425224910123</v>
      </c>
      <c r="AX139" s="118">
        <v>100</v>
      </c>
      <c r="AY139">
        <v>0.67428172472804215</v>
      </c>
      <c r="CD139">
        <v>0.8989803777440446</v>
      </c>
      <c r="CE139">
        <v>0</v>
      </c>
      <c r="CF139">
        <v>1</v>
      </c>
      <c r="CG139">
        <v>51</v>
      </c>
      <c r="CH139">
        <v>84</v>
      </c>
      <c r="CI139">
        <v>5.555555555555558E-2</v>
      </c>
      <c r="CJ139">
        <v>0.125</v>
      </c>
      <c r="CK139">
        <v>0</v>
      </c>
    </row>
    <row r="140" spans="1:89" x14ac:dyDescent="0.3">
      <c r="A140" s="129">
        <v>1</v>
      </c>
      <c r="B140" s="131">
        <v>1</v>
      </c>
      <c r="C140" s="171">
        <v>51</v>
      </c>
      <c r="D140" s="130">
        <v>15</v>
      </c>
      <c r="E140" s="203">
        <v>0.18</v>
      </c>
      <c r="F140" s="130">
        <v>84</v>
      </c>
      <c r="G140" s="130">
        <v>4</v>
      </c>
      <c r="H140" s="130">
        <v>122</v>
      </c>
      <c r="I140" s="130">
        <v>40</v>
      </c>
      <c r="J140" s="130">
        <v>8</v>
      </c>
      <c r="K140" s="130">
        <v>3</v>
      </c>
      <c r="L140" s="204">
        <v>43</v>
      </c>
      <c r="M140" s="171">
        <v>26</v>
      </c>
      <c r="N140" s="172">
        <v>180</v>
      </c>
      <c r="O140" s="170">
        <v>8.6999999999999993</v>
      </c>
      <c r="P140" s="130">
        <v>1</v>
      </c>
      <c r="Q140" s="208"/>
      <c r="R140" s="208"/>
      <c r="S140" s="208"/>
      <c r="T140" s="208"/>
      <c r="U140" s="208"/>
      <c r="V140" s="208"/>
      <c r="W140" s="208"/>
      <c r="X140" s="208"/>
      <c r="Y140" s="208"/>
      <c r="Z140" s="208"/>
      <c r="AA140">
        <v>1</v>
      </c>
      <c r="AB140">
        <v>1</v>
      </c>
      <c r="AC140">
        <v>76</v>
      </c>
      <c r="AD140">
        <v>5</v>
      </c>
      <c r="AE140">
        <v>0.81899999999999995</v>
      </c>
      <c r="AF140">
        <v>266</v>
      </c>
      <c r="AG140">
        <v>4</v>
      </c>
      <c r="AH140">
        <v>92</v>
      </c>
      <c r="AI140">
        <v>52</v>
      </c>
      <c r="AJ140">
        <v>18</v>
      </c>
      <c r="AK140">
        <v>5</v>
      </c>
      <c r="AL140">
        <v>34</v>
      </c>
      <c r="AM140">
        <v>87</v>
      </c>
      <c r="AN140">
        <v>186</v>
      </c>
      <c r="AO140">
        <v>17.100000000000001</v>
      </c>
      <c r="AP140" s="117">
        <v>0</v>
      </c>
      <c r="AQ140" s="113">
        <v>1</v>
      </c>
      <c r="AR140" s="118">
        <v>1</v>
      </c>
      <c r="AS140">
        <v>0</v>
      </c>
      <c r="AT140">
        <v>0.64224181905392475</v>
      </c>
      <c r="AU140" s="117">
        <v>0.64224181905392475</v>
      </c>
      <c r="AV140" s="118">
        <v>0.35775818094607525</v>
      </c>
      <c r="AW140" s="117">
        <v>-1.027897993033245</v>
      </c>
      <c r="AX140" s="118">
        <v>0</v>
      </c>
      <c r="AY140">
        <v>1.7951841586278905</v>
      </c>
      <c r="CD140">
        <v>0.90093250386573687</v>
      </c>
      <c r="CE140">
        <v>0</v>
      </c>
      <c r="CF140">
        <v>1</v>
      </c>
      <c r="CG140">
        <v>51</v>
      </c>
      <c r="CH140">
        <v>85</v>
      </c>
      <c r="CI140">
        <v>5.555555555555558E-2</v>
      </c>
      <c r="CJ140">
        <v>0.11458333333333337</v>
      </c>
      <c r="CK140">
        <v>2.1219135802469109E-3</v>
      </c>
    </row>
    <row r="141" spans="1:89" x14ac:dyDescent="0.3">
      <c r="A141" s="129">
        <v>1</v>
      </c>
      <c r="B141" s="131">
        <v>0</v>
      </c>
      <c r="C141" s="171">
        <v>70</v>
      </c>
      <c r="D141" s="130">
        <v>13</v>
      </c>
      <c r="E141" s="203">
        <v>1.4159999999999999</v>
      </c>
      <c r="F141" s="130">
        <v>209</v>
      </c>
      <c r="G141" s="130">
        <v>2</v>
      </c>
      <c r="H141" s="130">
        <v>85</v>
      </c>
      <c r="I141" s="130">
        <v>45</v>
      </c>
      <c r="J141" s="130">
        <v>6</v>
      </c>
      <c r="K141" s="130">
        <v>3</v>
      </c>
      <c r="L141" s="204">
        <v>40</v>
      </c>
      <c r="M141" s="171">
        <v>57</v>
      </c>
      <c r="N141" s="172">
        <v>175</v>
      </c>
      <c r="O141" s="170">
        <v>12.8</v>
      </c>
      <c r="P141" s="130">
        <v>1</v>
      </c>
      <c r="Q141" s="208"/>
      <c r="R141" s="208"/>
      <c r="S141" s="208"/>
      <c r="T141" s="208"/>
      <c r="U141" s="208"/>
      <c r="V141" s="208"/>
      <c r="W141" s="208"/>
      <c r="X141" s="208"/>
      <c r="Y141" s="208"/>
      <c r="Z141" s="208"/>
      <c r="AA141">
        <v>1</v>
      </c>
      <c r="AB141">
        <v>1</v>
      </c>
      <c r="AC141">
        <v>79</v>
      </c>
      <c r="AD141">
        <v>7</v>
      </c>
      <c r="AE141">
        <v>0.13100000000000001</v>
      </c>
      <c r="AF141">
        <v>284</v>
      </c>
      <c r="AG141">
        <v>4</v>
      </c>
      <c r="AH141">
        <v>137</v>
      </c>
      <c r="AI141">
        <v>38</v>
      </c>
      <c r="AJ141">
        <v>15</v>
      </c>
      <c r="AK141">
        <v>5</v>
      </c>
      <c r="AL141">
        <v>39</v>
      </c>
      <c r="AM141">
        <v>39</v>
      </c>
      <c r="AN141">
        <v>185</v>
      </c>
      <c r="AO141">
        <v>20.399999999999999</v>
      </c>
      <c r="AP141" s="117">
        <v>0</v>
      </c>
      <c r="AQ141" s="113">
        <v>1</v>
      </c>
      <c r="AR141" s="118">
        <v>1</v>
      </c>
      <c r="AS141">
        <v>0</v>
      </c>
      <c r="AT141">
        <v>0.51072863409690783</v>
      </c>
      <c r="AU141" s="117">
        <v>0.51072863409690783</v>
      </c>
      <c r="AV141" s="118">
        <v>0.48927136590309217</v>
      </c>
      <c r="AW141" s="117">
        <v>-0.71483800293267907</v>
      </c>
      <c r="AX141" s="118">
        <v>0</v>
      </c>
      <c r="AY141">
        <v>1.0438555568323726</v>
      </c>
      <c r="CD141">
        <v>0.902953535859364</v>
      </c>
      <c r="CE141">
        <v>1</v>
      </c>
      <c r="CF141">
        <v>0</v>
      </c>
      <c r="CG141">
        <v>52</v>
      </c>
      <c r="CH141">
        <v>85</v>
      </c>
      <c r="CI141">
        <v>3.703703703703709E-2</v>
      </c>
      <c r="CJ141">
        <v>0.11458333333333337</v>
      </c>
      <c r="CK141">
        <v>0</v>
      </c>
    </row>
    <row r="142" spans="1:89" x14ac:dyDescent="0.3">
      <c r="A142" s="129">
        <v>0</v>
      </c>
      <c r="B142" s="131">
        <v>0</v>
      </c>
      <c r="C142" s="171">
        <v>44</v>
      </c>
      <c r="D142" s="130">
        <v>2</v>
      </c>
      <c r="E142" s="203">
        <v>0.115</v>
      </c>
      <c r="F142" s="130">
        <v>70</v>
      </c>
      <c r="G142" s="130">
        <v>3</v>
      </c>
      <c r="H142" s="130">
        <v>137</v>
      </c>
      <c r="I142" s="130">
        <v>46</v>
      </c>
      <c r="J142" s="130">
        <v>6</v>
      </c>
      <c r="K142" s="130">
        <v>3</v>
      </c>
      <c r="L142" s="204">
        <v>29</v>
      </c>
      <c r="M142" s="171">
        <v>19</v>
      </c>
      <c r="N142" s="172">
        <v>167</v>
      </c>
      <c r="O142" s="170">
        <v>6.6</v>
      </c>
      <c r="P142" s="130">
        <v>0</v>
      </c>
      <c r="Q142" s="208"/>
      <c r="R142" s="208"/>
      <c r="S142" s="208"/>
      <c r="T142" s="208"/>
      <c r="U142" s="208"/>
      <c r="V142" s="208"/>
      <c r="W142" s="208"/>
      <c r="X142" s="208"/>
      <c r="Y142" s="208"/>
      <c r="Z142" s="208"/>
      <c r="AA142">
        <v>1</v>
      </c>
      <c r="AB142">
        <v>1</v>
      </c>
      <c r="AC142">
        <v>79</v>
      </c>
      <c r="AD142">
        <v>7</v>
      </c>
      <c r="AE142">
        <v>1.72</v>
      </c>
      <c r="AF142">
        <v>255</v>
      </c>
      <c r="AG142">
        <v>1</v>
      </c>
      <c r="AH142">
        <v>98</v>
      </c>
      <c r="AI142">
        <v>40</v>
      </c>
      <c r="AJ142">
        <v>13</v>
      </c>
      <c r="AK142">
        <v>2</v>
      </c>
      <c r="AL142">
        <v>39</v>
      </c>
      <c r="AM142">
        <v>64</v>
      </c>
      <c r="AN142">
        <v>188</v>
      </c>
      <c r="AO142">
        <v>19</v>
      </c>
      <c r="AP142" s="117">
        <v>1</v>
      </c>
      <c r="AQ142" s="113">
        <v>0</v>
      </c>
      <c r="AR142" s="118">
        <v>1</v>
      </c>
      <c r="AS142">
        <v>1</v>
      </c>
      <c r="AT142">
        <v>0.62915755666765749</v>
      </c>
      <c r="AU142" s="117">
        <v>0.62915755666765749</v>
      </c>
      <c r="AV142" s="118">
        <v>0.37084244333234251</v>
      </c>
      <c r="AW142" s="117">
        <v>-0.46337356610051933</v>
      </c>
      <c r="AX142" s="118">
        <v>100</v>
      </c>
      <c r="AY142">
        <v>0.58942698756813028</v>
      </c>
      <c r="CD142">
        <v>0.91931635376413068</v>
      </c>
      <c r="CE142">
        <v>0</v>
      </c>
      <c r="CF142">
        <v>1</v>
      </c>
      <c r="CG142">
        <v>52</v>
      </c>
      <c r="CH142">
        <v>86</v>
      </c>
      <c r="CI142">
        <v>3.703703703703709E-2</v>
      </c>
      <c r="CJ142">
        <v>0.10416666666666663</v>
      </c>
      <c r="CK142">
        <v>0</v>
      </c>
    </row>
    <row r="143" spans="1:89" x14ac:dyDescent="0.3">
      <c r="A143" s="129">
        <v>1</v>
      </c>
      <c r="B143" s="131">
        <v>1</v>
      </c>
      <c r="C143" s="171">
        <v>75</v>
      </c>
      <c r="D143" s="130">
        <v>7</v>
      </c>
      <c r="E143" s="203">
        <v>0.995</v>
      </c>
      <c r="F143" s="130">
        <v>185</v>
      </c>
      <c r="G143" s="130">
        <v>2</v>
      </c>
      <c r="H143" s="130">
        <v>99</v>
      </c>
      <c r="I143" s="130">
        <v>30</v>
      </c>
      <c r="J143" s="130">
        <v>10</v>
      </c>
      <c r="K143" s="130">
        <v>2</v>
      </c>
      <c r="L143" s="204">
        <v>39</v>
      </c>
      <c r="M143" s="171">
        <v>58</v>
      </c>
      <c r="N143" s="172">
        <v>189</v>
      </c>
      <c r="O143" s="170">
        <v>17</v>
      </c>
      <c r="P143" s="130">
        <v>1</v>
      </c>
      <c r="Q143" s="208"/>
      <c r="R143" s="208"/>
      <c r="S143" s="208"/>
      <c r="T143" s="208"/>
      <c r="U143" s="208"/>
      <c r="V143" s="208"/>
      <c r="W143" s="208"/>
      <c r="X143" s="208"/>
      <c r="Y143" s="208"/>
      <c r="Z143" s="208"/>
      <c r="AA143">
        <v>1</v>
      </c>
      <c r="AB143">
        <v>1</v>
      </c>
      <c r="AC143">
        <v>82</v>
      </c>
      <c r="AD143">
        <v>15</v>
      </c>
      <c r="AE143">
        <v>0.88800000000000001</v>
      </c>
      <c r="AF143">
        <v>202</v>
      </c>
      <c r="AG143">
        <v>5</v>
      </c>
      <c r="AH143">
        <v>147</v>
      </c>
      <c r="AI143">
        <v>40</v>
      </c>
      <c r="AJ143">
        <v>7</v>
      </c>
      <c r="AK143">
        <v>3</v>
      </c>
      <c r="AL143">
        <v>42</v>
      </c>
      <c r="AM143">
        <v>61</v>
      </c>
      <c r="AN143">
        <v>163</v>
      </c>
      <c r="AO143">
        <v>11.7</v>
      </c>
      <c r="AP143" s="117">
        <v>1</v>
      </c>
      <c r="AQ143" s="113">
        <v>0</v>
      </c>
      <c r="AR143" s="118">
        <v>1</v>
      </c>
      <c r="AS143">
        <v>1</v>
      </c>
      <c r="AT143">
        <v>0.68936061251488523</v>
      </c>
      <c r="AU143" s="117">
        <v>0.68936061251488523</v>
      </c>
      <c r="AV143" s="118">
        <v>0.31063938748511477</v>
      </c>
      <c r="AW143" s="117">
        <v>-0.37199075952414734</v>
      </c>
      <c r="AX143" s="118">
        <v>100</v>
      </c>
      <c r="AY143">
        <v>0.45061957681605602</v>
      </c>
      <c r="CD143">
        <v>0.92120696772066646</v>
      </c>
      <c r="CE143">
        <v>0</v>
      </c>
      <c r="CF143">
        <v>1</v>
      </c>
      <c r="CG143">
        <v>52</v>
      </c>
      <c r="CH143">
        <v>87</v>
      </c>
      <c r="CI143">
        <v>3.703703703703709E-2</v>
      </c>
      <c r="CJ143">
        <v>9.375E-2</v>
      </c>
      <c r="CK143">
        <v>0</v>
      </c>
    </row>
    <row r="144" spans="1:89" x14ac:dyDescent="0.3">
      <c r="A144" s="129">
        <v>1</v>
      </c>
      <c r="B144" s="131">
        <v>1</v>
      </c>
      <c r="C144" s="171">
        <v>68</v>
      </c>
      <c r="D144" s="130">
        <v>4</v>
      </c>
      <c r="E144" s="203">
        <v>2.3519999999999999</v>
      </c>
      <c r="F144" s="130">
        <v>209</v>
      </c>
      <c r="G144" s="130">
        <v>0</v>
      </c>
      <c r="H144" s="130">
        <v>85</v>
      </c>
      <c r="I144" s="130">
        <v>30</v>
      </c>
      <c r="J144" s="130">
        <v>12</v>
      </c>
      <c r="K144" s="130">
        <v>2</v>
      </c>
      <c r="L144" s="204">
        <v>50</v>
      </c>
      <c r="M144" s="171">
        <v>51</v>
      </c>
      <c r="N144" s="172">
        <v>189</v>
      </c>
      <c r="O144" s="170">
        <v>16.7</v>
      </c>
      <c r="P144" s="130">
        <v>1</v>
      </c>
      <c r="Q144" s="208"/>
      <c r="R144" s="208"/>
      <c r="S144" s="208"/>
      <c r="T144" s="208"/>
      <c r="U144" s="208"/>
      <c r="V144" s="208"/>
      <c r="W144" s="208"/>
      <c r="X144" s="208"/>
      <c r="Y144" s="208"/>
      <c r="Z144" s="208"/>
      <c r="AA144">
        <v>1</v>
      </c>
      <c r="AB144">
        <v>1</v>
      </c>
      <c r="AC144">
        <v>84</v>
      </c>
      <c r="AD144">
        <v>9</v>
      </c>
      <c r="AE144">
        <v>1.2589999999999999</v>
      </c>
      <c r="AF144">
        <v>175</v>
      </c>
      <c r="AG144">
        <v>1</v>
      </c>
      <c r="AH144">
        <v>84</v>
      </c>
      <c r="AI144">
        <v>31</v>
      </c>
      <c r="AJ144">
        <v>8</v>
      </c>
      <c r="AK144">
        <v>2</v>
      </c>
      <c r="AL144">
        <v>37</v>
      </c>
      <c r="AM144">
        <v>76</v>
      </c>
      <c r="AN144">
        <v>190</v>
      </c>
      <c r="AO144">
        <v>15.9</v>
      </c>
      <c r="AP144" s="117">
        <v>1</v>
      </c>
      <c r="AQ144" s="113">
        <v>0</v>
      </c>
      <c r="AR144" s="118">
        <v>1</v>
      </c>
      <c r="AS144">
        <v>1</v>
      </c>
      <c r="AT144">
        <v>0.67598371927190126</v>
      </c>
      <c r="AU144" s="117">
        <v>0.67598371927190126</v>
      </c>
      <c r="AV144" s="118">
        <v>0.32401628072809874</v>
      </c>
      <c r="AW144" s="117">
        <v>-0.39158628714650096</v>
      </c>
      <c r="AX144" s="118">
        <v>100</v>
      </c>
      <c r="AY144">
        <v>0.47932556878306931</v>
      </c>
      <c r="CD144">
        <v>0.92271828410664436</v>
      </c>
      <c r="CE144">
        <v>0</v>
      </c>
      <c r="CF144">
        <v>1</v>
      </c>
      <c r="CG144">
        <v>52</v>
      </c>
      <c r="CH144">
        <v>88</v>
      </c>
      <c r="CI144">
        <v>3.703703703703709E-2</v>
      </c>
      <c r="CJ144">
        <v>8.333333333333337E-2</v>
      </c>
      <c r="CK144">
        <v>1.5432098765432174E-3</v>
      </c>
    </row>
    <row r="145" spans="1:89" x14ac:dyDescent="0.3">
      <c r="A145" s="129">
        <v>1</v>
      </c>
      <c r="B145" s="131">
        <v>1</v>
      </c>
      <c r="C145" s="171">
        <v>84</v>
      </c>
      <c r="D145" s="130">
        <v>9</v>
      </c>
      <c r="E145" s="203">
        <v>1.2589999999999999</v>
      </c>
      <c r="F145" s="130">
        <v>175</v>
      </c>
      <c r="G145" s="130">
        <v>1</v>
      </c>
      <c r="H145" s="130">
        <v>84</v>
      </c>
      <c r="I145" s="130">
        <v>31</v>
      </c>
      <c r="J145" s="130">
        <v>8</v>
      </c>
      <c r="K145" s="130">
        <v>2</v>
      </c>
      <c r="L145" s="204">
        <v>37</v>
      </c>
      <c r="M145" s="171">
        <v>76</v>
      </c>
      <c r="N145" s="172">
        <v>190</v>
      </c>
      <c r="O145" s="170">
        <v>15.9</v>
      </c>
      <c r="P145" s="130">
        <v>1</v>
      </c>
      <c r="Q145" s="208"/>
      <c r="R145" s="208"/>
      <c r="S145" s="208"/>
      <c r="T145" s="208"/>
      <c r="U145" s="208"/>
      <c r="V145" s="208"/>
      <c r="W145" s="208"/>
      <c r="X145" s="208"/>
      <c r="Y145" s="208"/>
      <c r="Z145" s="208"/>
      <c r="AA145">
        <v>1</v>
      </c>
      <c r="AB145">
        <v>1</v>
      </c>
      <c r="AC145">
        <v>85</v>
      </c>
      <c r="AD145">
        <v>12</v>
      </c>
      <c r="AE145">
        <v>1.86</v>
      </c>
      <c r="AF145">
        <v>311</v>
      </c>
      <c r="AG145">
        <v>2</v>
      </c>
      <c r="AH145">
        <v>124</v>
      </c>
      <c r="AI145">
        <v>37</v>
      </c>
      <c r="AJ145">
        <v>13</v>
      </c>
      <c r="AK145">
        <v>2</v>
      </c>
      <c r="AL145">
        <v>42</v>
      </c>
      <c r="AM145">
        <v>62</v>
      </c>
      <c r="AN145">
        <v>172</v>
      </c>
      <c r="AO145">
        <v>16.899999999999999</v>
      </c>
      <c r="AP145" s="117">
        <v>1</v>
      </c>
      <c r="AQ145" s="113">
        <v>0</v>
      </c>
      <c r="AR145" s="118">
        <v>1</v>
      </c>
      <c r="AS145">
        <v>1</v>
      </c>
      <c r="AT145">
        <v>0.8970962639279364</v>
      </c>
      <c r="AU145" s="117">
        <v>0.8970962639279364</v>
      </c>
      <c r="AV145" s="118">
        <v>0.1029037360720636</v>
      </c>
      <c r="AW145" s="117">
        <v>-0.10859210503605343</v>
      </c>
      <c r="AX145" s="118">
        <v>100</v>
      </c>
      <c r="AY145">
        <v>0.11470757399155754</v>
      </c>
      <c r="CD145">
        <v>0.92868819176315354</v>
      </c>
      <c r="CE145">
        <v>1</v>
      </c>
      <c r="CF145">
        <v>0</v>
      </c>
      <c r="CG145">
        <v>53</v>
      </c>
      <c r="CH145">
        <v>88</v>
      </c>
      <c r="CI145">
        <v>1.851851851851849E-2</v>
      </c>
      <c r="CJ145">
        <v>8.333333333333337E-2</v>
      </c>
      <c r="CK145">
        <v>0</v>
      </c>
    </row>
    <row r="146" spans="1:89" x14ac:dyDescent="0.3">
      <c r="A146" s="129">
        <v>0</v>
      </c>
      <c r="B146" s="131">
        <v>0</v>
      </c>
      <c r="C146" s="171">
        <v>51</v>
      </c>
      <c r="D146" s="130">
        <v>3</v>
      </c>
      <c r="E146" s="203">
        <v>1.464</v>
      </c>
      <c r="F146" s="130">
        <v>118</v>
      </c>
      <c r="G146" s="130">
        <v>4</v>
      </c>
      <c r="H146" s="130">
        <v>115</v>
      </c>
      <c r="I146" s="130">
        <v>46</v>
      </c>
      <c r="J146" s="130">
        <v>6</v>
      </c>
      <c r="K146" s="130">
        <v>4</v>
      </c>
      <c r="L146" s="204">
        <v>33</v>
      </c>
      <c r="M146" s="171">
        <v>31</v>
      </c>
      <c r="N146" s="172">
        <v>167</v>
      </c>
      <c r="O146" s="170">
        <v>7.9</v>
      </c>
      <c r="P146" s="130">
        <v>1</v>
      </c>
      <c r="Q146" s="208"/>
      <c r="R146" s="208"/>
      <c r="S146" s="208"/>
      <c r="T146" s="208"/>
      <c r="U146" s="208"/>
      <c r="V146" s="208"/>
      <c r="W146" s="208"/>
      <c r="X146" s="208"/>
      <c r="Y146" s="208"/>
      <c r="Z146" s="208"/>
      <c r="AA146">
        <v>1</v>
      </c>
      <c r="AB146">
        <v>1</v>
      </c>
      <c r="AC146">
        <v>86</v>
      </c>
      <c r="AD146">
        <v>8</v>
      </c>
      <c r="AE146">
        <v>2.2839999999999998</v>
      </c>
      <c r="AF146">
        <v>201</v>
      </c>
      <c r="AG146">
        <v>0</v>
      </c>
      <c r="AH146">
        <v>80</v>
      </c>
      <c r="AI146">
        <v>38</v>
      </c>
      <c r="AJ146">
        <v>10</v>
      </c>
      <c r="AK146">
        <v>2</v>
      </c>
      <c r="AL146">
        <v>32</v>
      </c>
      <c r="AM146">
        <v>78</v>
      </c>
      <c r="AN146">
        <v>192</v>
      </c>
      <c r="AO146">
        <v>16.8</v>
      </c>
      <c r="AP146" s="117">
        <v>1</v>
      </c>
      <c r="AQ146" s="113">
        <v>0</v>
      </c>
      <c r="AR146" s="118">
        <v>1</v>
      </c>
      <c r="AS146">
        <v>1</v>
      </c>
      <c r="AT146">
        <v>0.76770454247931452</v>
      </c>
      <c r="AU146" s="117">
        <v>0.76770454247931452</v>
      </c>
      <c r="AV146" s="118">
        <v>0.23229545752068548</v>
      </c>
      <c r="AW146" s="117">
        <v>-0.26435033016785481</v>
      </c>
      <c r="AX146" s="118">
        <v>100</v>
      </c>
      <c r="AY146">
        <v>0.30258445100569997</v>
      </c>
      <c r="CD146">
        <v>0.92869595382713499</v>
      </c>
      <c r="CE146">
        <v>0</v>
      </c>
      <c r="CF146">
        <v>1</v>
      </c>
      <c r="CG146">
        <v>53</v>
      </c>
      <c r="CH146">
        <v>89</v>
      </c>
      <c r="CI146">
        <v>1.851851851851849E-2</v>
      </c>
      <c r="CJ146">
        <v>7.291666666666663E-2</v>
      </c>
      <c r="CK146">
        <v>0</v>
      </c>
    </row>
    <row r="147" spans="1:89" x14ac:dyDescent="0.3">
      <c r="A147" s="129">
        <v>1</v>
      </c>
      <c r="B147" s="131">
        <v>1</v>
      </c>
      <c r="C147" s="171">
        <v>88</v>
      </c>
      <c r="D147" s="130">
        <v>5</v>
      </c>
      <c r="E147" s="203">
        <v>0.504</v>
      </c>
      <c r="F147" s="130">
        <v>253</v>
      </c>
      <c r="G147" s="130">
        <v>3</v>
      </c>
      <c r="H147" s="130">
        <v>124</v>
      </c>
      <c r="I147" s="130">
        <v>42</v>
      </c>
      <c r="J147" s="130">
        <v>9</v>
      </c>
      <c r="K147" s="130">
        <v>3</v>
      </c>
      <c r="L147" s="204">
        <v>35</v>
      </c>
      <c r="M147" s="171">
        <v>63</v>
      </c>
      <c r="N147" s="172">
        <v>172</v>
      </c>
      <c r="O147" s="170">
        <v>14.1</v>
      </c>
      <c r="P147" s="130">
        <v>0</v>
      </c>
      <c r="Q147" s="208"/>
      <c r="R147" s="208"/>
      <c r="S147" s="208"/>
      <c r="T147" s="208"/>
      <c r="U147" s="208"/>
      <c r="V147" s="208"/>
      <c r="W147" s="208"/>
      <c r="X147" s="208"/>
      <c r="Y147" s="208"/>
      <c r="Z147" s="208"/>
      <c r="AA147">
        <v>1</v>
      </c>
      <c r="AB147">
        <v>1</v>
      </c>
      <c r="AC147">
        <v>88</v>
      </c>
      <c r="AD147">
        <v>5</v>
      </c>
      <c r="AE147">
        <v>0.504</v>
      </c>
      <c r="AF147">
        <v>253</v>
      </c>
      <c r="AG147">
        <v>3</v>
      </c>
      <c r="AH147">
        <v>124</v>
      </c>
      <c r="AI147">
        <v>42</v>
      </c>
      <c r="AJ147">
        <v>9</v>
      </c>
      <c r="AK147">
        <v>3</v>
      </c>
      <c r="AL147">
        <v>35</v>
      </c>
      <c r="AM147">
        <v>63</v>
      </c>
      <c r="AN147">
        <v>172</v>
      </c>
      <c r="AO147">
        <v>14.1</v>
      </c>
      <c r="AP147" s="117">
        <v>0</v>
      </c>
      <c r="AQ147" s="113">
        <v>1</v>
      </c>
      <c r="AR147" s="118">
        <v>1</v>
      </c>
      <c r="AS147">
        <v>0</v>
      </c>
      <c r="AT147">
        <v>0.5622916278875244</v>
      </c>
      <c r="AU147" s="117">
        <v>0.5622916278875244</v>
      </c>
      <c r="AV147" s="118">
        <v>0.4377083721124756</v>
      </c>
      <c r="AW147" s="117">
        <v>-0.82620240745513485</v>
      </c>
      <c r="AX147" s="118">
        <v>0</v>
      </c>
      <c r="AY147">
        <v>1.2846261659876026</v>
      </c>
      <c r="CD147">
        <v>0.93868549779167354</v>
      </c>
      <c r="CE147">
        <v>0</v>
      </c>
      <c r="CF147">
        <v>1</v>
      </c>
      <c r="CG147">
        <v>53</v>
      </c>
      <c r="CH147">
        <v>90</v>
      </c>
      <c r="CI147">
        <v>1.851851851851849E-2</v>
      </c>
      <c r="CJ147">
        <v>6.25E-2</v>
      </c>
      <c r="CK147">
        <v>0</v>
      </c>
    </row>
    <row r="148" spans="1:89" x14ac:dyDescent="0.3">
      <c r="A148" s="129">
        <v>0</v>
      </c>
      <c r="B148" s="131">
        <v>0</v>
      </c>
      <c r="C148" s="171">
        <v>58</v>
      </c>
      <c r="D148" s="130">
        <v>19</v>
      </c>
      <c r="E148" s="203">
        <v>0.44700000000000001</v>
      </c>
      <c r="F148" s="130">
        <v>20</v>
      </c>
      <c r="G148" s="130">
        <v>4</v>
      </c>
      <c r="H148" s="130">
        <v>129</v>
      </c>
      <c r="I148" s="130">
        <v>43</v>
      </c>
      <c r="J148" s="130">
        <v>10</v>
      </c>
      <c r="K148" s="130">
        <v>3</v>
      </c>
      <c r="L148" s="204">
        <v>42</v>
      </c>
      <c r="M148" s="171">
        <v>35</v>
      </c>
      <c r="N148" s="172">
        <v>184</v>
      </c>
      <c r="O148" s="170">
        <v>8.1</v>
      </c>
      <c r="P148" s="130">
        <v>1</v>
      </c>
      <c r="Q148" s="208"/>
      <c r="R148" s="208"/>
      <c r="S148" s="208"/>
      <c r="T148" s="208"/>
      <c r="U148" s="208"/>
      <c r="V148" s="208"/>
      <c r="W148" s="208"/>
      <c r="X148" s="208"/>
      <c r="Y148" s="208"/>
      <c r="Z148" s="208"/>
      <c r="AA148">
        <v>1</v>
      </c>
      <c r="AB148">
        <v>1</v>
      </c>
      <c r="AC148">
        <v>88</v>
      </c>
      <c r="AD148">
        <v>12</v>
      </c>
      <c r="AE148">
        <v>1.6</v>
      </c>
      <c r="AF148">
        <v>282</v>
      </c>
      <c r="AG148">
        <v>0</v>
      </c>
      <c r="AH148">
        <v>72</v>
      </c>
      <c r="AI148">
        <v>39</v>
      </c>
      <c r="AJ148">
        <v>18</v>
      </c>
      <c r="AK148">
        <v>1</v>
      </c>
      <c r="AL148">
        <v>41</v>
      </c>
      <c r="AM148">
        <v>29</v>
      </c>
      <c r="AN148">
        <v>185</v>
      </c>
      <c r="AO148">
        <v>18.2</v>
      </c>
      <c r="AP148" s="117">
        <v>1</v>
      </c>
      <c r="AQ148" s="113">
        <v>0</v>
      </c>
      <c r="AR148" s="118">
        <v>1</v>
      </c>
      <c r="AS148">
        <v>1</v>
      </c>
      <c r="AT148">
        <v>0.80045723023417492</v>
      </c>
      <c r="AU148" s="117">
        <v>0.80045723023417492</v>
      </c>
      <c r="AV148" s="118">
        <v>0.19954276976582508</v>
      </c>
      <c r="AW148" s="117">
        <v>-0.22257217678701005</v>
      </c>
      <c r="AX148" s="118">
        <v>100</v>
      </c>
      <c r="AY148">
        <v>0.24928598584517569</v>
      </c>
      <c r="CD148">
        <v>0.94554129601599402</v>
      </c>
      <c r="CE148">
        <v>0</v>
      </c>
      <c r="CF148">
        <v>1</v>
      </c>
      <c r="CG148">
        <v>53</v>
      </c>
      <c r="CH148">
        <v>91</v>
      </c>
      <c r="CI148">
        <v>1.851851851851849E-2</v>
      </c>
      <c r="CJ148">
        <v>5.208333333333337E-2</v>
      </c>
      <c r="CK148">
        <v>9.6450617283950536E-4</v>
      </c>
    </row>
    <row r="149" spans="1:89" x14ac:dyDescent="0.3">
      <c r="A149" s="129">
        <v>1</v>
      </c>
      <c r="B149" s="131">
        <v>0</v>
      </c>
      <c r="C149" s="171">
        <v>66</v>
      </c>
      <c r="D149" s="130">
        <v>17</v>
      </c>
      <c r="E149" s="203">
        <v>2.62</v>
      </c>
      <c r="F149" s="130">
        <v>103</v>
      </c>
      <c r="G149" s="130">
        <v>2</v>
      </c>
      <c r="H149" s="130">
        <v>102</v>
      </c>
      <c r="I149" s="130">
        <v>39</v>
      </c>
      <c r="J149" s="130">
        <v>8</v>
      </c>
      <c r="K149" s="130">
        <v>3</v>
      </c>
      <c r="L149" s="204">
        <v>50</v>
      </c>
      <c r="M149" s="171">
        <v>48</v>
      </c>
      <c r="N149" s="172">
        <v>172</v>
      </c>
      <c r="O149" s="170">
        <v>13.6</v>
      </c>
      <c r="P149" s="130">
        <v>0</v>
      </c>
      <c r="Q149" s="208"/>
      <c r="R149" s="208"/>
      <c r="S149" s="208"/>
      <c r="T149" s="208"/>
      <c r="U149" s="208"/>
      <c r="V149" s="208"/>
      <c r="W149" s="208"/>
      <c r="X149" s="208"/>
      <c r="Y149" s="208"/>
      <c r="Z149" s="208"/>
      <c r="AA149">
        <v>1</v>
      </c>
      <c r="AB149">
        <v>1</v>
      </c>
      <c r="AC149">
        <v>89</v>
      </c>
      <c r="AD149">
        <v>6</v>
      </c>
      <c r="AE149">
        <v>7.4999999999999997E-2</v>
      </c>
      <c r="AF149">
        <v>296</v>
      </c>
      <c r="AG149">
        <v>0</v>
      </c>
      <c r="AH149">
        <v>137</v>
      </c>
      <c r="AI149">
        <v>37</v>
      </c>
      <c r="AJ149">
        <v>13</v>
      </c>
      <c r="AK149">
        <v>1</v>
      </c>
      <c r="AL149">
        <v>36</v>
      </c>
      <c r="AM149">
        <v>27</v>
      </c>
      <c r="AN149">
        <v>196</v>
      </c>
      <c r="AO149">
        <v>21</v>
      </c>
      <c r="AP149" s="117">
        <v>1</v>
      </c>
      <c r="AQ149" s="113">
        <v>0</v>
      </c>
      <c r="AR149" s="118">
        <v>1</v>
      </c>
      <c r="AS149">
        <v>1</v>
      </c>
      <c r="AT149">
        <v>0.56138217093979959</v>
      </c>
      <c r="AU149" s="117">
        <v>0.56138217093979959</v>
      </c>
      <c r="AV149" s="118">
        <v>0.43861782906020041</v>
      </c>
      <c r="AW149" s="117">
        <v>-0.57735337377062845</v>
      </c>
      <c r="AX149" s="118">
        <v>100</v>
      </c>
      <c r="AY149">
        <v>0.78131770434732251</v>
      </c>
      <c r="CD149">
        <v>0.9498164361116278</v>
      </c>
      <c r="CE149">
        <v>1</v>
      </c>
      <c r="CF149">
        <v>0</v>
      </c>
      <c r="CG149">
        <v>54</v>
      </c>
      <c r="CH149">
        <v>91</v>
      </c>
      <c r="CI149">
        <v>0</v>
      </c>
      <c r="CJ149">
        <v>5.208333333333337E-2</v>
      </c>
      <c r="CK149">
        <v>0</v>
      </c>
    </row>
    <row r="150" spans="1:89" x14ac:dyDescent="0.3">
      <c r="A150" s="129">
        <v>0</v>
      </c>
      <c r="B150" s="131">
        <v>0</v>
      </c>
      <c r="C150" s="171">
        <v>55</v>
      </c>
      <c r="D150" s="130">
        <v>8</v>
      </c>
      <c r="E150" s="203">
        <v>1.1679999999999999</v>
      </c>
      <c r="F150" s="130">
        <v>120</v>
      </c>
      <c r="G150" s="130">
        <v>3</v>
      </c>
      <c r="H150" s="130">
        <v>114</v>
      </c>
      <c r="I150" s="130">
        <v>52</v>
      </c>
      <c r="J150" s="130">
        <v>10</v>
      </c>
      <c r="K150" s="130">
        <v>3</v>
      </c>
      <c r="L150" s="204">
        <v>40</v>
      </c>
      <c r="M150" s="171">
        <v>34</v>
      </c>
      <c r="N150" s="172">
        <v>182</v>
      </c>
      <c r="O150" s="170">
        <v>10</v>
      </c>
      <c r="P150" s="130">
        <v>1</v>
      </c>
      <c r="Q150" s="208"/>
      <c r="R150" s="208"/>
      <c r="S150" s="208"/>
      <c r="T150" s="208"/>
      <c r="U150" s="208"/>
      <c r="V150" s="208"/>
      <c r="W150" s="208"/>
      <c r="X150" s="208"/>
      <c r="Y150" s="208"/>
      <c r="Z150" s="208"/>
      <c r="AA150">
        <v>1</v>
      </c>
      <c r="AB150">
        <v>1</v>
      </c>
      <c r="AC150">
        <v>89</v>
      </c>
      <c r="AD150">
        <v>6</v>
      </c>
      <c r="AE150">
        <v>0.71099999999999997</v>
      </c>
      <c r="AF150">
        <v>232</v>
      </c>
      <c r="AG150">
        <v>4</v>
      </c>
      <c r="AH150">
        <v>99</v>
      </c>
      <c r="AI150">
        <v>47</v>
      </c>
      <c r="AJ150">
        <v>13</v>
      </c>
      <c r="AK150">
        <v>3</v>
      </c>
      <c r="AL150">
        <v>37</v>
      </c>
      <c r="AM150">
        <v>89</v>
      </c>
      <c r="AN150">
        <v>193</v>
      </c>
      <c r="AO150">
        <v>18.3</v>
      </c>
      <c r="AP150" s="117">
        <v>0</v>
      </c>
      <c r="AQ150" s="113">
        <v>1</v>
      </c>
      <c r="AR150" s="118">
        <v>1</v>
      </c>
      <c r="AS150">
        <v>0</v>
      </c>
      <c r="AT150">
        <v>0.68990401317627159</v>
      </c>
      <c r="AU150" s="117">
        <v>0.68990401317627159</v>
      </c>
      <c r="AV150" s="118">
        <v>0.31009598682372841</v>
      </c>
      <c r="AW150" s="117">
        <v>-1.1708733945146896</v>
      </c>
      <c r="AX150" s="118">
        <v>0</v>
      </c>
      <c r="AY150">
        <v>2.2248079384801649</v>
      </c>
      <c r="CD150">
        <v>0.96023617569472364</v>
      </c>
      <c r="CE150">
        <v>0</v>
      </c>
      <c r="CF150">
        <v>1</v>
      </c>
      <c r="CG150">
        <v>54</v>
      </c>
      <c r="CH150">
        <v>92</v>
      </c>
      <c r="CI150">
        <v>0</v>
      </c>
      <c r="CJ150">
        <v>4.166666666666663E-2</v>
      </c>
      <c r="CK150">
        <v>0</v>
      </c>
    </row>
    <row r="151" spans="1:89" x14ac:dyDescent="0.3">
      <c r="A151" s="129">
        <v>1</v>
      </c>
      <c r="B151" s="131">
        <v>0</v>
      </c>
      <c r="C151" s="171">
        <v>60</v>
      </c>
      <c r="D151" s="130">
        <v>9</v>
      </c>
      <c r="E151" s="203">
        <v>3.2000000000000001E-2</v>
      </c>
      <c r="F151" s="130">
        <v>102</v>
      </c>
      <c r="G151" s="130">
        <v>5</v>
      </c>
      <c r="H151" s="130">
        <v>135</v>
      </c>
      <c r="I151" s="130">
        <v>35</v>
      </c>
      <c r="J151" s="130">
        <v>8</v>
      </c>
      <c r="K151" s="130">
        <v>2</v>
      </c>
      <c r="L151" s="204">
        <v>32</v>
      </c>
      <c r="M151" s="171">
        <v>37</v>
      </c>
      <c r="N151" s="172">
        <v>185</v>
      </c>
      <c r="O151" s="170">
        <v>11.6</v>
      </c>
      <c r="P151" s="130">
        <v>1</v>
      </c>
      <c r="Q151" s="208"/>
      <c r="R151" s="208"/>
      <c r="S151" s="208"/>
      <c r="T151" s="208"/>
      <c r="U151" s="208"/>
      <c r="V151" s="208"/>
      <c r="W151" s="208"/>
      <c r="X151" s="208"/>
      <c r="Y151" s="208"/>
      <c r="Z151" s="208"/>
      <c r="AA151">
        <v>1</v>
      </c>
      <c r="AB151">
        <v>1</v>
      </c>
      <c r="AC151">
        <v>89</v>
      </c>
      <c r="AD151">
        <v>8</v>
      </c>
      <c r="AE151">
        <v>1.018</v>
      </c>
      <c r="AF151">
        <v>348</v>
      </c>
      <c r="AG151">
        <v>0</v>
      </c>
      <c r="AH151">
        <v>98</v>
      </c>
      <c r="AI151">
        <v>36</v>
      </c>
      <c r="AJ151">
        <v>12</v>
      </c>
      <c r="AK151">
        <v>1</v>
      </c>
      <c r="AL151">
        <v>40</v>
      </c>
      <c r="AM151">
        <v>57</v>
      </c>
      <c r="AN151">
        <v>195</v>
      </c>
      <c r="AO151">
        <v>23.5</v>
      </c>
      <c r="AP151" s="117">
        <v>1</v>
      </c>
      <c r="AQ151" s="113">
        <v>0</v>
      </c>
      <c r="AR151" s="118">
        <v>1</v>
      </c>
      <c r="AS151">
        <v>1</v>
      </c>
      <c r="AT151">
        <v>0.69298409311707632</v>
      </c>
      <c r="AU151" s="117">
        <v>0.69298409311707632</v>
      </c>
      <c r="AV151" s="118">
        <v>0.30701590688292368</v>
      </c>
      <c r="AW151" s="117">
        <v>-0.36674823371068555</v>
      </c>
      <c r="AX151" s="118">
        <v>100</v>
      </c>
      <c r="AY151">
        <v>0.44303456591904022</v>
      </c>
      <c r="CD151">
        <v>0.9729411285423516</v>
      </c>
      <c r="CE151">
        <v>0</v>
      </c>
      <c r="CF151">
        <v>1</v>
      </c>
      <c r="CG151">
        <v>54</v>
      </c>
      <c r="CH151">
        <v>93</v>
      </c>
      <c r="CI151">
        <v>0</v>
      </c>
      <c r="CJ151">
        <v>3.125E-2</v>
      </c>
      <c r="CK151">
        <v>0</v>
      </c>
    </row>
    <row r="152" spans="1:89" x14ac:dyDescent="0.3">
      <c r="AA152">
        <v>1</v>
      </c>
      <c r="AB152">
        <v>1</v>
      </c>
      <c r="AC152">
        <v>99</v>
      </c>
      <c r="AD152">
        <v>9</v>
      </c>
      <c r="AE152">
        <v>1.76</v>
      </c>
      <c r="AF152">
        <v>369</v>
      </c>
      <c r="AG152">
        <v>4</v>
      </c>
      <c r="AH152">
        <v>85</v>
      </c>
      <c r="AI152">
        <v>38</v>
      </c>
      <c r="AJ152">
        <v>12</v>
      </c>
      <c r="AK152">
        <v>2</v>
      </c>
      <c r="AL152">
        <v>38</v>
      </c>
      <c r="AM152">
        <v>68</v>
      </c>
      <c r="AN152">
        <v>170</v>
      </c>
      <c r="AO152">
        <v>19.5</v>
      </c>
      <c r="AP152" s="117">
        <v>0</v>
      </c>
      <c r="AQ152" s="113">
        <v>1</v>
      </c>
      <c r="AR152" s="118">
        <v>1</v>
      </c>
      <c r="AS152">
        <v>0</v>
      </c>
      <c r="AT152">
        <v>0.92868819176315354</v>
      </c>
      <c r="AU152" s="117">
        <v>0.92868819176315354</v>
      </c>
      <c r="AV152" s="118">
        <v>7.1311808236846463E-2</v>
      </c>
      <c r="AW152" s="117">
        <v>-2.640693351854269</v>
      </c>
      <c r="AX152" s="118">
        <v>0</v>
      </c>
      <c r="AY152">
        <v>13.022923057549184</v>
      </c>
      <c r="CD152">
        <v>0.97370473467526109</v>
      </c>
      <c r="CE152">
        <v>0</v>
      </c>
      <c r="CF152">
        <v>1</v>
      </c>
      <c r="CG152">
        <v>54</v>
      </c>
      <c r="CH152">
        <v>94</v>
      </c>
      <c r="CI152">
        <v>0</v>
      </c>
      <c r="CJ152">
        <v>2.083333333333337E-2</v>
      </c>
      <c r="CK152">
        <v>0</v>
      </c>
    </row>
    <row r="153" spans="1:89" x14ac:dyDescent="0.3">
      <c r="AA153">
        <v>1</v>
      </c>
      <c r="AB153">
        <v>1</v>
      </c>
      <c r="AC153">
        <v>102</v>
      </c>
      <c r="AD153">
        <v>12</v>
      </c>
      <c r="AE153">
        <v>8.4000000000000005E-2</v>
      </c>
      <c r="AF153">
        <v>249</v>
      </c>
      <c r="AG153">
        <v>2</v>
      </c>
      <c r="AH153">
        <v>86</v>
      </c>
      <c r="AI153">
        <v>38</v>
      </c>
      <c r="AJ153">
        <v>11</v>
      </c>
      <c r="AK153">
        <v>2</v>
      </c>
      <c r="AL153">
        <v>32</v>
      </c>
      <c r="AM153">
        <v>114</v>
      </c>
      <c r="AN153">
        <v>177</v>
      </c>
      <c r="AO153">
        <v>16.3</v>
      </c>
      <c r="AP153" s="119">
        <v>1</v>
      </c>
      <c r="AQ153" s="120">
        <v>0</v>
      </c>
      <c r="AR153" s="118">
        <v>1</v>
      </c>
      <c r="AS153">
        <v>1</v>
      </c>
      <c r="AT153">
        <v>0.71922438464691574</v>
      </c>
      <c r="AU153" s="117">
        <v>0.71922438464691574</v>
      </c>
      <c r="AV153" s="118">
        <v>0.28077561535308426</v>
      </c>
      <c r="AW153" s="117">
        <v>-0.32958189116184911</v>
      </c>
      <c r="AX153" s="118">
        <v>100</v>
      </c>
      <c r="AY153">
        <v>0.39038667395978743</v>
      </c>
      <c r="CD153">
        <v>0.97924574994707869</v>
      </c>
      <c r="CE153">
        <v>0</v>
      </c>
      <c r="CF153">
        <v>1</v>
      </c>
      <c r="CG153">
        <v>54</v>
      </c>
      <c r="CH153">
        <v>95</v>
      </c>
      <c r="CI153">
        <v>0</v>
      </c>
      <c r="CJ153">
        <v>1.041666666666663E-2</v>
      </c>
      <c r="CK153">
        <v>0</v>
      </c>
    </row>
    <row r="154" spans="1:89" x14ac:dyDescent="0.3">
      <c r="AA154" s="112"/>
      <c r="AB154" s="112"/>
      <c r="AC154" s="112"/>
      <c r="AD154" s="112"/>
      <c r="AE154" s="112"/>
      <c r="AF154" s="112"/>
      <c r="AG154" s="112"/>
      <c r="AH154" s="112"/>
      <c r="AI154" s="112"/>
      <c r="AJ154" s="112"/>
      <c r="AK154" s="112"/>
      <c r="AL154" s="112"/>
      <c r="AM154" s="112"/>
      <c r="AN154" s="112"/>
      <c r="AO154" s="112"/>
      <c r="AP154" s="112">
        <v>96</v>
      </c>
      <c r="AQ154" s="112">
        <v>54</v>
      </c>
      <c r="AR154" s="199">
        <v>150</v>
      </c>
      <c r="AS154" s="199"/>
      <c r="AT154" s="199"/>
      <c r="AU154" s="199">
        <v>95.999999999999986</v>
      </c>
      <c r="AV154" s="199">
        <v>54.00000000000005</v>
      </c>
      <c r="AW154" s="199">
        <v>-82.322717123232053</v>
      </c>
      <c r="AX154" s="199">
        <v>72</v>
      </c>
      <c r="AY154" s="199">
        <v>158.88871827230619</v>
      </c>
      <c r="CD154" s="111">
        <v>0.98071017098672375</v>
      </c>
      <c r="CE154" s="111">
        <v>0</v>
      </c>
      <c r="CF154" s="111">
        <v>1</v>
      </c>
      <c r="CG154" s="111">
        <v>54</v>
      </c>
      <c r="CH154" s="111">
        <v>96</v>
      </c>
      <c r="CI154" s="111">
        <v>0</v>
      </c>
      <c r="CJ154" s="111">
        <v>0</v>
      </c>
      <c r="CK154" s="111">
        <v>0</v>
      </c>
    </row>
    <row r="155" spans="1:89" x14ac:dyDescent="0.3">
      <c r="CK155">
        <v>0.76234567901234562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88BE5-7D1A-4245-8FC0-2326D18A8907}">
  <dimension ref="A1:CH155"/>
  <sheetViews>
    <sheetView showGridLines="0" workbookViewId="0"/>
  </sheetViews>
  <sheetFormatPr defaultRowHeight="14.4" x14ac:dyDescent="0.3"/>
  <sheetData>
    <row r="1" spans="1:86" x14ac:dyDescent="0.3">
      <c r="A1" s="134" t="s">
        <v>48</v>
      </c>
      <c r="B1" s="136" t="s">
        <v>54</v>
      </c>
      <c r="C1" s="135" t="s">
        <v>41</v>
      </c>
      <c r="D1" s="135" t="s">
        <v>42</v>
      </c>
      <c r="E1" s="135" t="s">
        <v>43</v>
      </c>
      <c r="F1" s="135" t="s">
        <v>44</v>
      </c>
      <c r="G1" s="135" t="s">
        <v>45</v>
      </c>
      <c r="H1" s="135" t="s">
        <v>46</v>
      </c>
      <c r="I1" s="135" t="s">
        <v>49</v>
      </c>
      <c r="J1" s="135" t="s">
        <v>50</v>
      </c>
      <c r="K1" s="135" t="s">
        <v>51</v>
      </c>
      <c r="L1" s="135" t="s">
        <v>53</v>
      </c>
      <c r="M1" s="135" t="s">
        <v>56</v>
      </c>
      <c r="N1" s="135" t="s">
        <v>39</v>
      </c>
      <c r="O1" s="134" t="s">
        <v>47</v>
      </c>
      <c r="Q1" t="s">
        <v>179</v>
      </c>
      <c r="R1" s="218">
        <v>-98.012729219055274</v>
      </c>
      <c r="T1" t="s">
        <v>193</v>
      </c>
      <c r="Z1" t="s">
        <v>168</v>
      </c>
      <c r="CA1" t="s">
        <v>198</v>
      </c>
    </row>
    <row r="2" spans="1:86" ht="15" thickBot="1" x14ac:dyDescent="0.35">
      <c r="A2" s="129">
        <v>0</v>
      </c>
      <c r="B2" s="131">
        <v>1</v>
      </c>
      <c r="C2" s="171">
        <v>60</v>
      </c>
      <c r="D2" s="130">
        <v>10</v>
      </c>
      <c r="E2" s="203">
        <v>0.71199999999999997</v>
      </c>
      <c r="F2" s="130">
        <v>171</v>
      </c>
      <c r="G2" s="130">
        <v>3</v>
      </c>
      <c r="H2" s="130">
        <v>110</v>
      </c>
      <c r="I2" s="130">
        <v>33</v>
      </c>
      <c r="J2" s="130">
        <v>12</v>
      </c>
      <c r="K2" s="130">
        <v>2</v>
      </c>
      <c r="L2" s="171">
        <v>46</v>
      </c>
      <c r="M2" s="172">
        <v>178</v>
      </c>
      <c r="N2" s="170">
        <v>12.5</v>
      </c>
      <c r="O2" s="130">
        <v>1</v>
      </c>
      <c r="P2" s="208"/>
      <c r="Q2" t="s">
        <v>180</v>
      </c>
      <c r="R2" s="219">
        <v>-82.470740425695141</v>
      </c>
      <c r="S2" s="208"/>
      <c r="X2" s="208"/>
      <c r="Y2" s="208"/>
    </row>
    <row r="3" spans="1:86" ht="15" thickTop="1" x14ac:dyDescent="0.3">
      <c r="A3" s="129">
        <v>0</v>
      </c>
      <c r="B3" s="131">
        <v>1</v>
      </c>
      <c r="C3" s="171">
        <v>69</v>
      </c>
      <c r="D3" s="130">
        <v>8</v>
      </c>
      <c r="E3" s="203">
        <v>9.0999999999999998E-2</v>
      </c>
      <c r="F3" s="130">
        <v>213</v>
      </c>
      <c r="G3" s="130">
        <v>3</v>
      </c>
      <c r="H3" s="130">
        <v>134</v>
      </c>
      <c r="I3" s="130">
        <v>33</v>
      </c>
      <c r="J3" s="130">
        <v>16</v>
      </c>
      <c r="K3" s="130">
        <v>1</v>
      </c>
      <c r="L3" s="171">
        <v>73</v>
      </c>
      <c r="M3" s="172">
        <v>178</v>
      </c>
      <c r="N3" s="170">
        <v>14.5</v>
      </c>
      <c r="O3" s="130">
        <v>1</v>
      </c>
      <c r="P3" s="208"/>
      <c r="S3" s="208"/>
      <c r="U3" s="47" t="s">
        <v>194</v>
      </c>
      <c r="V3" s="47" t="s">
        <v>195</v>
      </c>
      <c r="X3" s="208"/>
      <c r="Y3" s="208"/>
      <c r="Z3" s="198" t="s">
        <v>48</v>
      </c>
      <c r="AA3" s="198" t="s">
        <v>54</v>
      </c>
      <c r="AB3" s="198" t="s">
        <v>41</v>
      </c>
      <c r="AC3" s="198" t="s">
        <v>42</v>
      </c>
      <c r="AD3" s="198" t="s">
        <v>43</v>
      </c>
      <c r="AE3" s="198" t="s">
        <v>44</v>
      </c>
      <c r="AF3" s="198" t="s">
        <v>45</v>
      </c>
      <c r="AG3" s="198" t="s">
        <v>46</v>
      </c>
      <c r="AH3" s="198" t="s">
        <v>49</v>
      </c>
      <c r="AI3" s="198" t="s">
        <v>50</v>
      </c>
      <c r="AJ3" s="198" t="s">
        <v>51</v>
      </c>
      <c r="AK3" s="198" t="s">
        <v>53</v>
      </c>
      <c r="AL3" s="198" t="s">
        <v>56</v>
      </c>
      <c r="AM3" s="198" t="s">
        <v>39</v>
      </c>
      <c r="AN3" s="198" t="s">
        <v>169</v>
      </c>
      <c r="AO3" s="198" t="s">
        <v>170</v>
      </c>
      <c r="AP3" s="198" t="s">
        <v>103</v>
      </c>
      <c r="AQ3" s="198" t="s">
        <v>171</v>
      </c>
      <c r="AR3" s="198" t="s">
        <v>172</v>
      </c>
      <c r="AS3" s="198" t="s">
        <v>173</v>
      </c>
      <c r="AT3" s="198" t="s">
        <v>174</v>
      </c>
      <c r="AU3" s="198" t="s">
        <v>175</v>
      </c>
      <c r="AV3" s="198" t="s">
        <v>176</v>
      </c>
      <c r="AW3" s="198" t="s">
        <v>177</v>
      </c>
      <c r="AY3" t="s">
        <v>178</v>
      </c>
      <c r="BD3" t="s">
        <v>187</v>
      </c>
      <c r="BT3" t="s">
        <v>192</v>
      </c>
      <c r="CA3" s="125" t="s">
        <v>172</v>
      </c>
      <c r="CB3" s="125" t="s">
        <v>170</v>
      </c>
      <c r="CC3" s="125" t="s">
        <v>169</v>
      </c>
      <c r="CD3" s="125" t="s">
        <v>199</v>
      </c>
      <c r="CE3" s="125" t="s">
        <v>200</v>
      </c>
      <c r="CF3" s="125" t="s">
        <v>201</v>
      </c>
      <c r="CG3" s="125" t="s">
        <v>202</v>
      </c>
      <c r="CH3" s="125" t="s">
        <v>203</v>
      </c>
    </row>
    <row r="4" spans="1:86" x14ac:dyDescent="0.3">
      <c r="A4" s="129">
        <v>1</v>
      </c>
      <c r="B4" s="131">
        <v>1</v>
      </c>
      <c r="C4" s="171">
        <v>79</v>
      </c>
      <c r="D4" s="130">
        <v>7</v>
      </c>
      <c r="E4" s="203">
        <v>1.72</v>
      </c>
      <c r="F4" s="130">
        <v>255</v>
      </c>
      <c r="G4" s="130">
        <v>1</v>
      </c>
      <c r="H4" s="130">
        <v>98</v>
      </c>
      <c r="I4" s="130">
        <v>40</v>
      </c>
      <c r="J4" s="130">
        <v>13</v>
      </c>
      <c r="K4" s="130">
        <v>2</v>
      </c>
      <c r="L4" s="171">
        <v>64</v>
      </c>
      <c r="M4" s="172">
        <v>188</v>
      </c>
      <c r="N4" s="170">
        <v>19</v>
      </c>
      <c r="O4" s="130">
        <v>1</v>
      </c>
      <c r="P4" s="208"/>
      <c r="Q4" t="s">
        <v>181</v>
      </c>
      <c r="R4" s="218">
        <v>31.083977586720266</v>
      </c>
      <c r="S4" s="208"/>
      <c r="T4" t="s">
        <v>173</v>
      </c>
      <c r="U4" s="114">
        <v>84</v>
      </c>
      <c r="V4" s="116">
        <v>31</v>
      </c>
      <c r="W4">
        <v>115</v>
      </c>
      <c r="X4" s="208"/>
      <c r="Y4" s="208"/>
      <c r="Z4">
        <v>0</v>
      </c>
      <c r="AA4">
        <v>0</v>
      </c>
      <c r="AB4">
        <v>35</v>
      </c>
      <c r="AC4">
        <v>6</v>
      </c>
      <c r="AD4">
        <v>4.7E-2</v>
      </c>
      <c r="AE4">
        <v>65</v>
      </c>
      <c r="AF4">
        <v>4</v>
      </c>
      <c r="AG4">
        <v>88</v>
      </c>
      <c r="AH4">
        <v>27</v>
      </c>
      <c r="AI4">
        <v>5</v>
      </c>
      <c r="AJ4">
        <v>6</v>
      </c>
      <c r="AK4">
        <v>16</v>
      </c>
      <c r="AL4">
        <v>186</v>
      </c>
      <c r="AM4">
        <v>7.9</v>
      </c>
      <c r="AN4" s="117">
        <v>1</v>
      </c>
      <c r="AO4" s="113">
        <v>0</v>
      </c>
      <c r="AP4" s="118">
        <v>1</v>
      </c>
      <c r="AQ4">
        <v>1</v>
      </c>
      <c r="AR4">
        <v>0.70396585578590265</v>
      </c>
      <c r="AS4" s="114">
        <v>0.70396585578590265</v>
      </c>
      <c r="AT4" s="116">
        <v>0.29603414421409735</v>
      </c>
      <c r="AU4" s="114">
        <v>-0.35102542430438799</v>
      </c>
      <c r="AV4" s="116">
        <v>100</v>
      </c>
      <c r="AW4">
        <v>0.42052344127345048</v>
      </c>
      <c r="BD4" s="114">
        <v>81.444753973444818</v>
      </c>
      <c r="BE4" s="115">
        <v>0.10826179179770938</v>
      </c>
      <c r="BF4" s="115">
        <v>0.1108212437081418</v>
      </c>
      <c r="BG4" s="115">
        <v>-2.1980636725362032E-2</v>
      </c>
      <c r="BH4" s="115">
        <v>-0.10065042266638322</v>
      </c>
      <c r="BI4" s="115">
        <v>-1.0536773035213216</v>
      </c>
      <c r="BJ4" s="115">
        <v>-6.9369287289250972E-2</v>
      </c>
      <c r="BK4" s="115">
        <v>-0.29342753853731074</v>
      </c>
      <c r="BL4" s="115">
        <v>-5.7081947988467475E-2</v>
      </c>
      <c r="BM4" s="115">
        <v>-1.4380073532171841E-2</v>
      </c>
      <c r="BN4" s="115">
        <v>3.7263680899540137E-2</v>
      </c>
      <c r="BO4" s="115">
        <v>8.1706795838214843E-2</v>
      </c>
      <c r="BP4" s="115">
        <v>-4.7580418818909329E-3</v>
      </c>
      <c r="BQ4" s="115">
        <v>-0.45037405429300142</v>
      </c>
      <c r="BR4" s="116">
        <v>1.6415003044485248</v>
      </c>
      <c r="BT4" s="122">
        <v>-1.6114794210850001E-13</v>
      </c>
      <c r="CD4">
        <v>0</v>
      </c>
      <c r="CE4">
        <v>0</v>
      </c>
      <c r="CF4">
        <v>1</v>
      </c>
      <c r="CG4">
        <v>1</v>
      </c>
      <c r="CH4">
        <v>1.851851851851849E-2</v>
      </c>
    </row>
    <row r="5" spans="1:86" x14ac:dyDescent="0.3">
      <c r="A5" s="129">
        <v>1</v>
      </c>
      <c r="B5" s="131">
        <v>0</v>
      </c>
      <c r="C5" s="171">
        <v>66</v>
      </c>
      <c r="D5" s="130">
        <v>7</v>
      </c>
      <c r="E5" s="203">
        <v>1.3720000000000001</v>
      </c>
      <c r="F5" s="130">
        <v>287</v>
      </c>
      <c r="G5" s="130">
        <v>1</v>
      </c>
      <c r="H5" s="130">
        <v>85</v>
      </c>
      <c r="I5" s="130">
        <v>29</v>
      </c>
      <c r="J5" s="130">
        <v>10</v>
      </c>
      <c r="K5" s="130">
        <v>2</v>
      </c>
      <c r="L5" s="171">
        <v>66</v>
      </c>
      <c r="M5" s="172">
        <v>180</v>
      </c>
      <c r="N5" s="170">
        <v>18.2</v>
      </c>
      <c r="O5" s="130">
        <v>1</v>
      </c>
      <c r="P5" s="208"/>
      <c r="Q5" t="s">
        <v>105</v>
      </c>
      <c r="R5" s="123">
        <v>14</v>
      </c>
      <c r="S5" s="208"/>
      <c r="T5" t="s">
        <v>174</v>
      </c>
      <c r="U5" s="119">
        <v>12</v>
      </c>
      <c r="V5" s="121">
        <v>23</v>
      </c>
      <c r="W5">
        <v>35</v>
      </c>
      <c r="X5" s="208"/>
      <c r="Y5" s="208"/>
      <c r="Z5">
        <v>0</v>
      </c>
      <c r="AA5">
        <v>0</v>
      </c>
      <c r="AB5">
        <v>40</v>
      </c>
      <c r="AC5">
        <v>14</v>
      </c>
      <c r="AD5">
        <v>0.97599999999999998</v>
      </c>
      <c r="AE5">
        <v>82</v>
      </c>
      <c r="AF5">
        <v>2</v>
      </c>
      <c r="AG5">
        <v>101</v>
      </c>
      <c r="AH5">
        <v>37</v>
      </c>
      <c r="AI5">
        <v>5</v>
      </c>
      <c r="AJ5">
        <v>3</v>
      </c>
      <c r="AK5">
        <v>9</v>
      </c>
      <c r="AL5">
        <v>168</v>
      </c>
      <c r="AM5">
        <v>6.2</v>
      </c>
      <c r="AN5" s="117">
        <v>0</v>
      </c>
      <c r="AO5" s="113">
        <v>1</v>
      </c>
      <c r="AP5" s="118">
        <v>1</v>
      </c>
      <c r="AQ5">
        <v>0</v>
      </c>
      <c r="AR5">
        <v>0.54885357793160283</v>
      </c>
      <c r="AS5" s="117">
        <v>0.54885357793160283</v>
      </c>
      <c r="AT5" s="118">
        <v>0.45114642206839717</v>
      </c>
      <c r="AU5" s="117">
        <v>-0.7959633312648694</v>
      </c>
      <c r="AV5" s="118">
        <v>0</v>
      </c>
      <c r="AW5">
        <v>1.2165752648890398</v>
      </c>
      <c r="AY5" s="122">
        <v>-14.113025363828772</v>
      </c>
      <c r="BD5" s="117">
        <v>0.10826179179761125</v>
      </c>
      <c r="BE5" s="113">
        <v>0.24429455362778332</v>
      </c>
      <c r="BF5" s="113">
        <v>-2.6452035324822973E-2</v>
      </c>
      <c r="BG5" s="113">
        <v>-9.9163800959889718E-4</v>
      </c>
      <c r="BH5" s="113">
        <v>2.1064939962253957E-3</v>
      </c>
      <c r="BI5" s="113">
        <v>-7.3359059460964661E-3</v>
      </c>
      <c r="BJ5" s="113">
        <v>-6.7660777928980158E-5</v>
      </c>
      <c r="BK5" s="113">
        <v>3.9492731897823449E-3</v>
      </c>
      <c r="BL5" s="113">
        <v>3.7644811369997493E-4</v>
      </c>
      <c r="BM5" s="113">
        <v>1.1729301333072619E-3</v>
      </c>
      <c r="BN5" s="113">
        <v>-1.1352600429834837E-3</v>
      </c>
      <c r="BO5" s="113">
        <v>-1.3980952467498719E-3</v>
      </c>
      <c r="BP5" s="113">
        <v>-7.3070104297298384E-4</v>
      </c>
      <c r="BQ5" s="113">
        <v>-5.9053182491181132E-4</v>
      </c>
      <c r="BR5" s="118">
        <v>-9.1563454506995087E-3</v>
      </c>
      <c r="BT5" s="123">
        <v>-1.4544668426521566E-15</v>
      </c>
      <c r="CA5">
        <v>0.11561091660936765</v>
      </c>
      <c r="CB5">
        <v>1</v>
      </c>
      <c r="CC5">
        <v>0</v>
      </c>
      <c r="CD5">
        <v>1</v>
      </c>
      <c r="CE5">
        <v>0</v>
      </c>
      <c r="CF5">
        <v>0.98148148148148151</v>
      </c>
      <c r="CG5">
        <v>1</v>
      </c>
      <c r="CH5">
        <v>1.851851851851849E-2</v>
      </c>
    </row>
    <row r="6" spans="1:86" x14ac:dyDescent="0.3">
      <c r="A6" s="129">
        <v>0</v>
      </c>
      <c r="B6" s="131">
        <v>0</v>
      </c>
      <c r="C6" s="171">
        <v>51</v>
      </c>
      <c r="D6" s="130">
        <v>15</v>
      </c>
      <c r="E6" s="203">
        <v>0.93500000000000005</v>
      </c>
      <c r="F6" s="130">
        <v>112</v>
      </c>
      <c r="G6" s="130">
        <v>4</v>
      </c>
      <c r="H6" s="130">
        <v>72</v>
      </c>
      <c r="I6" s="130">
        <v>36</v>
      </c>
      <c r="J6" s="130">
        <v>4</v>
      </c>
      <c r="K6" s="130">
        <v>3</v>
      </c>
      <c r="L6" s="171">
        <v>29</v>
      </c>
      <c r="M6" s="172">
        <v>171</v>
      </c>
      <c r="N6" s="170">
        <v>7.6</v>
      </c>
      <c r="O6" s="130">
        <v>1</v>
      </c>
      <c r="P6" s="208"/>
      <c r="Q6" t="s">
        <v>164</v>
      </c>
      <c r="R6" s="220">
        <v>5.3953779704396052E-3</v>
      </c>
      <c r="S6" s="208"/>
      <c r="U6">
        <v>96</v>
      </c>
      <c r="V6">
        <v>54</v>
      </c>
      <c r="W6">
        <v>150</v>
      </c>
      <c r="X6" s="208"/>
      <c r="Y6" s="208"/>
      <c r="Z6">
        <v>0</v>
      </c>
      <c r="AA6">
        <v>0</v>
      </c>
      <c r="AB6">
        <v>41</v>
      </c>
      <c r="AC6">
        <v>12</v>
      </c>
      <c r="AD6">
        <v>0.879</v>
      </c>
      <c r="AE6">
        <v>112</v>
      </c>
      <c r="AF6">
        <v>2</v>
      </c>
      <c r="AG6">
        <v>120</v>
      </c>
      <c r="AH6">
        <v>39</v>
      </c>
      <c r="AI6">
        <v>5</v>
      </c>
      <c r="AJ6">
        <v>3</v>
      </c>
      <c r="AK6">
        <v>14</v>
      </c>
      <c r="AL6">
        <v>167</v>
      </c>
      <c r="AM6">
        <v>7.2</v>
      </c>
      <c r="AN6" s="117">
        <v>0</v>
      </c>
      <c r="AO6" s="113">
        <v>1</v>
      </c>
      <c r="AP6" s="118">
        <v>1</v>
      </c>
      <c r="AQ6">
        <v>0</v>
      </c>
      <c r="AR6">
        <v>0.53162016939673296</v>
      </c>
      <c r="AS6" s="117">
        <v>0.53162016939673296</v>
      </c>
      <c r="AT6" s="118">
        <v>0.46837983060326704</v>
      </c>
      <c r="AU6" s="117">
        <v>-0.75847570838366984</v>
      </c>
      <c r="AV6" s="118">
        <v>0</v>
      </c>
      <c r="AW6">
        <v>1.1350193468237375</v>
      </c>
      <c r="AY6" s="123">
        <v>-0.59059392845124425</v>
      </c>
      <c r="BD6" s="117">
        <v>0.1108212437082428</v>
      </c>
      <c r="BE6" s="113">
        <v>-2.6452035324822563E-2</v>
      </c>
      <c r="BF6" s="113">
        <v>0.29516428252782112</v>
      </c>
      <c r="BG6" s="113">
        <v>-2.3209540334853996E-4</v>
      </c>
      <c r="BH6" s="113">
        <v>-1.8274802347177305E-3</v>
      </c>
      <c r="BI6" s="113">
        <v>-3.0934246896887459E-2</v>
      </c>
      <c r="BJ6" s="113">
        <v>-9.87746676455727E-4</v>
      </c>
      <c r="BK6" s="113">
        <v>-6.3951967471612406E-3</v>
      </c>
      <c r="BL6" s="113">
        <v>-7.7077225920032448E-4</v>
      </c>
      <c r="BM6" s="113">
        <v>7.1058222765766985E-3</v>
      </c>
      <c r="BN6" s="113">
        <v>-1.6295355853982847E-2</v>
      </c>
      <c r="BO6" s="113">
        <v>2.4068139350446081E-2</v>
      </c>
      <c r="BP6" s="113">
        <v>-1.2690980606981993E-3</v>
      </c>
      <c r="BQ6" s="113">
        <v>-1.6704263933347318E-3</v>
      </c>
      <c r="BR6" s="118">
        <v>1.9185741995184566E-2</v>
      </c>
      <c r="BT6" s="123">
        <v>-3.1119740474172268E-16</v>
      </c>
      <c r="CA6">
        <v>0.1216394186179523</v>
      </c>
      <c r="CB6">
        <v>1</v>
      </c>
      <c r="CC6">
        <v>0</v>
      </c>
      <c r="CD6">
        <v>2</v>
      </c>
      <c r="CE6">
        <v>0</v>
      </c>
      <c r="CF6">
        <v>0.96296296296296302</v>
      </c>
      <c r="CG6">
        <v>1</v>
      </c>
      <c r="CH6">
        <v>1.8518518518518601E-2</v>
      </c>
    </row>
    <row r="7" spans="1:86" x14ac:dyDescent="0.3">
      <c r="A7" s="129">
        <v>1</v>
      </c>
      <c r="B7" s="131">
        <v>1</v>
      </c>
      <c r="C7" s="171">
        <v>62</v>
      </c>
      <c r="D7" s="130">
        <v>6</v>
      </c>
      <c r="E7" s="203">
        <v>2.0190000000000001</v>
      </c>
      <c r="F7" s="130">
        <v>238</v>
      </c>
      <c r="G7" s="130">
        <v>0</v>
      </c>
      <c r="H7" s="130">
        <v>77</v>
      </c>
      <c r="I7" s="130">
        <v>32</v>
      </c>
      <c r="J7" s="130">
        <v>15</v>
      </c>
      <c r="K7" s="130">
        <v>4</v>
      </c>
      <c r="L7" s="171">
        <v>40</v>
      </c>
      <c r="M7" s="172">
        <v>192</v>
      </c>
      <c r="N7" s="170">
        <v>18.5</v>
      </c>
      <c r="O7" s="130">
        <v>1</v>
      </c>
      <c r="P7" s="208"/>
      <c r="Q7" t="s">
        <v>182</v>
      </c>
      <c r="R7" s="123">
        <v>0.05</v>
      </c>
      <c r="S7" s="208"/>
      <c r="X7" s="208"/>
      <c r="Y7" s="208"/>
      <c r="Z7">
        <v>0</v>
      </c>
      <c r="AA7">
        <v>0</v>
      </c>
      <c r="AB7">
        <v>42</v>
      </c>
      <c r="AC7">
        <v>1</v>
      </c>
      <c r="AD7">
        <v>1.4279999999999999</v>
      </c>
      <c r="AE7">
        <v>121</v>
      </c>
      <c r="AF7">
        <v>4</v>
      </c>
      <c r="AG7">
        <v>84</v>
      </c>
      <c r="AH7">
        <v>45</v>
      </c>
      <c r="AI7">
        <v>5</v>
      </c>
      <c r="AJ7">
        <v>4</v>
      </c>
      <c r="AK7">
        <v>14</v>
      </c>
      <c r="AL7">
        <v>165</v>
      </c>
      <c r="AM7">
        <v>7.6</v>
      </c>
      <c r="AN7" s="117">
        <v>1</v>
      </c>
      <c r="AO7" s="113">
        <v>0</v>
      </c>
      <c r="AP7" s="118">
        <v>1</v>
      </c>
      <c r="AQ7">
        <v>1</v>
      </c>
      <c r="AR7">
        <v>0.43938368668544298</v>
      </c>
      <c r="AS7" s="117">
        <v>0.43938368668544298</v>
      </c>
      <c r="AT7" s="118">
        <v>0.56061631331455697</v>
      </c>
      <c r="AU7" s="117">
        <v>-0.82238224606255883</v>
      </c>
      <c r="AV7" s="118">
        <v>0</v>
      </c>
      <c r="AW7">
        <v>1.2759151746020669</v>
      </c>
      <c r="AY7" s="123">
        <v>-1.6299124073849305</v>
      </c>
      <c r="BD7" s="117">
        <v>-2.1980636725340813E-2</v>
      </c>
      <c r="BE7" s="113">
        <v>-9.9163800959895508E-4</v>
      </c>
      <c r="BF7" s="113">
        <v>-2.3209540334852906E-4</v>
      </c>
      <c r="BG7" s="113">
        <v>9.1756605940649901E-4</v>
      </c>
      <c r="BH7" s="113">
        <v>-1.0077946758172222E-4</v>
      </c>
      <c r="BI7" s="113">
        <v>1.1902646088692032E-3</v>
      </c>
      <c r="BJ7" s="113">
        <v>-2.3152200475109784E-5</v>
      </c>
      <c r="BK7" s="113">
        <v>4.6901190150569158E-4</v>
      </c>
      <c r="BL7" s="113">
        <v>-7.1437991072397829E-5</v>
      </c>
      <c r="BM7" s="113">
        <v>-3.0922785059694279E-4</v>
      </c>
      <c r="BN7" s="113">
        <v>6.4853045583411245E-4</v>
      </c>
      <c r="BO7" s="113">
        <v>1.1339951169041693E-3</v>
      </c>
      <c r="BP7" s="113">
        <v>-2.4549793312089344E-4</v>
      </c>
      <c r="BQ7" s="113">
        <v>6.8166174111744862E-5</v>
      </c>
      <c r="BR7" s="118">
        <v>-1.9345019706357054E-3</v>
      </c>
      <c r="BT7" s="123">
        <v>-5.6295603478811808E-17</v>
      </c>
      <c r="CA7">
        <v>0.1271521273729182</v>
      </c>
      <c r="CB7">
        <v>1</v>
      </c>
      <c r="CC7">
        <v>0</v>
      </c>
      <c r="CD7">
        <v>3</v>
      </c>
      <c r="CE7">
        <v>0</v>
      </c>
      <c r="CF7">
        <v>0.94444444444444442</v>
      </c>
      <c r="CG7">
        <v>1</v>
      </c>
      <c r="CH7">
        <v>1.851851851851849E-2</v>
      </c>
    </row>
    <row r="8" spans="1:86" x14ac:dyDescent="0.3">
      <c r="A8" s="129">
        <v>1</v>
      </c>
      <c r="B8" s="131">
        <v>0</v>
      </c>
      <c r="C8" s="171">
        <v>61</v>
      </c>
      <c r="D8" s="130">
        <v>7</v>
      </c>
      <c r="E8" s="203">
        <v>0.66200000000000003</v>
      </c>
      <c r="F8" s="130">
        <v>124</v>
      </c>
      <c r="G8" s="130">
        <v>2</v>
      </c>
      <c r="H8" s="130">
        <v>100</v>
      </c>
      <c r="I8" s="130">
        <v>52</v>
      </c>
      <c r="J8" s="130">
        <v>15</v>
      </c>
      <c r="K8" s="130">
        <v>3</v>
      </c>
      <c r="L8" s="171">
        <v>69</v>
      </c>
      <c r="M8" s="172">
        <v>191</v>
      </c>
      <c r="N8" s="170">
        <v>13.1</v>
      </c>
      <c r="O8" s="130">
        <v>1</v>
      </c>
      <c r="P8" s="208"/>
      <c r="Q8" t="s">
        <v>165</v>
      </c>
      <c r="R8" s="127" t="s">
        <v>233</v>
      </c>
      <c r="S8" s="208"/>
      <c r="T8" t="s">
        <v>196</v>
      </c>
      <c r="U8" s="210">
        <v>0.875</v>
      </c>
      <c r="V8" s="211">
        <v>0.42592592592592593</v>
      </c>
      <c r="W8" s="108">
        <v>0.71333333333333337</v>
      </c>
      <c r="X8" s="208"/>
      <c r="Y8" s="208"/>
      <c r="Z8">
        <v>0</v>
      </c>
      <c r="AA8">
        <v>0</v>
      </c>
      <c r="AB8">
        <v>42</v>
      </c>
      <c r="AC8">
        <v>4</v>
      </c>
      <c r="AD8">
        <v>1.2829999999999999</v>
      </c>
      <c r="AE8">
        <v>68</v>
      </c>
      <c r="AF8">
        <v>4</v>
      </c>
      <c r="AG8">
        <v>90</v>
      </c>
      <c r="AH8">
        <v>37</v>
      </c>
      <c r="AI8">
        <v>6</v>
      </c>
      <c r="AJ8">
        <v>3</v>
      </c>
      <c r="AK8">
        <v>17</v>
      </c>
      <c r="AL8">
        <v>175</v>
      </c>
      <c r="AM8">
        <v>7.9</v>
      </c>
      <c r="AN8" s="117">
        <v>1</v>
      </c>
      <c r="AO8" s="113">
        <v>0</v>
      </c>
      <c r="AP8" s="118">
        <v>1</v>
      </c>
      <c r="AQ8">
        <v>1</v>
      </c>
      <c r="AR8">
        <v>0.68229858279204036</v>
      </c>
      <c r="AS8" s="117">
        <v>0.68229858279204036</v>
      </c>
      <c r="AT8" s="118">
        <v>0.31770141720795964</v>
      </c>
      <c r="AU8" s="117">
        <v>-0.38228791226677039</v>
      </c>
      <c r="AV8" s="118">
        <v>100</v>
      </c>
      <c r="AW8">
        <v>0.46563399839977787</v>
      </c>
      <c r="AY8" s="123">
        <v>3.50178638620285E-2</v>
      </c>
      <c r="BD8" s="117">
        <v>-0.10065042266638775</v>
      </c>
      <c r="BE8" s="113">
        <v>2.1064939962252712E-3</v>
      </c>
      <c r="BF8" s="113">
        <v>-1.8274802347176384E-3</v>
      </c>
      <c r="BG8" s="113">
        <v>-1.0077946758170287E-4</v>
      </c>
      <c r="BH8" s="113">
        <v>1.4551734300979457E-3</v>
      </c>
      <c r="BI8" s="113">
        <v>1.8188881029744699E-3</v>
      </c>
      <c r="BJ8" s="113">
        <v>5.4656246484639577E-5</v>
      </c>
      <c r="BK8" s="113">
        <v>1.9738023989153422E-4</v>
      </c>
      <c r="BL8" s="113">
        <v>1.2367014235317492E-4</v>
      </c>
      <c r="BM8" s="113">
        <v>-5.1489687168546594E-5</v>
      </c>
      <c r="BN8" s="113">
        <v>1.788471844713404E-5</v>
      </c>
      <c r="BO8" s="113">
        <v>-2.3122441380104416E-4</v>
      </c>
      <c r="BP8" s="113">
        <v>2.0824979703911681E-5</v>
      </c>
      <c r="BQ8" s="113">
        <v>4.7064222976159371E-4</v>
      </c>
      <c r="BR8" s="118">
        <v>-1.009116170161429E-3</v>
      </c>
      <c r="BT8" s="123">
        <v>9.5948673698113614E-17</v>
      </c>
      <c r="CA8">
        <v>0.22950328868712366</v>
      </c>
      <c r="CB8">
        <v>1</v>
      </c>
      <c r="CC8">
        <v>0</v>
      </c>
      <c r="CD8">
        <v>4</v>
      </c>
      <c r="CE8">
        <v>0</v>
      </c>
      <c r="CF8">
        <v>0.92592592592592593</v>
      </c>
      <c r="CG8">
        <v>1</v>
      </c>
      <c r="CH8">
        <v>1.851851851851849E-2</v>
      </c>
    </row>
    <row r="9" spans="1:86" x14ac:dyDescent="0.3">
      <c r="A9" s="129">
        <v>0</v>
      </c>
      <c r="B9" s="131">
        <v>0</v>
      </c>
      <c r="C9" s="171">
        <v>59</v>
      </c>
      <c r="D9" s="130">
        <v>6</v>
      </c>
      <c r="E9" s="203">
        <v>0.7</v>
      </c>
      <c r="F9" s="130">
        <v>214</v>
      </c>
      <c r="G9" s="130">
        <v>2</v>
      </c>
      <c r="H9" s="130">
        <v>95</v>
      </c>
      <c r="I9" s="130">
        <v>41</v>
      </c>
      <c r="J9" s="130">
        <v>4</v>
      </c>
      <c r="K9" s="130">
        <v>3</v>
      </c>
      <c r="L9" s="171">
        <v>45</v>
      </c>
      <c r="M9" s="172">
        <v>182</v>
      </c>
      <c r="N9" s="170">
        <v>14.9</v>
      </c>
      <c r="O9" s="130">
        <v>1</v>
      </c>
      <c r="P9" s="208"/>
      <c r="S9" s="208"/>
      <c r="X9" s="208"/>
      <c r="Y9" s="208"/>
      <c r="Z9">
        <v>0</v>
      </c>
      <c r="AA9">
        <v>0</v>
      </c>
      <c r="AB9">
        <v>43</v>
      </c>
      <c r="AC9">
        <v>5</v>
      </c>
      <c r="AD9">
        <v>0.48</v>
      </c>
      <c r="AE9">
        <v>59</v>
      </c>
      <c r="AF9">
        <v>3</v>
      </c>
      <c r="AG9">
        <v>127</v>
      </c>
      <c r="AH9">
        <v>30</v>
      </c>
      <c r="AI9">
        <v>4</v>
      </c>
      <c r="AJ9">
        <v>2</v>
      </c>
      <c r="AK9">
        <v>17</v>
      </c>
      <c r="AL9">
        <v>175</v>
      </c>
      <c r="AM9">
        <v>7.5</v>
      </c>
      <c r="AN9" s="117">
        <v>0</v>
      </c>
      <c r="AO9" s="113">
        <v>1</v>
      </c>
      <c r="AP9" s="118">
        <v>1</v>
      </c>
      <c r="AQ9">
        <v>0</v>
      </c>
      <c r="AR9">
        <v>0.67360234610498382</v>
      </c>
      <c r="AS9" s="117">
        <v>0.67360234610498382</v>
      </c>
      <c r="AT9" s="118">
        <v>0.32639765389501618</v>
      </c>
      <c r="AU9" s="117">
        <v>-1.1196388437396592</v>
      </c>
      <c r="AV9" s="118">
        <v>0</v>
      </c>
      <c r="AW9">
        <v>2.0637475118667483</v>
      </c>
      <c r="AY9" s="123">
        <v>3.3456936788280434E-2</v>
      </c>
      <c r="BD9" s="117">
        <v>-1.0536773035214781</v>
      </c>
      <c r="BE9" s="113">
        <v>-7.3359059460984151E-3</v>
      </c>
      <c r="BF9" s="113">
        <v>-3.0934246896886123E-2</v>
      </c>
      <c r="BG9" s="113">
        <v>1.1902646088694346E-3</v>
      </c>
      <c r="BH9" s="113">
        <v>1.8188881029745762E-3</v>
      </c>
      <c r="BI9" s="113">
        <v>0.13353827342414637</v>
      </c>
      <c r="BJ9" s="113">
        <v>1.0872436275649183E-3</v>
      </c>
      <c r="BK9" s="113">
        <v>1.2197781586334238E-2</v>
      </c>
      <c r="BL9" s="113">
        <v>2.0218849862926576E-3</v>
      </c>
      <c r="BM9" s="113">
        <v>-3.5088466891567793E-3</v>
      </c>
      <c r="BN9" s="113">
        <v>4.1074555648210618E-3</v>
      </c>
      <c r="BO9" s="113">
        <v>1.1666248383739417E-3</v>
      </c>
      <c r="BP9" s="113">
        <v>3.131637824652671E-4</v>
      </c>
      <c r="BQ9" s="113">
        <v>4.817479444240394E-3</v>
      </c>
      <c r="BR9" s="118">
        <v>-2.7038179629018198E-2</v>
      </c>
      <c r="BT9" s="123">
        <v>2.149514264553947E-15</v>
      </c>
      <c r="CA9">
        <v>0.23163813244141659</v>
      </c>
      <c r="CB9">
        <v>1</v>
      </c>
      <c r="CC9">
        <v>0</v>
      </c>
      <c r="CD9">
        <v>5</v>
      </c>
      <c r="CE9">
        <v>0</v>
      </c>
      <c r="CF9">
        <v>0.90740740740740744</v>
      </c>
      <c r="CG9">
        <v>1</v>
      </c>
      <c r="CH9">
        <v>1.8518518518518601E-2</v>
      </c>
    </row>
    <row r="10" spans="1:86" x14ac:dyDescent="0.3">
      <c r="A10" s="129">
        <v>1</v>
      </c>
      <c r="B10" s="131">
        <v>1</v>
      </c>
      <c r="C10" s="171">
        <v>65</v>
      </c>
      <c r="D10" s="130">
        <v>8</v>
      </c>
      <c r="E10" s="203">
        <v>0.93700000000000006</v>
      </c>
      <c r="F10" s="130">
        <v>215</v>
      </c>
      <c r="G10" s="130">
        <v>4</v>
      </c>
      <c r="H10" s="130">
        <v>112</v>
      </c>
      <c r="I10" s="130">
        <v>31</v>
      </c>
      <c r="J10" s="130">
        <v>12</v>
      </c>
      <c r="K10" s="130">
        <v>5</v>
      </c>
      <c r="L10" s="171">
        <v>42</v>
      </c>
      <c r="M10" s="172">
        <v>192</v>
      </c>
      <c r="N10" s="170">
        <v>17.100000000000001</v>
      </c>
      <c r="O10" s="130">
        <v>0</v>
      </c>
      <c r="P10" s="208"/>
      <c r="Q10" t="s">
        <v>183</v>
      </c>
      <c r="R10" s="218">
        <v>0.15857112557925301</v>
      </c>
      <c r="S10" s="208"/>
      <c r="T10" t="s">
        <v>197</v>
      </c>
      <c r="U10" s="110">
        <v>0.5</v>
      </c>
      <c r="X10" s="208"/>
      <c r="Y10" s="208"/>
      <c r="Z10">
        <v>0</v>
      </c>
      <c r="AA10">
        <v>0</v>
      </c>
      <c r="AB10">
        <v>43</v>
      </c>
      <c r="AC10">
        <v>23</v>
      </c>
      <c r="AD10">
        <v>1.607</v>
      </c>
      <c r="AE10">
        <v>123</v>
      </c>
      <c r="AF10">
        <v>1</v>
      </c>
      <c r="AG10">
        <v>72</v>
      </c>
      <c r="AH10">
        <v>45</v>
      </c>
      <c r="AI10">
        <v>8</v>
      </c>
      <c r="AJ10">
        <v>3</v>
      </c>
      <c r="AK10">
        <v>19</v>
      </c>
      <c r="AL10">
        <v>170</v>
      </c>
      <c r="AM10">
        <v>8.1</v>
      </c>
      <c r="AN10" s="117">
        <v>0</v>
      </c>
      <c r="AO10" s="113">
        <v>1</v>
      </c>
      <c r="AP10" s="118">
        <v>1</v>
      </c>
      <c r="AQ10">
        <v>0</v>
      </c>
      <c r="AR10">
        <v>0.57986798082445612</v>
      </c>
      <c r="AS10" s="117">
        <v>0.57986798082445612</v>
      </c>
      <c r="AT10" s="118">
        <v>0.42013201917554388</v>
      </c>
      <c r="AU10" s="117">
        <v>-0.86718628572613565</v>
      </c>
      <c r="AV10" s="118">
        <v>0</v>
      </c>
      <c r="AW10">
        <v>1.3802042081019532</v>
      </c>
      <c r="AY10" s="123">
        <v>0.79277379185587871</v>
      </c>
      <c r="BD10" s="117">
        <v>-6.9369287289254566E-2</v>
      </c>
      <c r="BE10" s="113">
        <v>-6.7660777929083428E-5</v>
      </c>
      <c r="BF10" s="113">
        <v>-9.8774667645562205E-4</v>
      </c>
      <c r="BG10" s="113">
        <v>-2.3152200475088605E-5</v>
      </c>
      <c r="BH10" s="113">
        <v>5.4656246484638784E-5</v>
      </c>
      <c r="BI10" s="113">
        <v>1.0872436275648214E-3</v>
      </c>
      <c r="BJ10" s="113">
        <v>1.0854626680550599E-4</v>
      </c>
      <c r="BK10" s="113">
        <v>1.5864020012184348E-4</v>
      </c>
      <c r="BL10" s="113">
        <v>4.9460662397123105E-5</v>
      </c>
      <c r="BM10" s="113">
        <v>-6.2099652810563733E-5</v>
      </c>
      <c r="BN10" s="113">
        <v>3.6933805446506583E-5</v>
      </c>
      <c r="BO10" s="113">
        <v>-3.3811140351443534E-4</v>
      </c>
      <c r="BP10" s="113">
        <v>1.3804710327620092E-5</v>
      </c>
      <c r="BQ10" s="113">
        <v>4.2865750811963316E-4</v>
      </c>
      <c r="BR10" s="118">
        <v>-2.2107303154523077E-3</v>
      </c>
      <c r="BT10" s="123">
        <v>1.4002218841338709E-16</v>
      </c>
      <c r="CA10">
        <v>0.23353446675675918</v>
      </c>
      <c r="CB10">
        <v>1</v>
      </c>
      <c r="CC10">
        <v>0</v>
      </c>
      <c r="CD10">
        <v>6</v>
      </c>
      <c r="CE10">
        <v>0</v>
      </c>
      <c r="CF10">
        <v>0.88888888888888884</v>
      </c>
      <c r="CG10">
        <v>1</v>
      </c>
      <c r="CH10">
        <v>1.851851851851849E-2</v>
      </c>
    </row>
    <row r="11" spans="1:86" x14ac:dyDescent="0.3">
      <c r="A11" s="129">
        <v>0</v>
      </c>
      <c r="B11" s="131">
        <v>1</v>
      </c>
      <c r="C11" s="171">
        <v>55</v>
      </c>
      <c r="D11" s="130">
        <v>16</v>
      </c>
      <c r="E11" s="203">
        <v>6.5000000000000002E-2</v>
      </c>
      <c r="F11" s="130">
        <v>154</v>
      </c>
      <c r="G11" s="130">
        <v>3</v>
      </c>
      <c r="H11" s="171">
        <v>75</v>
      </c>
      <c r="I11" s="130">
        <v>42</v>
      </c>
      <c r="J11" s="130">
        <v>13</v>
      </c>
      <c r="K11" s="130">
        <v>2</v>
      </c>
      <c r="L11" s="171">
        <v>34</v>
      </c>
      <c r="M11" s="172">
        <v>165</v>
      </c>
      <c r="N11" s="170">
        <v>9.1999999999999993</v>
      </c>
      <c r="O11" s="130">
        <v>0</v>
      </c>
      <c r="P11" s="208"/>
      <c r="Q11" t="s">
        <v>184</v>
      </c>
      <c r="R11" s="220">
        <v>0.18716449212704434</v>
      </c>
      <c r="S11" s="208"/>
      <c r="T11" s="208"/>
      <c r="U11" s="208"/>
      <c r="V11" s="208"/>
      <c r="W11" s="208"/>
      <c r="X11" s="208"/>
      <c r="Y11" s="208"/>
      <c r="Z11">
        <v>0</v>
      </c>
      <c r="AA11">
        <v>0</v>
      </c>
      <c r="AB11">
        <v>44</v>
      </c>
      <c r="AC11">
        <v>2</v>
      </c>
      <c r="AD11">
        <v>0.115</v>
      </c>
      <c r="AE11">
        <v>70</v>
      </c>
      <c r="AF11">
        <v>3</v>
      </c>
      <c r="AG11">
        <v>137</v>
      </c>
      <c r="AH11">
        <v>46</v>
      </c>
      <c r="AI11">
        <v>6</v>
      </c>
      <c r="AJ11">
        <v>3</v>
      </c>
      <c r="AK11">
        <v>19</v>
      </c>
      <c r="AL11">
        <v>167</v>
      </c>
      <c r="AM11">
        <v>6.6</v>
      </c>
      <c r="AN11" s="117">
        <v>0</v>
      </c>
      <c r="AO11" s="113">
        <v>1</v>
      </c>
      <c r="AP11" s="118">
        <v>1</v>
      </c>
      <c r="AQ11">
        <v>0</v>
      </c>
      <c r="AR11">
        <v>0.23163813244141659</v>
      </c>
      <c r="AS11" s="117">
        <v>0.23163813244141659</v>
      </c>
      <c r="AT11" s="118">
        <v>0.76836186755858338</v>
      </c>
      <c r="AU11" s="117">
        <v>-0.26349447508880758</v>
      </c>
      <c r="AV11" s="118">
        <v>100</v>
      </c>
      <c r="AW11">
        <v>0.30147010441503391</v>
      </c>
      <c r="AY11" s="123">
        <v>1.6587428982286354E-2</v>
      </c>
      <c r="BD11" s="117">
        <v>-0.29342753853725456</v>
      </c>
      <c r="BE11" s="113">
        <v>3.9492731897820795E-3</v>
      </c>
      <c r="BF11" s="113">
        <v>-6.3951967471606698E-3</v>
      </c>
      <c r="BG11" s="113">
        <v>4.6901190150574324E-4</v>
      </c>
      <c r="BH11" s="113">
        <v>1.9738023989146689E-4</v>
      </c>
      <c r="BI11" s="113">
        <v>1.2197781586333199E-2</v>
      </c>
      <c r="BJ11" s="113">
        <v>1.5864020012177474E-4</v>
      </c>
      <c r="BK11" s="113">
        <v>2.6252828832230398E-2</v>
      </c>
      <c r="BL11" s="113">
        <v>-4.4296135015145489E-4</v>
      </c>
      <c r="BM11" s="113">
        <v>-1.0870414965445945E-4</v>
      </c>
      <c r="BN11" s="113">
        <v>-3.8447642995384246E-4</v>
      </c>
      <c r="BO11" s="113">
        <v>-3.6487406029624891E-3</v>
      </c>
      <c r="BP11" s="113">
        <v>-1.9074701474405549E-4</v>
      </c>
      <c r="BQ11" s="113">
        <v>1.4699880790660308E-3</v>
      </c>
      <c r="BR11" s="118">
        <v>-2.2211659090399139E-3</v>
      </c>
      <c r="BT11" s="123">
        <v>8.3813592258112586E-16</v>
      </c>
      <c r="CA11">
        <v>0.23429248727725874</v>
      </c>
      <c r="CB11">
        <v>1</v>
      </c>
      <c r="CC11">
        <v>0</v>
      </c>
      <c r="CD11">
        <v>7</v>
      </c>
      <c r="CE11">
        <v>0</v>
      </c>
      <c r="CF11">
        <v>0.87037037037037035</v>
      </c>
      <c r="CG11">
        <v>1</v>
      </c>
      <c r="CH11">
        <v>1.851851851851849E-2</v>
      </c>
    </row>
    <row r="12" spans="1:86" x14ac:dyDescent="0.3">
      <c r="A12" s="129">
        <v>0</v>
      </c>
      <c r="B12" s="131">
        <v>1</v>
      </c>
      <c r="C12" s="171">
        <v>65</v>
      </c>
      <c r="D12" s="130">
        <v>10</v>
      </c>
      <c r="E12" s="203">
        <v>2.1440000000000001</v>
      </c>
      <c r="F12" s="130">
        <v>97</v>
      </c>
      <c r="G12" s="130">
        <v>2</v>
      </c>
      <c r="H12" s="130">
        <v>100</v>
      </c>
      <c r="I12" s="130">
        <v>32</v>
      </c>
      <c r="J12" s="130">
        <v>8</v>
      </c>
      <c r="K12" s="130">
        <v>2</v>
      </c>
      <c r="L12" s="171">
        <v>51</v>
      </c>
      <c r="M12" s="172">
        <v>180</v>
      </c>
      <c r="N12" s="170">
        <v>10.3</v>
      </c>
      <c r="O12" s="130">
        <v>1</v>
      </c>
      <c r="P12" s="208"/>
      <c r="Q12" t="s">
        <v>185</v>
      </c>
      <c r="R12" s="219">
        <v>0.25662701211929928</v>
      </c>
      <c r="S12" s="208"/>
      <c r="T12" s="226" t="s">
        <v>235</v>
      </c>
      <c r="W12" s="208"/>
      <c r="X12" s="208"/>
      <c r="Y12" s="208"/>
      <c r="Z12">
        <v>0</v>
      </c>
      <c r="AA12">
        <v>0</v>
      </c>
      <c r="AB12">
        <v>44</v>
      </c>
      <c r="AC12">
        <v>3</v>
      </c>
      <c r="AD12">
        <v>1.18</v>
      </c>
      <c r="AE12">
        <v>69</v>
      </c>
      <c r="AF12">
        <v>2</v>
      </c>
      <c r="AG12">
        <v>72</v>
      </c>
      <c r="AH12">
        <v>34</v>
      </c>
      <c r="AI12">
        <v>6</v>
      </c>
      <c r="AJ12">
        <v>2</v>
      </c>
      <c r="AK12">
        <v>20</v>
      </c>
      <c r="AL12">
        <v>183</v>
      </c>
      <c r="AM12">
        <v>8</v>
      </c>
      <c r="AN12" s="117">
        <v>0</v>
      </c>
      <c r="AO12" s="113">
        <v>1</v>
      </c>
      <c r="AP12" s="118">
        <v>1</v>
      </c>
      <c r="AQ12">
        <v>0</v>
      </c>
      <c r="AR12">
        <v>0.729322651591645</v>
      </c>
      <c r="AS12" s="117">
        <v>0.729322651591645</v>
      </c>
      <c r="AT12" s="118">
        <v>0.270677348408355</v>
      </c>
      <c r="AU12" s="117">
        <v>-1.3068277637043861</v>
      </c>
      <c r="AV12" s="118">
        <v>0</v>
      </c>
      <c r="AW12">
        <v>2.6944354815067819</v>
      </c>
      <c r="AY12" s="123">
        <v>0.36945161429236728</v>
      </c>
      <c r="BD12" s="117">
        <v>-5.7081947988480042E-2</v>
      </c>
      <c r="BE12" s="113">
        <v>3.7644811369989486E-4</v>
      </c>
      <c r="BF12" s="113">
        <v>-7.7077225920028501E-4</v>
      </c>
      <c r="BG12" s="113">
        <v>-7.1437991072383287E-5</v>
      </c>
      <c r="BH12" s="113">
        <v>1.2367014235318427E-4</v>
      </c>
      <c r="BI12" s="113">
        <v>2.0218849862927032E-3</v>
      </c>
      <c r="BJ12" s="113">
        <v>4.9460662397133154E-5</v>
      </c>
      <c r="BK12" s="113">
        <v>-4.4296135015138935E-4</v>
      </c>
      <c r="BL12" s="113">
        <v>1.6596916680930953E-4</v>
      </c>
      <c r="BM12" s="113">
        <v>-4.4854818122725369E-5</v>
      </c>
      <c r="BN12" s="113">
        <v>-5.8862086272809114E-5</v>
      </c>
      <c r="BO12" s="113">
        <v>-1.3381840760788244E-4</v>
      </c>
      <c r="BP12" s="113">
        <v>4.1766891897402321E-5</v>
      </c>
      <c r="BQ12" s="113">
        <v>2.6678542419999123E-4</v>
      </c>
      <c r="BR12" s="118">
        <v>-9.8492793198692473E-4</v>
      </c>
      <c r="BT12" s="123">
        <v>1.1320856614205255E-16</v>
      </c>
      <c r="CA12">
        <v>0.24364983841614443</v>
      </c>
      <c r="CB12">
        <v>1</v>
      </c>
      <c r="CC12">
        <v>0</v>
      </c>
      <c r="CD12">
        <v>8</v>
      </c>
      <c r="CE12">
        <v>0</v>
      </c>
      <c r="CF12">
        <v>0.85185185185185186</v>
      </c>
      <c r="CG12">
        <v>1</v>
      </c>
      <c r="CH12">
        <v>1.851851851851849E-2</v>
      </c>
    </row>
    <row r="13" spans="1:86" ht="16.2" x14ac:dyDescent="0.3">
      <c r="A13" s="129">
        <v>1</v>
      </c>
      <c r="B13" s="131">
        <v>1</v>
      </c>
      <c r="C13" s="171">
        <v>74</v>
      </c>
      <c r="D13" s="130">
        <v>7</v>
      </c>
      <c r="E13" s="203">
        <v>0.248</v>
      </c>
      <c r="F13" s="130">
        <v>301</v>
      </c>
      <c r="G13" s="130">
        <v>1</v>
      </c>
      <c r="H13" s="130">
        <v>96</v>
      </c>
      <c r="I13" s="130">
        <v>39</v>
      </c>
      <c r="J13" s="130">
        <v>21</v>
      </c>
      <c r="K13" s="130">
        <v>5</v>
      </c>
      <c r="L13" s="171">
        <v>86</v>
      </c>
      <c r="M13" s="172">
        <v>187</v>
      </c>
      <c r="N13" s="170">
        <v>19.3</v>
      </c>
      <c r="O13" s="130">
        <v>1</v>
      </c>
      <c r="P13" s="208"/>
      <c r="S13" s="208"/>
      <c r="T13" t="s">
        <v>236</v>
      </c>
      <c r="V13" s="108">
        <f>(U6/W6)^2+(1-(U6/W6))^2</f>
        <v>0.53920000000000001</v>
      </c>
      <c r="W13" s="208"/>
      <c r="X13" s="208"/>
      <c r="Y13" s="208"/>
      <c r="Z13">
        <v>0</v>
      </c>
      <c r="AA13">
        <v>0</v>
      </c>
      <c r="AB13">
        <v>44</v>
      </c>
      <c r="AC13">
        <v>4</v>
      </c>
      <c r="AD13">
        <v>4.5900000000000003E-2</v>
      </c>
      <c r="AE13">
        <v>104</v>
      </c>
      <c r="AF13">
        <v>6</v>
      </c>
      <c r="AG13">
        <v>86</v>
      </c>
      <c r="AH13">
        <v>29</v>
      </c>
      <c r="AI13">
        <v>2</v>
      </c>
      <c r="AJ13">
        <v>2</v>
      </c>
      <c r="AK13">
        <v>21</v>
      </c>
      <c r="AL13">
        <v>168</v>
      </c>
      <c r="AM13">
        <v>6.8</v>
      </c>
      <c r="AN13" s="117">
        <v>1</v>
      </c>
      <c r="AO13" s="113">
        <v>0</v>
      </c>
      <c r="AP13" s="118">
        <v>1</v>
      </c>
      <c r="AQ13">
        <v>1</v>
      </c>
      <c r="AR13">
        <v>0.81068441911627986</v>
      </c>
      <c r="AS13" s="117">
        <v>0.81068441911627986</v>
      </c>
      <c r="AT13" s="118">
        <v>0.18931558088372014</v>
      </c>
      <c r="AU13" s="117">
        <v>-0.20987642622302222</v>
      </c>
      <c r="AV13" s="118">
        <v>100</v>
      </c>
      <c r="AW13">
        <v>0.23352561911833883</v>
      </c>
      <c r="AY13" s="123">
        <v>7.9591498949442892E-3</v>
      </c>
      <c r="BD13" s="117">
        <v>-1.4380073532170206E-2</v>
      </c>
      <c r="BE13" s="113">
        <v>1.1729301333073569E-3</v>
      </c>
      <c r="BF13" s="113">
        <v>7.1058222765766595E-3</v>
      </c>
      <c r="BG13" s="113">
        <v>-3.0922785059693466E-4</v>
      </c>
      <c r="BH13" s="113">
        <v>-5.1489687168551141E-5</v>
      </c>
      <c r="BI13" s="113">
        <v>-3.5088466891568465E-3</v>
      </c>
      <c r="BJ13" s="113">
        <v>-6.2099652810565563E-5</v>
      </c>
      <c r="BK13" s="113">
        <v>-1.087041496544698E-4</v>
      </c>
      <c r="BL13" s="113">
        <v>-4.4854818122727687E-5</v>
      </c>
      <c r="BM13" s="113">
        <v>1.292894248370993E-3</v>
      </c>
      <c r="BN13" s="113">
        <v>-1.1711353040535061E-3</v>
      </c>
      <c r="BO13" s="113">
        <v>-2.2784022431183762E-3</v>
      </c>
      <c r="BP13" s="113">
        <v>-1.1823548328884163E-5</v>
      </c>
      <c r="BQ13" s="113">
        <v>-7.9380001749124719E-5</v>
      </c>
      <c r="BR13" s="118">
        <v>2.4558590201335224E-3</v>
      </c>
      <c r="BT13" s="123">
        <v>1.386004759972353E-16</v>
      </c>
      <c r="CA13">
        <v>0.25226739331716747</v>
      </c>
      <c r="CB13">
        <v>1</v>
      </c>
      <c r="CC13">
        <v>0</v>
      </c>
      <c r="CD13">
        <v>9</v>
      </c>
      <c r="CE13">
        <v>0</v>
      </c>
      <c r="CF13">
        <v>0.83333333333333337</v>
      </c>
      <c r="CG13">
        <v>1</v>
      </c>
      <c r="CH13">
        <v>0</v>
      </c>
    </row>
    <row r="14" spans="1:86" x14ac:dyDescent="0.3">
      <c r="A14" s="129">
        <v>0</v>
      </c>
      <c r="B14" s="131">
        <v>0</v>
      </c>
      <c r="C14" s="171">
        <v>43</v>
      </c>
      <c r="D14" s="130">
        <v>23</v>
      </c>
      <c r="E14" s="203">
        <v>1.607</v>
      </c>
      <c r="F14" s="130">
        <v>123</v>
      </c>
      <c r="G14" s="130">
        <v>1</v>
      </c>
      <c r="H14" s="130">
        <v>72</v>
      </c>
      <c r="I14" s="130">
        <v>45</v>
      </c>
      <c r="J14" s="130">
        <v>8</v>
      </c>
      <c r="K14" s="130">
        <v>3</v>
      </c>
      <c r="L14" s="171">
        <v>19</v>
      </c>
      <c r="M14" s="172">
        <v>170</v>
      </c>
      <c r="N14" s="170">
        <v>8.1</v>
      </c>
      <c r="O14" s="130">
        <v>0</v>
      </c>
      <c r="P14" s="208"/>
      <c r="Q14" t="s">
        <v>186</v>
      </c>
      <c r="R14" s="218">
        <v>158.56470241158783</v>
      </c>
      <c r="S14" s="208"/>
      <c r="T14" t="s">
        <v>237</v>
      </c>
      <c r="V14">
        <f>0.5+(0.25*0.5)</f>
        <v>0.625</v>
      </c>
      <c r="W14" s="208"/>
      <c r="X14" s="208"/>
      <c r="Y14" s="208"/>
      <c r="Z14">
        <v>0</v>
      </c>
      <c r="AA14">
        <v>0</v>
      </c>
      <c r="AB14">
        <v>44</v>
      </c>
      <c r="AC14">
        <v>10</v>
      </c>
      <c r="AD14">
        <v>0.19600000000000001</v>
      </c>
      <c r="AE14">
        <v>49</v>
      </c>
      <c r="AF14">
        <v>3</v>
      </c>
      <c r="AG14">
        <v>111</v>
      </c>
      <c r="AH14">
        <v>33</v>
      </c>
      <c r="AI14">
        <v>12</v>
      </c>
      <c r="AJ14">
        <v>2</v>
      </c>
      <c r="AK14">
        <v>15</v>
      </c>
      <c r="AL14">
        <v>189</v>
      </c>
      <c r="AM14">
        <v>9.5</v>
      </c>
      <c r="AN14" s="117">
        <v>1</v>
      </c>
      <c r="AO14" s="113">
        <v>0</v>
      </c>
      <c r="AP14" s="118">
        <v>1</v>
      </c>
      <c r="AQ14">
        <v>1</v>
      </c>
      <c r="AR14">
        <v>0.82488344232678756</v>
      </c>
      <c r="AS14" s="117">
        <v>0.82488344232678756</v>
      </c>
      <c r="AT14" s="118">
        <v>0.17511655767321244</v>
      </c>
      <c r="AU14" s="117">
        <v>-0.19251318465683823</v>
      </c>
      <c r="AV14" s="118">
        <v>100</v>
      </c>
      <c r="AW14">
        <v>0.21229248726250696</v>
      </c>
      <c r="AY14" s="123">
        <v>-9.8853170847935601E-2</v>
      </c>
      <c r="BD14" s="117">
        <v>3.7263680899538576E-2</v>
      </c>
      <c r="BE14" s="113">
        <v>-1.1352600429835281E-3</v>
      </c>
      <c r="BF14" s="113">
        <v>-1.6295355853982972E-2</v>
      </c>
      <c r="BG14" s="113">
        <v>6.485304558341015E-4</v>
      </c>
      <c r="BH14" s="113">
        <v>1.7884718447142473E-5</v>
      </c>
      <c r="BI14" s="113">
        <v>4.1074555648211632E-3</v>
      </c>
      <c r="BJ14" s="113">
        <v>3.693380544650907E-5</v>
      </c>
      <c r="BK14" s="113">
        <v>-3.8447642995382132E-4</v>
      </c>
      <c r="BL14" s="113">
        <v>-5.8862086272805706E-5</v>
      </c>
      <c r="BM14" s="113">
        <v>-1.1711353040535181E-3</v>
      </c>
      <c r="BN14" s="113">
        <v>4.8765109525156529E-3</v>
      </c>
      <c r="BO14" s="113">
        <v>2.3231811534121238E-3</v>
      </c>
      <c r="BP14" s="113">
        <v>9.4353552067614147E-6</v>
      </c>
      <c r="BQ14" s="113">
        <v>-1.408340786964053E-4</v>
      </c>
      <c r="BR14" s="118">
        <v>-4.5040289661262937E-3</v>
      </c>
      <c r="BT14" s="123">
        <v>-1.4825039755887064E-16</v>
      </c>
      <c r="CA14">
        <v>0.27720518254066573</v>
      </c>
      <c r="CB14">
        <v>0</v>
      </c>
      <c r="CC14">
        <v>1</v>
      </c>
      <c r="CD14">
        <v>9</v>
      </c>
      <c r="CE14">
        <v>1</v>
      </c>
      <c r="CF14">
        <v>0.83333333333333337</v>
      </c>
      <c r="CG14">
        <v>0.98958333333333337</v>
      </c>
      <c r="CH14">
        <v>1.8325617283950591E-2</v>
      </c>
    </row>
    <row r="15" spans="1:86" x14ac:dyDescent="0.3">
      <c r="A15" s="129">
        <v>0</v>
      </c>
      <c r="B15" s="131">
        <v>0</v>
      </c>
      <c r="C15" s="171">
        <v>78</v>
      </c>
      <c r="D15" s="130">
        <v>3</v>
      </c>
      <c r="E15" s="203">
        <v>1.6240000000000001</v>
      </c>
      <c r="F15" s="130">
        <v>148</v>
      </c>
      <c r="G15" s="130">
        <v>5</v>
      </c>
      <c r="H15" s="130">
        <v>73</v>
      </c>
      <c r="I15" s="130">
        <v>39</v>
      </c>
      <c r="J15" s="130">
        <v>11</v>
      </c>
      <c r="K15" s="130">
        <v>4</v>
      </c>
      <c r="L15" s="171">
        <v>59</v>
      </c>
      <c r="M15" s="172">
        <v>175</v>
      </c>
      <c r="N15" s="170">
        <v>9.1</v>
      </c>
      <c r="O15" s="130">
        <v>1</v>
      </c>
      <c r="P15" s="208"/>
      <c r="Q15" t="s">
        <v>105</v>
      </c>
      <c r="R15" s="123">
        <v>148</v>
      </c>
      <c r="S15" s="208"/>
      <c r="T15" s="208"/>
      <c r="U15" s="208"/>
      <c r="V15" s="208"/>
      <c r="W15" s="208"/>
      <c r="X15" s="208"/>
      <c r="Y15" s="208"/>
      <c r="Z15">
        <v>0</v>
      </c>
      <c r="AA15">
        <v>0</v>
      </c>
      <c r="AB15">
        <v>44</v>
      </c>
      <c r="AC15">
        <v>14</v>
      </c>
      <c r="AD15">
        <v>1.2270000000000001</v>
      </c>
      <c r="AE15">
        <v>100</v>
      </c>
      <c r="AF15">
        <v>5</v>
      </c>
      <c r="AG15">
        <v>98</v>
      </c>
      <c r="AH15">
        <v>37</v>
      </c>
      <c r="AI15">
        <v>10</v>
      </c>
      <c r="AJ15">
        <v>4</v>
      </c>
      <c r="AK15">
        <v>20</v>
      </c>
      <c r="AL15">
        <v>180</v>
      </c>
      <c r="AM15">
        <v>9.1</v>
      </c>
      <c r="AN15" s="117">
        <v>1</v>
      </c>
      <c r="AO15" s="113">
        <v>0</v>
      </c>
      <c r="AP15" s="118">
        <v>1</v>
      </c>
      <c r="AQ15">
        <v>1</v>
      </c>
      <c r="AR15">
        <v>0.91966395188569028</v>
      </c>
      <c r="AS15" s="117">
        <v>0.91966395188569028</v>
      </c>
      <c r="AT15" s="118">
        <v>8.0336048114309722E-2</v>
      </c>
      <c r="AU15" s="117">
        <v>-8.3746945355740621E-2</v>
      </c>
      <c r="AV15" s="118">
        <v>100</v>
      </c>
      <c r="AW15">
        <v>8.7353699087136888E-2</v>
      </c>
      <c r="AY15" s="123">
        <v>0.12393485409802807</v>
      </c>
      <c r="BD15" s="117">
        <v>8.17067958382518E-2</v>
      </c>
      <c r="BE15" s="113">
        <v>-1.3980952467500681E-3</v>
      </c>
      <c r="BF15" s="113">
        <v>2.4068139350446091E-2</v>
      </c>
      <c r="BG15" s="113">
        <v>1.1339951169041351E-3</v>
      </c>
      <c r="BH15" s="113">
        <v>-2.3122441380107162E-4</v>
      </c>
      <c r="BI15" s="113">
        <v>1.1666248383739748E-3</v>
      </c>
      <c r="BJ15" s="113">
        <v>-3.3811140351446499E-4</v>
      </c>
      <c r="BK15" s="113">
        <v>-3.6487406029627129E-3</v>
      </c>
      <c r="BL15" s="113">
        <v>-1.3381840760788081E-4</v>
      </c>
      <c r="BM15" s="113">
        <v>-2.2784022431183945E-3</v>
      </c>
      <c r="BN15" s="113">
        <v>2.3231811534121464E-3</v>
      </c>
      <c r="BO15" s="113">
        <v>3.7641558273021646E-2</v>
      </c>
      <c r="BP15" s="113">
        <v>-1.6814352731299085E-4</v>
      </c>
      <c r="BQ15" s="113">
        <v>-7.841761721801777E-4</v>
      </c>
      <c r="BR15" s="118">
        <v>1.6409962934267582E-3</v>
      </c>
      <c r="BT15" s="123">
        <v>-3.4377735070385771E-16</v>
      </c>
      <c r="CA15">
        <v>0.28844500094503106</v>
      </c>
      <c r="CB15">
        <v>1</v>
      </c>
      <c r="CC15">
        <v>0</v>
      </c>
      <c r="CD15">
        <v>10</v>
      </c>
      <c r="CE15">
        <v>1</v>
      </c>
      <c r="CF15">
        <v>0.81481481481481488</v>
      </c>
      <c r="CG15">
        <v>0.98958333333333337</v>
      </c>
      <c r="CH15">
        <v>1.8325617283950699E-2</v>
      </c>
    </row>
    <row r="16" spans="1:86" x14ac:dyDescent="0.3">
      <c r="A16" s="129">
        <v>1</v>
      </c>
      <c r="B16" s="131">
        <v>1</v>
      </c>
      <c r="C16" s="171">
        <v>67</v>
      </c>
      <c r="D16" s="130">
        <v>9</v>
      </c>
      <c r="E16" s="203">
        <v>0.05</v>
      </c>
      <c r="F16" s="130">
        <v>228</v>
      </c>
      <c r="G16" s="130">
        <v>4</v>
      </c>
      <c r="H16" s="130">
        <v>86</v>
      </c>
      <c r="I16" s="130">
        <v>31</v>
      </c>
      <c r="J16" s="130">
        <v>13</v>
      </c>
      <c r="K16" s="130">
        <v>1</v>
      </c>
      <c r="L16" s="171">
        <v>70</v>
      </c>
      <c r="M16" s="172">
        <v>181</v>
      </c>
      <c r="N16" s="170">
        <v>15.7</v>
      </c>
      <c r="O16" s="130">
        <v>0</v>
      </c>
      <c r="P16" s="208"/>
      <c r="Q16" t="s">
        <v>164</v>
      </c>
      <c r="R16" s="220">
        <v>0.26155266950408174</v>
      </c>
      <c r="S16" s="208"/>
      <c r="T16" s="208"/>
      <c r="U16" s="208"/>
      <c r="V16" s="208"/>
      <c r="W16" s="208"/>
      <c r="X16" s="208"/>
      <c r="Y16" s="208"/>
      <c r="Z16">
        <v>0</v>
      </c>
      <c r="AA16">
        <v>0</v>
      </c>
      <c r="AB16">
        <v>46</v>
      </c>
      <c r="AC16">
        <v>3</v>
      </c>
      <c r="AD16">
        <v>2.6259999999999999</v>
      </c>
      <c r="AE16">
        <v>43</v>
      </c>
      <c r="AF16">
        <v>2</v>
      </c>
      <c r="AG16">
        <v>74</v>
      </c>
      <c r="AH16">
        <v>50</v>
      </c>
      <c r="AI16">
        <v>4</v>
      </c>
      <c r="AJ16">
        <v>4</v>
      </c>
      <c r="AK16">
        <v>21</v>
      </c>
      <c r="AL16">
        <v>180</v>
      </c>
      <c r="AM16">
        <v>7.7</v>
      </c>
      <c r="AN16" s="117">
        <v>0</v>
      </c>
      <c r="AO16" s="113">
        <v>1</v>
      </c>
      <c r="AP16" s="118">
        <v>1</v>
      </c>
      <c r="AQ16">
        <v>0</v>
      </c>
      <c r="AR16">
        <v>0.3787343848512823</v>
      </c>
      <c r="AS16" s="117">
        <v>0.3787343848512823</v>
      </c>
      <c r="AT16" s="118">
        <v>0.6212656151487177</v>
      </c>
      <c r="AU16" s="117">
        <v>-0.47599656683894087</v>
      </c>
      <c r="AV16" s="118">
        <v>100</v>
      </c>
      <c r="AW16">
        <v>0.60961748987286435</v>
      </c>
      <c r="AY16" s="123">
        <v>-0.15973120571429855</v>
      </c>
      <c r="BD16" s="117">
        <v>-4.7580418818968127E-3</v>
      </c>
      <c r="BE16" s="113">
        <v>-7.3070104297297104E-4</v>
      </c>
      <c r="BF16" s="113">
        <v>-1.2690980606981932E-3</v>
      </c>
      <c r="BG16" s="113">
        <v>-2.4549793312089084E-4</v>
      </c>
      <c r="BH16" s="113">
        <v>2.0824979703916252E-5</v>
      </c>
      <c r="BI16" s="113">
        <v>3.1316378246530651E-4</v>
      </c>
      <c r="BJ16" s="113">
        <v>1.3804710327625484E-5</v>
      </c>
      <c r="BK16" s="113">
        <v>-1.9074701474403215E-4</v>
      </c>
      <c r="BL16" s="113">
        <v>4.1766891897404428E-5</v>
      </c>
      <c r="BM16" s="113">
        <v>-1.1823548328881629E-5</v>
      </c>
      <c r="BN16" s="113">
        <v>9.435355206758877E-6</v>
      </c>
      <c r="BO16" s="113">
        <v>-1.6814352731299743E-4</v>
      </c>
      <c r="BP16" s="113">
        <v>2.0181826910932067E-4</v>
      </c>
      <c r="BQ16" s="113">
        <v>4.3108426979669843E-5</v>
      </c>
      <c r="BR16" s="118">
        <v>-1.0494814739733847E-4</v>
      </c>
      <c r="BT16" s="123">
        <v>2.7112850231049073E-17</v>
      </c>
      <c r="CA16">
        <v>0.28954828945041389</v>
      </c>
      <c r="CB16">
        <v>1</v>
      </c>
      <c r="CC16">
        <v>0</v>
      </c>
      <c r="CD16">
        <v>11</v>
      </c>
      <c r="CE16">
        <v>1</v>
      </c>
      <c r="CF16">
        <v>0.79629629629629628</v>
      </c>
      <c r="CG16">
        <v>0.98958333333333337</v>
      </c>
      <c r="CH16">
        <v>1.8325617283950591E-2</v>
      </c>
    </row>
    <row r="17" spans="1:86" x14ac:dyDescent="0.3">
      <c r="A17" s="129">
        <v>1</v>
      </c>
      <c r="B17" s="131">
        <v>1</v>
      </c>
      <c r="C17" s="171">
        <v>62</v>
      </c>
      <c r="D17" s="130">
        <v>16</v>
      </c>
      <c r="E17" s="203">
        <v>0.58799999999999997</v>
      </c>
      <c r="F17" s="130">
        <v>136</v>
      </c>
      <c r="G17" s="130">
        <v>4</v>
      </c>
      <c r="H17" s="130">
        <v>121</v>
      </c>
      <c r="I17" s="130">
        <v>41</v>
      </c>
      <c r="J17" s="130">
        <v>10</v>
      </c>
      <c r="K17" s="130">
        <v>3</v>
      </c>
      <c r="L17" s="171">
        <v>44</v>
      </c>
      <c r="M17" s="172">
        <v>167</v>
      </c>
      <c r="N17" s="170">
        <v>9.8000000000000007</v>
      </c>
      <c r="O17" s="130">
        <v>1</v>
      </c>
      <c r="P17" s="208"/>
      <c r="Q17" t="s">
        <v>182</v>
      </c>
      <c r="R17" s="123">
        <v>0.05</v>
      </c>
      <c r="S17" s="208"/>
      <c r="T17" s="208"/>
      <c r="U17" s="208"/>
      <c r="V17" s="208"/>
      <c r="W17" s="208"/>
      <c r="X17" s="208"/>
      <c r="Y17" s="208"/>
      <c r="Z17">
        <v>0</v>
      </c>
      <c r="AA17">
        <v>0</v>
      </c>
      <c r="AB17">
        <v>46</v>
      </c>
      <c r="AC17">
        <v>7</v>
      </c>
      <c r="AD17">
        <v>1.9630000000000001</v>
      </c>
      <c r="AE17">
        <v>113</v>
      </c>
      <c r="AF17">
        <v>4</v>
      </c>
      <c r="AG17">
        <v>85</v>
      </c>
      <c r="AH17">
        <v>28</v>
      </c>
      <c r="AI17">
        <v>10</v>
      </c>
      <c r="AJ17">
        <v>1</v>
      </c>
      <c r="AK17">
        <v>22</v>
      </c>
      <c r="AL17">
        <v>181</v>
      </c>
      <c r="AM17">
        <v>9.6999999999999993</v>
      </c>
      <c r="AN17" s="117">
        <v>1</v>
      </c>
      <c r="AO17" s="113">
        <v>0</v>
      </c>
      <c r="AP17" s="118">
        <v>1</v>
      </c>
      <c r="AQ17">
        <v>1</v>
      </c>
      <c r="AR17">
        <v>0.97917381419032723</v>
      </c>
      <c r="AS17" s="117">
        <v>0.97917381419032723</v>
      </c>
      <c r="AT17" s="118">
        <v>2.082618580967277E-2</v>
      </c>
      <c r="AU17" s="117">
        <v>-2.1046109625842219E-2</v>
      </c>
      <c r="AV17" s="118">
        <v>100</v>
      </c>
      <c r="AW17">
        <v>2.1269140889857041E-2</v>
      </c>
      <c r="AY17" s="123">
        <v>9.2705251693476608E-3</v>
      </c>
      <c r="BD17" s="117">
        <v>-0.4503740542929992</v>
      </c>
      <c r="BE17" s="113">
        <v>-5.9053182491249447E-4</v>
      </c>
      <c r="BF17" s="113">
        <v>-1.6704263933340184E-3</v>
      </c>
      <c r="BG17" s="113">
        <v>6.8166174111867919E-5</v>
      </c>
      <c r="BH17" s="113">
        <v>4.7064222976156455E-4</v>
      </c>
      <c r="BI17" s="113">
        <v>4.8174794442395535E-3</v>
      </c>
      <c r="BJ17" s="113">
        <v>4.2865750811961039E-4</v>
      </c>
      <c r="BK17" s="113">
        <v>1.4699880790663561E-3</v>
      </c>
      <c r="BL17" s="113">
        <v>2.6678542419991777E-4</v>
      </c>
      <c r="BM17" s="113">
        <v>-7.9380001749115842E-5</v>
      </c>
      <c r="BN17" s="113">
        <v>-1.4083407869641532E-4</v>
      </c>
      <c r="BO17" s="113">
        <v>-7.8417617217995837E-4</v>
      </c>
      <c r="BP17" s="113">
        <v>4.3108426979635853E-5</v>
      </c>
      <c r="BQ17" s="113">
        <v>2.6171413978707775E-3</v>
      </c>
      <c r="BR17" s="118">
        <v>-1.0140302573039224E-2</v>
      </c>
      <c r="BT17" s="123">
        <v>8.791849946159907E-16</v>
      </c>
      <c r="CA17">
        <v>0.29634017934215656</v>
      </c>
      <c r="CB17">
        <v>1</v>
      </c>
      <c r="CC17">
        <v>0</v>
      </c>
      <c r="CD17">
        <v>12</v>
      </c>
      <c r="CE17">
        <v>1</v>
      </c>
      <c r="CF17">
        <v>0.77777777777777779</v>
      </c>
      <c r="CG17">
        <v>0.98958333333333337</v>
      </c>
      <c r="CH17">
        <v>1.8325617283950591E-2</v>
      </c>
    </row>
    <row r="18" spans="1:86" x14ac:dyDescent="0.3">
      <c r="A18" s="129">
        <v>1</v>
      </c>
      <c r="B18" s="131">
        <v>1</v>
      </c>
      <c r="C18" s="171">
        <v>99</v>
      </c>
      <c r="D18" s="130">
        <v>9</v>
      </c>
      <c r="E18" s="203">
        <v>1.76</v>
      </c>
      <c r="F18" s="171">
        <v>369</v>
      </c>
      <c r="G18" s="130">
        <v>4</v>
      </c>
      <c r="H18" s="130">
        <v>85</v>
      </c>
      <c r="I18" s="130">
        <v>38</v>
      </c>
      <c r="J18" s="130">
        <v>12</v>
      </c>
      <c r="K18" s="130">
        <v>2</v>
      </c>
      <c r="L18" s="171">
        <v>68</v>
      </c>
      <c r="M18" s="172">
        <v>170</v>
      </c>
      <c r="N18" s="170">
        <v>19.5</v>
      </c>
      <c r="O18" s="130">
        <v>0</v>
      </c>
      <c r="P18" s="208"/>
      <c r="Q18" t="s">
        <v>165</v>
      </c>
      <c r="R18" s="127" t="s">
        <v>234</v>
      </c>
      <c r="S18" s="208"/>
      <c r="T18" s="208"/>
      <c r="U18" s="208"/>
      <c r="V18" s="208"/>
      <c r="W18" s="208"/>
      <c r="X18" s="208"/>
      <c r="Y18" s="208"/>
      <c r="Z18">
        <v>0</v>
      </c>
      <c r="AA18">
        <v>0</v>
      </c>
      <c r="AB18">
        <v>46</v>
      </c>
      <c r="AC18">
        <v>17</v>
      </c>
      <c r="AD18">
        <v>1.4810000000000001</v>
      </c>
      <c r="AE18">
        <v>126</v>
      </c>
      <c r="AF18">
        <v>3</v>
      </c>
      <c r="AG18">
        <v>97</v>
      </c>
      <c r="AH18">
        <v>40</v>
      </c>
      <c r="AI18">
        <v>1</v>
      </c>
      <c r="AJ18">
        <v>6</v>
      </c>
      <c r="AK18">
        <v>24</v>
      </c>
      <c r="AL18">
        <v>165</v>
      </c>
      <c r="AM18">
        <v>7.8</v>
      </c>
      <c r="AN18" s="117">
        <v>0</v>
      </c>
      <c r="AO18" s="113">
        <v>1</v>
      </c>
      <c r="AP18" s="118">
        <v>1</v>
      </c>
      <c r="AQ18">
        <v>0</v>
      </c>
      <c r="AR18">
        <v>0.49702654489792619</v>
      </c>
      <c r="AS18" s="117">
        <v>0.49702654489792619</v>
      </c>
      <c r="AT18" s="118">
        <v>0.50297345510207381</v>
      </c>
      <c r="AU18" s="117">
        <v>-0.68721788343186085</v>
      </c>
      <c r="AV18" s="118">
        <v>100</v>
      </c>
      <c r="AW18">
        <v>0.98817649292656862</v>
      </c>
      <c r="AY18" s="123">
        <v>8.6320649561639928E-2</v>
      </c>
      <c r="BD18" s="119">
        <v>1.6415003044485454</v>
      </c>
      <c r="BE18" s="120">
        <v>-9.156345450698055E-3</v>
      </c>
      <c r="BF18" s="120">
        <v>1.9185741995182914E-2</v>
      </c>
      <c r="BG18" s="120">
        <v>-1.9345019706361836E-3</v>
      </c>
      <c r="BH18" s="120">
        <v>-1.0091161701613733E-3</v>
      </c>
      <c r="BI18" s="120">
        <v>-2.7038179629014874E-2</v>
      </c>
      <c r="BJ18" s="120">
        <v>-2.2107303154522474E-3</v>
      </c>
      <c r="BK18" s="120">
        <v>-2.2211659090413589E-3</v>
      </c>
      <c r="BL18" s="120">
        <v>-9.8492793198664869E-4</v>
      </c>
      <c r="BM18" s="120">
        <v>2.4558590201335163E-3</v>
      </c>
      <c r="BN18" s="120">
        <v>-4.5040289661262807E-3</v>
      </c>
      <c r="BO18" s="120">
        <v>1.6409962934259489E-3</v>
      </c>
      <c r="BP18" s="120">
        <v>-1.0494814739720478E-4</v>
      </c>
      <c r="BQ18" s="120">
        <v>-1.0140302573039404E-2</v>
      </c>
      <c r="BR18" s="121">
        <v>5.9635770869597454E-2</v>
      </c>
      <c r="BT18" s="124">
        <v>-2.8795029632190911E-15</v>
      </c>
      <c r="CA18">
        <v>0.29808944468068249</v>
      </c>
      <c r="CB18">
        <v>1</v>
      </c>
      <c r="CC18">
        <v>0</v>
      </c>
      <c r="CD18">
        <v>13</v>
      </c>
      <c r="CE18">
        <v>1</v>
      </c>
      <c r="CF18">
        <v>0.7592592592592593</v>
      </c>
      <c r="CG18">
        <v>0.98958333333333337</v>
      </c>
      <c r="CH18">
        <v>1.8325617283950699E-2</v>
      </c>
    </row>
    <row r="19" spans="1:86" ht="15" thickBot="1" x14ac:dyDescent="0.35">
      <c r="A19" s="129">
        <v>1</v>
      </c>
      <c r="B19" s="131">
        <v>1</v>
      </c>
      <c r="C19" s="171">
        <v>67</v>
      </c>
      <c r="D19" s="130">
        <v>8</v>
      </c>
      <c r="E19" s="203">
        <v>4.4999999999999998E-2</v>
      </c>
      <c r="F19" s="130">
        <v>187</v>
      </c>
      <c r="G19" s="130">
        <v>0</v>
      </c>
      <c r="H19" s="130">
        <v>73</v>
      </c>
      <c r="I19" s="130">
        <v>29</v>
      </c>
      <c r="J19" s="130">
        <v>13</v>
      </c>
      <c r="K19" s="130">
        <v>1</v>
      </c>
      <c r="L19" s="171">
        <v>45</v>
      </c>
      <c r="M19" s="172">
        <v>192</v>
      </c>
      <c r="N19" s="170">
        <v>16.2</v>
      </c>
      <c r="O19" s="130">
        <v>1</v>
      </c>
      <c r="P19" s="208"/>
      <c r="Q19" s="208"/>
      <c r="R19" s="208"/>
      <c r="S19" s="208"/>
      <c r="T19" s="208"/>
      <c r="U19" s="208"/>
      <c r="V19" s="208"/>
      <c r="W19" s="208"/>
      <c r="X19" s="208"/>
      <c r="Y19" s="208"/>
      <c r="Z19">
        <v>0</v>
      </c>
      <c r="AA19">
        <v>0</v>
      </c>
      <c r="AB19">
        <v>48</v>
      </c>
      <c r="AC19">
        <v>2</v>
      </c>
      <c r="AD19">
        <v>1.7999999999999999E-2</v>
      </c>
      <c r="AE19">
        <v>77</v>
      </c>
      <c r="AF19">
        <v>2</v>
      </c>
      <c r="AG19">
        <v>150</v>
      </c>
      <c r="AH19">
        <v>28</v>
      </c>
      <c r="AI19">
        <v>1</v>
      </c>
      <c r="AJ19">
        <v>6</v>
      </c>
      <c r="AK19">
        <v>24</v>
      </c>
      <c r="AL19">
        <v>160</v>
      </c>
      <c r="AM19">
        <v>5.9</v>
      </c>
      <c r="AN19" s="117">
        <v>0</v>
      </c>
      <c r="AO19" s="113">
        <v>1</v>
      </c>
      <c r="AP19" s="118">
        <v>1</v>
      </c>
      <c r="AQ19">
        <v>0</v>
      </c>
      <c r="AR19">
        <v>0.28844500094503106</v>
      </c>
      <c r="AS19" s="117">
        <v>0.28844500094503106</v>
      </c>
      <c r="AT19" s="118">
        <v>0.711554999054969</v>
      </c>
      <c r="AU19" s="117">
        <v>-0.34030256429220046</v>
      </c>
      <c r="AV19" s="118">
        <v>100</v>
      </c>
      <c r="AW19">
        <v>0.40537274185146732</v>
      </c>
      <c r="AY19" s="124">
        <v>-0.37176733944498913</v>
      </c>
      <c r="CA19">
        <v>0.30333300804726476</v>
      </c>
      <c r="CB19">
        <v>1</v>
      </c>
      <c r="CC19">
        <v>0</v>
      </c>
      <c r="CD19">
        <v>14</v>
      </c>
      <c r="CE19">
        <v>1</v>
      </c>
      <c r="CF19">
        <v>0.7407407407407407</v>
      </c>
      <c r="CG19">
        <v>0.98958333333333337</v>
      </c>
      <c r="CH19">
        <v>1.8325617283950591E-2</v>
      </c>
    </row>
    <row r="20" spans="1:86" ht="15" thickTop="1" x14ac:dyDescent="0.3">
      <c r="A20" s="129">
        <v>0</v>
      </c>
      <c r="B20" s="131">
        <v>0</v>
      </c>
      <c r="C20" s="171">
        <v>51</v>
      </c>
      <c r="D20" s="130">
        <v>12</v>
      </c>
      <c r="E20" s="203">
        <v>1</v>
      </c>
      <c r="F20" s="130">
        <v>66</v>
      </c>
      <c r="G20" s="130">
        <v>3</v>
      </c>
      <c r="H20" s="130">
        <v>90</v>
      </c>
      <c r="I20" s="130">
        <v>34</v>
      </c>
      <c r="J20" s="130">
        <v>6</v>
      </c>
      <c r="K20" s="130">
        <v>2</v>
      </c>
      <c r="L20" s="171">
        <v>25</v>
      </c>
      <c r="M20" s="172">
        <v>184</v>
      </c>
      <c r="N20" s="170">
        <v>8</v>
      </c>
      <c r="O20" s="130">
        <v>1</v>
      </c>
      <c r="P20" s="208"/>
      <c r="Q20" s="125"/>
      <c r="R20" s="125" t="s">
        <v>188</v>
      </c>
      <c r="S20" s="125" t="s">
        <v>189</v>
      </c>
      <c r="T20" s="125" t="s">
        <v>190</v>
      </c>
      <c r="U20" s="125" t="s">
        <v>164</v>
      </c>
      <c r="V20" s="125" t="s">
        <v>191</v>
      </c>
      <c r="W20" s="125" t="s">
        <v>166</v>
      </c>
      <c r="X20" s="125" t="s">
        <v>167</v>
      </c>
      <c r="Y20" s="208"/>
      <c r="Z20">
        <v>0</v>
      </c>
      <c r="AA20">
        <v>0</v>
      </c>
      <c r="AB20">
        <v>48</v>
      </c>
      <c r="AC20">
        <v>12</v>
      </c>
      <c r="AD20">
        <v>0.183</v>
      </c>
      <c r="AE20">
        <v>85</v>
      </c>
      <c r="AF20">
        <v>4</v>
      </c>
      <c r="AG20">
        <v>130</v>
      </c>
      <c r="AH20">
        <v>37</v>
      </c>
      <c r="AI20">
        <v>11</v>
      </c>
      <c r="AJ20">
        <v>2</v>
      </c>
      <c r="AK20">
        <v>22</v>
      </c>
      <c r="AL20">
        <v>178</v>
      </c>
      <c r="AM20">
        <v>9</v>
      </c>
      <c r="AN20" s="117">
        <v>1</v>
      </c>
      <c r="AO20" s="113">
        <v>0</v>
      </c>
      <c r="AP20" s="118">
        <v>1</v>
      </c>
      <c r="AQ20">
        <v>1</v>
      </c>
      <c r="AR20">
        <v>0.83837614899777024</v>
      </c>
      <c r="AS20" s="117">
        <v>0.83837614899777024</v>
      </c>
      <c r="AT20" s="118">
        <v>0.16162385100222976</v>
      </c>
      <c r="AU20" s="117">
        <v>-0.17628841405741047</v>
      </c>
      <c r="AV20" s="118">
        <v>100</v>
      </c>
      <c r="AW20">
        <v>0.19278202414923379</v>
      </c>
      <c r="CA20">
        <v>0.3121013048008362</v>
      </c>
      <c r="CB20">
        <v>1</v>
      </c>
      <c r="CC20">
        <v>0</v>
      </c>
      <c r="CD20">
        <v>15</v>
      </c>
      <c r="CE20">
        <v>1</v>
      </c>
      <c r="CF20">
        <v>0.72222222222222221</v>
      </c>
      <c r="CG20">
        <v>0.98958333333333337</v>
      </c>
      <c r="CH20">
        <v>1.8325617283950591E-2</v>
      </c>
    </row>
    <row r="21" spans="1:86" x14ac:dyDescent="0.3">
      <c r="A21" s="129">
        <v>1</v>
      </c>
      <c r="B21" s="131">
        <v>1</v>
      </c>
      <c r="C21" s="171">
        <v>71</v>
      </c>
      <c r="D21" s="130">
        <v>13</v>
      </c>
      <c r="E21" s="203">
        <v>0.121</v>
      </c>
      <c r="F21" s="130">
        <v>116</v>
      </c>
      <c r="G21" s="130">
        <v>0</v>
      </c>
      <c r="H21" s="130">
        <v>82</v>
      </c>
      <c r="I21" s="130">
        <v>34</v>
      </c>
      <c r="J21" s="130">
        <v>8</v>
      </c>
      <c r="K21" s="130">
        <v>2</v>
      </c>
      <c r="L21" s="171">
        <v>51</v>
      </c>
      <c r="M21" s="172">
        <v>193</v>
      </c>
      <c r="N21" s="170">
        <v>12.2</v>
      </c>
      <c r="O21" s="130">
        <v>0</v>
      </c>
      <c r="P21" s="208"/>
      <c r="Q21" t="s">
        <v>104</v>
      </c>
      <c r="R21" s="32">
        <v>-14.113025363828772</v>
      </c>
      <c r="S21" s="32">
        <v>9.0246747295093588</v>
      </c>
      <c r="T21" s="32">
        <v>2.4455532763352243</v>
      </c>
      <c r="U21" s="32">
        <v>0.11785832259356287</v>
      </c>
      <c r="V21" s="32">
        <v>7.4266158739255043E-7</v>
      </c>
      <c r="W21" s="32"/>
      <c r="X21" s="32"/>
      <c r="Y21" s="208"/>
      <c r="Z21">
        <v>0</v>
      </c>
      <c r="AA21">
        <v>0</v>
      </c>
      <c r="AB21">
        <v>49</v>
      </c>
      <c r="AC21">
        <v>10</v>
      </c>
      <c r="AD21">
        <v>1.248</v>
      </c>
      <c r="AE21">
        <v>92</v>
      </c>
      <c r="AF21">
        <v>2</v>
      </c>
      <c r="AG21">
        <v>98</v>
      </c>
      <c r="AH21">
        <v>53</v>
      </c>
      <c r="AI21">
        <v>12</v>
      </c>
      <c r="AJ21">
        <v>4</v>
      </c>
      <c r="AK21">
        <v>25</v>
      </c>
      <c r="AL21">
        <v>182</v>
      </c>
      <c r="AM21">
        <v>9.4</v>
      </c>
      <c r="AN21" s="117">
        <v>0</v>
      </c>
      <c r="AO21" s="113">
        <v>1</v>
      </c>
      <c r="AP21" s="118">
        <v>1</v>
      </c>
      <c r="AQ21">
        <v>0</v>
      </c>
      <c r="AR21">
        <v>0.50708156149587869</v>
      </c>
      <c r="AS21" s="117">
        <v>0.50708156149587869</v>
      </c>
      <c r="AT21" s="118">
        <v>0.49291843850412131</v>
      </c>
      <c r="AU21" s="117">
        <v>-0.70741155776572429</v>
      </c>
      <c r="AV21" s="118">
        <v>0</v>
      </c>
      <c r="AW21">
        <v>1.0287331977978726</v>
      </c>
      <c r="CA21">
        <v>0.33344253824756204</v>
      </c>
      <c r="CB21">
        <v>1</v>
      </c>
      <c r="CC21">
        <v>0</v>
      </c>
      <c r="CD21">
        <v>16</v>
      </c>
      <c r="CE21">
        <v>1</v>
      </c>
      <c r="CF21">
        <v>0.70370370370370372</v>
      </c>
      <c r="CG21">
        <v>0.98958333333333337</v>
      </c>
      <c r="CH21">
        <v>0</v>
      </c>
    </row>
    <row r="22" spans="1:86" x14ac:dyDescent="0.3">
      <c r="A22" s="129">
        <v>1</v>
      </c>
      <c r="B22" s="131">
        <v>1</v>
      </c>
      <c r="C22" s="171">
        <v>65</v>
      </c>
      <c r="D22" s="130">
        <v>3</v>
      </c>
      <c r="E22" s="203">
        <v>0.159</v>
      </c>
      <c r="F22" s="130">
        <v>144</v>
      </c>
      <c r="G22" s="130">
        <v>2</v>
      </c>
      <c r="H22" s="171">
        <v>85</v>
      </c>
      <c r="I22" s="130">
        <v>47</v>
      </c>
      <c r="J22" s="130">
        <v>14</v>
      </c>
      <c r="K22" s="130">
        <v>3</v>
      </c>
      <c r="L22" s="171">
        <v>59</v>
      </c>
      <c r="M22" s="172">
        <v>174</v>
      </c>
      <c r="N22" s="170">
        <v>11.1</v>
      </c>
      <c r="O22" s="130">
        <v>0</v>
      </c>
      <c r="P22" s="208"/>
      <c r="Q22" t="s">
        <v>48</v>
      </c>
      <c r="R22" s="32">
        <v>-0.59059392845124425</v>
      </c>
      <c r="S22" s="32">
        <v>0.49426162467642915</v>
      </c>
      <c r="T22" s="32">
        <v>1.4277894580282804</v>
      </c>
      <c r="U22" s="32">
        <v>0.23212553911784323</v>
      </c>
      <c r="V22" s="32">
        <v>0.55399815173920253</v>
      </c>
      <c r="W22" s="32">
        <v>0.21027713837648226</v>
      </c>
      <c r="X22" s="32">
        <v>1.4595688076225892</v>
      </c>
      <c r="Y22" s="208"/>
      <c r="Z22">
        <v>0</v>
      </c>
      <c r="AA22">
        <v>0</v>
      </c>
      <c r="AB22">
        <v>49</v>
      </c>
      <c r="AC22">
        <v>13</v>
      </c>
      <c r="AD22">
        <v>0.85199999999999998</v>
      </c>
      <c r="AE22">
        <v>102</v>
      </c>
      <c r="AF22">
        <v>3</v>
      </c>
      <c r="AG22">
        <v>108</v>
      </c>
      <c r="AH22">
        <v>37</v>
      </c>
      <c r="AI22">
        <v>9</v>
      </c>
      <c r="AJ22">
        <v>4</v>
      </c>
      <c r="AK22">
        <v>25</v>
      </c>
      <c r="AL22">
        <v>168</v>
      </c>
      <c r="AM22">
        <v>8.1999999999999993</v>
      </c>
      <c r="AN22" s="117">
        <v>1</v>
      </c>
      <c r="AO22" s="113">
        <v>0</v>
      </c>
      <c r="AP22" s="118">
        <v>1</v>
      </c>
      <c r="AQ22">
        <v>1</v>
      </c>
      <c r="AR22">
        <v>0.70623248995747889</v>
      </c>
      <c r="AS22" s="117">
        <v>0.70623248995747889</v>
      </c>
      <c r="AT22" s="118">
        <v>0.29376751004252111</v>
      </c>
      <c r="AU22" s="117">
        <v>-0.34781078980939822</v>
      </c>
      <c r="AV22" s="118">
        <v>100</v>
      </c>
      <c r="AW22">
        <v>0.41596430951542368</v>
      </c>
      <c r="CA22">
        <v>0.34004868501137908</v>
      </c>
      <c r="CB22">
        <v>0</v>
      </c>
      <c r="CC22">
        <v>1</v>
      </c>
      <c r="CD22">
        <v>16</v>
      </c>
      <c r="CE22">
        <v>2</v>
      </c>
      <c r="CF22">
        <v>0.70370370370370372</v>
      </c>
      <c r="CG22">
        <v>0.97916666666666663</v>
      </c>
      <c r="CH22">
        <v>1.8132716049382797E-2</v>
      </c>
    </row>
    <row r="23" spans="1:86" x14ac:dyDescent="0.3">
      <c r="A23" s="129">
        <v>1</v>
      </c>
      <c r="B23" s="131">
        <v>1</v>
      </c>
      <c r="C23" s="171">
        <v>86</v>
      </c>
      <c r="D23" s="130">
        <v>8</v>
      </c>
      <c r="E23" s="203">
        <v>2.2839999999999998</v>
      </c>
      <c r="F23" s="130">
        <v>201</v>
      </c>
      <c r="G23" s="130">
        <v>0</v>
      </c>
      <c r="H23" s="130">
        <v>80</v>
      </c>
      <c r="I23" s="130">
        <v>38</v>
      </c>
      <c r="J23" s="130">
        <v>10</v>
      </c>
      <c r="K23" s="130">
        <v>2</v>
      </c>
      <c r="L23" s="171">
        <v>78</v>
      </c>
      <c r="M23" s="172">
        <v>192</v>
      </c>
      <c r="N23" s="170">
        <v>16.8</v>
      </c>
      <c r="O23" s="130">
        <v>1</v>
      </c>
      <c r="P23" s="208"/>
      <c r="Q23" t="s">
        <v>54</v>
      </c>
      <c r="R23" s="32">
        <v>-1.6299124073849305</v>
      </c>
      <c r="S23" s="32">
        <v>0.54329023783592978</v>
      </c>
      <c r="T23" s="32">
        <v>9.000460465594907</v>
      </c>
      <c r="U23" s="32">
        <v>2.6991159123547063E-3</v>
      </c>
      <c r="V23" s="32">
        <v>0.19594673686233005</v>
      </c>
      <c r="W23" s="32">
        <v>6.7559829772456753E-2</v>
      </c>
      <c r="X23" s="32">
        <v>0.56831291340299372</v>
      </c>
      <c r="Y23" s="208"/>
      <c r="Z23">
        <v>0</v>
      </c>
      <c r="AA23">
        <v>0</v>
      </c>
      <c r="AB23">
        <v>49</v>
      </c>
      <c r="AC23">
        <v>16</v>
      </c>
      <c r="AD23">
        <v>0.98299999999999998</v>
      </c>
      <c r="AE23">
        <v>71</v>
      </c>
      <c r="AF23">
        <v>4</v>
      </c>
      <c r="AG23">
        <v>112</v>
      </c>
      <c r="AH23">
        <v>39</v>
      </c>
      <c r="AI23">
        <v>7</v>
      </c>
      <c r="AJ23">
        <v>3</v>
      </c>
      <c r="AK23">
        <v>23</v>
      </c>
      <c r="AL23">
        <v>180</v>
      </c>
      <c r="AM23">
        <v>8.1</v>
      </c>
      <c r="AN23" s="117">
        <v>1</v>
      </c>
      <c r="AO23" s="113">
        <v>0</v>
      </c>
      <c r="AP23" s="118">
        <v>1</v>
      </c>
      <c r="AQ23">
        <v>1</v>
      </c>
      <c r="AR23">
        <v>0.85031789691437965</v>
      </c>
      <c r="AS23" s="117">
        <v>0.85031789691437965</v>
      </c>
      <c r="AT23" s="118">
        <v>0.14968210308562035</v>
      </c>
      <c r="AU23" s="117">
        <v>-0.16214500304712637</v>
      </c>
      <c r="AV23" s="118">
        <v>100</v>
      </c>
      <c r="AW23">
        <v>0.17603075700133378</v>
      </c>
      <c r="CA23">
        <v>0.35120467017261386</v>
      </c>
      <c r="CB23">
        <v>1</v>
      </c>
      <c r="CC23">
        <v>0</v>
      </c>
      <c r="CD23">
        <v>17</v>
      </c>
      <c r="CE23">
        <v>2</v>
      </c>
      <c r="CF23">
        <v>0.68518518518518512</v>
      </c>
      <c r="CG23">
        <v>0.97916666666666663</v>
      </c>
      <c r="CH23">
        <v>0</v>
      </c>
    </row>
    <row r="24" spans="1:86" x14ac:dyDescent="0.3">
      <c r="A24" s="129">
        <v>1</v>
      </c>
      <c r="B24" s="131">
        <v>0</v>
      </c>
      <c r="C24" s="171">
        <v>51</v>
      </c>
      <c r="D24" s="130">
        <v>8</v>
      </c>
      <c r="E24" s="203">
        <v>0.79900000000000004</v>
      </c>
      <c r="F24" s="130">
        <v>96</v>
      </c>
      <c r="G24" s="130">
        <v>6</v>
      </c>
      <c r="H24" s="130">
        <v>145</v>
      </c>
      <c r="I24" s="130">
        <v>34</v>
      </c>
      <c r="J24" s="130">
        <v>12</v>
      </c>
      <c r="K24" s="130">
        <v>2</v>
      </c>
      <c r="L24" s="171">
        <v>22</v>
      </c>
      <c r="M24" s="172">
        <v>189</v>
      </c>
      <c r="N24" s="170">
        <v>11.8</v>
      </c>
      <c r="O24" s="130">
        <v>1</v>
      </c>
      <c r="P24" s="208"/>
      <c r="Q24" t="s">
        <v>41</v>
      </c>
      <c r="R24" s="32">
        <v>3.50178638620285E-2</v>
      </c>
      <c r="S24" s="32">
        <v>3.0291352881746617E-2</v>
      </c>
      <c r="T24" s="32">
        <v>1.3364169008743918</v>
      </c>
      <c r="U24" s="32">
        <v>0.24766684471998848</v>
      </c>
      <c r="V24" s="32">
        <v>1.0356382091324585</v>
      </c>
      <c r="W24" s="32">
        <v>0.97594202316415213</v>
      </c>
      <c r="X24" s="32">
        <v>1.0989858769865521</v>
      </c>
      <c r="Y24" s="208"/>
      <c r="Z24">
        <v>0</v>
      </c>
      <c r="AA24">
        <v>0</v>
      </c>
      <c r="AB24">
        <v>50</v>
      </c>
      <c r="AC24">
        <v>3</v>
      </c>
      <c r="AD24">
        <v>0.53200000000000003</v>
      </c>
      <c r="AE24">
        <v>111</v>
      </c>
      <c r="AF24">
        <v>2</v>
      </c>
      <c r="AG24">
        <v>120</v>
      </c>
      <c r="AH24">
        <v>46</v>
      </c>
      <c r="AI24">
        <v>3</v>
      </c>
      <c r="AJ24">
        <v>4</v>
      </c>
      <c r="AK24">
        <v>26</v>
      </c>
      <c r="AL24">
        <v>172</v>
      </c>
      <c r="AM24">
        <v>7.6</v>
      </c>
      <c r="AN24" s="117">
        <v>0</v>
      </c>
      <c r="AO24" s="113">
        <v>1</v>
      </c>
      <c r="AP24" s="118">
        <v>1</v>
      </c>
      <c r="AQ24">
        <v>0</v>
      </c>
      <c r="AR24">
        <v>0.29808944468068249</v>
      </c>
      <c r="AS24" s="117">
        <v>0.29808944468068249</v>
      </c>
      <c r="AT24" s="118">
        <v>0.70191055531931745</v>
      </c>
      <c r="AU24" s="117">
        <v>-0.35394929714923512</v>
      </c>
      <c r="AV24" s="118">
        <v>100</v>
      </c>
      <c r="AW24">
        <v>0.42468294916162619</v>
      </c>
      <c r="CA24">
        <v>0.35964583531622607</v>
      </c>
      <c r="CB24">
        <v>0</v>
      </c>
      <c r="CC24">
        <v>1</v>
      </c>
      <c r="CD24">
        <v>17</v>
      </c>
      <c r="CE24">
        <v>3</v>
      </c>
      <c r="CF24">
        <v>0.68518518518518512</v>
      </c>
      <c r="CG24">
        <v>0.96875</v>
      </c>
      <c r="CH24">
        <v>0</v>
      </c>
    </row>
    <row r="25" spans="1:86" x14ac:dyDescent="0.3">
      <c r="A25" s="129">
        <v>0</v>
      </c>
      <c r="B25" s="131">
        <v>1</v>
      </c>
      <c r="C25" s="171">
        <v>56</v>
      </c>
      <c r="D25" s="130">
        <v>7</v>
      </c>
      <c r="E25" s="203">
        <v>0.91100000000000003</v>
      </c>
      <c r="F25" s="130">
        <v>134</v>
      </c>
      <c r="G25" s="130">
        <v>2</v>
      </c>
      <c r="H25" s="130">
        <v>112</v>
      </c>
      <c r="I25" s="130">
        <v>30</v>
      </c>
      <c r="J25" s="130">
        <v>13</v>
      </c>
      <c r="K25" s="130">
        <v>1</v>
      </c>
      <c r="L25" s="171">
        <v>34</v>
      </c>
      <c r="M25" s="172">
        <v>185</v>
      </c>
      <c r="N25" s="170">
        <v>14</v>
      </c>
      <c r="O25" s="130">
        <v>1</v>
      </c>
      <c r="P25" s="208"/>
      <c r="Q25" t="s">
        <v>42</v>
      </c>
      <c r="R25" s="32">
        <v>3.3456936788280434E-2</v>
      </c>
      <c r="S25" s="32">
        <v>3.8146735510367666E-2</v>
      </c>
      <c r="T25" s="32">
        <v>0.76923244755757381</v>
      </c>
      <c r="U25" s="32">
        <v>0.38045460558772548</v>
      </c>
      <c r="V25" s="32">
        <v>1.0340229144198114</v>
      </c>
      <c r="W25" s="32">
        <v>0.95953230939845469</v>
      </c>
      <c r="X25" s="32">
        <v>1.1142963890559769</v>
      </c>
      <c r="Y25" s="208"/>
      <c r="Z25">
        <v>0</v>
      </c>
      <c r="AA25">
        <v>0</v>
      </c>
      <c r="AB25">
        <v>51</v>
      </c>
      <c r="AC25">
        <v>3</v>
      </c>
      <c r="AD25">
        <v>1.464</v>
      </c>
      <c r="AE25">
        <v>118</v>
      </c>
      <c r="AF25">
        <v>4</v>
      </c>
      <c r="AG25">
        <v>115</v>
      </c>
      <c r="AH25">
        <v>46</v>
      </c>
      <c r="AI25">
        <v>6</v>
      </c>
      <c r="AJ25">
        <v>4</v>
      </c>
      <c r="AK25">
        <v>31</v>
      </c>
      <c r="AL25">
        <v>167</v>
      </c>
      <c r="AM25">
        <v>7.9</v>
      </c>
      <c r="AN25" s="117">
        <v>1</v>
      </c>
      <c r="AO25" s="113">
        <v>0</v>
      </c>
      <c r="AP25" s="118">
        <v>1</v>
      </c>
      <c r="AQ25">
        <v>1</v>
      </c>
      <c r="AR25">
        <v>0.64741912823949288</v>
      </c>
      <c r="AS25" s="117">
        <v>0.64741912823949288</v>
      </c>
      <c r="AT25" s="118">
        <v>0.35258087176050712</v>
      </c>
      <c r="AU25" s="117">
        <v>-0.43476139168073358</v>
      </c>
      <c r="AV25" s="118">
        <v>100</v>
      </c>
      <c r="AW25">
        <v>0.54459446188942473</v>
      </c>
      <c r="CA25">
        <v>0.36030285338458751</v>
      </c>
      <c r="CB25">
        <v>0</v>
      </c>
      <c r="CC25">
        <v>1</v>
      </c>
      <c r="CD25">
        <v>17</v>
      </c>
      <c r="CE25">
        <v>4</v>
      </c>
      <c r="CF25">
        <v>0.68518518518518512</v>
      </c>
      <c r="CG25">
        <v>0.95833333333333337</v>
      </c>
      <c r="CH25">
        <v>0</v>
      </c>
    </row>
    <row r="26" spans="1:86" x14ac:dyDescent="0.3">
      <c r="A26" s="129">
        <v>0</v>
      </c>
      <c r="B26" s="131">
        <v>0</v>
      </c>
      <c r="C26" s="171">
        <v>60</v>
      </c>
      <c r="D26" s="130">
        <v>3</v>
      </c>
      <c r="E26" s="203">
        <v>0.81299999999999994</v>
      </c>
      <c r="F26" s="130">
        <v>101</v>
      </c>
      <c r="G26" s="130">
        <v>3</v>
      </c>
      <c r="H26" s="130">
        <v>106</v>
      </c>
      <c r="I26" s="130">
        <v>44</v>
      </c>
      <c r="J26" s="130">
        <v>8</v>
      </c>
      <c r="K26" s="130">
        <v>3</v>
      </c>
      <c r="L26" s="171">
        <v>45</v>
      </c>
      <c r="M26" s="172">
        <v>177</v>
      </c>
      <c r="N26" s="170">
        <v>10.5</v>
      </c>
      <c r="O26" s="130">
        <v>1</v>
      </c>
      <c r="P26" s="208"/>
      <c r="Q26" t="s">
        <v>43</v>
      </c>
      <c r="R26" s="32">
        <v>0.79277379185587871</v>
      </c>
      <c r="S26" s="32">
        <v>0.36542888969558274</v>
      </c>
      <c r="T26" s="32">
        <v>4.7064430963348416</v>
      </c>
      <c r="U26" s="32">
        <v>3.0049763729644161E-2</v>
      </c>
      <c r="V26" s="32">
        <v>2.2095166735403367</v>
      </c>
      <c r="W26" s="32">
        <v>1.0795522039060474</v>
      </c>
      <c r="X26" s="32">
        <v>4.5222119995575749</v>
      </c>
      <c r="Y26" s="208"/>
      <c r="Z26">
        <v>0</v>
      </c>
      <c r="AA26">
        <v>0</v>
      </c>
      <c r="AB26">
        <v>51</v>
      </c>
      <c r="AC26">
        <v>4</v>
      </c>
      <c r="AD26">
        <v>1.083</v>
      </c>
      <c r="AE26">
        <v>101</v>
      </c>
      <c r="AF26">
        <v>2</v>
      </c>
      <c r="AG26">
        <v>100</v>
      </c>
      <c r="AH26">
        <v>53</v>
      </c>
      <c r="AI26">
        <v>7</v>
      </c>
      <c r="AJ26">
        <v>4</v>
      </c>
      <c r="AK26">
        <v>28</v>
      </c>
      <c r="AL26">
        <v>167</v>
      </c>
      <c r="AM26">
        <v>7.4</v>
      </c>
      <c r="AN26" s="117">
        <v>0</v>
      </c>
      <c r="AO26" s="113">
        <v>1</v>
      </c>
      <c r="AP26" s="118">
        <v>1</v>
      </c>
      <c r="AQ26">
        <v>0</v>
      </c>
      <c r="AR26">
        <v>0.22950328868712366</v>
      </c>
      <c r="AS26" s="117">
        <v>0.22950328868712366</v>
      </c>
      <c r="AT26" s="118">
        <v>0.77049671131287634</v>
      </c>
      <c r="AU26" s="117">
        <v>-0.26071989248172284</v>
      </c>
      <c r="AV26" s="118">
        <v>100</v>
      </c>
      <c r="AW26">
        <v>0.2978640730290269</v>
      </c>
      <c r="CA26">
        <v>0.37005572356865363</v>
      </c>
      <c r="CB26">
        <v>0</v>
      </c>
      <c r="CC26">
        <v>1</v>
      </c>
      <c r="CD26">
        <v>17</v>
      </c>
      <c r="CE26">
        <v>5</v>
      </c>
      <c r="CF26">
        <v>0.68518518518518512</v>
      </c>
      <c r="CG26">
        <v>0.94791666666666663</v>
      </c>
      <c r="CH26">
        <v>0</v>
      </c>
    </row>
    <row r="27" spans="1:86" x14ac:dyDescent="0.3">
      <c r="A27" s="129">
        <v>0</v>
      </c>
      <c r="B27" s="131">
        <v>0</v>
      </c>
      <c r="C27" s="171">
        <v>40</v>
      </c>
      <c r="D27" s="130">
        <v>14</v>
      </c>
      <c r="E27" s="203">
        <v>0.97599999999999998</v>
      </c>
      <c r="F27" s="130">
        <v>82</v>
      </c>
      <c r="G27" s="130">
        <v>2</v>
      </c>
      <c r="H27" s="130">
        <v>101</v>
      </c>
      <c r="I27" s="130">
        <v>37</v>
      </c>
      <c r="J27" s="130">
        <v>5</v>
      </c>
      <c r="K27" s="130">
        <v>3</v>
      </c>
      <c r="L27" s="171">
        <v>9</v>
      </c>
      <c r="M27" s="172">
        <v>168</v>
      </c>
      <c r="N27" s="170">
        <v>6.2</v>
      </c>
      <c r="O27" s="130">
        <v>0</v>
      </c>
      <c r="P27" s="208"/>
      <c r="Q27" t="s">
        <v>44</v>
      </c>
      <c r="R27" s="32">
        <v>1.6587428982286354E-2</v>
      </c>
      <c r="S27" s="32">
        <v>1.0418553969025931E-2</v>
      </c>
      <c r="T27" s="32">
        <v>2.5347974494175487</v>
      </c>
      <c r="U27" s="32">
        <v>0.11136117603179863</v>
      </c>
      <c r="V27" s="32">
        <v>1.0167257641991592</v>
      </c>
      <c r="W27" s="32">
        <v>0.9961747733226296</v>
      </c>
      <c r="X27" s="32">
        <v>1.0377007200638788</v>
      </c>
      <c r="Y27" s="208"/>
      <c r="Z27">
        <v>0</v>
      </c>
      <c r="AA27">
        <v>0</v>
      </c>
      <c r="AB27">
        <v>51</v>
      </c>
      <c r="AC27">
        <v>6</v>
      </c>
      <c r="AD27">
        <v>0.498</v>
      </c>
      <c r="AE27">
        <v>31</v>
      </c>
      <c r="AF27">
        <v>4</v>
      </c>
      <c r="AG27">
        <v>117</v>
      </c>
      <c r="AH27">
        <v>30</v>
      </c>
      <c r="AI27">
        <v>5</v>
      </c>
      <c r="AJ27">
        <v>2</v>
      </c>
      <c r="AK27">
        <v>20</v>
      </c>
      <c r="AL27">
        <v>187</v>
      </c>
      <c r="AM27">
        <v>9.6</v>
      </c>
      <c r="AN27" s="117">
        <v>1</v>
      </c>
      <c r="AO27" s="113">
        <v>0</v>
      </c>
      <c r="AP27" s="118">
        <v>1</v>
      </c>
      <c r="AQ27">
        <v>1</v>
      </c>
      <c r="AR27">
        <v>0.78324675530327248</v>
      </c>
      <c r="AS27" s="117">
        <v>0.78324675530327248</v>
      </c>
      <c r="AT27" s="118">
        <v>0.21675324469672752</v>
      </c>
      <c r="AU27" s="117">
        <v>-0.24430749176515454</v>
      </c>
      <c r="AV27" s="118">
        <v>100</v>
      </c>
      <c r="AW27">
        <v>0.27673685620670185</v>
      </c>
      <c r="CA27">
        <v>0.37021504270627742</v>
      </c>
      <c r="CB27">
        <v>0</v>
      </c>
      <c r="CC27">
        <v>1</v>
      </c>
      <c r="CD27">
        <v>17</v>
      </c>
      <c r="CE27">
        <v>6</v>
      </c>
      <c r="CF27">
        <v>0.68518518518518512</v>
      </c>
      <c r="CG27">
        <v>0.9375</v>
      </c>
      <c r="CH27">
        <v>1.736111111111098E-2</v>
      </c>
    </row>
    <row r="28" spans="1:86" x14ac:dyDescent="0.3">
      <c r="A28" s="129">
        <v>1</v>
      </c>
      <c r="B28" s="131">
        <v>1</v>
      </c>
      <c r="C28" s="171">
        <v>85</v>
      </c>
      <c r="D28" s="130">
        <v>12</v>
      </c>
      <c r="E28" s="203">
        <v>1.86</v>
      </c>
      <c r="F28" s="130">
        <v>311</v>
      </c>
      <c r="G28" s="130">
        <v>2</v>
      </c>
      <c r="H28" s="130">
        <v>124</v>
      </c>
      <c r="I28" s="130">
        <v>37</v>
      </c>
      <c r="J28" s="130">
        <v>13</v>
      </c>
      <c r="K28" s="130">
        <v>2</v>
      </c>
      <c r="L28" s="171">
        <v>62</v>
      </c>
      <c r="M28" s="172">
        <v>172</v>
      </c>
      <c r="N28" s="170">
        <v>16.899999999999999</v>
      </c>
      <c r="O28" s="130">
        <v>1</v>
      </c>
      <c r="P28" s="208"/>
      <c r="Q28" t="s">
        <v>45</v>
      </c>
      <c r="R28" s="32">
        <v>0.36945161429236728</v>
      </c>
      <c r="S28" s="32">
        <v>0.16202724719080552</v>
      </c>
      <c r="T28" s="32">
        <v>5.1992300020507836</v>
      </c>
      <c r="U28" s="32">
        <v>2.2596895811519527E-2</v>
      </c>
      <c r="V28" s="32">
        <v>1.4469409153387713</v>
      </c>
      <c r="W28" s="32">
        <v>1.0532536057098381</v>
      </c>
      <c r="X28" s="32">
        <v>1.9877814812420214</v>
      </c>
      <c r="Y28" s="208"/>
      <c r="Z28">
        <v>0</v>
      </c>
      <c r="AA28">
        <v>0</v>
      </c>
      <c r="AB28">
        <v>51</v>
      </c>
      <c r="AC28">
        <v>12</v>
      </c>
      <c r="AD28">
        <v>1</v>
      </c>
      <c r="AE28">
        <v>66</v>
      </c>
      <c r="AF28">
        <v>3</v>
      </c>
      <c r="AG28">
        <v>90</v>
      </c>
      <c r="AH28">
        <v>34</v>
      </c>
      <c r="AI28">
        <v>6</v>
      </c>
      <c r="AJ28">
        <v>2</v>
      </c>
      <c r="AK28">
        <v>25</v>
      </c>
      <c r="AL28">
        <v>184</v>
      </c>
      <c r="AM28">
        <v>8</v>
      </c>
      <c r="AN28" s="117">
        <v>1</v>
      </c>
      <c r="AO28" s="113">
        <v>0</v>
      </c>
      <c r="AP28" s="118">
        <v>1</v>
      </c>
      <c r="AQ28">
        <v>1</v>
      </c>
      <c r="AR28">
        <v>0.87978060619699361</v>
      </c>
      <c r="AS28" s="117">
        <v>0.87978060619699361</v>
      </c>
      <c r="AT28" s="118">
        <v>0.12021939380300639</v>
      </c>
      <c r="AU28" s="117">
        <v>-0.12808271373285346</v>
      </c>
      <c r="AV28" s="118">
        <v>100</v>
      </c>
      <c r="AW28">
        <v>0.13664701512650507</v>
      </c>
      <c r="CA28">
        <v>0.3787343848512823</v>
      </c>
      <c r="CB28">
        <v>1</v>
      </c>
      <c r="CC28">
        <v>0</v>
      </c>
      <c r="CD28">
        <v>18</v>
      </c>
      <c r="CE28">
        <v>6</v>
      </c>
      <c r="CF28">
        <v>0.66666666666666674</v>
      </c>
      <c r="CG28">
        <v>0.9375</v>
      </c>
      <c r="CH28">
        <v>0</v>
      </c>
    </row>
    <row r="29" spans="1:86" x14ac:dyDescent="0.3">
      <c r="A29" s="129">
        <v>0</v>
      </c>
      <c r="B29" s="131">
        <v>0</v>
      </c>
      <c r="C29" s="171">
        <v>35</v>
      </c>
      <c r="D29" s="130">
        <v>6</v>
      </c>
      <c r="E29" s="203">
        <v>4.7E-2</v>
      </c>
      <c r="F29" s="130">
        <v>65</v>
      </c>
      <c r="G29" s="130">
        <v>4</v>
      </c>
      <c r="H29" s="130">
        <v>88</v>
      </c>
      <c r="I29" s="130">
        <v>27</v>
      </c>
      <c r="J29" s="130">
        <v>5</v>
      </c>
      <c r="K29" s="130">
        <v>6</v>
      </c>
      <c r="L29" s="171">
        <v>16</v>
      </c>
      <c r="M29" s="172">
        <v>186</v>
      </c>
      <c r="N29" s="170">
        <v>7.9</v>
      </c>
      <c r="O29" s="130">
        <v>1</v>
      </c>
      <c r="P29" s="208"/>
      <c r="Q29" s="34" t="s">
        <v>46</v>
      </c>
      <c r="R29" s="88">
        <v>7.9591498949442892E-3</v>
      </c>
      <c r="S29" s="88">
        <v>1.2882902111298895E-2</v>
      </c>
      <c r="T29" s="88">
        <v>0.38168575686696987</v>
      </c>
      <c r="U29" s="88">
        <v>0.5367024258280102</v>
      </c>
      <c r="V29" s="88">
        <v>1.0079909081287368</v>
      </c>
      <c r="W29" s="88">
        <v>0.98285775503040074</v>
      </c>
      <c r="X29" s="88">
        <v>1.0337667538053543</v>
      </c>
      <c r="Y29" s="208"/>
      <c r="Z29">
        <v>0</v>
      </c>
      <c r="AA29">
        <v>0</v>
      </c>
      <c r="AB29">
        <v>51</v>
      </c>
      <c r="AC29">
        <v>15</v>
      </c>
      <c r="AD29">
        <v>0.93500000000000005</v>
      </c>
      <c r="AE29">
        <v>112</v>
      </c>
      <c r="AF29">
        <v>4</v>
      </c>
      <c r="AG29">
        <v>72</v>
      </c>
      <c r="AH29">
        <v>36</v>
      </c>
      <c r="AI29">
        <v>4</v>
      </c>
      <c r="AJ29">
        <v>3</v>
      </c>
      <c r="AK29">
        <v>29</v>
      </c>
      <c r="AL29">
        <v>171</v>
      </c>
      <c r="AM29">
        <v>7.6</v>
      </c>
      <c r="AN29" s="117">
        <v>1</v>
      </c>
      <c r="AO29" s="113">
        <v>0</v>
      </c>
      <c r="AP29" s="118">
        <v>1</v>
      </c>
      <c r="AQ29">
        <v>1</v>
      </c>
      <c r="AR29">
        <v>0.81558495719629709</v>
      </c>
      <c r="AS29" s="117">
        <v>0.81558495719629709</v>
      </c>
      <c r="AT29" s="118">
        <v>0.18441504280370291</v>
      </c>
      <c r="AU29" s="117">
        <v>-0.203849684301489</v>
      </c>
      <c r="AV29" s="118">
        <v>100</v>
      </c>
      <c r="AW29">
        <v>0.22611383544598337</v>
      </c>
      <c r="CA29">
        <v>0.38975315140269595</v>
      </c>
      <c r="CB29">
        <v>0</v>
      </c>
      <c r="CC29">
        <v>1</v>
      </c>
      <c r="CD29">
        <v>18</v>
      </c>
      <c r="CE29">
        <v>7</v>
      </c>
      <c r="CF29">
        <v>0.66666666666666674</v>
      </c>
      <c r="CG29">
        <v>0.92708333333333337</v>
      </c>
      <c r="CH29">
        <v>1.7168209876543286E-2</v>
      </c>
    </row>
    <row r="30" spans="1:86" x14ac:dyDescent="0.3">
      <c r="A30" s="129">
        <v>0</v>
      </c>
      <c r="B30" s="131">
        <v>0</v>
      </c>
      <c r="C30" s="171">
        <v>51</v>
      </c>
      <c r="D30" s="130">
        <v>6</v>
      </c>
      <c r="E30" s="203">
        <v>0.498</v>
      </c>
      <c r="F30" s="130">
        <v>31</v>
      </c>
      <c r="G30" s="130">
        <v>4</v>
      </c>
      <c r="H30" s="130">
        <v>117</v>
      </c>
      <c r="I30" s="130">
        <v>30</v>
      </c>
      <c r="J30" s="130">
        <v>5</v>
      </c>
      <c r="K30" s="130">
        <v>2</v>
      </c>
      <c r="L30" s="171">
        <v>20</v>
      </c>
      <c r="M30" s="172">
        <v>187</v>
      </c>
      <c r="N30" s="170">
        <v>9.6</v>
      </c>
      <c r="O30" s="130">
        <v>1</v>
      </c>
      <c r="P30" s="208"/>
      <c r="Q30" t="s">
        <v>49</v>
      </c>
      <c r="R30" s="32">
        <v>-9.8853170847935601E-2</v>
      </c>
      <c r="S30" s="32">
        <v>3.5956838687111983E-2</v>
      </c>
      <c r="T30" s="32">
        <v>7.5581969670013613</v>
      </c>
      <c r="U30" s="32">
        <v>5.9737728700377949E-3</v>
      </c>
      <c r="V30" s="32">
        <v>0.90587570722119692</v>
      </c>
      <c r="W30" s="32">
        <v>0.84423255801221186</v>
      </c>
      <c r="X30" s="32">
        <v>0.97201984115096562</v>
      </c>
      <c r="Y30" s="208"/>
      <c r="Z30">
        <v>0</v>
      </c>
      <c r="AA30">
        <v>0</v>
      </c>
      <c r="AB30">
        <v>53</v>
      </c>
      <c r="AC30">
        <v>7</v>
      </c>
      <c r="AD30">
        <v>1.512</v>
      </c>
      <c r="AE30">
        <v>125</v>
      </c>
      <c r="AF30">
        <v>2</v>
      </c>
      <c r="AG30">
        <v>101</v>
      </c>
      <c r="AH30">
        <v>39</v>
      </c>
      <c r="AI30">
        <v>13</v>
      </c>
      <c r="AJ30">
        <v>2</v>
      </c>
      <c r="AK30">
        <v>32</v>
      </c>
      <c r="AL30">
        <v>179</v>
      </c>
      <c r="AM30">
        <v>11.8</v>
      </c>
      <c r="AN30" s="117">
        <v>1</v>
      </c>
      <c r="AO30" s="113">
        <v>0</v>
      </c>
      <c r="AP30" s="118">
        <v>1</v>
      </c>
      <c r="AQ30">
        <v>1</v>
      </c>
      <c r="AR30">
        <v>0.8305619916697049</v>
      </c>
      <c r="AS30" s="117">
        <v>0.8305619916697049</v>
      </c>
      <c r="AT30" s="118">
        <v>0.1694380083302951</v>
      </c>
      <c r="AU30" s="117">
        <v>-0.18565270892195623</v>
      </c>
      <c r="AV30" s="118">
        <v>100</v>
      </c>
      <c r="AW30">
        <v>0.2040040478973382</v>
      </c>
      <c r="CA30">
        <v>0.39565825268343197</v>
      </c>
      <c r="CB30">
        <v>1</v>
      </c>
      <c r="CC30">
        <v>0</v>
      </c>
      <c r="CD30">
        <v>19</v>
      </c>
      <c r="CE30">
        <v>7</v>
      </c>
      <c r="CF30">
        <v>0.64814814814814814</v>
      </c>
      <c r="CG30">
        <v>0.92708333333333337</v>
      </c>
      <c r="CH30">
        <v>0</v>
      </c>
    </row>
    <row r="31" spans="1:86" x14ac:dyDescent="0.3">
      <c r="A31" s="129">
        <v>1</v>
      </c>
      <c r="B31" s="131">
        <v>1</v>
      </c>
      <c r="C31" s="171">
        <v>102</v>
      </c>
      <c r="D31" s="130">
        <v>12</v>
      </c>
      <c r="E31" s="203">
        <v>8.4000000000000005E-2</v>
      </c>
      <c r="F31" s="130">
        <v>249</v>
      </c>
      <c r="G31" s="130">
        <v>2</v>
      </c>
      <c r="H31" s="171">
        <v>86</v>
      </c>
      <c r="I31" s="130">
        <v>38</v>
      </c>
      <c r="J31" s="130">
        <v>11</v>
      </c>
      <c r="K31" s="130">
        <v>2</v>
      </c>
      <c r="L31" s="171">
        <v>114</v>
      </c>
      <c r="M31" s="172">
        <v>177</v>
      </c>
      <c r="N31" s="170">
        <v>16.3</v>
      </c>
      <c r="O31" s="130">
        <v>1</v>
      </c>
      <c r="P31" s="208"/>
      <c r="Q31" t="s">
        <v>50</v>
      </c>
      <c r="R31" s="32">
        <v>0.12393485409802807</v>
      </c>
      <c r="S31" s="32">
        <v>6.9832019536281875E-2</v>
      </c>
      <c r="T31" s="32">
        <v>3.1497618296900973</v>
      </c>
      <c r="U31" s="32">
        <v>7.5938046118764757E-2</v>
      </c>
      <c r="V31" s="32">
        <v>1.1319421272062915</v>
      </c>
      <c r="W31" s="32">
        <v>0.98714988771279699</v>
      </c>
      <c r="X31" s="32">
        <v>1.2979720661398539</v>
      </c>
      <c r="Y31" s="208"/>
      <c r="Z31">
        <v>0</v>
      </c>
      <c r="AA31">
        <v>0</v>
      </c>
      <c r="AB31">
        <v>53</v>
      </c>
      <c r="AC31">
        <v>21</v>
      </c>
      <c r="AD31">
        <v>0.56799999999999995</v>
      </c>
      <c r="AE31">
        <v>125</v>
      </c>
      <c r="AF31">
        <v>3</v>
      </c>
      <c r="AG31">
        <v>109</v>
      </c>
      <c r="AH31">
        <v>44</v>
      </c>
      <c r="AI31">
        <v>8</v>
      </c>
      <c r="AJ31">
        <v>3</v>
      </c>
      <c r="AK31">
        <v>34</v>
      </c>
      <c r="AL31">
        <v>167</v>
      </c>
      <c r="AM31">
        <v>8.5</v>
      </c>
      <c r="AN31" s="117">
        <v>0</v>
      </c>
      <c r="AO31" s="113">
        <v>1</v>
      </c>
      <c r="AP31" s="118">
        <v>1</v>
      </c>
      <c r="AQ31">
        <v>0</v>
      </c>
      <c r="AR31">
        <v>0.6634290758326532</v>
      </c>
      <c r="AS31" s="117">
        <v>0.6634290758326532</v>
      </c>
      <c r="AT31" s="118">
        <v>0.3365709241673468</v>
      </c>
      <c r="AU31" s="117">
        <v>-1.0889463819209892</v>
      </c>
      <c r="AV31" s="118">
        <v>0</v>
      </c>
      <c r="AW31">
        <v>1.9711419739358975</v>
      </c>
      <c r="CA31">
        <v>0.42407185937308306</v>
      </c>
      <c r="CB31">
        <v>0</v>
      </c>
      <c r="CC31">
        <v>1</v>
      </c>
      <c r="CD31">
        <v>19</v>
      </c>
      <c r="CE31">
        <v>8</v>
      </c>
      <c r="CF31">
        <v>0.64814814814814814</v>
      </c>
      <c r="CG31">
        <v>0.91666666666666663</v>
      </c>
      <c r="CH31">
        <v>0</v>
      </c>
    </row>
    <row r="32" spans="1:86" x14ac:dyDescent="0.3">
      <c r="A32" s="129">
        <v>1</v>
      </c>
      <c r="B32" s="131">
        <v>0</v>
      </c>
      <c r="C32" s="171">
        <v>70</v>
      </c>
      <c r="D32" s="130">
        <v>14</v>
      </c>
      <c r="E32" s="203">
        <v>4.8000000000000001E-2</v>
      </c>
      <c r="F32" s="130">
        <v>197</v>
      </c>
      <c r="G32" s="130">
        <v>4</v>
      </c>
      <c r="H32" s="130">
        <v>72</v>
      </c>
      <c r="I32" s="130">
        <v>35</v>
      </c>
      <c r="J32" s="130">
        <v>11</v>
      </c>
      <c r="K32" s="130">
        <v>3</v>
      </c>
      <c r="L32" s="171">
        <v>56</v>
      </c>
      <c r="M32" s="172">
        <v>172</v>
      </c>
      <c r="N32" s="170">
        <v>11.2</v>
      </c>
      <c r="O32" s="130">
        <v>1</v>
      </c>
      <c r="P32" s="208"/>
      <c r="Q32" t="s">
        <v>51</v>
      </c>
      <c r="R32" s="32">
        <v>-0.15973120571429855</v>
      </c>
      <c r="S32" s="32">
        <v>0.19401432491705772</v>
      </c>
      <c r="T32" s="32">
        <v>0.67781620234436279</v>
      </c>
      <c r="U32" s="32">
        <v>0.41033972272338248</v>
      </c>
      <c r="V32" s="32">
        <v>0.85237287113389093</v>
      </c>
      <c r="W32" s="32">
        <v>0.5827527424452531</v>
      </c>
      <c r="X32" s="32">
        <v>1.2467371811867325</v>
      </c>
      <c r="Y32" s="208"/>
      <c r="Z32">
        <v>0</v>
      </c>
      <c r="AA32">
        <v>0</v>
      </c>
      <c r="AB32">
        <v>54</v>
      </c>
      <c r="AC32">
        <v>2</v>
      </c>
      <c r="AD32">
        <v>0.626</v>
      </c>
      <c r="AE32">
        <v>51</v>
      </c>
      <c r="AF32">
        <v>2</v>
      </c>
      <c r="AG32">
        <v>107</v>
      </c>
      <c r="AH32">
        <v>38</v>
      </c>
      <c r="AI32">
        <v>8</v>
      </c>
      <c r="AJ32">
        <v>3</v>
      </c>
      <c r="AK32">
        <v>26</v>
      </c>
      <c r="AL32">
        <v>193</v>
      </c>
      <c r="AM32">
        <v>9.6999999999999993</v>
      </c>
      <c r="AN32" s="117">
        <v>1</v>
      </c>
      <c r="AO32" s="113">
        <v>0</v>
      </c>
      <c r="AP32" s="118">
        <v>1</v>
      </c>
      <c r="AQ32">
        <v>1</v>
      </c>
      <c r="AR32">
        <v>0.69598715439509184</v>
      </c>
      <c r="AS32" s="117">
        <v>0.69598715439509184</v>
      </c>
      <c r="AT32" s="118">
        <v>0.30401284560490816</v>
      </c>
      <c r="AU32" s="117">
        <v>-0.36242407514692859</v>
      </c>
      <c r="AV32" s="118">
        <v>100</v>
      </c>
      <c r="AW32">
        <v>0.43680812739875485</v>
      </c>
      <c r="CA32">
        <v>0.42633277595993208</v>
      </c>
      <c r="CB32">
        <v>0</v>
      </c>
      <c r="CC32">
        <v>1</v>
      </c>
      <c r="CD32">
        <v>19</v>
      </c>
      <c r="CE32">
        <v>9</v>
      </c>
      <c r="CF32">
        <v>0.64814814814814814</v>
      </c>
      <c r="CG32">
        <v>0.90625</v>
      </c>
      <c r="CH32">
        <v>1.6782407407407381E-2</v>
      </c>
    </row>
    <row r="33" spans="1:86" x14ac:dyDescent="0.3">
      <c r="A33" s="129">
        <v>1</v>
      </c>
      <c r="B33" s="131">
        <v>1</v>
      </c>
      <c r="C33" s="171">
        <v>61</v>
      </c>
      <c r="D33" s="130">
        <v>7</v>
      </c>
      <c r="E33" s="203">
        <v>0.96</v>
      </c>
      <c r="F33" s="130">
        <v>213</v>
      </c>
      <c r="G33" s="130">
        <v>2</v>
      </c>
      <c r="H33" s="130">
        <v>101</v>
      </c>
      <c r="I33" s="130">
        <v>30</v>
      </c>
      <c r="J33" s="130">
        <v>10</v>
      </c>
      <c r="K33" s="130">
        <v>5</v>
      </c>
      <c r="L33" s="171">
        <v>43</v>
      </c>
      <c r="M33" s="172">
        <v>173</v>
      </c>
      <c r="N33" s="170">
        <v>13.1</v>
      </c>
      <c r="O33" s="130">
        <v>1</v>
      </c>
      <c r="P33" s="208"/>
      <c r="Q33" t="s">
        <v>53</v>
      </c>
      <c r="R33" s="32">
        <v>9.2705251693476608E-3</v>
      </c>
      <c r="S33" s="32">
        <v>1.4206275694541503E-2</v>
      </c>
      <c r="T33" s="32">
        <v>0.4258417104397777</v>
      </c>
      <c r="U33" s="32">
        <v>0.51403644376003288</v>
      </c>
      <c r="V33" s="32">
        <v>1.0093136295850291</v>
      </c>
      <c r="W33" s="32">
        <v>0.98159815659524763</v>
      </c>
      <c r="X33" s="32">
        <v>1.0378116503392762</v>
      </c>
      <c r="Y33" s="208"/>
      <c r="Z33">
        <v>0</v>
      </c>
      <c r="AA33">
        <v>0</v>
      </c>
      <c r="AB33">
        <v>55</v>
      </c>
      <c r="AC33">
        <v>8</v>
      </c>
      <c r="AD33">
        <v>1.1679999999999999</v>
      </c>
      <c r="AE33">
        <v>120</v>
      </c>
      <c r="AF33">
        <v>3</v>
      </c>
      <c r="AG33">
        <v>114</v>
      </c>
      <c r="AH33">
        <v>52</v>
      </c>
      <c r="AI33">
        <v>10</v>
      </c>
      <c r="AJ33">
        <v>3</v>
      </c>
      <c r="AK33">
        <v>34</v>
      </c>
      <c r="AL33">
        <v>182</v>
      </c>
      <c r="AM33">
        <v>10</v>
      </c>
      <c r="AN33" s="117">
        <v>1</v>
      </c>
      <c r="AO33" s="113">
        <v>0</v>
      </c>
      <c r="AP33" s="118">
        <v>1</v>
      </c>
      <c r="AQ33">
        <v>1</v>
      </c>
      <c r="AR33">
        <v>0.71918742852133943</v>
      </c>
      <c r="AS33" s="117">
        <v>0.71918742852133943</v>
      </c>
      <c r="AT33" s="118">
        <v>0.28081257147866057</v>
      </c>
      <c r="AU33" s="117">
        <v>-0.32963327578653878</v>
      </c>
      <c r="AV33" s="118">
        <v>100</v>
      </c>
      <c r="AW33">
        <v>0.39045812029280824</v>
      </c>
      <c r="CA33">
        <v>0.42913297907962444</v>
      </c>
      <c r="CB33">
        <v>1</v>
      </c>
      <c r="CC33">
        <v>0</v>
      </c>
      <c r="CD33">
        <v>20</v>
      </c>
      <c r="CE33">
        <v>9</v>
      </c>
      <c r="CF33">
        <v>0.62962962962962965</v>
      </c>
      <c r="CG33">
        <v>0.90625</v>
      </c>
      <c r="CH33">
        <v>0</v>
      </c>
    </row>
    <row r="34" spans="1:86" x14ac:dyDescent="0.3">
      <c r="A34" s="129">
        <v>0</v>
      </c>
      <c r="B34" s="131">
        <v>0</v>
      </c>
      <c r="C34" s="171">
        <v>44</v>
      </c>
      <c r="D34" s="130">
        <v>3</v>
      </c>
      <c r="E34" s="203">
        <v>1.18</v>
      </c>
      <c r="F34" s="130">
        <v>69</v>
      </c>
      <c r="G34" s="130">
        <v>2</v>
      </c>
      <c r="H34" s="130">
        <v>72</v>
      </c>
      <c r="I34" s="130">
        <v>34</v>
      </c>
      <c r="J34" s="130">
        <v>6</v>
      </c>
      <c r="K34" s="130">
        <v>2</v>
      </c>
      <c r="L34" s="171">
        <v>20</v>
      </c>
      <c r="M34" s="172">
        <v>183</v>
      </c>
      <c r="N34" s="170">
        <v>8</v>
      </c>
      <c r="O34" s="130">
        <v>0</v>
      </c>
      <c r="P34" s="208"/>
      <c r="Q34" t="s">
        <v>56</v>
      </c>
      <c r="R34" s="32">
        <v>8.6320649561639928E-2</v>
      </c>
      <c r="S34" s="32">
        <v>5.115800424049767E-2</v>
      </c>
      <c r="T34" s="32">
        <v>2.8470966631017909</v>
      </c>
      <c r="U34" s="32">
        <v>9.1539110616640912E-2</v>
      </c>
      <c r="V34" s="32">
        <v>1.0901558302574015</v>
      </c>
      <c r="W34" s="32">
        <v>0.98614961526542888</v>
      </c>
      <c r="X34" s="32">
        <v>1.2051312659330375</v>
      </c>
      <c r="Y34" s="208"/>
      <c r="Z34">
        <v>0</v>
      </c>
      <c r="AA34">
        <v>0</v>
      </c>
      <c r="AB34">
        <v>55</v>
      </c>
      <c r="AC34">
        <v>11</v>
      </c>
      <c r="AD34">
        <v>8.5000000000000006E-2</v>
      </c>
      <c r="AE34">
        <v>125</v>
      </c>
      <c r="AF34">
        <v>7</v>
      </c>
      <c r="AG34">
        <v>107</v>
      </c>
      <c r="AH34">
        <v>38</v>
      </c>
      <c r="AI34">
        <v>4</v>
      </c>
      <c r="AJ34">
        <v>5</v>
      </c>
      <c r="AK34">
        <v>35</v>
      </c>
      <c r="AL34">
        <v>169</v>
      </c>
      <c r="AM34">
        <v>9.3000000000000007</v>
      </c>
      <c r="AN34" s="117">
        <v>1</v>
      </c>
      <c r="AO34" s="113">
        <v>0</v>
      </c>
      <c r="AP34" s="118">
        <v>1</v>
      </c>
      <c r="AQ34">
        <v>1</v>
      </c>
      <c r="AR34">
        <v>0.76050915930730079</v>
      </c>
      <c r="AS34" s="117">
        <v>0.76050915930730079</v>
      </c>
      <c r="AT34" s="118">
        <v>0.23949084069269921</v>
      </c>
      <c r="AU34" s="117">
        <v>-0.27376712355873323</v>
      </c>
      <c r="AV34" s="118">
        <v>100</v>
      </c>
      <c r="AW34">
        <v>0.3149085553563038</v>
      </c>
      <c r="CA34">
        <v>0.43938368668544298</v>
      </c>
      <c r="CB34">
        <v>0</v>
      </c>
      <c r="CC34">
        <v>1</v>
      </c>
      <c r="CD34">
        <v>20</v>
      </c>
      <c r="CE34">
        <v>10</v>
      </c>
      <c r="CF34">
        <v>0.62962962962962965</v>
      </c>
      <c r="CG34">
        <v>0.89583333333333337</v>
      </c>
      <c r="CH34">
        <v>1.6589506172839483E-2</v>
      </c>
    </row>
    <row r="35" spans="1:86" x14ac:dyDescent="0.3">
      <c r="A35" s="129">
        <v>1</v>
      </c>
      <c r="B35" s="131">
        <v>0</v>
      </c>
      <c r="C35" s="171">
        <v>98</v>
      </c>
      <c r="D35" s="130">
        <v>3</v>
      </c>
      <c r="E35" s="203">
        <v>0.97399999999999998</v>
      </c>
      <c r="F35" s="130">
        <v>201</v>
      </c>
      <c r="G35" s="130">
        <v>1</v>
      </c>
      <c r="H35" s="130">
        <v>91</v>
      </c>
      <c r="I35" s="130">
        <v>37</v>
      </c>
      <c r="J35" s="130">
        <v>6</v>
      </c>
      <c r="K35" s="130">
        <v>3</v>
      </c>
      <c r="L35" s="171">
        <v>106</v>
      </c>
      <c r="M35" s="172">
        <v>194</v>
      </c>
      <c r="N35" s="170">
        <v>16.100000000000001</v>
      </c>
      <c r="O35" s="130">
        <v>1</v>
      </c>
      <c r="P35" s="208"/>
      <c r="Q35" s="111" t="s">
        <v>39</v>
      </c>
      <c r="R35" s="209">
        <v>-0.37176733944498913</v>
      </c>
      <c r="S35" s="209">
        <v>0.24420436292088937</v>
      </c>
      <c r="T35" s="209">
        <v>2.3175847760939443</v>
      </c>
      <c r="U35" s="209">
        <v>0.12791850634698901</v>
      </c>
      <c r="V35" s="209">
        <v>0.68951464672402873</v>
      </c>
      <c r="W35" s="209">
        <v>0.42724438654821817</v>
      </c>
      <c r="X35" s="209">
        <v>1.1127833694622593</v>
      </c>
      <c r="Y35" s="208"/>
      <c r="Z35">
        <v>0</v>
      </c>
      <c r="AA35">
        <v>0</v>
      </c>
      <c r="AB35">
        <v>55</v>
      </c>
      <c r="AC35">
        <v>14</v>
      </c>
      <c r="AD35">
        <v>0.65500000000000003</v>
      </c>
      <c r="AE35">
        <v>150</v>
      </c>
      <c r="AF35">
        <v>3</v>
      </c>
      <c r="AG35">
        <v>108</v>
      </c>
      <c r="AH35">
        <v>37</v>
      </c>
      <c r="AI35">
        <v>9</v>
      </c>
      <c r="AJ35">
        <v>2</v>
      </c>
      <c r="AK35">
        <v>35</v>
      </c>
      <c r="AL35">
        <v>168</v>
      </c>
      <c r="AM35">
        <v>9.4</v>
      </c>
      <c r="AN35" s="117">
        <v>1</v>
      </c>
      <c r="AO35" s="113">
        <v>0</v>
      </c>
      <c r="AP35" s="118">
        <v>1</v>
      </c>
      <c r="AQ35">
        <v>1</v>
      </c>
      <c r="AR35">
        <v>0.8490009739562131</v>
      </c>
      <c r="AS35" s="117">
        <v>0.8490009739562131</v>
      </c>
      <c r="AT35" s="118">
        <v>0.1509990260437869</v>
      </c>
      <c r="AU35" s="117">
        <v>-0.16369494549098473</v>
      </c>
      <c r="AV35" s="118">
        <v>100</v>
      </c>
      <c r="AW35">
        <v>0.17785495031902593</v>
      </c>
      <c r="CA35">
        <v>0.45232820610088231</v>
      </c>
      <c r="CB35">
        <v>1</v>
      </c>
      <c r="CC35">
        <v>0</v>
      </c>
      <c r="CD35">
        <v>21</v>
      </c>
      <c r="CE35">
        <v>10</v>
      </c>
      <c r="CF35">
        <v>0.61111111111111116</v>
      </c>
      <c r="CG35">
        <v>0.89583333333333337</v>
      </c>
      <c r="CH35">
        <v>0</v>
      </c>
    </row>
    <row r="36" spans="1:86" x14ac:dyDescent="0.3">
      <c r="A36" s="129">
        <v>1</v>
      </c>
      <c r="B36" s="131">
        <v>0</v>
      </c>
      <c r="C36" s="171">
        <v>53</v>
      </c>
      <c r="D36" s="130">
        <v>4</v>
      </c>
      <c r="E36" s="203">
        <v>1.3149999999999999</v>
      </c>
      <c r="F36" s="130">
        <v>69</v>
      </c>
      <c r="G36" s="130">
        <v>1</v>
      </c>
      <c r="H36" s="130">
        <v>78</v>
      </c>
      <c r="I36" s="130">
        <v>35</v>
      </c>
      <c r="J36" s="130">
        <v>9</v>
      </c>
      <c r="K36" s="130">
        <v>2</v>
      </c>
      <c r="L36" s="171">
        <v>25</v>
      </c>
      <c r="M36" s="172">
        <v>189</v>
      </c>
      <c r="N36" s="170">
        <v>10.4</v>
      </c>
      <c r="O36" s="130">
        <v>1</v>
      </c>
      <c r="P36" s="208"/>
      <c r="Q36" s="208"/>
      <c r="R36" s="208"/>
      <c r="S36" s="208"/>
      <c r="T36" s="208"/>
      <c r="U36" s="208"/>
      <c r="V36" s="208"/>
      <c r="W36" s="208"/>
      <c r="X36" s="208"/>
      <c r="Y36" s="208"/>
      <c r="Z36">
        <v>0</v>
      </c>
      <c r="AA36">
        <v>0</v>
      </c>
      <c r="AB36">
        <v>56</v>
      </c>
      <c r="AC36">
        <v>3</v>
      </c>
      <c r="AD36">
        <v>0.496</v>
      </c>
      <c r="AE36">
        <v>86</v>
      </c>
      <c r="AF36">
        <v>3</v>
      </c>
      <c r="AG36">
        <v>100</v>
      </c>
      <c r="AH36">
        <v>54</v>
      </c>
      <c r="AI36">
        <v>8</v>
      </c>
      <c r="AJ36">
        <v>4</v>
      </c>
      <c r="AK36">
        <v>37</v>
      </c>
      <c r="AL36">
        <v>179</v>
      </c>
      <c r="AM36">
        <v>8.8000000000000007</v>
      </c>
      <c r="AN36" s="117">
        <v>0</v>
      </c>
      <c r="AO36" s="113">
        <v>1</v>
      </c>
      <c r="AP36" s="118">
        <v>1</v>
      </c>
      <c r="AQ36">
        <v>0</v>
      </c>
      <c r="AR36">
        <v>0.3121013048008362</v>
      </c>
      <c r="AS36" s="117">
        <v>0.3121013048008362</v>
      </c>
      <c r="AT36" s="118">
        <v>0.6878986951991638</v>
      </c>
      <c r="AU36" s="117">
        <v>-0.3741136972405068</v>
      </c>
      <c r="AV36" s="118">
        <v>100</v>
      </c>
      <c r="AW36">
        <v>0.45370242301517244</v>
      </c>
      <c r="CA36">
        <v>0.4528329962553112</v>
      </c>
      <c r="CB36">
        <v>0</v>
      </c>
      <c r="CC36">
        <v>1</v>
      </c>
      <c r="CD36">
        <v>21</v>
      </c>
      <c r="CE36">
        <v>11</v>
      </c>
      <c r="CF36">
        <v>0.61111111111111116</v>
      </c>
      <c r="CG36">
        <v>0.88541666666666663</v>
      </c>
      <c r="CH36">
        <v>0</v>
      </c>
    </row>
    <row r="37" spans="1:86" x14ac:dyDescent="0.3">
      <c r="A37" s="129">
        <v>0</v>
      </c>
      <c r="B37" s="131">
        <v>1</v>
      </c>
      <c r="C37" s="171">
        <v>44</v>
      </c>
      <c r="D37" s="130">
        <v>12</v>
      </c>
      <c r="E37" s="203">
        <v>0.97399999999999998</v>
      </c>
      <c r="F37" s="130">
        <v>117</v>
      </c>
      <c r="G37" s="130">
        <v>3</v>
      </c>
      <c r="H37" s="130">
        <v>96</v>
      </c>
      <c r="I37" s="130">
        <v>33</v>
      </c>
      <c r="J37" s="130">
        <v>6</v>
      </c>
      <c r="K37" s="130">
        <v>2</v>
      </c>
      <c r="L37" s="171">
        <v>22</v>
      </c>
      <c r="M37" s="172">
        <v>170</v>
      </c>
      <c r="N37" s="170">
        <v>7.4</v>
      </c>
      <c r="O37" s="130">
        <v>0</v>
      </c>
      <c r="P37" s="208"/>
      <c r="Q37" s="208"/>
      <c r="R37" s="208"/>
      <c r="S37" s="208"/>
      <c r="T37" s="208"/>
      <c r="U37" s="208"/>
      <c r="V37" s="208"/>
      <c r="W37" s="208"/>
      <c r="X37" s="208"/>
      <c r="Y37" s="208"/>
      <c r="Z37">
        <v>0</v>
      </c>
      <c r="AA37">
        <v>0</v>
      </c>
      <c r="AB37">
        <v>56</v>
      </c>
      <c r="AC37">
        <v>3</v>
      </c>
      <c r="AD37">
        <v>1.4039999999999999</v>
      </c>
      <c r="AE37">
        <v>69</v>
      </c>
      <c r="AF37">
        <v>1</v>
      </c>
      <c r="AG37">
        <v>87</v>
      </c>
      <c r="AH37">
        <v>34</v>
      </c>
      <c r="AI37">
        <v>8</v>
      </c>
      <c r="AJ37">
        <v>2</v>
      </c>
      <c r="AK37">
        <v>38</v>
      </c>
      <c r="AL37">
        <v>181</v>
      </c>
      <c r="AM37">
        <v>9</v>
      </c>
      <c r="AN37" s="117">
        <v>1</v>
      </c>
      <c r="AO37" s="113">
        <v>0</v>
      </c>
      <c r="AP37" s="118">
        <v>1</v>
      </c>
      <c r="AQ37">
        <v>1</v>
      </c>
      <c r="AR37">
        <v>0.77016631849522699</v>
      </c>
      <c r="AS37" s="117">
        <v>0.77016631849522699</v>
      </c>
      <c r="AT37" s="118">
        <v>0.22983368150477301</v>
      </c>
      <c r="AU37" s="117">
        <v>-0.26114878941287745</v>
      </c>
      <c r="AV37" s="118">
        <v>100</v>
      </c>
      <c r="AW37">
        <v>0.29842084233679378</v>
      </c>
      <c r="CA37">
        <v>0.45544737702335203</v>
      </c>
      <c r="CB37">
        <v>0</v>
      </c>
      <c r="CC37">
        <v>1</v>
      </c>
      <c r="CD37">
        <v>21</v>
      </c>
      <c r="CE37">
        <v>12</v>
      </c>
      <c r="CF37">
        <v>0.61111111111111116</v>
      </c>
      <c r="CG37">
        <v>0.875</v>
      </c>
      <c r="CH37">
        <v>1.6203703703703776E-2</v>
      </c>
    </row>
    <row r="38" spans="1:86" x14ac:dyDescent="0.3">
      <c r="A38" s="129">
        <v>0</v>
      </c>
      <c r="B38" s="131">
        <v>0</v>
      </c>
      <c r="C38" s="171">
        <v>58</v>
      </c>
      <c r="D38" s="130">
        <v>15</v>
      </c>
      <c r="E38" s="203">
        <v>0.16700000000000001</v>
      </c>
      <c r="F38" s="130">
        <v>81</v>
      </c>
      <c r="G38" s="130">
        <v>1</v>
      </c>
      <c r="H38" s="130">
        <v>120</v>
      </c>
      <c r="I38" s="130">
        <v>39</v>
      </c>
      <c r="J38" s="130">
        <v>10</v>
      </c>
      <c r="K38" s="130">
        <v>2</v>
      </c>
      <c r="L38" s="171">
        <v>35</v>
      </c>
      <c r="M38" s="172">
        <v>188</v>
      </c>
      <c r="N38" s="170">
        <v>10.5</v>
      </c>
      <c r="O38" s="130">
        <v>0</v>
      </c>
      <c r="P38" s="208"/>
      <c r="Q38" s="208"/>
      <c r="R38" s="208"/>
      <c r="S38" s="208"/>
      <c r="T38" s="208"/>
      <c r="U38" s="208"/>
      <c r="V38" s="208"/>
      <c r="W38" s="208"/>
      <c r="X38" s="208"/>
      <c r="Y38" s="208"/>
      <c r="Z38">
        <v>0</v>
      </c>
      <c r="AA38">
        <v>0</v>
      </c>
      <c r="AB38">
        <v>56</v>
      </c>
      <c r="AC38">
        <v>4</v>
      </c>
      <c r="AD38">
        <v>0.123</v>
      </c>
      <c r="AE38">
        <v>113</v>
      </c>
      <c r="AF38">
        <v>3</v>
      </c>
      <c r="AG38">
        <v>132</v>
      </c>
      <c r="AH38">
        <v>45</v>
      </c>
      <c r="AI38">
        <v>6</v>
      </c>
      <c r="AJ38">
        <v>3</v>
      </c>
      <c r="AK38">
        <v>36</v>
      </c>
      <c r="AL38">
        <v>167</v>
      </c>
      <c r="AM38">
        <v>7.2</v>
      </c>
      <c r="AN38" s="117">
        <v>0</v>
      </c>
      <c r="AO38" s="113">
        <v>1</v>
      </c>
      <c r="AP38" s="118">
        <v>1</v>
      </c>
      <c r="AQ38">
        <v>0</v>
      </c>
      <c r="AR38">
        <v>0.50031034950488384</v>
      </c>
      <c r="AS38" s="117">
        <v>0.50031034950488384</v>
      </c>
      <c r="AT38" s="118">
        <v>0.49968965049511616</v>
      </c>
      <c r="AU38" s="117">
        <v>-0.69376807228309212</v>
      </c>
      <c r="AV38" s="118">
        <v>0</v>
      </c>
      <c r="AW38">
        <v>1.0012421690326239</v>
      </c>
      <c r="CA38">
        <v>0.47900598371801462</v>
      </c>
      <c r="CB38">
        <v>1</v>
      </c>
      <c r="CC38">
        <v>0</v>
      </c>
      <c r="CD38">
        <v>22</v>
      </c>
      <c r="CE38">
        <v>12</v>
      </c>
      <c r="CF38">
        <v>0.59259259259259256</v>
      </c>
      <c r="CG38">
        <v>0.875</v>
      </c>
      <c r="CH38">
        <v>1.6203703703703679E-2</v>
      </c>
    </row>
    <row r="39" spans="1:86" x14ac:dyDescent="0.3">
      <c r="A39" s="129">
        <v>0</v>
      </c>
      <c r="B39" s="131">
        <v>0</v>
      </c>
      <c r="C39" s="171">
        <v>60</v>
      </c>
      <c r="D39" s="130">
        <v>5</v>
      </c>
      <c r="E39" s="203">
        <v>0.93700000000000006</v>
      </c>
      <c r="F39" s="130">
        <v>211</v>
      </c>
      <c r="G39" s="130">
        <v>3</v>
      </c>
      <c r="H39" s="130">
        <v>112</v>
      </c>
      <c r="I39" s="130">
        <v>59</v>
      </c>
      <c r="J39" s="130">
        <v>15</v>
      </c>
      <c r="K39" s="130">
        <v>4</v>
      </c>
      <c r="L39" s="171">
        <v>39</v>
      </c>
      <c r="M39" s="172">
        <v>171</v>
      </c>
      <c r="N39" s="170">
        <v>12</v>
      </c>
      <c r="O39" s="130">
        <v>1</v>
      </c>
      <c r="P39" s="208"/>
      <c r="Q39" s="208"/>
      <c r="R39" s="208"/>
      <c r="S39" s="208"/>
      <c r="T39" s="208"/>
      <c r="U39" s="208"/>
      <c r="V39" s="208"/>
      <c r="W39" s="208"/>
      <c r="X39" s="208"/>
      <c r="Y39" s="208"/>
      <c r="Z39">
        <v>0</v>
      </c>
      <c r="AA39">
        <v>0</v>
      </c>
      <c r="AB39">
        <v>56</v>
      </c>
      <c r="AC39">
        <v>11</v>
      </c>
      <c r="AD39">
        <v>0.29199999999999998</v>
      </c>
      <c r="AE39">
        <v>47</v>
      </c>
      <c r="AF39">
        <v>3</v>
      </c>
      <c r="AG39">
        <v>111</v>
      </c>
      <c r="AH39">
        <v>34</v>
      </c>
      <c r="AI39">
        <v>9</v>
      </c>
      <c r="AJ39">
        <v>2</v>
      </c>
      <c r="AK39">
        <v>30</v>
      </c>
      <c r="AL39">
        <v>186</v>
      </c>
      <c r="AM39">
        <v>10.3</v>
      </c>
      <c r="AN39" s="117">
        <v>1</v>
      </c>
      <c r="AO39" s="113">
        <v>0</v>
      </c>
      <c r="AP39" s="118">
        <v>1</v>
      </c>
      <c r="AQ39">
        <v>1</v>
      </c>
      <c r="AR39">
        <v>0.76104502045120059</v>
      </c>
      <c r="AS39" s="117">
        <v>0.76104502045120059</v>
      </c>
      <c r="AT39" s="118">
        <v>0.23895497954879941</v>
      </c>
      <c r="AU39" s="117">
        <v>-0.27306276327609208</v>
      </c>
      <c r="AV39" s="118">
        <v>100</v>
      </c>
      <c r="AW39">
        <v>0.31398271209649364</v>
      </c>
      <c r="CA39">
        <v>0.49702654489792619</v>
      </c>
      <c r="CB39">
        <v>1</v>
      </c>
      <c r="CC39">
        <v>0</v>
      </c>
      <c r="CD39">
        <v>23</v>
      </c>
      <c r="CE39">
        <v>12</v>
      </c>
      <c r="CF39">
        <v>0.57407407407407407</v>
      </c>
      <c r="CG39">
        <v>0.875</v>
      </c>
      <c r="CH39">
        <v>1.6203703703703679E-2</v>
      </c>
    </row>
    <row r="40" spans="1:86" x14ac:dyDescent="0.3">
      <c r="A40" s="129">
        <v>1</v>
      </c>
      <c r="B40" s="131">
        <v>0</v>
      </c>
      <c r="C40" s="171">
        <v>54</v>
      </c>
      <c r="D40" s="130">
        <v>9</v>
      </c>
      <c r="E40" s="203">
        <v>4.5999999999999999E-2</v>
      </c>
      <c r="F40" s="130">
        <v>151</v>
      </c>
      <c r="G40" s="130">
        <v>0</v>
      </c>
      <c r="H40" s="130">
        <v>72</v>
      </c>
      <c r="I40" s="130">
        <v>30</v>
      </c>
      <c r="J40" s="130">
        <v>13</v>
      </c>
      <c r="K40" s="130">
        <v>5</v>
      </c>
      <c r="L40" s="171">
        <v>26</v>
      </c>
      <c r="M40" s="172">
        <v>204</v>
      </c>
      <c r="N40" s="170">
        <v>14.5</v>
      </c>
      <c r="O40" s="130">
        <v>1</v>
      </c>
      <c r="P40" s="208"/>
      <c r="Q40" s="208"/>
      <c r="R40" s="208"/>
      <c r="S40" s="208"/>
      <c r="T40" s="208"/>
      <c r="U40" s="208"/>
      <c r="V40" s="208"/>
      <c r="W40" s="208"/>
      <c r="X40" s="208"/>
      <c r="Y40" s="208"/>
      <c r="Z40">
        <v>0</v>
      </c>
      <c r="AA40">
        <v>0</v>
      </c>
      <c r="AB40">
        <v>56</v>
      </c>
      <c r="AC40">
        <v>24</v>
      </c>
      <c r="AD40">
        <v>1.56</v>
      </c>
      <c r="AE40">
        <v>115</v>
      </c>
      <c r="AF40">
        <v>5</v>
      </c>
      <c r="AG40">
        <v>87</v>
      </c>
      <c r="AH40">
        <v>46</v>
      </c>
      <c r="AI40">
        <v>1</v>
      </c>
      <c r="AJ40">
        <v>4</v>
      </c>
      <c r="AK40">
        <v>37</v>
      </c>
      <c r="AL40">
        <v>166</v>
      </c>
      <c r="AM40">
        <v>7.3</v>
      </c>
      <c r="AN40" s="117">
        <v>1</v>
      </c>
      <c r="AO40" s="113">
        <v>0</v>
      </c>
      <c r="AP40" s="118">
        <v>1</v>
      </c>
      <c r="AQ40">
        <v>1</v>
      </c>
      <c r="AR40">
        <v>0.77399825677466794</v>
      </c>
      <c r="AS40" s="117">
        <v>0.77399825677466794</v>
      </c>
      <c r="AT40" s="118">
        <v>0.22600174322533206</v>
      </c>
      <c r="AU40" s="117">
        <v>-0.25618565762405743</v>
      </c>
      <c r="AV40" s="118">
        <v>100</v>
      </c>
      <c r="AW40">
        <v>0.29199257394597383</v>
      </c>
      <c r="CA40">
        <v>0.50031034950488384</v>
      </c>
      <c r="CB40">
        <v>1</v>
      </c>
      <c r="CC40">
        <v>0</v>
      </c>
      <c r="CD40">
        <v>24</v>
      </c>
      <c r="CE40">
        <v>12</v>
      </c>
      <c r="CF40">
        <v>0.55555555555555558</v>
      </c>
      <c r="CG40">
        <v>0.875</v>
      </c>
      <c r="CH40">
        <v>1.6203703703703776E-2</v>
      </c>
    </row>
    <row r="41" spans="1:86" x14ac:dyDescent="0.3">
      <c r="A41" s="129">
        <v>0</v>
      </c>
      <c r="B41" s="131">
        <v>0</v>
      </c>
      <c r="C41" s="171">
        <v>48</v>
      </c>
      <c r="D41" s="174">
        <v>2</v>
      </c>
      <c r="E41" s="207">
        <v>1.7999999999999999E-2</v>
      </c>
      <c r="F41" s="174">
        <v>77</v>
      </c>
      <c r="G41" s="174">
        <v>2</v>
      </c>
      <c r="H41" s="174">
        <v>150</v>
      </c>
      <c r="I41" s="130">
        <v>28</v>
      </c>
      <c r="J41" s="130">
        <v>1</v>
      </c>
      <c r="K41" s="130">
        <v>6</v>
      </c>
      <c r="L41" s="171">
        <v>24</v>
      </c>
      <c r="M41" s="172">
        <v>160</v>
      </c>
      <c r="N41" s="173">
        <v>5.9</v>
      </c>
      <c r="O41" s="130">
        <v>0</v>
      </c>
      <c r="P41" s="208"/>
      <c r="Q41" s="208"/>
      <c r="R41" s="208"/>
      <c r="S41" s="208"/>
      <c r="T41" s="208"/>
      <c r="U41" s="208"/>
      <c r="V41" s="208"/>
      <c r="W41" s="208"/>
      <c r="X41" s="208"/>
      <c r="Y41" s="208"/>
      <c r="Z41">
        <v>0</v>
      </c>
      <c r="AA41">
        <v>0</v>
      </c>
      <c r="AB41">
        <v>58</v>
      </c>
      <c r="AC41">
        <v>13</v>
      </c>
      <c r="AD41">
        <v>0.86399999999999999</v>
      </c>
      <c r="AE41">
        <v>129</v>
      </c>
      <c r="AF41">
        <v>4</v>
      </c>
      <c r="AG41">
        <v>133</v>
      </c>
      <c r="AH41">
        <v>61</v>
      </c>
      <c r="AI41">
        <v>8</v>
      </c>
      <c r="AJ41">
        <v>5</v>
      </c>
      <c r="AK41">
        <v>39</v>
      </c>
      <c r="AL41">
        <v>168</v>
      </c>
      <c r="AM41">
        <v>8.8000000000000007</v>
      </c>
      <c r="AN41" s="117">
        <v>1</v>
      </c>
      <c r="AO41" s="113">
        <v>0</v>
      </c>
      <c r="AP41" s="118">
        <v>1</v>
      </c>
      <c r="AQ41">
        <v>1</v>
      </c>
      <c r="AR41">
        <v>0.37021504270627742</v>
      </c>
      <c r="AS41" s="117">
        <v>0.37021504270627742</v>
      </c>
      <c r="AT41" s="118">
        <v>0.62978495729372264</v>
      </c>
      <c r="AU41" s="117">
        <v>-0.99367124566969012</v>
      </c>
      <c r="AV41" s="118">
        <v>0</v>
      </c>
      <c r="AW41">
        <v>1.7011328137559873</v>
      </c>
      <c r="CA41">
        <v>0.50708156149587869</v>
      </c>
      <c r="CB41">
        <v>1</v>
      </c>
      <c r="CC41">
        <v>0</v>
      </c>
      <c r="CD41">
        <v>25</v>
      </c>
      <c r="CE41">
        <v>12</v>
      </c>
      <c r="CF41">
        <v>0.53703703703703698</v>
      </c>
      <c r="CG41">
        <v>0.875</v>
      </c>
      <c r="CH41">
        <v>0</v>
      </c>
    </row>
    <row r="42" spans="1:86" x14ac:dyDescent="0.3">
      <c r="A42" s="129">
        <v>0</v>
      </c>
      <c r="B42" s="131">
        <v>1</v>
      </c>
      <c r="C42" s="171">
        <v>53</v>
      </c>
      <c r="D42" s="130">
        <v>13</v>
      </c>
      <c r="E42" s="203">
        <v>0.84</v>
      </c>
      <c r="F42" s="130">
        <v>99</v>
      </c>
      <c r="G42" s="130">
        <v>3</v>
      </c>
      <c r="H42" s="130">
        <v>110</v>
      </c>
      <c r="I42" s="130">
        <v>36</v>
      </c>
      <c r="J42" s="130">
        <v>9</v>
      </c>
      <c r="K42" s="130">
        <v>2</v>
      </c>
      <c r="L42" s="171">
        <v>30</v>
      </c>
      <c r="M42" s="172">
        <v>176</v>
      </c>
      <c r="N42" s="170">
        <v>9</v>
      </c>
      <c r="O42" s="130">
        <v>1</v>
      </c>
      <c r="P42" s="208"/>
      <c r="Q42" s="208"/>
      <c r="R42" s="208"/>
      <c r="S42" s="208"/>
      <c r="T42" s="208"/>
      <c r="U42" s="208"/>
      <c r="V42" s="208"/>
      <c r="W42" s="208"/>
      <c r="X42" s="208"/>
      <c r="Y42" s="208"/>
      <c r="Z42">
        <v>0</v>
      </c>
      <c r="AA42">
        <v>0</v>
      </c>
      <c r="AB42">
        <v>58</v>
      </c>
      <c r="AC42">
        <v>15</v>
      </c>
      <c r="AD42">
        <v>0.16700000000000001</v>
      </c>
      <c r="AE42">
        <v>81</v>
      </c>
      <c r="AF42">
        <v>1</v>
      </c>
      <c r="AG42">
        <v>120</v>
      </c>
      <c r="AH42">
        <v>39</v>
      </c>
      <c r="AI42">
        <v>10</v>
      </c>
      <c r="AJ42">
        <v>2</v>
      </c>
      <c r="AK42">
        <v>35</v>
      </c>
      <c r="AL42">
        <v>188</v>
      </c>
      <c r="AM42">
        <v>10.5</v>
      </c>
      <c r="AN42" s="117">
        <v>0</v>
      </c>
      <c r="AO42" s="113">
        <v>1</v>
      </c>
      <c r="AP42" s="118">
        <v>1</v>
      </c>
      <c r="AQ42">
        <v>0</v>
      </c>
      <c r="AR42">
        <v>0.71792563821907218</v>
      </c>
      <c r="AS42" s="117">
        <v>0.71792563821907218</v>
      </c>
      <c r="AT42" s="118">
        <v>0.28207436178092782</v>
      </c>
      <c r="AU42" s="117">
        <v>-1.2655845485466344</v>
      </c>
      <c r="AV42" s="118">
        <v>0</v>
      </c>
      <c r="AW42">
        <v>2.5451644512685165</v>
      </c>
      <c r="CA42">
        <v>0.5169790138945124</v>
      </c>
      <c r="CB42">
        <v>0</v>
      </c>
      <c r="CC42">
        <v>1</v>
      </c>
      <c r="CD42">
        <v>25</v>
      </c>
      <c r="CE42">
        <v>13</v>
      </c>
      <c r="CF42">
        <v>0.53703703703703698</v>
      </c>
      <c r="CG42">
        <v>0.86458333333333337</v>
      </c>
      <c r="CH42">
        <v>1.6010802469135683E-2</v>
      </c>
    </row>
    <row r="43" spans="1:86" x14ac:dyDescent="0.3">
      <c r="A43" s="129">
        <v>0</v>
      </c>
      <c r="B43" s="131">
        <v>0</v>
      </c>
      <c r="C43" s="171">
        <v>88</v>
      </c>
      <c r="D43" s="130">
        <v>18</v>
      </c>
      <c r="E43" s="203">
        <v>1</v>
      </c>
      <c r="F43" s="130">
        <v>283</v>
      </c>
      <c r="G43" s="130">
        <v>2</v>
      </c>
      <c r="H43" s="130">
        <v>104</v>
      </c>
      <c r="I43" s="130">
        <v>40</v>
      </c>
      <c r="J43" s="130">
        <v>8</v>
      </c>
      <c r="K43" s="130">
        <v>3</v>
      </c>
      <c r="L43" s="171">
        <v>64</v>
      </c>
      <c r="M43" s="172">
        <v>177</v>
      </c>
      <c r="N43" s="170">
        <v>15.8</v>
      </c>
      <c r="O43" s="130">
        <v>1</v>
      </c>
      <c r="P43" s="208"/>
      <c r="Q43" s="208"/>
      <c r="R43" s="208"/>
      <c r="S43" s="208"/>
      <c r="T43" s="208"/>
      <c r="U43" s="208"/>
      <c r="V43" s="208"/>
      <c r="W43" s="208"/>
      <c r="X43" s="208"/>
      <c r="Y43" s="208"/>
      <c r="Z43">
        <v>0</v>
      </c>
      <c r="AA43">
        <v>0</v>
      </c>
      <c r="AB43">
        <v>58</v>
      </c>
      <c r="AC43">
        <v>17</v>
      </c>
      <c r="AD43">
        <v>0.496</v>
      </c>
      <c r="AE43">
        <v>100</v>
      </c>
      <c r="AF43">
        <v>2</v>
      </c>
      <c r="AG43">
        <v>136</v>
      </c>
      <c r="AH43">
        <v>42</v>
      </c>
      <c r="AI43">
        <v>5</v>
      </c>
      <c r="AJ43">
        <v>3</v>
      </c>
      <c r="AK43">
        <v>39</v>
      </c>
      <c r="AL43">
        <v>165</v>
      </c>
      <c r="AM43">
        <v>6.6</v>
      </c>
      <c r="AN43" s="117">
        <v>0</v>
      </c>
      <c r="AO43" s="113">
        <v>1</v>
      </c>
      <c r="AP43" s="118">
        <v>1</v>
      </c>
      <c r="AQ43">
        <v>0</v>
      </c>
      <c r="AR43">
        <v>0.62234785671722004</v>
      </c>
      <c r="AS43" s="117">
        <v>0.62234785671722004</v>
      </c>
      <c r="AT43" s="118">
        <v>0.37765214328277996</v>
      </c>
      <c r="AU43" s="117">
        <v>-0.97378176292359875</v>
      </c>
      <c r="AV43" s="118">
        <v>0</v>
      </c>
      <c r="AW43">
        <v>1.6479394272925276</v>
      </c>
      <c r="CA43">
        <v>0.51849938165255305</v>
      </c>
      <c r="CB43">
        <v>1</v>
      </c>
      <c r="CC43">
        <v>0</v>
      </c>
      <c r="CD43">
        <v>26</v>
      </c>
      <c r="CE43">
        <v>13</v>
      </c>
      <c r="CF43">
        <v>0.5185185185185186</v>
      </c>
      <c r="CG43">
        <v>0.86458333333333337</v>
      </c>
      <c r="CH43">
        <v>0</v>
      </c>
    </row>
    <row r="44" spans="1:86" x14ac:dyDescent="0.3">
      <c r="A44" s="129">
        <v>0</v>
      </c>
      <c r="B44" s="131">
        <v>0</v>
      </c>
      <c r="C44" s="171">
        <v>59</v>
      </c>
      <c r="D44" s="130">
        <v>5</v>
      </c>
      <c r="E44" s="203">
        <v>1.159</v>
      </c>
      <c r="F44" s="130">
        <v>196</v>
      </c>
      <c r="G44" s="130">
        <v>1</v>
      </c>
      <c r="H44" s="130">
        <v>99</v>
      </c>
      <c r="I44" s="130">
        <v>43</v>
      </c>
      <c r="J44" s="130">
        <v>15</v>
      </c>
      <c r="K44" s="130">
        <v>5</v>
      </c>
      <c r="L44" s="171">
        <v>45</v>
      </c>
      <c r="M44" s="172">
        <v>184</v>
      </c>
      <c r="N44" s="170">
        <v>14</v>
      </c>
      <c r="O44" s="130">
        <v>1</v>
      </c>
      <c r="P44" s="208"/>
      <c r="Q44" s="208"/>
      <c r="R44" s="208"/>
      <c r="S44" s="208"/>
      <c r="T44" s="208"/>
      <c r="U44" s="208"/>
      <c r="V44" s="208"/>
      <c r="W44" s="208"/>
      <c r="X44" s="208"/>
      <c r="Y44" s="208"/>
      <c r="Z44">
        <v>0</v>
      </c>
      <c r="AA44">
        <v>0</v>
      </c>
      <c r="AB44">
        <v>58</v>
      </c>
      <c r="AC44">
        <v>19</v>
      </c>
      <c r="AD44">
        <v>0.44700000000000001</v>
      </c>
      <c r="AE44">
        <v>20</v>
      </c>
      <c r="AF44">
        <v>4</v>
      </c>
      <c r="AG44">
        <v>129</v>
      </c>
      <c r="AH44">
        <v>43</v>
      </c>
      <c r="AI44">
        <v>10</v>
      </c>
      <c r="AJ44">
        <v>3</v>
      </c>
      <c r="AK44">
        <v>35</v>
      </c>
      <c r="AL44">
        <v>184</v>
      </c>
      <c r="AM44">
        <v>8.1</v>
      </c>
      <c r="AN44" s="117">
        <v>1</v>
      </c>
      <c r="AO44" s="113">
        <v>0</v>
      </c>
      <c r="AP44" s="118">
        <v>1</v>
      </c>
      <c r="AQ44">
        <v>1</v>
      </c>
      <c r="AR44">
        <v>0.80999363615395792</v>
      </c>
      <c r="AS44" s="117">
        <v>0.80999363615395792</v>
      </c>
      <c r="AT44" s="118">
        <v>0.19000636384604208</v>
      </c>
      <c r="AU44" s="117">
        <v>-0.2107288879465678</v>
      </c>
      <c r="AV44" s="118">
        <v>100</v>
      </c>
      <c r="AW44">
        <v>0.2345776008170106</v>
      </c>
      <c r="CA44">
        <v>0.52436587785119781</v>
      </c>
      <c r="CB44">
        <v>0</v>
      </c>
      <c r="CC44">
        <v>1</v>
      </c>
      <c r="CD44">
        <v>26</v>
      </c>
      <c r="CE44">
        <v>14</v>
      </c>
      <c r="CF44">
        <v>0.5185185185185186</v>
      </c>
      <c r="CG44">
        <v>0.85416666666666663</v>
      </c>
      <c r="CH44">
        <v>1.5817901234567971E-2</v>
      </c>
    </row>
    <row r="45" spans="1:86" x14ac:dyDescent="0.3">
      <c r="A45" s="129">
        <v>1</v>
      </c>
      <c r="B45" s="131">
        <v>0</v>
      </c>
      <c r="C45" s="171">
        <v>117</v>
      </c>
      <c r="D45" s="130">
        <v>2</v>
      </c>
      <c r="E45" s="203">
        <v>0.104</v>
      </c>
      <c r="F45" s="130">
        <v>253</v>
      </c>
      <c r="G45" s="130">
        <v>2</v>
      </c>
      <c r="H45" s="130">
        <v>145</v>
      </c>
      <c r="I45" s="130">
        <v>52</v>
      </c>
      <c r="J45" s="130">
        <v>15</v>
      </c>
      <c r="K45" s="130">
        <v>3</v>
      </c>
      <c r="L45" s="171">
        <v>59</v>
      </c>
      <c r="M45" s="172">
        <v>169</v>
      </c>
      <c r="N45" s="170">
        <v>15.3</v>
      </c>
      <c r="O45" s="130">
        <v>1</v>
      </c>
      <c r="P45" s="208"/>
      <c r="Q45" s="208"/>
      <c r="R45" s="208"/>
      <c r="S45" s="208"/>
      <c r="T45" s="208"/>
      <c r="U45" s="208"/>
      <c r="V45" s="208"/>
      <c r="W45" s="208"/>
      <c r="X45" s="208"/>
      <c r="Y45" s="208"/>
      <c r="Z45">
        <v>0</v>
      </c>
      <c r="AA45">
        <v>0</v>
      </c>
      <c r="AB45">
        <v>59</v>
      </c>
      <c r="AC45">
        <v>5</v>
      </c>
      <c r="AD45">
        <v>1.159</v>
      </c>
      <c r="AE45">
        <v>196</v>
      </c>
      <c r="AF45">
        <v>1</v>
      </c>
      <c r="AG45">
        <v>99</v>
      </c>
      <c r="AH45">
        <v>43</v>
      </c>
      <c r="AI45">
        <v>15</v>
      </c>
      <c r="AJ45">
        <v>5</v>
      </c>
      <c r="AK45">
        <v>45</v>
      </c>
      <c r="AL45">
        <v>184</v>
      </c>
      <c r="AM45">
        <v>14</v>
      </c>
      <c r="AN45" s="117">
        <v>1</v>
      </c>
      <c r="AO45" s="113">
        <v>0</v>
      </c>
      <c r="AP45" s="118">
        <v>1</v>
      </c>
      <c r="AQ45">
        <v>1</v>
      </c>
      <c r="AR45">
        <v>0.7945857900815777</v>
      </c>
      <c r="AS45" s="117">
        <v>0.7945857900815777</v>
      </c>
      <c r="AT45" s="118">
        <v>0.2054142099184223</v>
      </c>
      <c r="AU45" s="117">
        <v>-0.2299343188705569</v>
      </c>
      <c r="AV45" s="118">
        <v>100</v>
      </c>
      <c r="AW45">
        <v>0.25851734637405616</v>
      </c>
      <c r="CA45">
        <v>0.52516235329041971</v>
      </c>
      <c r="CB45">
        <v>1</v>
      </c>
      <c r="CC45">
        <v>0</v>
      </c>
      <c r="CD45">
        <v>27</v>
      </c>
      <c r="CE45">
        <v>14</v>
      </c>
      <c r="CF45">
        <v>0.5</v>
      </c>
      <c r="CG45">
        <v>0.85416666666666663</v>
      </c>
      <c r="CH45">
        <v>1.5817901234567874E-2</v>
      </c>
    </row>
    <row r="46" spans="1:86" x14ac:dyDescent="0.3">
      <c r="A46" s="129">
        <v>0</v>
      </c>
      <c r="B46" s="131">
        <v>0</v>
      </c>
      <c r="C46" s="171">
        <v>83</v>
      </c>
      <c r="D46" s="130">
        <v>22</v>
      </c>
      <c r="E46" s="203">
        <v>0.93600000000000005</v>
      </c>
      <c r="F46" s="130">
        <v>203</v>
      </c>
      <c r="G46" s="130">
        <v>2</v>
      </c>
      <c r="H46" s="130">
        <v>111</v>
      </c>
      <c r="I46" s="130">
        <v>45</v>
      </c>
      <c r="J46" s="130">
        <v>9</v>
      </c>
      <c r="K46" s="130">
        <v>3</v>
      </c>
      <c r="L46" s="171">
        <v>87</v>
      </c>
      <c r="M46" s="172">
        <v>178</v>
      </c>
      <c r="N46" s="170">
        <v>14.4</v>
      </c>
      <c r="O46" s="130">
        <v>1</v>
      </c>
      <c r="P46" s="208"/>
      <c r="Q46" s="208"/>
      <c r="R46" s="208"/>
      <c r="S46" s="208"/>
      <c r="T46" s="208"/>
      <c r="U46" s="208"/>
      <c r="V46" s="208"/>
      <c r="W46" s="208"/>
      <c r="X46" s="208"/>
      <c r="Y46" s="208"/>
      <c r="Z46">
        <v>0</v>
      </c>
      <c r="AA46">
        <v>0</v>
      </c>
      <c r="AB46">
        <v>59</v>
      </c>
      <c r="AC46">
        <v>6</v>
      </c>
      <c r="AD46">
        <v>0.7</v>
      </c>
      <c r="AE46">
        <v>214</v>
      </c>
      <c r="AF46">
        <v>2</v>
      </c>
      <c r="AG46">
        <v>95</v>
      </c>
      <c r="AH46">
        <v>41</v>
      </c>
      <c r="AI46">
        <v>4</v>
      </c>
      <c r="AJ46">
        <v>3</v>
      </c>
      <c r="AK46">
        <v>45</v>
      </c>
      <c r="AL46">
        <v>182</v>
      </c>
      <c r="AM46">
        <v>14.9</v>
      </c>
      <c r="AN46" s="117">
        <v>1</v>
      </c>
      <c r="AO46" s="113">
        <v>0</v>
      </c>
      <c r="AP46" s="118">
        <v>1</v>
      </c>
      <c r="AQ46">
        <v>1</v>
      </c>
      <c r="AR46">
        <v>0.5757152667703247</v>
      </c>
      <c r="AS46" s="117">
        <v>0.5757152667703247</v>
      </c>
      <c r="AT46" s="118">
        <v>0.4242847332296753</v>
      </c>
      <c r="AU46" s="117">
        <v>-0.55214206903061214</v>
      </c>
      <c r="AV46" s="118">
        <v>100</v>
      </c>
      <c r="AW46">
        <v>0.73696974480084276</v>
      </c>
      <c r="CA46">
        <v>0.53162016939673296</v>
      </c>
      <c r="CB46">
        <v>1</v>
      </c>
      <c r="CC46">
        <v>0</v>
      </c>
      <c r="CD46">
        <v>28</v>
      </c>
      <c r="CE46">
        <v>14</v>
      </c>
      <c r="CF46">
        <v>0.48148148148148151</v>
      </c>
      <c r="CG46">
        <v>0.85416666666666663</v>
      </c>
      <c r="CH46">
        <v>1.5817901234567971E-2</v>
      </c>
    </row>
    <row r="47" spans="1:86" x14ac:dyDescent="0.3">
      <c r="A47" s="129">
        <v>0</v>
      </c>
      <c r="B47" s="131">
        <v>0</v>
      </c>
      <c r="C47" s="171">
        <v>91</v>
      </c>
      <c r="D47" s="130">
        <v>2</v>
      </c>
      <c r="E47" s="203">
        <v>1.968</v>
      </c>
      <c r="F47" s="130">
        <v>164</v>
      </c>
      <c r="G47" s="130">
        <v>1</v>
      </c>
      <c r="H47" s="130">
        <v>86</v>
      </c>
      <c r="I47" s="130">
        <v>33</v>
      </c>
      <c r="J47" s="130">
        <v>5</v>
      </c>
      <c r="K47" s="130">
        <v>2</v>
      </c>
      <c r="L47" s="171">
        <v>98</v>
      </c>
      <c r="M47" s="172">
        <v>194</v>
      </c>
      <c r="N47" s="170">
        <v>14.8</v>
      </c>
      <c r="O47" s="130">
        <v>1</v>
      </c>
      <c r="P47" s="208"/>
      <c r="Q47" s="208"/>
      <c r="R47" s="208"/>
      <c r="S47" s="208"/>
      <c r="T47" s="208"/>
      <c r="U47" s="208"/>
      <c r="V47" s="208"/>
      <c r="W47" s="208"/>
      <c r="X47" s="208"/>
      <c r="Y47" s="208"/>
      <c r="Z47">
        <v>0</v>
      </c>
      <c r="AA47">
        <v>0</v>
      </c>
      <c r="AB47">
        <v>60</v>
      </c>
      <c r="AC47">
        <v>3</v>
      </c>
      <c r="AD47">
        <v>0.81299999999999994</v>
      </c>
      <c r="AE47">
        <v>101</v>
      </c>
      <c r="AF47">
        <v>3</v>
      </c>
      <c r="AG47">
        <v>106</v>
      </c>
      <c r="AH47">
        <v>44</v>
      </c>
      <c r="AI47">
        <v>8</v>
      </c>
      <c r="AJ47">
        <v>3</v>
      </c>
      <c r="AK47">
        <v>45</v>
      </c>
      <c r="AL47">
        <v>177</v>
      </c>
      <c r="AM47">
        <v>10.5</v>
      </c>
      <c r="AN47" s="117">
        <v>1</v>
      </c>
      <c r="AO47" s="113">
        <v>0</v>
      </c>
      <c r="AP47" s="118">
        <v>1</v>
      </c>
      <c r="AQ47">
        <v>1</v>
      </c>
      <c r="AR47">
        <v>0.57820636724296526</v>
      </c>
      <c r="AS47" s="117">
        <v>0.57820636724296526</v>
      </c>
      <c r="AT47" s="118">
        <v>0.42179363275703474</v>
      </c>
      <c r="AU47" s="117">
        <v>-0.54782443727967878</v>
      </c>
      <c r="AV47" s="118">
        <v>100</v>
      </c>
      <c r="AW47">
        <v>0.72948631605053715</v>
      </c>
      <c r="CA47">
        <v>0.54885357793160283</v>
      </c>
      <c r="CB47">
        <v>1</v>
      </c>
      <c r="CC47">
        <v>0</v>
      </c>
      <c r="CD47">
        <v>29</v>
      </c>
      <c r="CE47">
        <v>14</v>
      </c>
      <c r="CF47">
        <v>0.46296296296296291</v>
      </c>
      <c r="CG47">
        <v>0.85416666666666663</v>
      </c>
      <c r="CH47">
        <v>0</v>
      </c>
    </row>
    <row r="48" spans="1:86" x14ac:dyDescent="0.3">
      <c r="A48" s="129">
        <v>1</v>
      </c>
      <c r="B48" s="131">
        <v>0</v>
      </c>
      <c r="C48" s="171">
        <v>56</v>
      </c>
      <c r="D48" s="130">
        <v>4</v>
      </c>
      <c r="E48" s="203">
        <v>2.536</v>
      </c>
      <c r="F48" s="130">
        <v>146</v>
      </c>
      <c r="G48" s="130">
        <v>1</v>
      </c>
      <c r="H48" s="130">
        <v>84</v>
      </c>
      <c r="I48" s="130">
        <v>36</v>
      </c>
      <c r="J48" s="130">
        <v>8</v>
      </c>
      <c r="K48" s="130">
        <v>2</v>
      </c>
      <c r="L48" s="171">
        <v>40</v>
      </c>
      <c r="M48" s="172">
        <v>179</v>
      </c>
      <c r="N48" s="170">
        <v>12.1</v>
      </c>
      <c r="O48" s="130">
        <v>1</v>
      </c>
      <c r="P48" s="208"/>
      <c r="Q48" s="208"/>
      <c r="R48" s="208"/>
      <c r="S48" s="208"/>
      <c r="T48" s="208"/>
      <c r="U48" s="208"/>
      <c r="V48" s="208"/>
      <c r="W48" s="208"/>
      <c r="X48" s="208"/>
      <c r="Y48" s="208"/>
      <c r="Z48">
        <v>0</v>
      </c>
      <c r="AA48">
        <v>0</v>
      </c>
      <c r="AB48">
        <v>60</v>
      </c>
      <c r="AC48">
        <v>5</v>
      </c>
      <c r="AD48">
        <v>0.93700000000000006</v>
      </c>
      <c r="AE48">
        <v>211</v>
      </c>
      <c r="AF48">
        <v>3</v>
      </c>
      <c r="AG48">
        <v>112</v>
      </c>
      <c r="AH48">
        <v>59</v>
      </c>
      <c r="AI48">
        <v>15</v>
      </c>
      <c r="AJ48">
        <v>4</v>
      </c>
      <c r="AK48">
        <v>39</v>
      </c>
      <c r="AL48">
        <v>171</v>
      </c>
      <c r="AM48">
        <v>12</v>
      </c>
      <c r="AN48" s="117">
        <v>1</v>
      </c>
      <c r="AO48" s="113">
        <v>0</v>
      </c>
      <c r="AP48" s="118">
        <v>1</v>
      </c>
      <c r="AQ48">
        <v>1</v>
      </c>
      <c r="AR48">
        <v>0.60988330733036589</v>
      </c>
      <c r="AS48" s="117">
        <v>0.60988330733036589</v>
      </c>
      <c r="AT48" s="118">
        <v>0.39011669266963411</v>
      </c>
      <c r="AU48" s="117">
        <v>-0.49448763957327202</v>
      </c>
      <c r="AV48" s="118">
        <v>100</v>
      </c>
      <c r="AW48">
        <v>0.63965792796869081</v>
      </c>
      <c r="CA48">
        <v>0.54969347695331394</v>
      </c>
      <c r="CB48">
        <v>0</v>
      </c>
      <c r="CC48">
        <v>1</v>
      </c>
      <c r="CD48">
        <v>29</v>
      </c>
      <c r="CE48">
        <v>15</v>
      </c>
      <c r="CF48">
        <v>0.46296296296296291</v>
      </c>
      <c r="CG48">
        <v>0.84375</v>
      </c>
      <c r="CH48">
        <v>0</v>
      </c>
    </row>
    <row r="49" spans="1:86" x14ac:dyDescent="0.3">
      <c r="A49" s="129">
        <v>0</v>
      </c>
      <c r="B49" s="131">
        <v>1</v>
      </c>
      <c r="C49" s="171">
        <v>51</v>
      </c>
      <c r="D49" s="130">
        <v>2</v>
      </c>
      <c r="E49" s="203">
        <v>0.41699999999999998</v>
      </c>
      <c r="F49" s="130">
        <v>121</v>
      </c>
      <c r="G49" s="130">
        <v>3</v>
      </c>
      <c r="H49" s="130">
        <v>123</v>
      </c>
      <c r="I49" s="130">
        <v>36</v>
      </c>
      <c r="J49" s="130">
        <v>8</v>
      </c>
      <c r="K49" s="130">
        <v>2</v>
      </c>
      <c r="L49" s="171">
        <v>32</v>
      </c>
      <c r="M49" s="172">
        <v>167</v>
      </c>
      <c r="N49" s="170">
        <v>8</v>
      </c>
      <c r="O49" s="130">
        <v>0</v>
      </c>
      <c r="P49" s="208"/>
      <c r="Q49" s="208"/>
      <c r="R49" s="208"/>
      <c r="S49" s="208"/>
      <c r="T49" s="208"/>
      <c r="U49" s="208"/>
      <c r="V49" s="208"/>
      <c r="W49" s="208"/>
      <c r="X49" s="208"/>
      <c r="Y49" s="208"/>
      <c r="Z49">
        <v>0</v>
      </c>
      <c r="AA49">
        <v>0</v>
      </c>
      <c r="AB49">
        <v>62</v>
      </c>
      <c r="AC49">
        <v>21</v>
      </c>
      <c r="AD49">
        <v>0.73399999999999999</v>
      </c>
      <c r="AE49">
        <v>152</v>
      </c>
      <c r="AF49">
        <v>3</v>
      </c>
      <c r="AG49">
        <v>111</v>
      </c>
      <c r="AH49">
        <v>44</v>
      </c>
      <c r="AI49">
        <v>5</v>
      </c>
      <c r="AJ49">
        <v>3</v>
      </c>
      <c r="AK49">
        <v>43</v>
      </c>
      <c r="AL49">
        <v>169</v>
      </c>
      <c r="AM49">
        <v>9.5</v>
      </c>
      <c r="AN49" s="117">
        <v>1</v>
      </c>
      <c r="AO49" s="113">
        <v>0</v>
      </c>
      <c r="AP49" s="118">
        <v>1</v>
      </c>
      <c r="AQ49">
        <v>1</v>
      </c>
      <c r="AR49">
        <v>0.75057050253148117</v>
      </c>
      <c r="AS49" s="117">
        <v>0.75057050253148117</v>
      </c>
      <c r="AT49" s="118">
        <v>0.24942949746851883</v>
      </c>
      <c r="AU49" s="117">
        <v>-0.28692169157263336</v>
      </c>
      <c r="AV49" s="118">
        <v>100</v>
      </c>
      <c r="AW49">
        <v>0.33231987751617914</v>
      </c>
      <c r="CA49">
        <v>0.55027382620841947</v>
      </c>
      <c r="CB49">
        <v>0</v>
      </c>
      <c r="CC49">
        <v>1</v>
      </c>
      <c r="CD49">
        <v>29</v>
      </c>
      <c r="CE49">
        <v>16</v>
      </c>
      <c r="CF49">
        <v>0.46296296296296291</v>
      </c>
      <c r="CG49">
        <v>0.83333333333333337</v>
      </c>
      <c r="CH49">
        <v>1.5432098765432075E-2</v>
      </c>
    </row>
    <row r="50" spans="1:86" x14ac:dyDescent="0.3">
      <c r="A50" s="129">
        <v>1</v>
      </c>
      <c r="B50" s="131">
        <v>0</v>
      </c>
      <c r="C50" s="171">
        <v>56</v>
      </c>
      <c r="D50" s="130">
        <v>14</v>
      </c>
      <c r="E50" s="203">
        <v>3.9E-2</v>
      </c>
      <c r="F50" s="130">
        <v>128</v>
      </c>
      <c r="G50" s="130">
        <v>1</v>
      </c>
      <c r="H50" s="130">
        <v>97</v>
      </c>
      <c r="I50" s="130">
        <v>43</v>
      </c>
      <c r="J50" s="130">
        <v>6</v>
      </c>
      <c r="K50" s="130">
        <v>3</v>
      </c>
      <c r="L50" s="171">
        <v>37</v>
      </c>
      <c r="M50" s="172">
        <v>172</v>
      </c>
      <c r="N50" s="170">
        <v>8.4</v>
      </c>
      <c r="O50" s="130">
        <v>0</v>
      </c>
      <c r="P50" s="208"/>
      <c r="Q50" s="208"/>
      <c r="R50" s="208"/>
      <c r="S50" s="208"/>
      <c r="T50" s="208"/>
      <c r="U50" s="208"/>
      <c r="V50" s="208"/>
      <c r="W50" s="208"/>
      <c r="X50" s="208"/>
      <c r="Y50" s="208"/>
      <c r="Z50">
        <v>0</v>
      </c>
      <c r="AA50">
        <v>0</v>
      </c>
      <c r="AB50">
        <v>63</v>
      </c>
      <c r="AC50">
        <v>12</v>
      </c>
      <c r="AD50">
        <v>0.61199999999999999</v>
      </c>
      <c r="AE50">
        <v>148</v>
      </c>
      <c r="AF50">
        <v>3</v>
      </c>
      <c r="AG50">
        <v>116</v>
      </c>
      <c r="AH50">
        <v>35</v>
      </c>
      <c r="AI50">
        <v>10</v>
      </c>
      <c r="AJ50">
        <v>2</v>
      </c>
      <c r="AK50">
        <v>42</v>
      </c>
      <c r="AL50">
        <v>185</v>
      </c>
      <c r="AM50">
        <v>13.8</v>
      </c>
      <c r="AN50" s="117">
        <v>1</v>
      </c>
      <c r="AO50" s="113">
        <v>0</v>
      </c>
      <c r="AP50" s="118">
        <v>1</v>
      </c>
      <c r="AQ50">
        <v>1</v>
      </c>
      <c r="AR50">
        <v>0.89610107604319056</v>
      </c>
      <c r="AS50" s="117">
        <v>0.89610107604319056</v>
      </c>
      <c r="AT50" s="118">
        <v>0.10389892395680944</v>
      </c>
      <c r="AU50" s="117">
        <v>-0.10970206428564197</v>
      </c>
      <c r="AV50" s="118">
        <v>100</v>
      </c>
      <c r="AW50">
        <v>0.11594554089320355</v>
      </c>
      <c r="CA50">
        <v>0.55979776906564005</v>
      </c>
      <c r="CB50">
        <v>1</v>
      </c>
      <c r="CC50">
        <v>0</v>
      </c>
      <c r="CD50">
        <v>30</v>
      </c>
      <c r="CE50">
        <v>16</v>
      </c>
      <c r="CF50">
        <v>0.44444444444444442</v>
      </c>
      <c r="CG50">
        <v>0.83333333333333337</v>
      </c>
      <c r="CH50">
        <v>0</v>
      </c>
    </row>
    <row r="51" spans="1:86" x14ac:dyDescent="0.3">
      <c r="A51" s="129">
        <v>1</v>
      </c>
      <c r="B51" s="131">
        <v>0</v>
      </c>
      <c r="C51" s="171">
        <v>51</v>
      </c>
      <c r="D51" s="130">
        <v>3</v>
      </c>
      <c r="E51" s="203">
        <v>1.155</v>
      </c>
      <c r="F51" s="130">
        <v>132</v>
      </c>
      <c r="G51" s="130">
        <v>2</v>
      </c>
      <c r="H51" s="130">
        <v>98</v>
      </c>
      <c r="I51" s="130">
        <v>35</v>
      </c>
      <c r="J51" s="130">
        <v>1</v>
      </c>
      <c r="K51" s="130">
        <v>3</v>
      </c>
      <c r="L51" s="171">
        <v>26</v>
      </c>
      <c r="M51" s="172">
        <v>181</v>
      </c>
      <c r="N51" s="170">
        <v>10.6</v>
      </c>
      <c r="O51" s="130">
        <v>0</v>
      </c>
      <c r="P51" s="208"/>
      <c r="Q51" s="208"/>
      <c r="R51" s="208"/>
      <c r="S51" s="208"/>
      <c r="T51" s="208"/>
      <c r="U51" s="208"/>
      <c r="V51" s="208"/>
      <c r="W51" s="208"/>
      <c r="X51" s="208"/>
      <c r="Y51" s="208"/>
      <c r="Z51">
        <v>0</v>
      </c>
      <c r="AA51">
        <v>0</v>
      </c>
      <c r="AB51">
        <v>66</v>
      </c>
      <c r="AC51">
        <v>9</v>
      </c>
      <c r="AD51">
        <v>9.1999999999999998E-2</v>
      </c>
      <c r="AE51">
        <v>230</v>
      </c>
      <c r="AF51">
        <v>4</v>
      </c>
      <c r="AG51">
        <v>137</v>
      </c>
      <c r="AH51">
        <v>43</v>
      </c>
      <c r="AI51">
        <v>12</v>
      </c>
      <c r="AJ51">
        <v>3</v>
      </c>
      <c r="AK51">
        <v>65</v>
      </c>
      <c r="AL51">
        <v>174</v>
      </c>
      <c r="AM51">
        <v>15.9</v>
      </c>
      <c r="AN51" s="117">
        <v>0</v>
      </c>
      <c r="AO51" s="113">
        <v>1</v>
      </c>
      <c r="AP51" s="118">
        <v>1</v>
      </c>
      <c r="AQ51">
        <v>0</v>
      </c>
      <c r="AR51">
        <v>0.80598578524129538</v>
      </c>
      <c r="AS51" s="117">
        <v>0.80598578524129538</v>
      </c>
      <c r="AT51" s="118">
        <v>0.19401421475870462</v>
      </c>
      <c r="AU51" s="117">
        <v>-1.6398238506509817</v>
      </c>
      <c r="AV51" s="118">
        <v>0</v>
      </c>
      <c r="AW51">
        <v>4.1542615124551547</v>
      </c>
      <c r="CA51">
        <v>0.56719703549776168</v>
      </c>
      <c r="CB51">
        <v>0</v>
      </c>
      <c r="CC51">
        <v>1</v>
      </c>
      <c r="CD51">
        <v>30</v>
      </c>
      <c r="CE51">
        <v>17</v>
      </c>
      <c r="CF51">
        <v>0.44444444444444442</v>
      </c>
      <c r="CG51">
        <v>0.82291666666666663</v>
      </c>
      <c r="CH51">
        <v>0</v>
      </c>
    </row>
    <row r="52" spans="1:86" x14ac:dyDescent="0.3">
      <c r="A52" s="129">
        <v>1</v>
      </c>
      <c r="B52" s="131">
        <v>0</v>
      </c>
      <c r="C52" s="171">
        <v>56</v>
      </c>
      <c r="D52" s="130">
        <v>9</v>
      </c>
      <c r="E52" s="203">
        <v>1.9990000000000001</v>
      </c>
      <c r="F52" s="130">
        <v>75</v>
      </c>
      <c r="G52" s="130">
        <v>0</v>
      </c>
      <c r="H52" s="130">
        <v>72</v>
      </c>
      <c r="I52" s="130">
        <v>49</v>
      </c>
      <c r="J52" s="130">
        <v>7</v>
      </c>
      <c r="K52" s="130">
        <v>4</v>
      </c>
      <c r="L52" s="171">
        <v>33</v>
      </c>
      <c r="M52" s="172">
        <v>189</v>
      </c>
      <c r="N52" s="170">
        <v>10.9</v>
      </c>
      <c r="O52" s="130">
        <v>0</v>
      </c>
      <c r="P52" s="208"/>
      <c r="Q52" s="208"/>
      <c r="R52" s="208"/>
      <c r="S52" s="208"/>
      <c r="T52" s="208"/>
      <c r="U52" s="208"/>
      <c r="V52" s="208"/>
      <c r="W52" s="208"/>
      <c r="X52" s="208"/>
      <c r="Y52" s="208"/>
      <c r="Z52">
        <v>0</v>
      </c>
      <c r="AA52">
        <v>0</v>
      </c>
      <c r="AB52">
        <v>67</v>
      </c>
      <c r="AC52">
        <v>10</v>
      </c>
      <c r="AD52">
        <v>0.85599999999999998</v>
      </c>
      <c r="AE52">
        <v>91</v>
      </c>
      <c r="AF52">
        <v>3</v>
      </c>
      <c r="AG52">
        <v>112</v>
      </c>
      <c r="AH52">
        <v>33</v>
      </c>
      <c r="AI52">
        <v>1</v>
      </c>
      <c r="AJ52">
        <v>3</v>
      </c>
      <c r="AK52">
        <v>43</v>
      </c>
      <c r="AL52">
        <v>188</v>
      </c>
      <c r="AM52">
        <v>12.5</v>
      </c>
      <c r="AN52" s="117">
        <v>1</v>
      </c>
      <c r="AO52" s="113">
        <v>0</v>
      </c>
      <c r="AP52" s="118">
        <v>1</v>
      </c>
      <c r="AQ52">
        <v>1</v>
      </c>
      <c r="AR52">
        <v>0.75361763637457146</v>
      </c>
      <c r="AS52" s="117">
        <v>0.75361763637457146</v>
      </c>
      <c r="AT52" s="118">
        <v>0.24638236362542854</v>
      </c>
      <c r="AU52" s="117">
        <v>-0.28287015316132647</v>
      </c>
      <c r="AV52" s="118">
        <v>100</v>
      </c>
      <c r="AW52">
        <v>0.32693285259445393</v>
      </c>
      <c r="CA52">
        <v>0.56897386443357034</v>
      </c>
      <c r="CB52">
        <v>0</v>
      </c>
      <c r="CC52">
        <v>1</v>
      </c>
      <c r="CD52">
        <v>30</v>
      </c>
      <c r="CE52">
        <v>18</v>
      </c>
      <c r="CF52">
        <v>0.44444444444444442</v>
      </c>
      <c r="CG52">
        <v>0.8125</v>
      </c>
      <c r="CH52">
        <v>0</v>
      </c>
    </row>
    <row r="53" spans="1:86" x14ac:dyDescent="0.3">
      <c r="A53" s="129">
        <v>1</v>
      </c>
      <c r="B53" s="131">
        <v>0</v>
      </c>
      <c r="C53" s="171">
        <v>53</v>
      </c>
      <c r="D53" s="130">
        <v>2</v>
      </c>
      <c r="E53" s="203">
        <v>2.8719999999999999</v>
      </c>
      <c r="F53" s="130">
        <v>144</v>
      </c>
      <c r="G53" s="130">
        <v>6</v>
      </c>
      <c r="H53" s="130">
        <v>73</v>
      </c>
      <c r="I53" s="130">
        <v>35</v>
      </c>
      <c r="J53" s="130">
        <v>4</v>
      </c>
      <c r="K53" s="130">
        <v>3</v>
      </c>
      <c r="L53" s="171">
        <v>34</v>
      </c>
      <c r="M53" s="172">
        <v>171</v>
      </c>
      <c r="N53" s="170">
        <v>8.6999999999999993</v>
      </c>
      <c r="O53" s="130">
        <v>1</v>
      </c>
      <c r="P53" s="208"/>
      <c r="Q53" s="208"/>
      <c r="R53" s="208"/>
      <c r="S53" s="208"/>
      <c r="T53" s="208"/>
      <c r="U53" s="208"/>
      <c r="V53" s="208"/>
      <c r="W53" s="208"/>
      <c r="X53" s="208"/>
      <c r="Y53" s="208"/>
      <c r="Z53">
        <v>0</v>
      </c>
      <c r="AA53">
        <v>0</v>
      </c>
      <c r="AB53">
        <v>67</v>
      </c>
      <c r="AC53">
        <v>13</v>
      </c>
      <c r="AD53">
        <v>1.4610000000000001</v>
      </c>
      <c r="AE53">
        <v>180</v>
      </c>
      <c r="AF53">
        <v>4</v>
      </c>
      <c r="AG53">
        <v>91</v>
      </c>
      <c r="AH53">
        <v>44</v>
      </c>
      <c r="AI53">
        <v>10</v>
      </c>
      <c r="AJ53">
        <v>3</v>
      </c>
      <c r="AK53">
        <v>44</v>
      </c>
      <c r="AL53">
        <v>187</v>
      </c>
      <c r="AM53">
        <v>15.6</v>
      </c>
      <c r="AN53" s="117">
        <v>0</v>
      </c>
      <c r="AO53" s="113">
        <v>1</v>
      </c>
      <c r="AP53" s="118">
        <v>1</v>
      </c>
      <c r="AQ53">
        <v>0</v>
      </c>
      <c r="AR53">
        <v>0.8979901758312131</v>
      </c>
      <c r="AS53" s="117">
        <v>0.8979901758312131</v>
      </c>
      <c r="AT53" s="118">
        <v>0.1020098241687869</v>
      </c>
      <c r="AU53" s="117">
        <v>-2.2826861549556305</v>
      </c>
      <c r="AV53" s="118">
        <v>0</v>
      </c>
      <c r="AW53">
        <v>8.8029773911323073</v>
      </c>
      <c r="CA53">
        <v>0.56939105064280893</v>
      </c>
      <c r="CB53">
        <v>0</v>
      </c>
      <c r="CC53">
        <v>1</v>
      </c>
      <c r="CD53">
        <v>30</v>
      </c>
      <c r="CE53">
        <v>19</v>
      </c>
      <c r="CF53">
        <v>0.44444444444444442</v>
      </c>
      <c r="CG53">
        <v>0.80208333333333337</v>
      </c>
      <c r="CH53">
        <v>1.4853395061728373E-2</v>
      </c>
    </row>
    <row r="54" spans="1:86" x14ac:dyDescent="0.3">
      <c r="A54" s="129">
        <v>0</v>
      </c>
      <c r="B54" s="131">
        <v>0</v>
      </c>
      <c r="C54" s="171">
        <v>62</v>
      </c>
      <c r="D54" s="130">
        <v>21</v>
      </c>
      <c r="E54" s="203">
        <v>0.73399999999999999</v>
      </c>
      <c r="F54" s="130">
        <v>152</v>
      </c>
      <c r="G54" s="130">
        <v>3</v>
      </c>
      <c r="H54" s="130">
        <v>111</v>
      </c>
      <c r="I54" s="130">
        <v>44</v>
      </c>
      <c r="J54" s="130">
        <v>5</v>
      </c>
      <c r="K54" s="130">
        <v>3</v>
      </c>
      <c r="L54" s="171">
        <v>43</v>
      </c>
      <c r="M54" s="172">
        <v>169</v>
      </c>
      <c r="N54" s="170">
        <v>9.5</v>
      </c>
      <c r="O54" s="130">
        <v>1</v>
      </c>
      <c r="P54" s="208"/>
      <c r="Q54" s="208"/>
      <c r="R54" s="208"/>
      <c r="S54" s="208"/>
      <c r="T54" s="208"/>
      <c r="U54" s="208"/>
      <c r="V54" s="208"/>
      <c r="W54" s="208"/>
      <c r="X54" s="208"/>
      <c r="Y54" s="208"/>
      <c r="Z54">
        <v>0</v>
      </c>
      <c r="AA54">
        <v>0</v>
      </c>
      <c r="AB54">
        <v>70</v>
      </c>
      <c r="AC54">
        <v>20</v>
      </c>
      <c r="AD54">
        <v>0.40799999999999997</v>
      </c>
      <c r="AE54">
        <v>175</v>
      </c>
      <c r="AF54">
        <v>2</v>
      </c>
      <c r="AG54">
        <v>96</v>
      </c>
      <c r="AH54">
        <v>42</v>
      </c>
      <c r="AI54">
        <v>7</v>
      </c>
      <c r="AJ54">
        <v>6</v>
      </c>
      <c r="AK54">
        <v>49</v>
      </c>
      <c r="AL54">
        <v>168</v>
      </c>
      <c r="AM54">
        <v>11.1</v>
      </c>
      <c r="AN54" s="117">
        <v>0</v>
      </c>
      <c r="AO54" s="113">
        <v>1</v>
      </c>
      <c r="AP54" s="118">
        <v>1</v>
      </c>
      <c r="AQ54">
        <v>0</v>
      </c>
      <c r="AR54">
        <v>0.58015950289043605</v>
      </c>
      <c r="AS54" s="117">
        <v>0.58015950289043605</v>
      </c>
      <c r="AT54" s="118">
        <v>0.41984049710956395</v>
      </c>
      <c r="AU54" s="117">
        <v>-0.86788040862190374</v>
      </c>
      <c r="AV54" s="118">
        <v>0</v>
      </c>
      <c r="AW54">
        <v>1.3818569358711348</v>
      </c>
      <c r="CA54">
        <v>0.56965756767393083</v>
      </c>
      <c r="CB54">
        <v>1</v>
      </c>
      <c r="CC54">
        <v>0</v>
      </c>
      <c r="CD54">
        <v>31</v>
      </c>
      <c r="CE54">
        <v>19</v>
      </c>
      <c r="CF54">
        <v>0.42592592592592593</v>
      </c>
      <c r="CG54">
        <v>0.80208333333333337</v>
      </c>
      <c r="CH54">
        <v>0</v>
      </c>
    </row>
    <row r="55" spans="1:86" x14ac:dyDescent="0.3">
      <c r="A55" s="129">
        <v>0</v>
      </c>
      <c r="B55" s="131">
        <v>0</v>
      </c>
      <c r="C55" s="171">
        <v>44</v>
      </c>
      <c r="D55" s="130">
        <v>4</v>
      </c>
      <c r="E55" s="203">
        <v>4.5900000000000003E-2</v>
      </c>
      <c r="F55" s="130">
        <v>104</v>
      </c>
      <c r="G55" s="130">
        <v>6</v>
      </c>
      <c r="H55" s="130">
        <v>86</v>
      </c>
      <c r="I55" s="130">
        <v>29</v>
      </c>
      <c r="J55" s="130">
        <v>2</v>
      </c>
      <c r="K55" s="130">
        <v>2</v>
      </c>
      <c r="L55" s="171">
        <v>21</v>
      </c>
      <c r="M55" s="172">
        <v>168</v>
      </c>
      <c r="N55" s="170">
        <v>6.8</v>
      </c>
      <c r="O55" s="130">
        <v>1</v>
      </c>
      <c r="P55" s="208"/>
      <c r="Q55" s="208"/>
      <c r="R55" s="208"/>
      <c r="S55" s="208"/>
      <c r="T55" s="208"/>
      <c r="U55" s="208"/>
      <c r="V55" s="208"/>
      <c r="W55" s="208"/>
      <c r="X55" s="208"/>
      <c r="Y55" s="208"/>
      <c r="Z55">
        <v>0</v>
      </c>
      <c r="AA55">
        <v>0</v>
      </c>
      <c r="AB55">
        <v>78</v>
      </c>
      <c r="AC55">
        <v>3</v>
      </c>
      <c r="AD55">
        <v>1.6240000000000001</v>
      </c>
      <c r="AE55">
        <v>148</v>
      </c>
      <c r="AF55">
        <v>5</v>
      </c>
      <c r="AG55">
        <v>73</v>
      </c>
      <c r="AH55">
        <v>39</v>
      </c>
      <c r="AI55">
        <v>11</v>
      </c>
      <c r="AJ55">
        <v>4</v>
      </c>
      <c r="AK55">
        <v>59</v>
      </c>
      <c r="AL55">
        <v>175</v>
      </c>
      <c r="AM55">
        <v>9.1</v>
      </c>
      <c r="AN55" s="117">
        <v>1</v>
      </c>
      <c r="AO55" s="113">
        <v>0</v>
      </c>
      <c r="AP55" s="118">
        <v>1</v>
      </c>
      <c r="AQ55">
        <v>1</v>
      </c>
      <c r="AR55">
        <v>0.98251024941896681</v>
      </c>
      <c r="AS55" s="117">
        <v>0.98251024941896681</v>
      </c>
      <c r="AT55" s="118">
        <v>1.7489750581033192E-2</v>
      </c>
      <c r="AU55" s="117">
        <v>-1.7644503314541291E-2</v>
      </c>
      <c r="AV55" s="118">
        <v>100</v>
      </c>
      <c r="AW55">
        <v>1.7801087155453303E-2</v>
      </c>
      <c r="CA55">
        <v>0.5757152667703247</v>
      </c>
      <c r="CB55">
        <v>0</v>
      </c>
      <c r="CC55">
        <v>1</v>
      </c>
      <c r="CD55">
        <v>31</v>
      </c>
      <c r="CE55">
        <v>20</v>
      </c>
      <c r="CF55">
        <v>0.42592592592592593</v>
      </c>
      <c r="CG55">
        <v>0.79166666666666663</v>
      </c>
      <c r="CH55">
        <v>0</v>
      </c>
    </row>
    <row r="56" spans="1:86" x14ac:dyDescent="0.3">
      <c r="A56" s="129">
        <v>0</v>
      </c>
      <c r="B56" s="131">
        <v>0</v>
      </c>
      <c r="C56" s="171">
        <v>41</v>
      </c>
      <c r="D56" s="130">
        <v>12</v>
      </c>
      <c r="E56" s="203">
        <v>0.879</v>
      </c>
      <c r="F56" s="130">
        <v>112</v>
      </c>
      <c r="G56" s="130">
        <v>2</v>
      </c>
      <c r="H56" s="130">
        <v>120</v>
      </c>
      <c r="I56" s="130">
        <v>39</v>
      </c>
      <c r="J56" s="130">
        <v>5</v>
      </c>
      <c r="K56" s="130">
        <v>3</v>
      </c>
      <c r="L56" s="171">
        <v>14</v>
      </c>
      <c r="M56" s="172">
        <v>167</v>
      </c>
      <c r="N56" s="170">
        <v>7.2</v>
      </c>
      <c r="O56" s="130">
        <v>0</v>
      </c>
      <c r="P56" s="208"/>
      <c r="Q56" s="208"/>
      <c r="R56" s="208"/>
      <c r="S56" s="208"/>
      <c r="T56" s="208"/>
      <c r="U56" s="208"/>
      <c r="V56" s="208"/>
      <c r="W56" s="208"/>
      <c r="X56" s="208"/>
      <c r="Y56" s="208"/>
      <c r="Z56">
        <v>0</v>
      </c>
      <c r="AA56">
        <v>0</v>
      </c>
      <c r="AB56">
        <v>79</v>
      </c>
      <c r="AC56">
        <v>2</v>
      </c>
      <c r="AD56">
        <v>0.54600000000000004</v>
      </c>
      <c r="AE56">
        <v>122</v>
      </c>
      <c r="AF56">
        <v>4</v>
      </c>
      <c r="AG56">
        <v>129</v>
      </c>
      <c r="AH56">
        <v>56</v>
      </c>
      <c r="AI56">
        <v>3</v>
      </c>
      <c r="AJ56">
        <v>5</v>
      </c>
      <c r="AK56">
        <v>74</v>
      </c>
      <c r="AL56">
        <v>170</v>
      </c>
      <c r="AM56">
        <v>8.1</v>
      </c>
      <c r="AN56" s="117">
        <v>1</v>
      </c>
      <c r="AO56" s="113">
        <v>0</v>
      </c>
      <c r="AP56" s="118">
        <v>1</v>
      </c>
      <c r="AQ56">
        <v>1</v>
      </c>
      <c r="AR56">
        <v>0.5169790138945124</v>
      </c>
      <c r="AS56" s="117">
        <v>0.5169790138945124</v>
      </c>
      <c r="AT56" s="118">
        <v>0.4830209861054876</v>
      </c>
      <c r="AU56" s="117">
        <v>-0.65975299737783555</v>
      </c>
      <c r="AV56" s="118">
        <v>100</v>
      </c>
      <c r="AW56">
        <v>0.93431449463835725</v>
      </c>
      <c r="CA56">
        <v>0.57820636724296526</v>
      </c>
      <c r="CB56">
        <v>0</v>
      </c>
      <c r="CC56">
        <v>1</v>
      </c>
      <c r="CD56">
        <v>31</v>
      </c>
      <c r="CE56">
        <v>21</v>
      </c>
      <c r="CF56">
        <v>0.42592592592592593</v>
      </c>
      <c r="CG56">
        <v>0.78125</v>
      </c>
      <c r="CH56">
        <v>1.446759259259257E-2</v>
      </c>
    </row>
    <row r="57" spans="1:86" x14ac:dyDescent="0.3">
      <c r="A57" s="129">
        <v>1</v>
      </c>
      <c r="B57" s="131">
        <v>0</v>
      </c>
      <c r="C57" s="171">
        <v>72</v>
      </c>
      <c r="D57" s="130">
        <v>4</v>
      </c>
      <c r="E57" s="203">
        <v>1.496</v>
      </c>
      <c r="F57" s="130">
        <v>139</v>
      </c>
      <c r="G57" s="130">
        <v>2</v>
      </c>
      <c r="H57" s="130">
        <v>84</v>
      </c>
      <c r="I57" s="130">
        <v>36</v>
      </c>
      <c r="J57" s="130">
        <v>6</v>
      </c>
      <c r="K57" s="130">
        <v>3</v>
      </c>
      <c r="L57" s="171">
        <v>77</v>
      </c>
      <c r="M57" s="172">
        <v>184</v>
      </c>
      <c r="N57" s="170">
        <v>11.3</v>
      </c>
      <c r="O57" s="130">
        <v>1</v>
      </c>
      <c r="P57" s="208"/>
      <c r="Q57" s="208"/>
      <c r="R57" s="208"/>
      <c r="S57" s="208"/>
      <c r="T57" s="208"/>
      <c r="U57" s="208"/>
      <c r="V57" s="208"/>
      <c r="W57" s="208"/>
      <c r="X57" s="208"/>
      <c r="Y57" s="208"/>
      <c r="Z57">
        <v>0</v>
      </c>
      <c r="AA57">
        <v>0</v>
      </c>
      <c r="AB57">
        <v>83</v>
      </c>
      <c r="AC57">
        <v>22</v>
      </c>
      <c r="AD57">
        <v>0.93600000000000005</v>
      </c>
      <c r="AE57">
        <v>203</v>
      </c>
      <c r="AF57">
        <v>2</v>
      </c>
      <c r="AG57">
        <v>111</v>
      </c>
      <c r="AH57">
        <v>45</v>
      </c>
      <c r="AI57">
        <v>9</v>
      </c>
      <c r="AJ57">
        <v>3</v>
      </c>
      <c r="AK57">
        <v>87</v>
      </c>
      <c r="AL57">
        <v>178</v>
      </c>
      <c r="AM57">
        <v>14.4</v>
      </c>
      <c r="AN57" s="117">
        <v>1</v>
      </c>
      <c r="AO57" s="113">
        <v>0</v>
      </c>
      <c r="AP57" s="118">
        <v>1</v>
      </c>
      <c r="AQ57">
        <v>1</v>
      </c>
      <c r="AR57">
        <v>0.9061198123622235</v>
      </c>
      <c r="AS57" s="117">
        <v>0.9061198123622235</v>
      </c>
      <c r="AT57" s="118">
        <v>9.3880187637776502E-2</v>
      </c>
      <c r="AU57" s="117">
        <v>-9.8583738457109979E-2</v>
      </c>
      <c r="AV57" s="118">
        <v>100</v>
      </c>
      <c r="AW57">
        <v>0.10360681485711483</v>
      </c>
      <c r="CA57">
        <v>0.57986798082445612</v>
      </c>
      <c r="CB57">
        <v>1</v>
      </c>
      <c r="CC57">
        <v>0</v>
      </c>
      <c r="CD57">
        <v>32</v>
      </c>
      <c r="CE57">
        <v>21</v>
      </c>
      <c r="CF57">
        <v>0.40740740740740744</v>
      </c>
      <c r="CG57">
        <v>0.78125</v>
      </c>
      <c r="CH57">
        <v>0</v>
      </c>
    </row>
    <row r="58" spans="1:86" x14ac:dyDescent="0.3">
      <c r="A58" s="129">
        <v>0</v>
      </c>
      <c r="B58" s="131">
        <v>0</v>
      </c>
      <c r="C58" s="171">
        <v>55</v>
      </c>
      <c r="D58" s="130">
        <v>14</v>
      </c>
      <c r="E58" s="203">
        <v>0.65500000000000003</v>
      </c>
      <c r="F58" s="130">
        <v>150</v>
      </c>
      <c r="G58" s="130">
        <v>3</v>
      </c>
      <c r="H58" s="130">
        <v>108</v>
      </c>
      <c r="I58" s="130">
        <v>37</v>
      </c>
      <c r="J58" s="130">
        <v>9</v>
      </c>
      <c r="K58" s="130">
        <v>2</v>
      </c>
      <c r="L58" s="171">
        <v>35</v>
      </c>
      <c r="M58" s="172">
        <v>168</v>
      </c>
      <c r="N58" s="170">
        <v>9.4</v>
      </c>
      <c r="O58" s="130">
        <v>1</v>
      </c>
      <c r="P58" s="208"/>
      <c r="Q58" s="208"/>
      <c r="R58" s="208"/>
      <c r="S58" s="208"/>
      <c r="T58" s="208"/>
      <c r="U58" s="208"/>
      <c r="V58" s="208"/>
      <c r="W58" s="208"/>
      <c r="X58" s="208"/>
      <c r="Y58" s="208"/>
      <c r="Z58">
        <v>0</v>
      </c>
      <c r="AA58">
        <v>0</v>
      </c>
      <c r="AB58">
        <v>88</v>
      </c>
      <c r="AC58">
        <v>18</v>
      </c>
      <c r="AD58">
        <v>1</v>
      </c>
      <c r="AE58">
        <v>283</v>
      </c>
      <c r="AF58">
        <v>2</v>
      </c>
      <c r="AG58">
        <v>104</v>
      </c>
      <c r="AH58">
        <v>40</v>
      </c>
      <c r="AI58">
        <v>8</v>
      </c>
      <c r="AJ58">
        <v>3</v>
      </c>
      <c r="AK58">
        <v>64</v>
      </c>
      <c r="AL58">
        <v>177</v>
      </c>
      <c r="AM58">
        <v>15.8</v>
      </c>
      <c r="AN58" s="117">
        <v>1</v>
      </c>
      <c r="AO58" s="113">
        <v>0</v>
      </c>
      <c r="AP58" s="118">
        <v>1</v>
      </c>
      <c r="AQ58">
        <v>1</v>
      </c>
      <c r="AR58">
        <v>0.96010323343862081</v>
      </c>
      <c r="AS58" s="117">
        <v>0.96010323343862081</v>
      </c>
      <c r="AT58" s="118">
        <v>3.9896766561379193E-2</v>
      </c>
      <c r="AU58" s="117">
        <v>-4.0714465469814026E-2</v>
      </c>
      <c r="AV58" s="118">
        <v>100</v>
      </c>
      <c r="AW58">
        <v>4.1554663261041694E-2</v>
      </c>
      <c r="CA58">
        <v>0.5800739254588736</v>
      </c>
      <c r="CB58">
        <v>0</v>
      </c>
      <c r="CC58">
        <v>1</v>
      </c>
      <c r="CD58">
        <v>32</v>
      </c>
      <c r="CE58">
        <v>22</v>
      </c>
      <c r="CF58">
        <v>0.40740740740740744</v>
      </c>
      <c r="CG58">
        <v>0.77083333333333337</v>
      </c>
      <c r="CH58">
        <v>1.4274691358024755E-2</v>
      </c>
    </row>
    <row r="59" spans="1:86" x14ac:dyDescent="0.3">
      <c r="A59" s="129">
        <v>1</v>
      </c>
      <c r="B59" s="131">
        <v>1</v>
      </c>
      <c r="C59" s="171">
        <v>48</v>
      </c>
      <c r="D59" s="130">
        <v>10</v>
      </c>
      <c r="E59" s="203">
        <v>1.6439999999999999</v>
      </c>
      <c r="F59" s="130">
        <v>60</v>
      </c>
      <c r="G59" s="130">
        <v>3</v>
      </c>
      <c r="H59" s="130">
        <v>118</v>
      </c>
      <c r="I59" s="130">
        <v>34</v>
      </c>
      <c r="J59" s="130">
        <v>19</v>
      </c>
      <c r="K59" s="130">
        <v>1</v>
      </c>
      <c r="L59" s="171">
        <v>22</v>
      </c>
      <c r="M59" s="172">
        <v>180</v>
      </c>
      <c r="N59" s="170">
        <v>8.6</v>
      </c>
      <c r="O59" s="130">
        <v>0</v>
      </c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>
        <v>0</v>
      </c>
      <c r="AA59">
        <v>0</v>
      </c>
      <c r="AB59">
        <v>91</v>
      </c>
      <c r="AC59">
        <v>2</v>
      </c>
      <c r="AD59">
        <v>1.968</v>
      </c>
      <c r="AE59">
        <v>164</v>
      </c>
      <c r="AF59">
        <v>1</v>
      </c>
      <c r="AG59">
        <v>86</v>
      </c>
      <c r="AH59">
        <v>33</v>
      </c>
      <c r="AI59">
        <v>5</v>
      </c>
      <c r="AJ59">
        <v>2</v>
      </c>
      <c r="AK59">
        <v>98</v>
      </c>
      <c r="AL59">
        <v>194</v>
      </c>
      <c r="AM59">
        <v>14.8</v>
      </c>
      <c r="AN59" s="117">
        <v>1</v>
      </c>
      <c r="AO59" s="113">
        <v>0</v>
      </c>
      <c r="AP59" s="118">
        <v>1</v>
      </c>
      <c r="AQ59">
        <v>1</v>
      </c>
      <c r="AR59">
        <v>0.97504934196262638</v>
      </c>
      <c r="AS59" s="117">
        <v>0.97504934196262638</v>
      </c>
      <c r="AT59" s="118">
        <v>2.4950658037373619E-2</v>
      </c>
      <c r="AU59" s="117">
        <v>-2.526720212363278E-2</v>
      </c>
      <c r="AV59" s="118">
        <v>100</v>
      </c>
      <c r="AW59">
        <v>2.5589123507484997E-2</v>
      </c>
      <c r="CA59">
        <v>0.58015950289043605</v>
      </c>
      <c r="CB59">
        <v>1</v>
      </c>
      <c r="CC59">
        <v>0</v>
      </c>
      <c r="CD59">
        <v>33</v>
      </c>
      <c r="CE59">
        <v>22</v>
      </c>
      <c r="CF59">
        <v>0.38888888888888884</v>
      </c>
      <c r="CG59">
        <v>0.77083333333333337</v>
      </c>
      <c r="CH59">
        <v>0</v>
      </c>
    </row>
    <row r="60" spans="1:86" x14ac:dyDescent="0.3">
      <c r="A60" s="129">
        <v>1</v>
      </c>
      <c r="B60" s="131">
        <v>1</v>
      </c>
      <c r="C60" s="171">
        <v>76</v>
      </c>
      <c r="D60" s="130">
        <v>5</v>
      </c>
      <c r="E60" s="203">
        <v>0.81899999999999995</v>
      </c>
      <c r="F60" s="130">
        <v>266</v>
      </c>
      <c r="G60" s="130">
        <v>4</v>
      </c>
      <c r="H60" s="130">
        <v>92</v>
      </c>
      <c r="I60" s="130">
        <v>52</v>
      </c>
      <c r="J60" s="130">
        <v>18</v>
      </c>
      <c r="K60" s="130">
        <v>5</v>
      </c>
      <c r="L60" s="171">
        <v>87</v>
      </c>
      <c r="M60" s="172">
        <v>186</v>
      </c>
      <c r="N60" s="170">
        <v>17.100000000000001</v>
      </c>
      <c r="O60" s="130">
        <v>0</v>
      </c>
      <c r="P60" s="208"/>
      <c r="Q60" s="208"/>
      <c r="R60" s="208"/>
      <c r="S60" s="208"/>
      <c r="T60" s="208"/>
      <c r="U60" s="208"/>
      <c r="V60" s="208"/>
      <c r="W60" s="208"/>
      <c r="X60" s="208"/>
      <c r="Y60" s="208"/>
      <c r="Z60">
        <v>0</v>
      </c>
      <c r="AA60">
        <v>0</v>
      </c>
      <c r="AB60">
        <v>96</v>
      </c>
      <c r="AC60">
        <v>1</v>
      </c>
      <c r="AD60">
        <v>0.83099999999999996</v>
      </c>
      <c r="AE60">
        <v>199</v>
      </c>
      <c r="AF60">
        <v>3</v>
      </c>
      <c r="AG60">
        <v>109</v>
      </c>
      <c r="AH60">
        <v>44</v>
      </c>
      <c r="AI60">
        <v>10</v>
      </c>
      <c r="AJ60">
        <v>4</v>
      </c>
      <c r="AK60">
        <v>65</v>
      </c>
      <c r="AL60">
        <v>168</v>
      </c>
      <c r="AM60">
        <v>11.4</v>
      </c>
      <c r="AN60" s="117">
        <v>1</v>
      </c>
      <c r="AO60" s="113">
        <v>0</v>
      </c>
      <c r="AP60" s="118">
        <v>1</v>
      </c>
      <c r="AQ60">
        <v>1</v>
      </c>
      <c r="AR60">
        <v>0.91172905619081968</v>
      </c>
      <c r="AS60" s="117">
        <v>0.91172905619081968</v>
      </c>
      <c r="AT60" s="118">
        <v>8.8270943809180324E-2</v>
      </c>
      <c r="AU60" s="117">
        <v>-9.2412420557108493E-2</v>
      </c>
      <c r="AV60" s="118">
        <v>100</v>
      </c>
      <c r="AW60">
        <v>9.6817078725091904E-2</v>
      </c>
      <c r="CA60">
        <v>0.58431519454077907</v>
      </c>
      <c r="CB60">
        <v>0</v>
      </c>
      <c r="CC60">
        <v>1</v>
      </c>
      <c r="CD60">
        <v>33</v>
      </c>
      <c r="CE60">
        <v>23</v>
      </c>
      <c r="CF60">
        <v>0.38888888888888884</v>
      </c>
      <c r="CG60">
        <v>0.76041666666666663</v>
      </c>
      <c r="CH60">
        <v>0</v>
      </c>
    </row>
    <row r="61" spans="1:86" x14ac:dyDescent="0.3">
      <c r="A61" s="129">
        <v>1</v>
      </c>
      <c r="B61" s="131">
        <v>1</v>
      </c>
      <c r="C61" s="171">
        <v>58</v>
      </c>
      <c r="D61" s="130">
        <v>6</v>
      </c>
      <c r="E61" s="203">
        <v>1.623</v>
      </c>
      <c r="F61" s="130">
        <v>209</v>
      </c>
      <c r="G61" s="130">
        <v>1</v>
      </c>
      <c r="H61" s="130">
        <v>88</v>
      </c>
      <c r="I61" s="130">
        <v>45</v>
      </c>
      <c r="J61" s="130">
        <v>10</v>
      </c>
      <c r="K61" s="130">
        <v>3</v>
      </c>
      <c r="L61" s="171">
        <v>45</v>
      </c>
      <c r="M61" s="172">
        <v>187</v>
      </c>
      <c r="N61" s="170">
        <v>15.4</v>
      </c>
      <c r="O61" s="130">
        <v>0</v>
      </c>
      <c r="P61" s="208"/>
      <c r="Q61" s="208"/>
      <c r="R61" s="208"/>
      <c r="S61" s="208"/>
      <c r="T61" s="208"/>
      <c r="U61" s="208"/>
      <c r="V61" s="208"/>
      <c r="W61" s="208"/>
      <c r="X61" s="208"/>
      <c r="Y61" s="208"/>
      <c r="Z61">
        <v>0</v>
      </c>
      <c r="AA61">
        <v>1</v>
      </c>
      <c r="AB61">
        <v>39</v>
      </c>
      <c r="AC61">
        <v>9</v>
      </c>
      <c r="AD61">
        <v>0.10299999999999999</v>
      </c>
      <c r="AE61">
        <v>89</v>
      </c>
      <c r="AF61">
        <v>5</v>
      </c>
      <c r="AG61">
        <v>135</v>
      </c>
      <c r="AH61">
        <v>40</v>
      </c>
      <c r="AI61">
        <v>20</v>
      </c>
      <c r="AJ61">
        <v>2</v>
      </c>
      <c r="AK61">
        <v>16</v>
      </c>
      <c r="AL61">
        <v>176</v>
      </c>
      <c r="AM61">
        <v>9</v>
      </c>
      <c r="AN61" s="117">
        <v>1</v>
      </c>
      <c r="AO61" s="113">
        <v>0</v>
      </c>
      <c r="AP61" s="118">
        <v>1</v>
      </c>
      <c r="AQ61">
        <v>1</v>
      </c>
      <c r="AR61">
        <v>0.64646030930920484</v>
      </c>
      <c r="AS61" s="117">
        <v>0.64646030930920484</v>
      </c>
      <c r="AT61" s="118">
        <v>0.35353969069079516</v>
      </c>
      <c r="AU61" s="117">
        <v>-0.43624347583474754</v>
      </c>
      <c r="AV61" s="118">
        <v>100</v>
      </c>
      <c r="AW61">
        <v>0.54688537811173732</v>
      </c>
      <c r="CA61">
        <v>0.59308256032200257</v>
      </c>
      <c r="CB61">
        <v>0</v>
      </c>
      <c r="CC61">
        <v>1</v>
      </c>
      <c r="CD61">
        <v>33</v>
      </c>
      <c r="CE61">
        <v>24</v>
      </c>
      <c r="CF61">
        <v>0.38888888888888884</v>
      </c>
      <c r="CG61">
        <v>0.75</v>
      </c>
      <c r="CH61">
        <v>0</v>
      </c>
    </row>
    <row r="62" spans="1:86" x14ac:dyDescent="0.3">
      <c r="A62" s="129">
        <v>1</v>
      </c>
      <c r="B62" s="131">
        <v>0</v>
      </c>
      <c r="C62" s="171">
        <v>51</v>
      </c>
      <c r="D62" s="130">
        <v>6</v>
      </c>
      <c r="E62" s="203">
        <v>1.0840000000000001</v>
      </c>
      <c r="F62" s="130">
        <v>181</v>
      </c>
      <c r="G62" s="130">
        <v>2</v>
      </c>
      <c r="H62" s="130">
        <v>101</v>
      </c>
      <c r="I62" s="130">
        <v>53</v>
      </c>
      <c r="J62" s="130">
        <v>9</v>
      </c>
      <c r="K62" s="130">
        <v>4</v>
      </c>
      <c r="L62" s="171">
        <v>33</v>
      </c>
      <c r="M62" s="172">
        <v>170</v>
      </c>
      <c r="N62" s="170">
        <v>11</v>
      </c>
      <c r="O62" s="130">
        <v>0</v>
      </c>
      <c r="P62" s="208"/>
      <c r="Q62" s="208"/>
      <c r="R62" s="208"/>
      <c r="S62" s="208"/>
      <c r="T62" s="208"/>
      <c r="U62" s="208"/>
      <c r="V62" s="208"/>
      <c r="W62" s="208"/>
      <c r="X62" s="208"/>
      <c r="Y62" s="208"/>
      <c r="Z62">
        <v>0</v>
      </c>
      <c r="AA62">
        <v>1</v>
      </c>
      <c r="AB62">
        <v>44</v>
      </c>
      <c r="AC62">
        <v>12</v>
      </c>
      <c r="AD62">
        <v>0.97399999999999998</v>
      </c>
      <c r="AE62">
        <v>117</v>
      </c>
      <c r="AF62">
        <v>3</v>
      </c>
      <c r="AG62">
        <v>96</v>
      </c>
      <c r="AH62">
        <v>33</v>
      </c>
      <c r="AI62">
        <v>6</v>
      </c>
      <c r="AJ62">
        <v>2</v>
      </c>
      <c r="AK62">
        <v>22</v>
      </c>
      <c r="AL62">
        <v>170</v>
      </c>
      <c r="AM62">
        <v>7.4</v>
      </c>
      <c r="AN62" s="117">
        <v>0</v>
      </c>
      <c r="AO62" s="113">
        <v>1</v>
      </c>
      <c r="AP62" s="118">
        <v>1</v>
      </c>
      <c r="AQ62">
        <v>0</v>
      </c>
      <c r="AR62">
        <v>0.51849938165255305</v>
      </c>
      <c r="AS62" s="117">
        <v>0.51849938165255305</v>
      </c>
      <c r="AT62" s="118">
        <v>0.48150061834744695</v>
      </c>
      <c r="AU62" s="117">
        <v>-0.73084776353409198</v>
      </c>
      <c r="AV62" s="118">
        <v>0</v>
      </c>
      <c r="AW62">
        <v>1.0768405312377149</v>
      </c>
      <c r="CA62">
        <v>0.59818047494714133</v>
      </c>
      <c r="CB62">
        <v>0</v>
      </c>
      <c r="CC62">
        <v>1</v>
      </c>
      <c r="CD62">
        <v>33</v>
      </c>
      <c r="CE62">
        <v>25</v>
      </c>
      <c r="CF62">
        <v>0.38888888888888884</v>
      </c>
      <c r="CG62">
        <v>0.73958333333333326</v>
      </c>
      <c r="CH62">
        <v>1.3695987654320965E-2</v>
      </c>
    </row>
    <row r="63" spans="1:86" x14ac:dyDescent="0.3">
      <c r="A63" s="129">
        <v>0</v>
      </c>
      <c r="B63" s="131">
        <v>0</v>
      </c>
      <c r="C63" s="171">
        <v>67</v>
      </c>
      <c r="D63" s="130">
        <v>13</v>
      </c>
      <c r="E63" s="203">
        <v>1.4610000000000001</v>
      </c>
      <c r="F63" s="130">
        <v>180</v>
      </c>
      <c r="G63" s="130">
        <v>4</v>
      </c>
      <c r="H63" s="130">
        <v>91</v>
      </c>
      <c r="I63" s="130">
        <v>44</v>
      </c>
      <c r="J63" s="130">
        <v>10</v>
      </c>
      <c r="K63" s="130">
        <v>3</v>
      </c>
      <c r="L63" s="171">
        <v>44</v>
      </c>
      <c r="M63" s="172">
        <v>187</v>
      </c>
      <c r="N63" s="170">
        <v>15.6</v>
      </c>
      <c r="O63" s="130">
        <v>0</v>
      </c>
      <c r="P63" s="208"/>
      <c r="Q63" s="208"/>
      <c r="R63" s="208"/>
      <c r="S63" s="208"/>
      <c r="T63" s="208"/>
      <c r="U63" s="208"/>
      <c r="V63" s="208"/>
      <c r="W63" s="208"/>
      <c r="X63" s="208"/>
      <c r="Y63" s="208"/>
      <c r="Z63">
        <v>0</v>
      </c>
      <c r="AA63">
        <v>1</v>
      </c>
      <c r="AB63">
        <v>44</v>
      </c>
      <c r="AC63">
        <v>12</v>
      </c>
      <c r="AD63">
        <v>2.3239999999999998</v>
      </c>
      <c r="AE63">
        <v>97</v>
      </c>
      <c r="AF63">
        <v>2</v>
      </c>
      <c r="AG63">
        <v>101</v>
      </c>
      <c r="AH63">
        <v>49</v>
      </c>
      <c r="AI63">
        <v>19</v>
      </c>
      <c r="AJ63">
        <v>3</v>
      </c>
      <c r="AK63">
        <v>21</v>
      </c>
      <c r="AL63">
        <v>179</v>
      </c>
      <c r="AM63">
        <v>9.4</v>
      </c>
      <c r="AN63" s="117">
        <v>1</v>
      </c>
      <c r="AO63" s="113">
        <v>0</v>
      </c>
      <c r="AP63" s="118">
        <v>1</v>
      </c>
      <c r="AQ63">
        <v>1</v>
      </c>
      <c r="AR63">
        <v>0.59308256032200257</v>
      </c>
      <c r="AS63" s="117">
        <v>0.59308256032200257</v>
      </c>
      <c r="AT63" s="118">
        <v>0.40691743967799743</v>
      </c>
      <c r="AU63" s="117">
        <v>-0.52242166484897701</v>
      </c>
      <c r="AV63" s="118">
        <v>100</v>
      </c>
      <c r="AW63">
        <v>0.68610589300934688</v>
      </c>
      <c r="CA63">
        <v>0.60006821721188841</v>
      </c>
      <c r="CB63">
        <v>1</v>
      </c>
      <c r="CC63">
        <v>0</v>
      </c>
      <c r="CD63">
        <v>34</v>
      </c>
      <c r="CE63">
        <v>25</v>
      </c>
      <c r="CF63">
        <v>0.37037037037037035</v>
      </c>
      <c r="CG63">
        <v>0.73958333333333326</v>
      </c>
      <c r="CH63">
        <v>1.3695987654320965E-2</v>
      </c>
    </row>
    <row r="64" spans="1:86" x14ac:dyDescent="0.3">
      <c r="A64" s="129">
        <v>0</v>
      </c>
      <c r="B64" s="131">
        <v>0</v>
      </c>
      <c r="C64" s="171">
        <v>50</v>
      </c>
      <c r="D64" s="130">
        <v>3</v>
      </c>
      <c r="E64" s="203">
        <v>0.53200000000000003</v>
      </c>
      <c r="F64" s="130">
        <v>111</v>
      </c>
      <c r="G64" s="130">
        <v>2</v>
      </c>
      <c r="H64" s="130">
        <v>120</v>
      </c>
      <c r="I64" s="130">
        <v>46</v>
      </c>
      <c r="J64" s="130">
        <v>3</v>
      </c>
      <c r="K64" s="130">
        <v>4</v>
      </c>
      <c r="L64" s="171">
        <v>26</v>
      </c>
      <c r="M64" s="172">
        <v>172</v>
      </c>
      <c r="N64" s="170">
        <v>7.6</v>
      </c>
      <c r="O64" s="130">
        <v>0</v>
      </c>
      <c r="P64" s="208"/>
      <c r="Q64" s="208"/>
      <c r="R64" s="208"/>
      <c r="S64" s="208"/>
      <c r="T64" s="208"/>
      <c r="U64" s="208"/>
      <c r="V64" s="208"/>
      <c r="W64" s="208"/>
      <c r="X64" s="208"/>
      <c r="Y64" s="208"/>
      <c r="Z64">
        <v>0</v>
      </c>
      <c r="AA64">
        <v>1</v>
      </c>
      <c r="AB64">
        <v>49</v>
      </c>
      <c r="AC64">
        <v>4</v>
      </c>
      <c r="AD64">
        <v>0.124</v>
      </c>
      <c r="AE64">
        <v>77</v>
      </c>
      <c r="AF64">
        <v>3</v>
      </c>
      <c r="AG64">
        <v>150</v>
      </c>
      <c r="AH64">
        <v>29</v>
      </c>
      <c r="AI64">
        <v>10</v>
      </c>
      <c r="AJ64">
        <v>1</v>
      </c>
      <c r="AK64">
        <v>24</v>
      </c>
      <c r="AL64">
        <v>175</v>
      </c>
      <c r="AM64">
        <v>8.3000000000000007</v>
      </c>
      <c r="AN64" s="117">
        <v>0</v>
      </c>
      <c r="AO64" s="113">
        <v>1</v>
      </c>
      <c r="AP64" s="118">
        <v>1</v>
      </c>
      <c r="AQ64">
        <v>0</v>
      </c>
      <c r="AR64">
        <v>0.55979776906564005</v>
      </c>
      <c r="AS64" s="117">
        <v>0.55979776906564005</v>
      </c>
      <c r="AT64" s="118">
        <v>0.44020223093435995</v>
      </c>
      <c r="AU64" s="117">
        <v>-0.8205210419008917</v>
      </c>
      <c r="AV64" s="118">
        <v>0</v>
      </c>
      <c r="AW64">
        <v>1.2716831713402048</v>
      </c>
      <c r="CA64">
        <v>0.60620708669917411</v>
      </c>
      <c r="CB64">
        <v>1</v>
      </c>
      <c r="CC64">
        <v>0</v>
      </c>
      <c r="CD64">
        <v>35</v>
      </c>
      <c r="CE64">
        <v>25</v>
      </c>
      <c r="CF64">
        <v>0.35185185185185186</v>
      </c>
      <c r="CG64">
        <v>0.73958333333333326</v>
      </c>
      <c r="CH64">
        <v>0</v>
      </c>
    </row>
    <row r="65" spans="1:86" x14ac:dyDescent="0.3">
      <c r="A65" s="129">
        <v>1</v>
      </c>
      <c r="B65" s="131">
        <v>1</v>
      </c>
      <c r="C65" s="171">
        <v>58</v>
      </c>
      <c r="D65" s="130">
        <v>2</v>
      </c>
      <c r="E65" s="203">
        <v>1.3360000000000001</v>
      </c>
      <c r="F65" s="130">
        <v>150</v>
      </c>
      <c r="G65" s="130">
        <v>2</v>
      </c>
      <c r="H65" s="130">
        <v>98</v>
      </c>
      <c r="I65" s="130">
        <v>38</v>
      </c>
      <c r="J65" s="130">
        <v>9</v>
      </c>
      <c r="K65" s="130">
        <v>2</v>
      </c>
      <c r="L65" s="171">
        <v>41</v>
      </c>
      <c r="M65" s="172">
        <v>183</v>
      </c>
      <c r="N65" s="170">
        <v>11.4</v>
      </c>
      <c r="O65" s="130">
        <v>0</v>
      </c>
      <c r="P65" s="208"/>
      <c r="Q65" s="208"/>
      <c r="R65" s="208"/>
      <c r="S65" s="208"/>
      <c r="T65" s="208"/>
      <c r="U65" s="208"/>
      <c r="V65" s="208"/>
      <c r="W65" s="208"/>
      <c r="X65" s="208"/>
      <c r="Y65" s="208"/>
      <c r="Z65">
        <v>0</v>
      </c>
      <c r="AA65">
        <v>1</v>
      </c>
      <c r="AB65">
        <v>50</v>
      </c>
      <c r="AC65">
        <v>11</v>
      </c>
      <c r="AD65">
        <v>1.5449999999999999</v>
      </c>
      <c r="AE65">
        <v>102</v>
      </c>
      <c r="AF65">
        <v>3</v>
      </c>
      <c r="AG65">
        <v>110</v>
      </c>
      <c r="AH65">
        <v>41</v>
      </c>
      <c r="AI65">
        <v>10</v>
      </c>
      <c r="AJ65">
        <v>3</v>
      </c>
      <c r="AK65">
        <v>28</v>
      </c>
      <c r="AL65">
        <v>169</v>
      </c>
      <c r="AM65">
        <v>9.4</v>
      </c>
      <c r="AN65" s="117">
        <v>1</v>
      </c>
      <c r="AO65" s="113">
        <v>0</v>
      </c>
      <c r="AP65" s="118">
        <v>1</v>
      </c>
      <c r="AQ65">
        <v>1</v>
      </c>
      <c r="AR65">
        <v>0.34004868501137908</v>
      </c>
      <c r="AS65" s="117">
        <v>0.34004868501137908</v>
      </c>
      <c r="AT65" s="118">
        <v>0.65995131498862092</v>
      </c>
      <c r="AU65" s="117">
        <v>-1.0786664804128743</v>
      </c>
      <c r="AV65" s="118">
        <v>0</v>
      </c>
      <c r="AW65">
        <v>1.9407553802672017</v>
      </c>
      <c r="CA65">
        <v>0.60988330733036589</v>
      </c>
      <c r="CB65">
        <v>0</v>
      </c>
      <c r="CC65">
        <v>1</v>
      </c>
      <c r="CD65">
        <v>35</v>
      </c>
      <c r="CE65">
        <v>26</v>
      </c>
      <c r="CF65">
        <v>0.35185185185185186</v>
      </c>
      <c r="CG65">
        <v>0.72916666666666674</v>
      </c>
      <c r="CH65">
        <v>0</v>
      </c>
    </row>
    <row r="66" spans="1:86" x14ac:dyDescent="0.3">
      <c r="A66" s="129">
        <v>1</v>
      </c>
      <c r="B66" s="131">
        <v>1</v>
      </c>
      <c r="C66" s="171">
        <v>89</v>
      </c>
      <c r="D66" s="130">
        <v>8</v>
      </c>
      <c r="E66" s="203">
        <v>1.018</v>
      </c>
      <c r="F66" s="130">
        <v>348</v>
      </c>
      <c r="G66" s="130">
        <v>0</v>
      </c>
      <c r="H66" s="130">
        <v>98</v>
      </c>
      <c r="I66" s="130">
        <v>36</v>
      </c>
      <c r="J66" s="130">
        <v>12</v>
      </c>
      <c r="K66" s="130">
        <v>1</v>
      </c>
      <c r="L66" s="171">
        <v>57</v>
      </c>
      <c r="M66" s="172">
        <v>195</v>
      </c>
      <c r="N66" s="170">
        <v>23.5</v>
      </c>
      <c r="O66" s="130">
        <v>1</v>
      </c>
      <c r="P66" s="208"/>
      <c r="Q66" s="208"/>
      <c r="R66" s="208"/>
      <c r="S66" s="208"/>
      <c r="T66" s="208"/>
      <c r="U66" s="208"/>
      <c r="V66" s="208"/>
      <c r="W66" s="208"/>
      <c r="X66" s="208"/>
      <c r="Y66" s="208"/>
      <c r="Z66">
        <v>0</v>
      </c>
      <c r="AA66">
        <v>1</v>
      </c>
      <c r="AB66">
        <v>51</v>
      </c>
      <c r="AC66">
        <v>2</v>
      </c>
      <c r="AD66">
        <v>0.41699999999999998</v>
      </c>
      <c r="AE66">
        <v>121</v>
      </c>
      <c r="AF66">
        <v>3</v>
      </c>
      <c r="AG66">
        <v>123</v>
      </c>
      <c r="AH66">
        <v>36</v>
      </c>
      <c r="AI66">
        <v>8</v>
      </c>
      <c r="AJ66">
        <v>2</v>
      </c>
      <c r="AK66">
        <v>32</v>
      </c>
      <c r="AL66">
        <v>167</v>
      </c>
      <c r="AM66">
        <v>8</v>
      </c>
      <c r="AN66" s="117">
        <v>0</v>
      </c>
      <c r="AO66" s="113">
        <v>1</v>
      </c>
      <c r="AP66" s="118">
        <v>1</v>
      </c>
      <c r="AQ66">
        <v>0</v>
      </c>
      <c r="AR66">
        <v>0.35120467017261386</v>
      </c>
      <c r="AS66" s="117">
        <v>0.35120467017261386</v>
      </c>
      <c r="AT66" s="118">
        <v>0.64879532982738608</v>
      </c>
      <c r="AU66" s="117">
        <v>-0.43263797437671431</v>
      </c>
      <c r="AV66" s="118">
        <v>100</v>
      </c>
      <c r="AW66">
        <v>0.54131812302972793</v>
      </c>
      <c r="CA66">
        <v>0.617636068717761</v>
      </c>
      <c r="CB66">
        <v>0</v>
      </c>
      <c r="CC66">
        <v>1</v>
      </c>
      <c r="CD66">
        <v>35</v>
      </c>
      <c r="CE66">
        <v>27</v>
      </c>
      <c r="CF66">
        <v>0.35185185185185186</v>
      </c>
      <c r="CG66">
        <v>0.71875</v>
      </c>
      <c r="CH66">
        <v>1.3310185185185164E-2</v>
      </c>
    </row>
    <row r="67" spans="1:86" x14ac:dyDescent="0.3">
      <c r="A67" s="129">
        <v>1</v>
      </c>
      <c r="B67" s="131">
        <v>0</v>
      </c>
      <c r="C67" s="171">
        <v>76</v>
      </c>
      <c r="D67" s="130">
        <v>19</v>
      </c>
      <c r="E67" s="203">
        <v>4.2999999999999997E-2</v>
      </c>
      <c r="F67" s="130">
        <v>214</v>
      </c>
      <c r="G67" s="130">
        <v>2</v>
      </c>
      <c r="H67" s="130">
        <v>98</v>
      </c>
      <c r="I67" s="130">
        <v>42</v>
      </c>
      <c r="J67" s="130">
        <v>3</v>
      </c>
      <c r="K67" s="130">
        <v>3</v>
      </c>
      <c r="L67" s="171">
        <v>59</v>
      </c>
      <c r="M67" s="172">
        <v>166</v>
      </c>
      <c r="N67" s="170">
        <v>12.4</v>
      </c>
      <c r="O67" s="130">
        <v>1</v>
      </c>
      <c r="P67" s="208"/>
      <c r="Q67" s="208"/>
      <c r="R67" s="208"/>
      <c r="S67" s="208"/>
      <c r="T67" s="208"/>
      <c r="U67" s="208"/>
      <c r="V67" s="208"/>
      <c r="W67" s="208"/>
      <c r="X67" s="208"/>
      <c r="Y67" s="208"/>
      <c r="Z67">
        <v>0</v>
      </c>
      <c r="AA67">
        <v>1</v>
      </c>
      <c r="AB67">
        <v>51</v>
      </c>
      <c r="AC67">
        <v>5</v>
      </c>
      <c r="AD67">
        <v>0.63600000000000001</v>
      </c>
      <c r="AE67">
        <v>118</v>
      </c>
      <c r="AF67">
        <v>3</v>
      </c>
      <c r="AG67">
        <v>112</v>
      </c>
      <c r="AH67">
        <v>32</v>
      </c>
      <c r="AI67">
        <v>10</v>
      </c>
      <c r="AJ67">
        <v>2</v>
      </c>
      <c r="AK67">
        <v>26</v>
      </c>
      <c r="AL67">
        <v>180</v>
      </c>
      <c r="AM67">
        <v>10.4</v>
      </c>
      <c r="AN67" s="117">
        <v>1</v>
      </c>
      <c r="AO67" s="113">
        <v>0</v>
      </c>
      <c r="AP67" s="118">
        <v>1</v>
      </c>
      <c r="AQ67">
        <v>1</v>
      </c>
      <c r="AR67">
        <v>0.58431519454077907</v>
      </c>
      <c r="AS67" s="117">
        <v>0.58431519454077907</v>
      </c>
      <c r="AT67" s="118">
        <v>0.41568480545922093</v>
      </c>
      <c r="AU67" s="117">
        <v>-0.53731472506915656</v>
      </c>
      <c r="AV67" s="118">
        <v>100</v>
      </c>
      <c r="AW67">
        <v>0.71140509324922319</v>
      </c>
      <c r="CA67">
        <v>0.62234785671722004</v>
      </c>
      <c r="CB67">
        <v>1</v>
      </c>
      <c r="CC67">
        <v>0</v>
      </c>
      <c r="CD67">
        <v>36</v>
      </c>
      <c r="CE67">
        <v>27</v>
      </c>
      <c r="CF67">
        <v>0.33333333333333337</v>
      </c>
      <c r="CG67">
        <v>0.71875</v>
      </c>
      <c r="CH67">
        <v>0</v>
      </c>
    </row>
    <row r="68" spans="1:86" x14ac:dyDescent="0.3">
      <c r="A68" s="129">
        <v>1</v>
      </c>
      <c r="B68" s="131">
        <v>1</v>
      </c>
      <c r="C68" s="171">
        <v>71</v>
      </c>
      <c r="D68" s="130">
        <v>5</v>
      </c>
      <c r="E68" s="203">
        <v>1.28</v>
      </c>
      <c r="F68" s="130">
        <v>141</v>
      </c>
      <c r="G68" s="130">
        <v>2</v>
      </c>
      <c r="H68" s="130">
        <v>96</v>
      </c>
      <c r="I68" s="130">
        <v>28</v>
      </c>
      <c r="J68" s="130">
        <v>9</v>
      </c>
      <c r="K68" s="130">
        <v>1</v>
      </c>
      <c r="L68" s="171">
        <v>54</v>
      </c>
      <c r="M68" s="172">
        <v>186</v>
      </c>
      <c r="N68" s="170">
        <v>13.4</v>
      </c>
      <c r="O68" s="130">
        <v>0</v>
      </c>
      <c r="P68" s="208"/>
      <c r="Q68" s="208"/>
      <c r="R68" s="208"/>
      <c r="S68" s="208"/>
      <c r="T68" s="208"/>
      <c r="U68" s="208"/>
      <c r="V68" s="208"/>
      <c r="W68" s="208"/>
      <c r="X68" s="208"/>
      <c r="Y68" s="208"/>
      <c r="Z68">
        <v>0</v>
      </c>
      <c r="AA68">
        <v>1</v>
      </c>
      <c r="AB68">
        <v>51</v>
      </c>
      <c r="AC68">
        <v>18</v>
      </c>
      <c r="AD68">
        <v>0.23100000000000001</v>
      </c>
      <c r="AE68">
        <v>109</v>
      </c>
      <c r="AF68">
        <v>5</v>
      </c>
      <c r="AG68">
        <v>111</v>
      </c>
      <c r="AH68">
        <v>41</v>
      </c>
      <c r="AI68">
        <v>7</v>
      </c>
      <c r="AJ68">
        <v>3</v>
      </c>
      <c r="AK68">
        <v>29</v>
      </c>
      <c r="AL68">
        <v>165</v>
      </c>
      <c r="AM68">
        <v>7.5</v>
      </c>
      <c r="AN68" s="117">
        <v>1</v>
      </c>
      <c r="AO68" s="113">
        <v>0</v>
      </c>
      <c r="AP68" s="118">
        <v>1</v>
      </c>
      <c r="AQ68">
        <v>1</v>
      </c>
      <c r="AR68">
        <v>0.36030285338458751</v>
      </c>
      <c r="AS68" s="117">
        <v>0.36030285338458751</v>
      </c>
      <c r="AT68" s="118">
        <v>0.63969714661541244</v>
      </c>
      <c r="AU68" s="117">
        <v>-1.0208103417907071</v>
      </c>
      <c r="AV68" s="118">
        <v>0</v>
      </c>
      <c r="AW68">
        <v>1.7754429103357647</v>
      </c>
      <c r="CA68">
        <v>0.62374437346370537</v>
      </c>
      <c r="CB68">
        <v>0</v>
      </c>
      <c r="CC68">
        <v>1</v>
      </c>
      <c r="CD68">
        <v>36</v>
      </c>
      <c r="CE68">
        <v>28</v>
      </c>
      <c r="CF68">
        <v>0.33333333333333337</v>
      </c>
      <c r="CG68">
        <v>0.70833333333333326</v>
      </c>
      <c r="CH68">
        <v>0</v>
      </c>
    </row>
    <row r="69" spans="1:86" x14ac:dyDescent="0.3">
      <c r="A69" s="129">
        <v>0</v>
      </c>
      <c r="B69" s="131">
        <v>0</v>
      </c>
      <c r="C69" s="171">
        <v>63</v>
      </c>
      <c r="D69" s="130">
        <v>12</v>
      </c>
      <c r="E69" s="203">
        <v>0.61199999999999999</v>
      </c>
      <c r="F69" s="130">
        <v>148</v>
      </c>
      <c r="G69" s="130">
        <v>3</v>
      </c>
      <c r="H69" s="130">
        <v>116</v>
      </c>
      <c r="I69" s="130">
        <v>35</v>
      </c>
      <c r="J69" s="130">
        <v>10</v>
      </c>
      <c r="K69" s="130">
        <v>2</v>
      </c>
      <c r="L69" s="171">
        <v>42</v>
      </c>
      <c r="M69" s="172">
        <v>185</v>
      </c>
      <c r="N69" s="170">
        <v>13.8</v>
      </c>
      <c r="O69" s="130">
        <v>1</v>
      </c>
      <c r="P69" s="208"/>
      <c r="Q69" s="208"/>
      <c r="R69" s="208"/>
      <c r="S69" s="208"/>
      <c r="T69" s="208"/>
      <c r="U69" s="208"/>
      <c r="V69" s="208"/>
      <c r="W69" s="208"/>
      <c r="X69" s="208"/>
      <c r="Y69" s="208"/>
      <c r="Z69">
        <v>0</v>
      </c>
      <c r="AA69">
        <v>1</v>
      </c>
      <c r="AB69">
        <v>53</v>
      </c>
      <c r="AC69">
        <v>13</v>
      </c>
      <c r="AD69">
        <v>0.84</v>
      </c>
      <c r="AE69">
        <v>99</v>
      </c>
      <c r="AF69">
        <v>3</v>
      </c>
      <c r="AG69">
        <v>110</v>
      </c>
      <c r="AH69">
        <v>36</v>
      </c>
      <c r="AI69">
        <v>9</v>
      </c>
      <c r="AJ69">
        <v>2</v>
      </c>
      <c r="AK69">
        <v>30</v>
      </c>
      <c r="AL69">
        <v>176</v>
      </c>
      <c r="AM69">
        <v>9</v>
      </c>
      <c r="AN69" s="117">
        <v>1</v>
      </c>
      <c r="AO69" s="113">
        <v>0</v>
      </c>
      <c r="AP69" s="118">
        <v>1</v>
      </c>
      <c r="AQ69">
        <v>1</v>
      </c>
      <c r="AR69">
        <v>0.55027382620841947</v>
      </c>
      <c r="AS69" s="117">
        <v>0.55027382620841947</v>
      </c>
      <c r="AT69" s="118">
        <v>0.44972617379158053</v>
      </c>
      <c r="AU69" s="117">
        <v>-0.59733925881620453</v>
      </c>
      <c r="AV69" s="118">
        <v>100</v>
      </c>
      <c r="AW69">
        <v>0.81727705802464257</v>
      </c>
      <c r="CA69">
        <v>0.62896099169120867</v>
      </c>
      <c r="CB69">
        <v>0</v>
      </c>
      <c r="CC69">
        <v>1</v>
      </c>
      <c r="CD69">
        <v>36</v>
      </c>
      <c r="CE69">
        <v>29</v>
      </c>
      <c r="CF69">
        <v>0.33333333333333337</v>
      </c>
      <c r="CG69">
        <v>0.69791666666666674</v>
      </c>
      <c r="CH69">
        <v>1.2924382716049442E-2</v>
      </c>
    </row>
    <row r="70" spans="1:86" x14ac:dyDescent="0.3">
      <c r="A70" s="129">
        <v>1</v>
      </c>
      <c r="B70" s="131">
        <v>0</v>
      </c>
      <c r="C70" s="171">
        <v>55</v>
      </c>
      <c r="D70" s="130">
        <v>3</v>
      </c>
      <c r="E70" s="203">
        <v>0.73899999999999999</v>
      </c>
      <c r="F70" s="130">
        <v>146</v>
      </c>
      <c r="G70" s="130">
        <v>3</v>
      </c>
      <c r="H70" s="130">
        <v>114</v>
      </c>
      <c r="I70" s="130">
        <v>43</v>
      </c>
      <c r="J70" s="130">
        <v>11</v>
      </c>
      <c r="K70" s="130">
        <v>3</v>
      </c>
      <c r="L70" s="171">
        <v>35</v>
      </c>
      <c r="M70" s="172">
        <v>175</v>
      </c>
      <c r="N70" s="170">
        <v>11.6</v>
      </c>
      <c r="O70" s="130">
        <v>1</v>
      </c>
      <c r="P70" s="208"/>
      <c r="Q70" s="208"/>
      <c r="R70" s="208"/>
      <c r="S70" s="208"/>
      <c r="T70" s="208"/>
      <c r="U70" s="208"/>
      <c r="V70" s="208"/>
      <c r="W70" s="208"/>
      <c r="X70" s="208"/>
      <c r="Y70" s="208"/>
      <c r="Z70">
        <v>0</v>
      </c>
      <c r="AA70">
        <v>1</v>
      </c>
      <c r="AB70">
        <v>53</v>
      </c>
      <c r="AC70">
        <v>19</v>
      </c>
      <c r="AD70">
        <v>1.2949999999999999</v>
      </c>
      <c r="AE70">
        <v>110</v>
      </c>
      <c r="AF70">
        <v>1</v>
      </c>
      <c r="AG70">
        <v>88</v>
      </c>
      <c r="AH70">
        <v>40</v>
      </c>
      <c r="AI70">
        <v>8</v>
      </c>
      <c r="AJ70">
        <v>3</v>
      </c>
      <c r="AK70">
        <v>31</v>
      </c>
      <c r="AL70">
        <v>182</v>
      </c>
      <c r="AM70">
        <v>9.5</v>
      </c>
      <c r="AN70" s="117">
        <v>1</v>
      </c>
      <c r="AO70" s="113">
        <v>0</v>
      </c>
      <c r="AP70" s="118">
        <v>1</v>
      </c>
      <c r="AQ70">
        <v>1</v>
      </c>
      <c r="AR70">
        <v>0.42407185937308306</v>
      </c>
      <c r="AS70" s="117">
        <v>0.42407185937308306</v>
      </c>
      <c r="AT70" s="118">
        <v>0.575928140626917</v>
      </c>
      <c r="AU70" s="117">
        <v>-0.85785235845673546</v>
      </c>
      <c r="AV70" s="118">
        <v>0</v>
      </c>
      <c r="AW70">
        <v>1.3580909176061038</v>
      </c>
      <c r="CA70">
        <v>0.63725232165604917</v>
      </c>
      <c r="CB70">
        <v>1</v>
      </c>
      <c r="CC70">
        <v>0</v>
      </c>
      <c r="CD70">
        <v>37</v>
      </c>
      <c r="CE70">
        <v>29</v>
      </c>
      <c r="CF70">
        <v>0.31481481481481477</v>
      </c>
      <c r="CG70">
        <v>0.69791666666666674</v>
      </c>
      <c r="CH70">
        <v>0</v>
      </c>
    </row>
    <row r="71" spans="1:86" x14ac:dyDescent="0.3">
      <c r="A71" s="129">
        <v>1</v>
      </c>
      <c r="B71" s="131">
        <v>0</v>
      </c>
      <c r="C71" s="171">
        <v>56</v>
      </c>
      <c r="D71" s="130">
        <v>2</v>
      </c>
      <c r="E71" s="203">
        <v>1.1419999999999999</v>
      </c>
      <c r="F71" s="130">
        <v>199</v>
      </c>
      <c r="G71" s="130">
        <v>2</v>
      </c>
      <c r="H71" s="130">
        <v>98</v>
      </c>
      <c r="I71" s="130">
        <v>35</v>
      </c>
      <c r="J71" s="130">
        <v>8</v>
      </c>
      <c r="K71" s="130">
        <v>2</v>
      </c>
      <c r="L71" s="171">
        <v>37</v>
      </c>
      <c r="M71" s="172">
        <v>170</v>
      </c>
      <c r="N71" s="170">
        <v>11.8</v>
      </c>
      <c r="O71" s="130">
        <v>1</v>
      </c>
      <c r="P71" s="208"/>
      <c r="Q71" s="208"/>
      <c r="R71" s="208"/>
      <c r="S71" s="208"/>
      <c r="T71" s="208"/>
      <c r="U71" s="208"/>
      <c r="V71" s="208"/>
      <c r="W71" s="208"/>
      <c r="X71" s="208"/>
      <c r="Y71" s="208"/>
      <c r="Z71">
        <v>0</v>
      </c>
      <c r="AA71">
        <v>1</v>
      </c>
      <c r="AB71">
        <v>55</v>
      </c>
      <c r="AC71">
        <v>4</v>
      </c>
      <c r="AD71">
        <v>1.3839999999999999</v>
      </c>
      <c r="AE71">
        <v>33</v>
      </c>
      <c r="AF71">
        <v>2</v>
      </c>
      <c r="AG71">
        <v>100</v>
      </c>
      <c r="AH71">
        <v>27</v>
      </c>
      <c r="AI71">
        <v>10</v>
      </c>
      <c r="AJ71">
        <v>1</v>
      </c>
      <c r="AK71">
        <v>94</v>
      </c>
      <c r="AL71">
        <v>192</v>
      </c>
      <c r="AM71">
        <v>9.6999999999999993</v>
      </c>
      <c r="AN71" s="117">
        <v>1</v>
      </c>
      <c r="AO71" s="113">
        <v>0</v>
      </c>
      <c r="AP71" s="118">
        <v>1</v>
      </c>
      <c r="AQ71">
        <v>1</v>
      </c>
      <c r="AR71">
        <v>0.85141056156450379</v>
      </c>
      <c r="AS71" s="117">
        <v>0.85141056156450379</v>
      </c>
      <c r="AT71" s="118">
        <v>0.14858943843549621</v>
      </c>
      <c r="AU71" s="117">
        <v>-0.16086082072668439</v>
      </c>
      <c r="AV71" s="118">
        <v>100</v>
      </c>
      <c r="AW71">
        <v>0.17452148839034448</v>
      </c>
      <c r="CA71">
        <v>0.64191356695269131</v>
      </c>
      <c r="CB71">
        <v>0</v>
      </c>
      <c r="CC71">
        <v>1</v>
      </c>
      <c r="CD71">
        <v>37</v>
      </c>
      <c r="CE71">
        <v>30</v>
      </c>
      <c r="CF71">
        <v>0.31481481481481477</v>
      </c>
      <c r="CG71">
        <v>0.6875</v>
      </c>
      <c r="CH71">
        <v>0</v>
      </c>
    </row>
    <row r="72" spans="1:86" x14ac:dyDescent="0.3">
      <c r="A72" s="129">
        <v>0</v>
      </c>
      <c r="B72" s="131">
        <v>1</v>
      </c>
      <c r="C72" s="171">
        <v>57</v>
      </c>
      <c r="D72" s="130">
        <v>7</v>
      </c>
      <c r="E72" s="203">
        <v>1.476</v>
      </c>
      <c r="F72" s="130">
        <v>171</v>
      </c>
      <c r="G72" s="130">
        <v>1</v>
      </c>
      <c r="H72" s="130">
        <v>91</v>
      </c>
      <c r="I72" s="130">
        <v>28</v>
      </c>
      <c r="J72" s="130">
        <v>8</v>
      </c>
      <c r="K72" s="130">
        <v>2</v>
      </c>
      <c r="L72" s="171">
        <v>41</v>
      </c>
      <c r="M72" s="172">
        <v>181</v>
      </c>
      <c r="N72" s="170">
        <v>12.4</v>
      </c>
      <c r="O72" s="130">
        <v>1</v>
      </c>
      <c r="P72" s="208"/>
      <c r="Q72" s="208"/>
      <c r="R72" s="208"/>
      <c r="S72" s="208"/>
      <c r="T72" s="208"/>
      <c r="U72" s="208"/>
      <c r="V72" s="208"/>
      <c r="W72" s="208"/>
      <c r="X72" s="208"/>
      <c r="Y72" s="208"/>
      <c r="Z72">
        <v>0</v>
      </c>
      <c r="AA72">
        <v>1</v>
      </c>
      <c r="AB72">
        <v>55</v>
      </c>
      <c r="AC72">
        <v>16</v>
      </c>
      <c r="AD72">
        <v>6.5000000000000002E-2</v>
      </c>
      <c r="AE72">
        <v>154</v>
      </c>
      <c r="AF72">
        <v>3</v>
      </c>
      <c r="AG72">
        <v>75</v>
      </c>
      <c r="AH72">
        <v>42</v>
      </c>
      <c r="AI72">
        <v>13</v>
      </c>
      <c r="AJ72">
        <v>2</v>
      </c>
      <c r="AK72">
        <v>34</v>
      </c>
      <c r="AL72">
        <v>165</v>
      </c>
      <c r="AM72">
        <v>9.1999999999999993</v>
      </c>
      <c r="AN72" s="117">
        <v>0</v>
      </c>
      <c r="AO72" s="113">
        <v>1</v>
      </c>
      <c r="AP72" s="118">
        <v>1</v>
      </c>
      <c r="AQ72">
        <v>0</v>
      </c>
      <c r="AR72">
        <v>0.33344253824756204</v>
      </c>
      <c r="AS72" s="117">
        <v>0.33344253824756204</v>
      </c>
      <c r="AT72" s="118">
        <v>0.66655746175243791</v>
      </c>
      <c r="AU72" s="117">
        <v>-0.40562892889740032</v>
      </c>
      <c r="AV72" s="118">
        <v>100</v>
      </c>
      <c r="AW72">
        <v>0.50024575131289128</v>
      </c>
      <c r="CA72">
        <v>0.64408153051723827</v>
      </c>
      <c r="CB72">
        <v>0</v>
      </c>
      <c r="CC72">
        <v>1</v>
      </c>
      <c r="CD72">
        <v>37</v>
      </c>
      <c r="CE72">
        <v>31</v>
      </c>
      <c r="CF72">
        <v>0.31481481481481477</v>
      </c>
      <c r="CG72">
        <v>0.67708333333333326</v>
      </c>
      <c r="CH72">
        <v>0</v>
      </c>
    </row>
    <row r="73" spans="1:86" x14ac:dyDescent="0.3">
      <c r="A73" s="129">
        <v>0</v>
      </c>
      <c r="B73" s="131">
        <v>0</v>
      </c>
      <c r="C73" s="171">
        <v>79</v>
      </c>
      <c r="D73" s="130">
        <v>2</v>
      </c>
      <c r="E73" s="203">
        <v>0.54600000000000004</v>
      </c>
      <c r="F73" s="130">
        <v>122</v>
      </c>
      <c r="G73" s="130">
        <v>4</v>
      </c>
      <c r="H73" s="130">
        <v>129</v>
      </c>
      <c r="I73" s="130">
        <v>56</v>
      </c>
      <c r="J73" s="130">
        <v>3</v>
      </c>
      <c r="K73" s="130">
        <v>5</v>
      </c>
      <c r="L73" s="171">
        <v>74</v>
      </c>
      <c r="M73" s="172">
        <v>170</v>
      </c>
      <c r="N73" s="170">
        <v>8.1</v>
      </c>
      <c r="O73" s="130">
        <v>1</v>
      </c>
      <c r="P73" s="208"/>
      <c r="Q73" s="208"/>
      <c r="R73" s="208"/>
      <c r="S73" s="208"/>
      <c r="T73" s="208"/>
      <c r="U73" s="208"/>
      <c r="V73" s="208"/>
      <c r="W73" s="208"/>
      <c r="X73" s="208"/>
      <c r="Y73" s="208"/>
      <c r="Z73">
        <v>0</v>
      </c>
      <c r="AA73">
        <v>1</v>
      </c>
      <c r="AB73">
        <v>56</v>
      </c>
      <c r="AC73">
        <v>7</v>
      </c>
      <c r="AD73">
        <v>0.91100000000000003</v>
      </c>
      <c r="AE73">
        <v>134</v>
      </c>
      <c r="AF73">
        <v>2</v>
      </c>
      <c r="AG73">
        <v>112</v>
      </c>
      <c r="AH73">
        <v>30</v>
      </c>
      <c r="AI73">
        <v>13</v>
      </c>
      <c r="AJ73">
        <v>1</v>
      </c>
      <c r="AK73">
        <v>34</v>
      </c>
      <c r="AL73">
        <v>185</v>
      </c>
      <c r="AM73">
        <v>14</v>
      </c>
      <c r="AN73" s="117">
        <v>1</v>
      </c>
      <c r="AO73" s="113">
        <v>0</v>
      </c>
      <c r="AP73" s="118">
        <v>1</v>
      </c>
      <c r="AQ73">
        <v>1</v>
      </c>
      <c r="AR73">
        <v>0.64408153051723827</v>
      </c>
      <c r="AS73" s="117">
        <v>0.64408153051723827</v>
      </c>
      <c r="AT73" s="118">
        <v>0.35591846948276173</v>
      </c>
      <c r="AU73" s="117">
        <v>-0.4399299607088632</v>
      </c>
      <c r="AV73" s="118">
        <v>100</v>
      </c>
      <c r="AW73">
        <v>0.55259847180672406</v>
      </c>
      <c r="CA73">
        <v>0.64646030930920484</v>
      </c>
      <c r="CB73">
        <v>0</v>
      </c>
      <c r="CC73">
        <v>1</v>
      </c>
      <c r="CD73">
        <v>37</v>
      </c>
      <c r="CE73">
        <v>32</v>
      </c>
      <c r="CF73">
        <v>0.31481481481481477</v>
      </c>
      <c r="CG73">
        <v>0.66666666666666674</v>
      </c>
      <c r="CH73">
        <v>1.2345679012345661E-2</v>
      </c>
    </row>
    <row r="74" spans="1:86" x14ac:dyDescent="0.3">
      <c r="A74" s="129">
        <v>0</v>
      </c>
      <c r="B74" s="131">
        <v>1</v>
      </c>
      <c r="C74" s="171">
        <v>53</v>
      </c>
      <c r="D74" s="130">
        <v>19</v>
      </c>
      <c r="E74" s="203">
        <v>1.2949999999999999</v>
      </c>
      <c r="F74" s="130">
        <v>110</v>
      </c>
      <c r="G74" s="130">
        <v>1</v>
      </c>
      <c r="H74" s="130">
        <v>88</v>
      </c>
      <c r="I74" s="130">
        <v>40</v>
      </c>
      <c r="J74" s="130">
        <v>8</v>
      </c>
      <c r="K74" s="130">
        <v>3</v>
      </c>
      <c r="L74" s="171">
        <v>31</v>
      </c>
      <c r="M74" s="172">
        <v>182</v>
      </c>
      <c r="N74" s="170">
        <v>9.5</v>
      </c>
      <c r="O74" s="130">
        <v>1</v>
      </c>
      <c r="P74" s="208"/>
      <c r="Q74" s="208"/>
      <c r="R74" s="208"/>
      <c r="S74" s="208"/>
      <c r="T74" s="208"/>
      <c r="U74" s="208"/>
      <c r="V74" s="208"/>
      <c r="W74" s="208"/>
      <c r="X74" s="208"/>
      <c r="Y74" s="208"/>
      <c r="Z74">
        <v>0</v>
      </c>
      <c r="AA74">
        <v>1</v>
      </c>
      <c r="AB74">
        <v>57</v>
      </c>
      <c r="AC74">
        <v>7</v>
      </c>
      <c r="AD74">
        <v>1.476</v>
      </c>
      <c r="AE74">
        <v>171</v>
      </c>
      <c r="AF74">
        <v>1</v>
      </c>
      <c r="AG74">
        <v>91</v>
      </c>
      <c r="AH74">
        <v>28</v>
      </c>
      <c r="AI74">
        <v>8</v>
      </c>
      <c r="AJ74">
        <v>2</v>
      </c>
      <c r="AK74">
        <v>41</v>
      </c>
      <c r="AL74">
        <v>181</v>
      </c>
      <c r="AM74">
        <v>12.4</v>
      </c>
      <c r="AN74" s="117">
        <v>1</v>
      </c>
      <c r="AO74" s="113">
        <v>0</v>
      </c>
      <c r="AP74" s="118">
        <v>1</v>
      </c>
      <c r="AQ74">
        <v>1</v>
      </c>
      <c r="AR74">
        <v>0.70805151461618066</v>
      </c>
      <c r="AS74" s="117">
        <v>0.70805151461618066</v>
      </c>
      <c r="AT74" s="118">
        <v>0.29194848538381934</v>
      </c>
      <c r="AU74" s="117">
        <v>-0.34523842717803549</v>
      </c>
      <c r="AV74" s="118">
        <v>100</v>
      </c>
      <c r="AW74">
        <v>0.41232661657687192</v>
      </c>
      <c r="CA74">
        <v>0.64705285056714223</v>
      </c>
      <c r="CB74">
        <v>1</v>
      </c>
      <c r="CC74">
        <v>0</v>
      </c>
      <c r="CD74">
        <v>38</v>
      </c>
      <c r="CE74">
        <v>32</v>
      </c>
      <c r="CF74">
        <v>0.29629629629629628</v>
      </c>
      <c r="CG74">
        <v>0.66666666666666674</v>
      </c>
      <c r="CH74">
        <v>0</v>
      </c>
    </row>
    <row r="75" spans="1:86" x14ac:dyDescent="0.3">
      <c r="A75" s="129">
        <v>1</v>
      </c>
      <c r="B75" s="131">
        <v>1</v>
      </c>
      <c r="C75" s="171">
        <v>47</v>
      </c>
      <c r="D75" s="130">
        <v>10</v>
      </c>
      <c r="E75" s="203">
        <v>1.512</v>
      </c>
      <c r="F75" s="130">
        <v>73</v>
      </c>
      <c r="G75" s="130">
        <v>0</v>
      </c>
      <c r="H75" s="130">
        <v>82</v>
      </c>
      <c r="I75" s="130">
        <v>31</v>
      </c>
      <c r="J75" s="130">
        <v>7</v>
      </c>
      <c r="K75" s="130">
        <v>2</v>
      </c>
      <c r="L75" s="171">
        <v>22</v>
      </c>
      <c r="M75" s="172">
        <v>180</v>
      </c>
      <c r="N75" s="170">
        <v>8.4</v>
      </c>
      <c r="O75" s="130">
        <v>0</v>
      </c>
      <c r="P75" s="208"/>
      <c r="Q75" s="208"/>
      <c r="R75" s="208"/>
      <c r="S75" s="208"/>
      <c r="T75" s="208"/>
      <c r="U75" s="208"/>
      <c r="V75" s="208"/>
      <c r="W75" s="208"/>
      <c r="X75" s="208"/>
      <c r="Y75" s="208"/>
      <c r="Z75">
        <v>0</v>
      </c>
      <c r="AA75">
        <v>1</v>
      </c>
      <c r="AB75">
        <v>60</v>
      </c>
      <c r="AC75">
        <v>10</v>
      </c>
      <c r="AD75">
        <v>0.71199999999999997</v>
      </c>
      <c r="AE75">
        <v>171</v>
      </c>
      <c r="AF75">
        <v>3</v>
      </c>
      <c r="AG75">
        <v>110</v>
      </c>
      <c r="AH75">
        <v>33</v>
      </c>
      <c r="AI75">
        <v>12</v>
      </c>
      <c r="AJ75">
        <v>2</v>
      </c>
      <c r="AK75">
        <v>46</v>
      </c>
      <c r="AL75">
        <v>178</v>
      </c>
      <c r="AM75">
        <v>12.5</v>
      </c>
      <c r="AN75" s="117">
        <v>1</v>
      </c>
      <c r="AO75" s="113">
        <v>0</v>
      </c>
      <c r="AP75" s="118">
        <v>1</v>
      </c>
      <c r="AQ75">
        <v>1</v>
      </c>
      <c r="AR75">
        <v>0.75537710707841532</v>
      </c>
      <c r="AS75" s="117">
        <v>0.75537710707841532</v>
      </c>
      <c r="AT75" s="118">
        <v>0.24462289292158468</v>
      </c>
      <c r="AU75" s="117">
        <v>-0.28053817485745364</v>
      </c>
      <c r="AV75" s="118">
        <v>100</v>
      </c>
      <c r="AW75">
        <v>0.32384207918044633</v>
      </c>
      <c r="CA75">
        <v>0.64741912823949288</v>
      </c>
      <c r="CB75">
        <v>0</v>
      </c>
      <c r="CC75">
        <v>1</v>
      </c>
      <c r="CD75">
        <v>38</v>
      </c>
      <c r="CE75">
        <v>33</v>
      </c>
      <c r="CF75">
        <v>0.29629629629629628</v>
      </c>
      <c r="CG75">
        <v>0.65625</v>
      </c>
      <c r="CH75">
        <v>0</v>
      </c>
    </row>
    <row r="76" spans="1:86" x14ac:dyDescent="0.3">
      <c r="A76" s="129">
        <v>0</v>
      </c>
      <c r="B76" s="131">
        <v>1</v>
      </c>
      <c r="C76" s="171">
        <v>39</v>
      </c>
      <c r="D76" s="130">
        <v>9</v>
      </c>
      <c r="E76" s="203">
        <v>0.10299999999999999</v>
      </c>
      <c r="F76" s="130">
        <v>89</v>
      </c>
      <c r="G76" s="130">
        <v>5</v>
      </c>
      <c r="H76" s="130">
        <v>135</v>
      </c>
      <c r="I76" s="130">
        <v>40</v>
      </c>
      <c r="J76" s="130">
        <v>20</v>
      </c>
      <c r="K76" s="130">
        <v>2</v>
      </c>
      <c r="L76" s="171">
        <v>16</v>
      </c>
      <c r="M76" s="172">
        <v>176</v>
      </c>
      <c r="N76" s="170">
        <v>9</v>
      </c>
      <c r="O76" s="130">
        <v>1</v>
      </c>
      <c r="P76" s="208"/>
      <c r="Q76" s="208"/>
      <c r="R76" s="208"/>
      <c r="S76" s="208"/>
      <c r="T76" s="208"/>
      <c r="U76" s="208"/>
      <c r="V76" s="208"/>
      <c r="W76" s="208"/>
      <c r="X76" s="208"/>
      <c r="Y76" s="208"/>
      <c r="Z76">
        <v>0</v>
      </c>
      <c r="AA76">
        <v>1</v>
      </c>
      <c r="AB76">
        <v>62</v>
      </c>
      <c r="AC76">
        <v>23</v>
      </c>
      <c r="AD76">
        <v>0.42399999999999999</v>
      </c>
      <c r="AE76">
        <v>123</v>
      </c>
      <c r="AF76">
        <v>2</v>
      </c>
      <c r="AG76">
        <v>75</v>
      </c>
      <c r="AH76">
        <v>49</v>
      </c>
      <c r="AI76">
        <v>12</v>
      </c>
      <c r="AJ76">
        <v>3</v>
      </c>
      <c r="AK76">
        <v>43</v>
      </c>
      <c r="AL76">
        <v>162</v>
      </c>
      <c r="AM76">
        <v>9.1</v>
      </c>
      <c r="AN76" s="117">
        <v>0</v>
      </c>
      <c r="AO76" s="113">
        <v>1</v>
      </c>
      <c r="AP76" s="118">
        <v>1</v>
      </c>
      <c r="AQ76">
        <v>0</v>
      </c>
      <c r="AR76">
        <v>0.1271521273729182</v>
      </c>
      <c r="AS76" s="117">
        <v>0.1271521273729182</v>
      </c>
      <c r="AT76" s="118">
        <v>0.87284787262708186</v>
      </c>
      <c r="AU76" s="117">
        <v>-0.13599399648637925</v>
      </c>
      <c r="AV76" s="118">
        <v>100</v>
      </c>
      <c r="AW76">
        <v>0.145675015498655</v>
      </c>
      <c r="CA76">
        <v>0.65700021708327905</v>
      </c>
      <c r="CB76">
        <v>0</v>
      </c>
      <c r="CC76">
        <v>1</v>
      </c>
      <c r="CD76">
        <v>38</v>
      </c>
      <c r="CE76">
        <v>34</v>
      </c>
      <c r="CF76">
        <v>0.29629629629629628</v>
      </c>
      <c r="CG76">
        <v>0.64583333333333326</v>
      </c>
      <c r="CH76">
        <v>1.1959876543209857E-2</v>
      </c>
    </row>
    <row r="77" spans="1:86" x14ac:dyDescent="0.3">
      <c r="A77" s="129">
        <v>0</v>
      </c>
      <c r="B77" s="131">
        <v>1</v>
      </c>
      <c r="C77" s="171">
        <v>75</v>
      </c>
      <c r="D77" s="130">
        <v>4</v>
      </c>
      <c r="E77" s="203">
        <v>0.185</v>
      </c>
      <c r="F77" s="130">
        <v>166</v>
      </c>
      <c r="G77" s="130">
        <v>5</v>
      </c>
      <c r="H77" s="130">
        <v>133</v>
      </c>
      <c r="I77" s="130">
        <v>29</v>
      </c>
      <c r="J77" s="130">
        <v>15</v>
      </c>
      <c r="K77" s="130">
        <v>1</v>
      </c>
      <c r="L77" s="171">
        <v>97</v>
      </c>
      <c r="M77" s="172">
        <v>187</v>
      </c>
      <c r="N77" s="170">
        <v>15.5</v>
      </c>
      <c r="O77" s="130">
        <v>0</v>
      </c>
      <c r="P77" s="208"/>
      <c r="Q77" s="208"/>
      <c r="R77" s="208"/>
      <c r="S77" s="208"/>
      <c r="T77" s="208"/>
      <c r="U77" s="208"/>
      <c r="V77" s="208"/>
      <c r="W77" s="208"/>
      <c r="X77" s="208"/>
      <c r="Y77" s="208"/>
      <c r="Z77">
        <v>0</v>
      </c>
      <c r="AA77">
        <v>1</v>
      </c>
      <c r="AB77">
        <v>65</v>
      </c>
      <c r="AC77">
        <v>10</v>
      </c>
      <c r="AD77">
        <v>2.1440000000000001</v>
      </c>
      <c r="AE77">
        <v>97</v>
      </c>
      <c r="AF77">
        <v>2</v>
      </c>
      <c r="AG77">
        <v>100</v>
      </c>
      <c r="AH77">
        <v>32</v>
      </c>
      <c r="AI77">
        <v>8</v>
      </c>
      <c r="AJ77">
        <v>2</v>
      </c>
      <c r="AK77">
        <v>51</v>
      </c>
      <c r="AL77">
        <v>180</v>
      </c>
      <c r="AM77">
        <v>10.3</v>
      </c>
      <c r="AN77" s="117">
        <v>1</v>
      </c>
      <c r="AO77" s="113">
        <v>0</v>
      </c>
      <c r="AP77" s="118">
        <v>1</v>
      </c>
      <c r="AQ77">
        <v>1</v>
      </c>
      <c r="AR77">
        <v>0.80239384772793843</v>
      </c>
      <c r="AS77" s="117">
        <v>0.80239384772793843</v>
      </c>
      <c r="AT77" s="118">
        <v>0.19760615227206157</v>
      </c>
      <c r="AU77" s="117">
        <v>-0.22015570970186824</v>
      </c>
      <c r="AV77" s="118">
        <v>100</v>
      </c>
      <c r="AW77">
        <v>0.2462707719302733</v>
      </c>
      <c r="CA77">
        <v>0.65777982089285059</v>
      </c>
      <c r="CB77">
        <v>1</v>
      </c>
      <c r="CC77">
        <v>0</v>
      </c>
      <c r="CD77">
        <v>39</v>
      </c>
      <c r="CE77">
        <v>34</v>
      </c>
      <c r="CF77">
        <v>0.27777777777777779</v>
      </c>
      <c r="CG77">
        <v>0.64583333333333326</v>
      </c>
      <c r="CH77">
        <v>1.1959876543209857E-2</v>
      </c>
    </row>
    <row r="78" spans="1:86" x14ac:dyDescent="0.3">
      <c r="A78" s="129">
        <v>0</v>
      </c>
      <c r="B78" s="131">
        <v>1</v>
      </c>
      <c r="C78" s="171">
        <v>51</v>
      </c>
      <c r="D78" s="130">
        <v>5</v>
      </c>
      <c r="E78" s="203">
        <v>0.63600000000000001</v>
      </c>
      <c r="F78" s="130">
        <v>118</v>
      </c>
      <c r="G78" s="130">
        <v>3</v>
      </c>
      <c r="H78" s="130">
        <v>112</v>
      </c>
      <c r="I78" s="130">
        <v>32</v>
      </c>
      <c r="J78" s="130">
        <v>10</v>
      </c>
      <c r="K78" s="130">
        <v>2</v>
      </c>
      <c r="L78" s="171">
        <v>26</v>
      </c>
      <c r="M78" s="172">
        <v>180</v>
      </c>
      <c r="N78" s="170">
        <v>10.4</v>
      </c>
      <c r="O78" s="130">
        <v>1</v>
      </c>
      <c r="P78" s="208"/>
      <c r="Q78" s="208"/>
      <c r="R78" s="208"/>
      <c r="S78" s="208"/>
      <c r="T78" s="208"/>
      <c r="U78" s="208"/>
      <c r="V78" s="208"/>
      <c r="W78" s="208"/>
      <c r="X78" s="208"/>
      <c r="Y78" s="208"/>
      <c r="Z78">
        <v>0</v>
      </c>
      <c r="AA78">
        <v>1</v>
      </c>
      <c r="AB78">
        <v>69</v>
      </c>
      <c r="AC78">
        <v>8</v>
      </c>
      <c r="AD78">
        <v>9.0999999999999998E-2</v>
      </c>
      <c r="AE78">
        <v>213</v>
      </c>
      <c r="AF78">
        <v>3</v>
      </c>
      <c r="AG78">
        <v>134</v>
      </c>
      <c r="AH78">
        <v>33</v>
      </c>
      <c r="AI78">
        <v>16</v>
      </c>
      <c r="AJ78">
        <v>1</v>
      </c>
      <c r="AK78">
        <v>73</v>
      </c>
      <c r="AL78">
        <v>178</v>
      </c>
      <c r="AM78">
        <v>14.5</v>
      </c>
      <c r="AN78" s="117">
        <v>1</v>
      </c>
      <c r="AO78" s="113">
        <v>0</v>
      </c>
      <c r="AP78" s="118">
        <v>1</v>
      </c>
      <c r="AQ78">
        <v>1</v>
      </c>
      <c r="AR78">
        <v>0.87362145172198624</v>
      </c>
      <c r="AS78" s="117">
        <v>0.87362145172198624</v>
      </c>
      <c r="AT78" s="118">
        <v>0.12637854827801376</v>
      </c>
      <c r="AU78" s="117">
        <v>-0.13510811875041218</v>
      </c>
      <c r="AV78" s="118">
        <v>100</v>
      </c>
      <c r="AW78">
        <v>0.14466053692810577</v>
      </c>
      <c r="CA78">
        <v>0.6634290758326532</v>
      </c>
      <c r="CB78">
        <v>1</v>
      </c>
      <c r="CC78">
        <v>0</v>
      </c>
      <c r="CD78">
        <v>40</v>
      </c>
      <c r="CE78">
        <v>34</v>
      </c>
      <c r="CF78">
        <v>0.2592592592592593</v>
      </c>
      <c r="CG78">
        <v>0.64583333333333326</v>
      </c>
      <c r="CH78">
        <v>0</v>
      </c>
    </row>
    <row r="79" spans="1:86" x14ac:dyDescent="0.3">
      <c r="A79" s="129">
        <v>1</v>
      </c>
      <c r="B79" s="131">
        <v>0</v>
      </c>
      <c r="C79" s="171">
        <v>51</v>
      </c>
      <c r="D79" s="130">
        <v>7</v>
      </c>
      <c r="E79" s="203">
        <v>0.17199999999999999</v>
      </c>
      <c r="F79" s="130">
        <v>117</v>
      </c>
      <c r="G79" s="130">
        <v>5</v>
      </c>
      <c r="H79" s="130">
        <v>168</v>
      </c>
      <c r="I79" s="130">
        <v>33</v>
      </c>
      <c r="J79" s="130">
        <v>11</v>
      </c>
      <c r="K79" s="130">
        <v>5</v>
      </c>
      <c r="L79" s="171">
        <v>23</v>
      </c>
      <c r="M79" s="172">
        <v>184</v>
      </c>
      <c r="N79" s="170">
        <v>12.7</v>
      </c>
      <c r="O79" s="130">
        <v>1</v>
      </c>
      <c r="P79" s="208"/>
      <c r="Q79" s="208"/>
      <c r="R79" s="208"/>
      <c r="S79" s="208"/>
      <c r="T79" s="208"/>
      <c r="U79" s="208"/>
      <c r="V79" s="208"/>
      <c r="W79" s="208"/>
      <c r="X79" s="208"/>
      <c r="Y79" s="208"/>
      <c r="Z79">
        <v>0</v>
      </c>
      <c r="AA79">
        <v>1</v>
      </c>
      <c r="AB79">
        <v>75</v>
      </c>
      <c r="AC79">
        <v>4</v>
      </c>
      <c r="AD79">
        <v>0.185</v>
      </c>
      <c r="AE79">
        <v>166</v>
      </c>
      <c r="AF79">
        <v>5</v>
      </c>
      <c r="AG79">
        <v>133</v>
      </c>
      <c r="AH79">
        <v>29</v>
      </c>
      <c r="AI79">
        <v>15</v>
      </c>
      <c r="AJ79">
        <v>1</v>
      </c>
      <c r="AK79">
        <v>97</v>
      </c>
      <c r="AL79">
        <v>187</v>
      </c>
      <c r="AM79">
        <v>15.5</v>
      </c>
      <c r="AN79" s="117">
        <v>0</v>
      </c>
      <c r="AO79" s="113">
        <v>1</v>
      </c>
      <c r="AP79" s="118">
        <v>1</v>
      </c>
      <c r="AQ79">
        <v>0</v>
      </c>
      <c r="AR79">
        <v>0.94953006756524105</v>
      </c>
      <c r="AS79" s="117">
        <v>0.94953006756524105</v>
      </c>
      <c r="AT79" s="118">
        <v>5.0469932434758946E-2</v>
      </c>
      <c r="AU79" s="117">
        <v>-2.9863775173517073</v>
      </c>
      <c r="AV79" s="118">
        <v>0</v>
      </c>
      <c r="AW79">
        <v>18.813777268132302</v>
      </c>
      <c r="CA79">
        <v>0.67252448076161164</v>
      </c>
      <c r="CB79">
        <v>0</v>
      </c>
      <c r="CC79">
        <v>1</v>
      </c>
      <c r="CD79">
        <v>40</v>
      </c>
      <c r="CE79">
        <v>35</v>
      </c>
      <c r="CF79">
        <v>0.2592592592592593</v>
      </c>
      <c r="CG79">
        <v>0.63541666666666674</v>
      </c>
      <c r="CH79">
        <v>1.1766975308642029E-2</v>
      </c>
    </row>
    <row r="80" spans="1:86" x14ac:dyDescent="0.3">
      <c r="A80" s="129">
        <v>1</v>
      </c>
      <c r="B80" s="131">
        <v>0</v>
      </c>
      <c r="C80" s="171">
        <v>74</v>
      </c>
      <c r="D80" s="130">
        <v>18</v>
      </c>
      <c r="E80" s="203">
        <v>4.3999999999999997E-2</v>
      </c>
      <c r="F80" s="130">
        <v>175</v>
      </c>
      <c r="G80" s="130">
        <v>3</v>
      </c>
      <c r="H80" s="130">
        <v>78</v>
      </c>
      <c r="I80" s="130">
        <v>39</v>
      </c>
      <c r="J80" s="130">
        <v>7</v>
      </c>
      <c r="K80" s="130">
        <v>3</v>
      </c>
      <c r="L80" s="171">
        <v>84</v>
      </c>
      <c r="M80" s="172">
        <v>187</v>
      </c>
      <c r="N80" s="170">
        <v>14</v>
      </c>
      <c r="O80" s="130">
        <v>1</v>
      </c>
      <c r="P80" s="208"/>
      <c r="Q80" s="208"/>
      <c r="R80" s="208"/>
      <c r="S80" s="208"/>
      <c r="T80" s="208"/>
      <c r="U80" s="208"/>
      <c r="V80" s="208"/>
      <c r="W80" s="208"/>
      <c r="X80" s="208"/>
      <c r="Y80" s="208"/>
      <c r="Z80">
        <v>1</v>
      </c>
      <c r="AA80">
        <v>0</v>
      </c>
      <c r="AB80">
        <v>49</v>
      </c>
      <c r="AC80">
        <v>3</v>
      </c>
      <c r="AD80">
        <v>1.881</v>
      </c>
      <c r="AE80">
        <v>46</v>
      </c>
      <c r="AF80">
        <v>1</v>
      </c>
      <c r="AG80">
        <v>85</v>
      </c>
      <c r="AH80">
        <v>46</v>
      </c>
      <c r="AI80">
        <v>9</v>
      </c>
      <c r="AJ80">
        <v>3</v>
      </c>
      <c r="AK80">
        <v>17</v>
      </c>
      <c r="AL80">
        <v>194</v>
      </c>
      <c r="AM80">
        <v>10.3</v>
      </c>
      <c r="AN80" s="117">
        <v>0</v>
      </c>
      <c r="AO80" s="113">
        <v>1</v>
      </c>
      <c r="AP80" s="118">
        <v>1</v>
      </c>
      <c r="AQ80">
        <v>0</v>
      </c>
      <c r="AR80">
        <v>0.39565825268343197</v>
      </c>
      <c r="AS80" s="117">
        <v>0.39565825268343197</v>
      </c>
      <c r="AT80" s="118">
        <v>0.60434174731656798</v>
      </c>
      <c r="AU80" s="117">
        <v>-0.50361543424013544</v>
      </c>
      <c r="AV80" s="118">
        <v>100</v>
      </c>
      <c r="AW80">
        <v>0.65469290255100843</v>
      </c>
      <c r="CA80">
        <v>0.67360234610498382</v>
      </c>
      <c r="CB80">
        <v>1</v>
      </c>
      <c r="CC80">
        <v>0</v>
      </c>
      <c r="CD80">
        <v>41</v>
      </c>
      <c r="CE80">
        <v>35</v>
      </c>
      <c r="CF80">
        <v>0.2407407407407407</v>
      </c>
      <c r="CG80">
        <v>0.63541666666666674</v>
      </c>
      <c r="CH80">
        <v>0</v>
      </c>
    </row>
    <row r="81" spans="1:86" x14ac:dyDescent="0.3">
      <c r="A81" s="129">
        <v>0</v>
      </c>
      <c r="B81" s="131">
        <v>1</v>
      </c>
      <c r="C81" s="171">
        <v>50</v>
      </c>
      <c r="D81" s="130">
        <v>11</v>
      </c>
      <c r="E81" s="203">
        <v>1.5449999999999999</v>
      </c>
      <c r="F81" s="130">
        <v>102</v>
      </c>
      <c r="G81" s="130">
        <v>3</v>
      </c>
      <c r="H81" s="130">
        <v>110</v>
      </c>
      <c r="I81" s="130">
        <v>41</v>
      </c>
      <c r="J81" s="130">
        <v>10</v>
      </c>
      <c r="K81" s="130">
        <v>3</v>
      </c>
      <c r="L81" s="171">
        <v>28</v>
      </c>
      <c r="M81" s="172">
        <v>169</v>
      </c>
      <c r="N81" s="170">
        <v>9.4</v>
      </c>
      <c r="O81" s="130">
        <v>1</v>
      </c>
      <c r="P81" s="208"/>
      <c r="Q81" s="208"/>
      <c r="R81" s="208"/>
      <c r="S81" s="208"/>
      <c r="T81" s="208"/>
      <c r="U81" s="208"/>
      <c r="V81" s="208"/>
      <c r="W81" s="208"/>
      <c r="X81" s="208"/>
      <c r="Y81" s="208"/>
      <c r="Z81">
        <v>1</v>
      </c>
      <c r="AA81">
        <v>0</v>
      </c>
      <c r="AB81">
        <v>51</v>
      </c>
      <c r="AC81">
        <v>3</v>
      </c>
      <c r="AD81">
        <v>1.155</v>
      </c>
      <c r="AE81">
        <v>132</v>
      </c>
      <c r="AF81">
        <v>2</v>
      </c>
      <c r="AG81">
        <v>98</v>
      </c>
      <c r="AH81">
        <v>35</v>
      </c>
      <c r="AI81">
        <v>1</v>
      </c>
      <c r="AJ81">
        <v>3</v>
      </c>
      <c r="AK81">
        <v>26</v>
      </c>
      <c r="AL81">
        <v>181</v>
      </c>
      <c r="AM81">
        <v>10.6</v>
      </c>
      <c r="AN81" s="117">
        <v>0</v>
      </c>
      <c r="AO81" s="113">
        <v>1</v>
      </c>
      <c r="AP81" s="118">
        <v>1</v>
      </c>
      <c r="AQ81">
        <v>0</v>
      </c>
      <c r="AR81">
        <v>0.47900598371801462</v>
      </c>
      <c r="AS81" s="117">
        <v>0.47900598371801462</v>
      </c>
      <c r="AT81" s="118">
        <v>0.52099401628198538</v>
      </c>
      <c r="AU81" s="117">
        <v>-0.65201672235809172</v>
      </c>
      <c r="AV81" s="118">
        <v>100</v>
      </c>
      <c r="AW81">
        <v>0.91940784106578888</v>
      </c>
      <c r="CA81">
        <v>0.68229858279204036</v>
      </c>
      <c r="CB81">
        <v>0</v>
      </c>
      <c r="CC81">
        <v>1</v>
      </c>
      <c r="CD81">
        <v>41</v>
      </c>
      <c r="CE81">
        <v>36</v>
      </c>
      <c r="CF81">
        <v>0.2407407407407407</v>
      </c>
      <c r="CG81">
        <v>0.625</v>
      </c>
      <c r="CH81">
        <v>0</v>
      </c>
    </row>
    <row r="82" spans="1:86" x14ac:dyDescent="0.3">
      <c r="A82" s="129">
        <v>1</v>
      </c>
      <c r="B82" s="131">
        <v>1</v>
      </c>
      <c r="C82" s="171">
        <v>70</v>
      </c>
      <c r="D82" s="130">
        <v>5</v>
      </c>
      <c r="E82" s="203">
        <v>0.29099999999999998</v>
      </c>
      <c r="F82" s="130">
        <v>182</v>
      </c>
      <c r="G82" s="130">
        <v>3</v>
      </c>
      <c r="H82" s="130">
        <v>132</v>
      </c>
      <c r="I82" s="130">
        <v>31</v>
      </c>
      <c r="J82" s="130">
        <v>6</v>
      </c>
      <c r="K82" s="130">
        <v>2</v>
      </c>
      <c r="L82" s="171">
        <v>74</v>
      </c>
      <c r="M82" s="172">
        <v>173</v>
      </c>
      <c r="N82" s="170">
        <v>14</v>
      </c>
      <c r="O82" s="130">
        <v>1</v>
      </c>
      <c r="P82" s="208"/>
      <c r="Q82" s="208"/>
      <c r="R82" s="208"/>
      <c r="S82" s="208"/>
      <c r="T82" s="208"/>
      <c r="U82" s="208"/>
      <c r="V82" s="208"/>
      <c r="W82" s="208"/>
      <c r="X82" s="208"/>
      <c r="Y82" s="208"/>
      <c r="Z82">
        <v>1</v>
      </c>
      <c r="AA82">
        <v>0</v>
      </c>
      <c r="AB82">
        <v>51</v>
      </c>
      <c r="AC82">
        <v>6</v>
      </c>
      <c r="AD82">
        <v>1.0840000000000001</v>
      </c>
      <c r="AE82">
        <v>181</v>
      </c>
      <c r="AF82">
        <v>2</v>
      </c>
      <c r="AG82">
        <v>101</v>
      </c>
      <c r="AH82">
        <v>53</v>
      </c>
      <c r="AI82">
        <v>9</v>
      </c>
      <c r="AJ82">
        <v>4</v>
      </c>
      <c r="AK82">
        <v>33</v>
      </c>
      <c r="AL82">
        <v>170</v>
      </c>
      <c r="AM82">
        <v>11</v>
      </c>
      <c r="AN82" s="117">
        <v>0</v>
      </c>
      <c r="AO82" s="113">
        <v>1</v>
      </c>
      <c r="AP82" s="118">
        <v>1</v>
      </c>
      <c r="AQ82">
        <v>0</v>
      </c>
      <c r="AR82">
        <v>0.23429248727725874</v>
      </c>
      <c r="AS82" s="117">
        <v>0.23429248727725874</v>
      </c>
      <c r="AT82" s="118">
        <v>0.76570751272274129</v>
      </c>
      <c r="AU82" s="117">
        <v>-0.26695501933650095</v>
      </c>
      <c r="AV82" s="118">
        <v>100</v>
      </c>
      <c r="AW82">
        <v>0.30598170108603184</v>
      </c>
      <c r="CA82">
        <v>0.69069412350075576</v>
      </c>
      <c r="CB82">
        <v>0</v>
      </c>
      <c r="CC82">
        <v>1</v>
      </c>
      <c r="CD82">
        <v>41</v>
      </c>
      <c r="CE82">
        <v>37</v>
      </c>
      <c r="CF82">
        <v>0.2407407407407407</v>
      </c>
      <c r="CG82">
        <v>0.61458333333333326</v>
      </c>
      <c r="CH82">
        <v>0</v>
      </c>
    </row>
    <row r="83" spans="1:86" x14ac:dyDescent="0.3">
      <c r="A83" s="129">
        <v>0</v>
      </c>
      <c r="B83" s="131">
        <v>0</v>
      </c>
      <c r="C83" s="171">
        <v>66</v>
      </c>
      <c r="D83" s="130">
        <v>9</v>
      </c>
      <c r="E83" s="203">
        <v>9.1999999999999998E-2</v>
      </c>
      <c r="F83" s="130">
        <v>230</v>
      </c>
      <c r="G83" s="130">
        <v>4</v>
      </c>
      <c r="H83" s="130">
        <v>137</v>
      </c>
      <c r="I83" s="130">
        <v>43</v>
      </c>
      <c r="J83" s="130">
        <v>12</v>
      </c>
      <c r="K83" s="130">
        <v>3</v>
      </c>
      <c r="L83" s="171">
        <v>65</v>
      </c>
      <c r="M83" s="172">
        <v>174</v>
      </c>
      <c r="N83" s="170">
        <v>15.9</v>
      </c>
      <c r="O83" s="130">
        <v>0</v>
      </c>
      <c r="P83" s="208"/>
      <c r="Q83" s="208"/>
      <c r="R83" s="208"/>
      <c r="S83" s="208"/>
      <c r="T83" s="208"/>
      <c r="U83" s="208"/>
      <c r="V83" s="208"/>
      <c r="W83" s="208"/>
      <c r="X83" s="208"/>
      <c r="Y83" s="208"/>
      <c r="Z83">
        <v>1</v>
      </c>
      <c r="AA83">
        <v>0</v>
      </c>
      <c r="AB83">
        <v>51</v>
      </c>
      <c r="AC83">
        <v>7</v>
      </c>
      <c r="AD83">
        <v>0.17199999999999999</v>
      </c>
      <c r="AE83">
        <v>117</v>
      </c>
      <c r="AF83">
        <v>5</v>
      </c>
      <c r="AG83">
        <v>168</v>
      </c>
      <c r="AH83">
        <v>33</v>
      </c>
      <c r="AI83">
        <v>11</v>
      </c>
      <c r="AJ83">
        <v>5</v>
      </c>
      <c r="AK83">
        <v>23</v>
      </c>
      <c r="AL83">
        <v>184</v>
      </c>
      <c r="AM83">
        <v>12.7</v>
      </c>
      <c r="AN83" s="117">
        <v>1</v>
      </c>
      <c r="AO83" s="113">
        <v>0</v>
      </c>
      <c r="AP83" s="118">
        <v>1</v>
      </c>
      <c r="AQ83">
        <v>1</v>
      </c>
      <c r="AR83">
        <v>0.77820232831153846</v>
      </c>
      <c r="AS83" s="117">
        <v>0.77820232831153846</v>
      </c>
      <c r="AT83" s="118">
        <v>0.22179767168846154</v>
      </c>
      <c r="AU83" s="117">
        <v>-0.25076872651693777</v>
      </c>
      <c r="AV83" s="118">
        <v>100</v>
      </c>
      <c r="AW83">
        <v>0.28501286056248998</v>
      </c>
      <c r="CA83">
        <v>0.69491821847459534</v>
      </c>
      <c r="CB83">
        <v>0</v>
      </c>
      <c r="CC83">
        <v>1</v>
      </c>
      <c r="CD83">
        <v>41</v>
      </c>
      <c r="CE83">
        <v>38</v>
      </c>
      <c r="CF83">
        <v>0.2407407407407407</v>
      </c>
      <c r="CG83">
        <v>0.60416666666666674</v>
      </c>
      <c r="CH83">
        <v>0</v>
      </c>
    </row>
    <row r="84" spans="1:86" x14ac:dyDescent="0.3">
      <c r="A84" s="129">
        <v>0</v>
      </c>
      <c r="B84" s="131">
        <v>0</v>
      </c>
      <c r="C84" s="171">
        <v>43</v>
      </c>
      <c r="D84" s="130">
        <v>5</v>
      </c>
      <c r="E84" s="203">
        <v>0.48</v>
      </c>
      <c r="F84" s="130">
        <v>59</v>
      </c>
      <c r="G84" s="130">
        <v>3</v>
      </c>
      <c r="H84" s="130">
        <v>127</v>
      </c>
      <c r="I84" s="130">
        <v>30</v>
      </c>
      <c r="J84" s="130">
        <v>4</v>
      </c>
      <c r="K84" s="130">
        <v>2</v>
      </c>
      <c r="L84" s="171">
        <v>17</v>
      </c>
      <c r="M84" s="172">
        <v>175</v>
      </c>
      <c r="N84" s="170">
        <v>7.5</v>
      </c>
      <c r="O84" s="130">
        <v>0</v>
      </c>
      <c r="P84" s="208"/>
      <c r="Q84" s="208"/>
      <c r="R84" s="208"/>
      <c r="S84" s="208"/>
      <c r="T84" s="208"/>
      <c r="U84" s="208"/>
      <c r="V84" s="208"/>
      <c r="W84" s="208"/>
      <c r="X84" s="208"/>
      <c r="Y84" s="208"/>
      <c r="Z84">
        <v>1</v>
      </c>
      <c r="AA84">
        <v>0</v>
      </c>
      <c r="AB84">
        <v>51</v>
      </c>
      <c r="AC84">
        <v>8</v>
      </c>
      <c r="AD84">
        <v>0.79900000000000004</v>
      </c>
      <c r="AE84">
        <v>96</v>
      </c>
      <c r="AF84">
        <v>6</v>
      </c>
      <c r="AG84">
        <v>145</v>
      </c>
      <c r="AH84">
        <v>34</v>
      </c>
      <c r="AI84">
        <v>12</v>
      </c>
      <c r="AJ84">
        <v>2</v>
      </c>
      <c r="AK84">
        <v>22</v>
      </c>
      <c r="AL84">
        <v>189</v>
      </c>
      <c r="AM84">
        <v>11.8</v>
      </c>
      <c r="AN84" s="117">
        <v>1</v>
      </c>
      <c r="AO84" s="113">
        <v>0</v>
      </c>
      <c r="AP84" s="118">
        <v>1</v>
      </c>
      <c r="AQ84">
        <v>1</v>
      </c>
      <c r="AR84">
        <v>0.9470999759751797</v>
      </c>
      <c r="AS84" s="117">
        <v>0.9470999759751797</v>
      </c>
      <c r="AT84" s="118">
        <v>5.2900024024820302E-2</v>
      </c>
      <c r="AU84" s="117">
        <v>-5.4350620116801494E-2</v>
      </c>
      <c r="AV84" s="118">
        <v>100</v>
      </c>
      <c r="AW84">
        <v>5.5854741174871103E-2</v>
      </c>
      <c r="CA84">
        <v>0.69598715439509184</v>
      </c>
      <c r="CB84">
        <v>0</v>
      </c>
      <c r="CC84">
        <v>1</v>
      </c>
      <c r="CD84">
        <v>41</v>
      </c>
      <c r="CE84">
        <v>39</v>
      </c>
      <c r="CF84">
        <v>0.2407407407407407</v>
      </c>
      <c r="CG84">
        <v>0.59375</v>
      </c>
      <c r="CH84">
        <v>1.0995370370370353E-2</v>
      </c>
    </row>
    <row r="85" spans="1:86" x14ac:dyDescent="0.3">
      <c r="A85" s="129">
        <v>0</v>
      </c>
      <c r="B85" s="131">
        <v>0</v>
      </c>
      <c r="C85" s="171">
        <v>49</v>
      </c>
      <c r="D85" s="130">
        <v>16</v>
      </c>
      <c r="E85" s="203">
        <v>0.98299999999999998</v>
      </c>
      <c r="F85" s="130">
        <v>71</v>
      </c>
      <c r="G85" s="130">
        <v>4</v>
      </c>
      <c r="H85" s="130">
        <v>112</v>
      </c>
      <c r="I85" s="130">
        <v>39</v>
      </c>
      <c r="J85" s="130">
        <v>7</v>
      </c>
      <c r="K85" s="130">
        <v>3</v>
      </c>
      <c r="L85" s="171">
        <v>23</v>
      </c>
      <c r="M85" s="172">
        <v>180</v>
      </c>
      <c r="N85" s="170">
        <v>8.1</v>
      </c>
      <c r="O85" s="130">
        <v>1</v>
      </c>
      <c r="P85" s="208"/>
      <c r="Q85" s="208"/>
      <c r="R85" s="208"/>
      <c r="S85" s="208"/>
      <c r="T85" s="208"/>
      <c r="U85" s="208"/>
      <c r="V85" s="208"/>
      <c r="W85" s="208"/>
      <c r="X85" s="208"/>
      <c r="Y85" s="208"/>
      <c r="Z85">
        <v>1</v>
      </c>
      <c r="AA85">
        <v>0</v>
      </c>
      <c r="AB85">
        <v>53</v>
      </c>
      <c r="AC85">
        <v>2</v>
      </c>
      <c r="AD85">
        <v>2.8719999999999999</v>
      </c>
      <c r="AE85">
        <v>144</v>
      </c>
      <c r="AF85">
        <v>6</v>
      </c>
      <c r="AG85">
        <v>73</v>
      </c>
      <c r="AH85">
        <v>35</v>
      </c>
      <c r="AI85">
        <v>4</v>
      </c>
      <c r="AJ85">
        <v>3</v>
      </c>
      <c r="AK85">
        <v>34</v>
      </c>
      <c r="AL85">
        <v>171</v>
      </c>
      <c r="AM85">
        <v>8.6999999999999993</v>
      </c>
      <c r="AN85" s="117">
        <v>1</v>
      </c>
      <c r="AO85" s="113">
        <v>0</v>
      </c>
      <c r="AP85" s="118">
        <v>1</v>
      </c>
      <c r="AQ85">
        <v>1</v>
      </c>
      <c r="AR85">
        <v>0.95609138658375836</v>
      </c>
      <c r="AS85" s="117">
        <v>0.95609138658375836</v>
      </c>
      <c r="AT85" s="118">
        <v>4.3908613416241637E-2</v>
      </c>
      <c r="AU85" s="117">
        <v>-4.4901777838587911E-2</v>
      </c>
      <c r="AV85" s="118">
        <v>100</v>
      </c>
      <c r="AW85">
        <v>4.5925121837079773E-2</v>
      </c>
      <c r="CA85">
        <v>0.69614091398295741</v>
      </c>
      <c r="CB85">
        <v>1</v>
      </c>
      <c r="CC85">
        <v>0</v>
      </c>
      <c r="CD85">
        <v>42</v>
      </c>
      <c r="CE85">
        <v>39</v>
      </c>
      <c r="CF85">
        <v>0.22222222222222221</v>
      </c>
      <c r="CG85">
        <v>0.59375</v>
      </c>
      <c r="CH85">
        <v>0</v>
      </c>
    </row>
    <row r="86" spans="1:86" x14ac:dyDescent="0.3">
      <c r="A86" s="129">
        <v>1</v>
      </c>
      <c r="B86" s="131">
        <v>0</v>
      </c>
      <c r="C86" s="171">
        <v>49</v>
      </c>
      <c r="D86" s="130">
        <v>3</v>
      </c>
      <c r="E86" s="203">
        <v>1.881</v>
      </c>
      <c r="F86" s="130">
        <v>46</v>
      </c>
      <c r="G86" s="130">
        <v>1</v>
      </c>
      <c r="H86" s="130">
        <v>85</v>
      </c>
      <c r="I86" s="130">
        <v>46</v>
      </c>
      <c r="J86" s="130">
        <v>9</v>
      </c>
      <c r="K86" s="130">
        <v>3</v>
      </c>
      <c r="L86" s="171">
        <v>17</v>
      </c>
      <c r="M86" s="172">
        <v>194</v>
      </c>
      <c r="N86" s="170">
        <v>10.3</v>
      </c>
      <c r="O86" s="130">
        <v>0</v>
      </c>
      <c r="P86" s="208"/>
      <c r="Q86" s="208"/>
      <c r="R86" s="208"/>
      <c r="S86" s="208"/>
      <c r="T86" s="208"/>
      <c r="U86" s="208"/>
      <c r="V86" s="208"/>
      <c r="W86" s="208"/>
      <c r="X86" s="208"/>
      <c r="Y86" s="208"/>
      <c r="Z86">
        <v>1</v>
      </c>
      <c r="AA86">
        <v>0</v>
      </c>
      <c r="AB86">
        <v>53</v>
      </c>
      <c r="AC86">
        <v>4</v>
      </c>
      <c r="AD86">
        <v>1.018</v>
      </c>
      <c r="AE86">
        <v>134</v>
      </c>
      <c r="AF86">
        <v>1</v>
      </c>
      <c r="AG86">
        <v>86</v>
      </c>
      <c r="AH86">
        <v>36</v>
      </c>
      <c r="AI86">
        <v>10</v>
      </c>
      <c r="AJ86">
        <v>4</v>
      </c>
      <c r="AK86">
        <v>31</v>
      </c>
      <c r="AL86">
        <v>182</v>
      </c>
      <c r="AM86">
        <v>10.7</v>
      </c>
      <c r="AN86" s="117">
        <v>0</v>
      </c>
      <c r="AO86" s="113">
        <v>1</v>
      </c>
      <c r="AP86" s="118">
        <v>1</v>
      </c>
      <c r="AQ86">
        <v>0</v>
      </c>
      <c r="AR86">
        <v>0.60620708669917411</v>
      </c>
      <c r="AS86" s="117">
        <v>0.60620708669917411</v>
      </c>
      <c r="AT86" s="118">
        <v>0.39379291330082589</v>
      </c>
      <c r="AU86" s="117">
        <v>-0.93193010862002679</v>
      </c>
      <c r="AV86" s="118">
        <v>0</v>
      </c>
      <c r="AW86">
        <v>1.539405779595838</v>
      </c>
      <c r="CA86">
        <v>0.69677715590373734</v>
      </c>
      <c r="CB86">
        <v>0</v>
      </c>
      <c r="CC86">
        <v>1</v>
      </c>
      <c r="CD86">
        <v>42</v>
      </c>
      <c r="CE86">
        <v>40</v>
      </c>
      <c r="CF86">
        <v>0.22222222222222221</v>
      </c>
      <c r="CG86">
        <v>0.58333333333333326</v>
      </c>
      <c r="CH86">
        <v>0</v>
      </c>
    </row>
    <row r="87" spans="1:86" x14ac:dyDescent="0.3">
      <c r="A87" s="129">
        <v>0</v>
      </c>
      <c r="B87" s="131">
        <v>0</v>
      </c>
      <c r="C87" s="171">
        <v>46</v>
      </c>
      <c r="D87" s="130">
        <v>3</v>
      </c>
      <c r="E87" s="203">
        <v>2.6259999999999999</v>
      </c>
      <c r="F87" s="130">
        <v>43</v>
      </c>
      <c r="G87" s="130">
        <v>2</v>
      </c>
      <c r="H87" s="130">
        <v>74</v>
      </c>
      <c r="I87" s="130">
        <v>50</v>
      </c>
      <c r="J87" s="130">
        <v>4</v>
      </c>
      <c r="K87" s="130">
        <v>4</v>
      </c>
      <c r="L87" s="171">
        <v>21</v>
      </c>
      <c r="M87" s="172">
        <v>180</v>
      </c>
      <c r="N87" s="170">
        <v>7.7</v>
      </c>
      <c r="O87" s="130">
        <v>0</v>
      </c>
      <c r="P87" s="208"/>
      <c r="Q87" s="208"/>
      <c r="R87" s="208"/>
      <c r="S87" s="208"/>
      <c r="T87" s="208"/>
      <c r="U87" s="208"/>
      <c r="V87" s="208"/>
      <c r="W87" s="208"/>
      <c r="X87" s="208"/>
      <c r="Y87" s="208"/>
      <c r="Z87">
        <v>1</v>
      </c>
      <c r="AA87">
        <v>0</v>
      </c>
      <c r="AB87">
        <v>53</v>
      </c>
      <c r="AC87">
        <v>4</v>
      </c>
      <c r="AD87">
        <v>1.3149999999999999</v>
      </c>
      <c r="AE87">
        <v>69</v>
      </c>
      <c r="AF87">
        <v>1</v>
      </c>
      <c r="AG87">
        <v>78</v>
      </c>
      <c r="AH87">
        <v>35</v>
      </c>
      <c r="AI87">
        <v>9</v>
      </c>
      <c r="AJ87">
        <v>2</v>
      </c>
      <c r="AK87">
        <v>25</v>
      </c>
      <c r="AL87">
        <v>189</v>
      </c>
      <c r="AM87">
        <v>10.4</v>
      </c>
      <c r="AN87" s="117">
        <v>1</v>
      </c>
      <c r="AO87" s="113">
        <v>0</v>
      </c>
      <c r="AP87" s="118">
        <v>1</v>
      </c>
      <c r="AQ87">
        <v>1</v>
      </c>
      <c r="AR87">
        <v>0.617636068717761</v>
      </c>
      <c r="AS87" s="117">
        <v>0.617636068717761</v>
      </c>
      <c r="AT87" s="118">
        <v>0.382363931282239</v>
      </c>
      <c r="AU87" s="117">
        <v>-0.48185588055562212</v>
      </c>
      <c r="AV87" s="118">
        <v>100</v>
      </c>
      <c r="AW87">
        <v>0.61907642809145336</v>
      </c>
      <c r="CA87">
        <v>0.70396585578590265</v>
      </c>
      <c r="CB87">
        <v>0</v>
      </c>
      <c r="CC87">
        <v>1</v>
      </c>
      <c r="CD87">
        <v>42</v>
      </c>
      <c r="CE87">
        <v>41</v>
      </c>
      <c r="CF87">
        <v>0.22222222222222221</v>
      </c>
      <c r="CG87">
        <v>0.57291666666666674</v>
      </c>
      <c r="CH87">
        <v>0</v>
      </c>
    </row>
    <row r="88" spans="1:86" x14ac:dyDescent="0.3">
      <c r="A88" s="129">
        <v>0</v>
      </c>
      <c r="B88" s="131">
        <v>0</v>
      </c>
      <c r="C88" s="171">
        <v>53</v>
      </c>
      <c r="D88" s="130">
        <v>21</v>
      </c>
      <c r="E88" s="203">
        <v>0.56799999999999995</v>
      </c>
      <c r="F88" s="130">
        <v>125</v>
      </c>
      <c r="G88" s="130">
        <v>3</v>
      </c>
      <c r="H88" s="130">
        <v>109</v>
      </c>
      <c r="I88" s="130">
        <v>44</v>
      </c>
      <c r="J88" s="130">
        <v>8</v>
      </c>
      <c r="K88" s="130">
        <v>3</v>
      </c>
      <c r="L88" s="171">
        <v>34</v>
      </c>
      <c r="M88" s="172">
        <v>167</v>
      </c>
      <c r="N88" s="170">
        <v>8.5</v>
      </c>
      <c r="O88" s="130">
        <v>0</v>
      </c>
      <c r="P88" s="208"/>
      <c r="Q88" s="208"/>
      <c r="R88" s="208"/>
      <c r="S88" s="208"/>
      <c r="T88" s="208"/>
      <c r="U88" s="208"/>
      <c r="V88" s="208"/>
      <c r="W88" s="208"/>
      <c r="X88" s="208"/>
      <c r="Y88" s="208"/>
      <c r="Z88">
        <v>1</v>
      </c>
      <c r="AA88">
        <v>0</v>
      </c>
      <c r="AB88">
        <v>54</v>
      </c>
      <c r="AC88">
        <v>9</v>
      </c>
      <c r="AD88">
        <v>4.5999999999999999E-2</v>
      </c>
      <c r="AE88">
        <v>151</v>
      </c>
      <c r="AF88">
        <v>0</v>
      </c>
      <c r="AG88">
        <v>72</v>
      </c>
      <c r="AH88">
        <v>30</v>
      </c>
      <c r="AI88">
        <v>13</v>
      </c>
      <c r="AJ88">
        <v>5</v>
      </c>
      <c r="AK88">
        <v>26</v>
      </c>
      <c r="AL88">
        <v>204</v>
      </c>
      <c r="AM88">
        <v>14.5</v>
      </c>
      <c r="AN88" s="117">
        <v>1</v>
      </c>
      <c r="AO88" s="113">
        <v>0</v>
      </c>
      <c r="AP88" s="118">
        <v>1</v>
      </c>
      <c r="AQ88">
        <v>1</v>
      </c>
      <c r="AR88">
        <v>0.71287893286319159</v>
      </c>
      <c r="AS88" s="117">
        <v>0.71287893286319159</v>
      </c>
      <c r="AT88" s="118">
        <v>0.28712106713680841</v>
      </c>
      <c r="AU88" s="117">
        <v>-0.33844367261629787</v>
      </c>
      <c r="AV88" s="118">
        <v>100</v>
      </c>
      <c r="AW88">
        <v>0.40276273277374258</v>
      </c>
      <c r="CA88">
        <v>0.70623248995747889</v>
      </c>
      <c r="CB88">
        <v>0</v>
      </c>
      <c r="CC88">
        <v>1</v>
      </c>
      <c r="CD88">
        <v>42</v>
      </c>
      <c r="CE88">
        <v>42</v>
      </c>
      <c r="CF88">
        <v>0.22222222222222221</v>
      </c>
      <c r="CG88">
        <v>0.5625</v>
      </c>
      <c r="CH88">
        <v>0</v>
      </c>
    </row>
    <row r="89" spans="1:86" x14ac:dyDescent="0.3">
      <c r="A89" s="129">
        <v>1</v>
      </c>
      <c r="B89" s="131">
        <v>1</v>
      </c>
      <c r="C89" s="171">
        <v>62</v>
      </c>
      <c r="D89" s="130">
        <v>8</v>
      </c>
      <c r="E89" s="203">
        <v>0.879</v>
      </c>
      <c r="F89" s="130">
        <v>118</v>
      </c>
      <c r="G89" s="130">
        <v>3</v>
      </c>
      <c r="H89" s="130">
        <v>108</v>
      </c>
      <c r="I89" s="130">
        <v>31</v>
      </c>
      <c r="J89" s="130">
        <v>10</v>
      </c>
      <c r="K89" s="130">
        <v>2</v>
      </c>
      <c r="L89" s="171">
        <v>50</v>
      </c>
      <c r="M89" s="172">
        <v>180</v>
      </c>
      <c r="N89" s="170">
        <v>10.7</v>
      </c>
      <c r="O89" s="130">
        <v>0</v>
      </c>
      <c r="P89" s="208"/>
      <c r="Q89" s="208"/>
      <c r="R89" s="208"/>
      <c r="S89" s="208"/>
      <c r="T89" s="208"/>
      <c r="U89" s="208"/>
      <c r="V89" s="208"/>
      <c r="W89" s="208"/>
      <c r="X89" s="208"/>
      <c r="Y89" s="208"/>
      <c r="Z89">
        <v>1</v>
      </c>
      <c r="AA89">
        <v>0</v>
      </c>
      <c r="AB89">
        <v>55</v>
      </c>
      <c r="AC89">
        <v>3</v>
      </c>
      <c r="AD89">
        <v>0.73899999999999999</v>
      </c>
      <c r="AE89">
        <v>146</v>
      </c>
      <c r="AF89">
        <v>3</v>
      </c>
      <c r="AG89">
        <v>114</v>
      </c>
      <c r="AH89">
        <v>43</v>
      </c>
      <c r="AI89">
        <v>11</v>
      </c>
      <c r="AJ89">
        <v>3</v>
      </c>
      <c r="AK89">
        <v>35</v>
      </c>
      <c r="AL89">
        <v>175</v>
      </c>
      <c r="AM89">
        <v>11.6</v>
      </c>
      <c r="AN89" s="117">
        <v>1</v>
      </c>
      <c r="AO89" s="113">
        <v>0</v>
      </c>
      <c r="AP89" s="118">
        <v>1</v>
      </c>
      <c r="AQ89">
        <v>1</v>
      </c>
      <c r="AR89">
        <v>0.52436587785119781</v>
      </c>
      <c r="AS89" s="117">
        <v>0.52436587785119781</v>
      </c>
      <c r="AT89" s="118">
        <v>0.47563412214880219</v>
      </c>
      <c r="AU89" s="117">
        <v>-0.64556559814330983</v>
      </c>
      <c r="AV89" s="118">
        <v>100</v>
      </c>
      <c r="AW89">
        <v>0.90706535691816215</v>
      </c>
      <c r="CA89">
        <v>0.70667240743091253</v>
      </c>
      <c r="CB89">
        <v>0</v>
      </c>
      <c r="CC89">
        <v>1</v>
      </c>
      <c r="CD89">
        <v>42</v>
      </c>
      <c r="CE89">
        <v>43</v>
      </c>
      <c r="CF89">
        <v>0.22222222222222221</v>
      </c>
      <c r="CG89">
        <v>0.55208333333333326</v>
      </c>
      <c r="CH89">
        <v>0</v>
      </c>
    </row>
    <row r="90" spans="1:86" x14ac:dyDescent="0.3">
      <c r="A90" s="129">
        <v>0</v>
      </c>
      <c r="B90" s="131">
        <v>0</v>
      </c>
      <c r="C90" s="171">
        <v>51</v>
      </c>
      <c r="D90" s="130">
        <v>4</v>
      </c>
      <c r="E90" s="203">
        <v>1.083</v>
      </c>
      <c r="F90" s="130">
        <v>101</v>
      </c>
      <c r="G90" s="130">
        <v>2</v>
      </c>
      <c r="H90" s="130">
        <v>100</v>
      </c>
      <c r="I90" s="130">
        <v>53</v>
      </c>
      <c r="J90" s="130">
        <v>7</v>
      </c>
      <c r="K90" s="130">
        <v>4</v>
      </c>
      <c r="L90" s="171">
        <v>28</v>
      </c>
      <c r="M90" s="172">
        <v>167</v>
      </c>
      <c r="N90" s="170">
        <v>7.4</v>
      </c>
      <c r="O90" s="130">
        <v>0</v>
      </c>
      <c r="P90" s="208"/>
      <c r="Q90" s="208"/>
      <c r="R90" s="208"/>
      <c r="S90" s="208"/>
      <c r="T90" s="208"/>
      <c r="U90" s="208"/>
      <c r="V90" s="208"/>
      <c r="W90" s="208"/>
      <c r="X90" s="208"/>
      <c r="Y90" s="208"/>
      <c r="Z90">
        <v>1</v>
      </c>
      <c r="AA90">
        <v>0</v>
      </c>
      <c r="AB90">
        <v>56</v>
      </c>
      <c r="AC90">
        <v>2</v>
      </c>
      <c r="AD90">
        <v>1.1419999999999999</v>
      </c>
      <c r="AE90">
        <v>199</v>
      </c>
      <c r="AF90">
        <v>2</v>
      </c>
      <c r="AG90">
        <v>98</v>
      </c>
      <c r="AH90">
        <v>35</v>
      </c>
      <c r="AI90">
        <v>8</v>
      </c>
      <c r="AJ90">
        <v>2</v>
      </c>
      <c r="AK90">
        <v>37</v>
      </c>
      <c r="AL90">
        <v>170</v>
      </c>
      <c r="AM90">
        <v>11.8</v>
      </c>
      <c r="AN90" s="117">
        <v>1</v>
      </c>
      <c r="AO90" s="113">
        <v>0</v>
      </c>
      <c r="AP90" s="118">
        <v>1</v>
      </c>
      <c r="AQ90">
        <v>1</v>
      </c>
      <c r="AR90">
        <v>0.70935666819345966</v>
      </c>
      <c r="AS90" s="117">
        <v>0.70935666819345966</v>
      </c>
      <c r="AT90" s="118">
        <v>0.29064333180654034</v>
      </c>
      <c r="AU90" s="117">
        <v>-0.3433968208405267</v>
      </c>
      <c r="AV90" s="118">
        <v>100</v>
      </c>
      <c r="AW90">
        <v>0.4097280604223128</v>
      </c>
      <c r="CA90">
        <v>0.70805151461618066</v>
      </c>
      <c r="CB90">
        <v>0</v>
      </c>
      <c r="CC90">
        <v>1</v>
      </c>
      <c r="CD90">
        <v>42</v>
      </c>
      <c r="CE90">
        <v>44</v>
      </c>
      <c r="CF90">
        <v>0.22222222222222221</v>
      </c>
      <c r="CG90">
        <v>0.54166666666666674</v>
      </c>
      <c r="CH90">
        <v>0</v>
      </c>
    </row>
    <row r="91" spans="1:86" x14ac:dyDescent="0.3">
      <c r="A91" s="129">
        <v>1</v>
      </c>
      <c r="B91" s="131">
        <v>1</v>
      </c>
      <c r="C91" s="171">
        <v>70</v>
      </c>
      <c r="D91" s="130">
        <v>6</v>
      </c>
      <c r="E91" s="203">
        <v>0.82799999999999996</v>
      </c>
      <c r="F91" s="130">
        <v>213</v>
      </c>
      <c r="G91" s="130">
        <v>3</v>
      </c>
      <c r="H91" s="130">
        <v>105</v>
      </c>
      <c r="I91" s="130">
        <v>37</v>
      </c>
      <c r="J91" s="130">
        <v>15</v>
      </c>
      <c r="K91" s="130">
        <v>2</v>
      </c>
      <c r="L91" s="171">
        <v>75</v>
      </c>
      <c r="M91" s="172">
        <v>176</v>
      </c>
      <c r="N91" s="170">
        <v>14.8</v>
      </c>
      <c r="O91" s="130">
        <v>1</v>
      </c>
      <c r="P91" s="208"/>
      <c r="Q91" s="208"/>
      <c r="R91" s="208"/>
      <c r="S91" s="208"/>
      <c r="T91" s="208"/>
      <c r="U91" s="208"/>
      <c r="V91" s="208"/>
      <c r="W91" s="208"/>
      <c r="X91" s="208"/>
      <c r="Y91" s="208"/>
      <c r="Z91">
        <v>1</v>
      </c>
      <c r="AA91">
        <v>0</v>
      </c>
      <c r="AB91">
        <v>56</v>
      </c>
      <c r="AC91">
        <v>4</v>
      </c>
      <c r="AD91">
        <v>2.536</v>
      </c>
      <c r="AE91">
        <v>146</v>
      </c>
      <c r="AF91">
        <v>1</v>
      </c>
      <c r="AG91">
        <v>84</v>
      </c>
      <c r="AH91">
        <v>36</v>
      </c>
      <c r="AI91">
        <v>8</v>
      </c>
      <c r="AJ91">
        <v>2</v>
      </c>
      <c r="AK91">
        <v>40</v>
      </c>
      <c r="AL91">
        <v>179</v>
      </c>
      <c r="AM91">
        <v>12.1</v>
      </c>
      <c r="AN91" s="117">
        <v>1</v>
      </c>
      <c r="AO91" s="113">
        <v>0</v>
      </c>
      <c r="AP91" s="118">
        <v>1</v>
      </c>
      <c r="AQ91">
        <v>1</v>
      </c>
      <c r="AR91">
        <v>0.7855997335704562</v>
      </c>
      <c r="AS91" s="117">
        <v>0.7855997335704562</v>
      </c>
      <c r="AT91" s="118">
        <v>0.2144002664295438</v>
      </c>
      <c r="AU91" s="117">
        <v>-0.24130786108341476</v>
      </c>
      <c r="AV91" s="118">
        <v>100</v>
      </c>
      <c r="AW91">
        <v>0.27291285532279957</v>
      </c>
      <c r="CA91">
        <v>0.70935666819345966</v>
      </c>
      <c r="CB91">
        <v>0</v>
      </c>
      <c r="CC91">
        <v>1</v>
      </c>
      <c r="CD91">
        <v>42</v>
      </c>
      <c r="CE91">
        <v>45</v>
      </c>
      <c r="CF91">
        <v>0.22222222222222221</v>
      </c>
      <c r="CG91">
        <v>0.53125</v>
      </c>
      <c r="CH91">
        <v>0</v>
      </c>
    </row>
    <row r="92" spans="1:86" x14ac:dyDescent="0.3">
      <c r="A92" s="129">
        <v>0</v>
      </c>
      <c r="B92" s="131">
        <v>0</v>
      </c>
      <c r="C92" s="171">
        <v>56</v>
      </c>
      <c r="D92" s="130">
        <v>24</v>
      </c>
      <c r="E92" s="203">
        <v>1.56</v>
      </c>
      <c r="F92" s="130">
        <v>115</v>
      </c>
      <c r="G92" s="130">
        <v>5</v>
      </c>
      <c r="H92" s="130">
        <v>87</v>
      </c>
      <c r="I92" s="130">
        <v>46</v>
      </c>
      <c r="J92" s="130">
        <v>1</v>
      </c>
      <c r="K92" s="130">
        <v>4</v>
      </c>
      <c r="L92" s="171">
        <v>37</v>
      </c>
      <c r="M92" s="172">
        <v>166</v>
      </c>
      <c r="N92" s="170">
        <v>7.3</v>
      </c>
      <c r="O92" s="130">
        <v>1</v>
      </c>
      <c r="P92" s="208"/>
      <c r="Q92" s="208"/>
      <c r="R92" s="208"/>
      <c r="S92" s="208"/>
      <c r="T92" s="208"/>
      <c r="U92" s="208"/>
      <c r="V92" s="208"/>
      <c r="W92" s="208"/>
      <c r="X92" s="208"/>
      <c r="Y92" s="208"/>
      <c r="Z92">
        <v>1</v>
      </c>
      <c r="AA92">
        <v>0</v>
      </c>
      <c r="AB92">
        <v>56</v>
      </c>
      <c r="AC92">
        <v>9</v>
      </c>
      <c r="AD92">
        <v>1.9990000000000001</v>
      </c>
      <c r="AE92">
        <v>75</v>
      </c>
      <c r="AF92">
        <v>0</v>
      </c>
      <c r="AG92">
        <v>72</v>
      </c>
      <c r="AH92">
        <v>49</v>
      </c>
      <c r="AI92">
        <v>7</v>
      </c>
      <c r="AJ92">
        <v>4</v>
      </c>
      <c r="AK92">
        <v>33</v>
      </c>
      <c r="AL92">
        <v>189</v>
      </c>
      <c r="AM92">
        <v>10.9</v>
      </c>
      <c r="AN92" s="117">
        <v>0</v>
      </c>
      <c r="AO92" s="113">
        <v>1</v>
      </c>
      <c r="AP92" s="118">
        <v>1</v>
      </c>
      <c r="AQ92">
        <v>0</v>
      </c>
      <c r="AR92">
        <v>0.25226739331716747</v>
      </c>
      <c r="AS92" s="117">
        <v>0.25226739331716747</v>
      </c>
      <c r="AT92" s="118">
        <v>0.74773260668283248</v>
      </c>
      <c r="AU92" s="117">
        <v>-0.29070984261479116</v>
      </c>
      <c r="AV92" s="118">
        <v>100</v>
      </c>
      <c r="AW92">
        <v>0.33737647798496012</v>
      </c>
      <c r="CA92">
        <v>0.71287893286319159</v>
      </c>
      <c r="CB92">
        <v>0</v>
      </c>
      <c r="CC92">
        <v>1</v>
      </c>
      <c r="CD92">
        <v>42</v>
      </c>
      <c r="CE92">
        <v>46</v>
      </c>
      <c r="CF92">
        <v>0.22222222222222221</v>
      </c>
      <c r="CG92">
        <v>0.52083333333333326</v>
      </c>
      <c r="CH92">
        <v>9.6450617283950456E-3</v>
      </c>
    </row>
    <row r="93" spans="1:86" x14ac:dyDescent="0.3">
      <c r="A93" s="129">
        <v>0</v>
      </c>
      <c r="B93" s="131">
        <v>0</v>
      </c>
      <c r="C93" s="171">
        <v>42</v>
      </c>
      <c r="D93" s="130">
        <v>1</v>
      </c>
      <c r="E93" s="203">
        <v>1.4279999999999999</v>
      </c>
      <c r="F93" s="130">
        <v>121</v>
      </c>
      <c r="G93" s="130">
        <v>4</v>
      </c>
      <c r="H93" s="130">
        <v>84</v>
      </c>
      <c r="I93" s="130">
        <v>45</v>
      </c>
      <c r="J93" s="130">
        <v>5</v>
      </c>
      <c r="K93" s="130">
        <v>4</v>
      </c>
      <c r="L93" s="171">
        <v>14</v>
      </c>
      <c r="M93" s="172">
        <v>165</v>
      </c>
      <c r="N93" s="170">
        <v>7.6</v>
      </c>
      <c r="O93" s="130">
        <v>1</v>
      </c>
      <c r="P93" s="208"/>
      <c r="Q93" s="208"/>
      <c r="R93" s="208"/>
      <c r="S93" s="208"/>
      <c r="T93" s="208"/>
      <c r="U93" s="208"/>
      <c r="V93" s="208"/>
      <c r="W93" s="208"/>
      <c r="X93" s="208"/>
      <c r="Y93" s="208"/>
      <c r="Z93">
        <v>1</v>
      </c>
      <c r="AA93">
        <v>0</v>
      </c>
      <c r="AB93">
        <v>56</v>
      </c>
      <c r="AC93">
        <v>14</v>
      </c>
      <c r="AD93">
        <v>3.9E-2</v>
      </c>
      <c r="AE93">
        <v>128</v>
      </c>
      <c r="AF93">
        <v>1</v>
      </c>
      <c r="AG93">
        <v>97</v>
      </c>
      <c r="AH93">
        <v>43</v>
      </c>
      <c r="AI93">
        <v>6</v>
      </c>
      <c r="AJ93">
        <v>3</v>
      </c>
      <c r="AK93">
        <v>37</v>
      </c>
      <c r="AL93">
        <v>172</v>
      </c>
      <c r="AM93">
        <v>8.4</v>
      </c>
      <c r="AN93" s="117">
        <v>0</v>
      </c>
      <c r="AO93" s="113">
        <v>1</v>
      </c>
      <c r="AP93" s="118">
        <v>1</v>
      </c>
      <c r="AQ93">
        <v>0</v>
      </c>
      <c r="AR93">
        <v>0.28954828945041389</v>
      </c>
      <c r="AS93" s="117">
        <v>0.28954828945041389</v>
      </c>
      <c r="AT93" s="118">
        <v>0.71045171054958611</v>
      </c>
      <c r="AU93" s="117">
        <v>-0.34185429920218835</v>
      </c>
      <c r="AV93" s="118">
        <v>100</v>
      </c>
      <c r="AW93">
        <v>0.40755520065737783</v>
      </c>
      <c r="CA93">
        <v>0.71792563821907218</v>
      </c>
      <c r="CB93">
        <v>1</v>
      </c>
      <c r="CC93">
        <v>0</v>
      </c>
      <c r="CD93">
        <v>43</v>
      </c>
      <c r="CE93">
        <v>46</v>
      </c>
      <c r="CF93">
        <v>0.20370370370370372</v>
      </c>
      <c r="CG93">
        <v>0.52083333333333326</v>
      </c>
      <c r="CH93">
        <v>9.6450617283950456E-3</v>
      </c>
    </row>
    <row r="94" spans="1:86" x14ac:dyDescent="0.3">
      <c r="A94" s="129">
        <v>0</v>
      </c>
      <c r="B94" s="131">
        <v>0</v>
      </c>
      <c r="C94" s="171">
        <v>56</v>
      </c>
      <c r="D94" s="130">
        <v>3</v>
      </c>
      <c r="E94" s="203">
        <v>1.4039999999999999</v>
      </c>
      <c r="F94" s="130">
        <v>69</v>
      </c>
      <c r="G94" s="130">
        <v>1</v>
      </c>
      <c r="H94" s="130">
        <v>87</v>
      </c>
      <c r="I94" s="130">
        <v>34</v>
      </c>
      <c r="J94" s="130">
        <v>8</v>
      </c>
      <c r="K94" s="130">
        <v>2</v>
      </c>
      <c r="L94" s="171">
        <v>38</v>
      </c>
      <c r="M94" s="172">
        <v>181</v>
      </c>
      <c r="N94" s="170">
        <v>9</v>
      </c>
      <c r="O94" s="130">
        <v>1</v>
      </c>
      <c r="P94" s="208"/>
      <c r="Q94" s="208"/>
      <c r="R94" s="208"/>
      <c r="S94" s="208"/>
      <c r="T94" s="208"/>
      <c r="U94" s="208"/>
      <c r="V94" s="208"/>
      <c r="W94" s="208"/>
      <c r="X94" s="208"/>
      <c r="Y94" s="208"/>
      <c r="Z94">
        <v>1</v>
      </c>
      <c r="AA94">
        <v>0</v>
      </c>
      <c r="AB94">
        <v>60</v>
      </c>
      <c r="AC94">
        <v>9</v>
      </c>
      <c r="AD94">
        <v>3.2000000000000001E-2</v>
      </c>
      <c r="AE94">
        <v>102</v>
      </c>
      <c r="AF94">
        <v>5</v>
      </c>
      <c r="AG94">
        <v>135</v>
      </c>
      <c r="AH94">
        <v>35</v>
      </c>
      <c r="AI94">
        <v>8</v>
      </c>
      <c r="AJ94">
        <v>2</v>
      </c>
      <c r="AK94">
        <v>37</v>
      </c>
      <c r="AL94">
        <v>185</v>
      </c>
      <c r="AM94">
        <v>11.6</v>
      </c>
      <c r="AN94" s="117">
        <v>1</v>
      </c>
      <c r="AO94" s="113">
        <v>0</v>
      </c>
      <c r="AP94" s="118">
        <v>1</v>
      </c>
      <c r="AQ94">
        <v>1</v>
      </c>
      <c r="AR94">
        <v>0.82485287464492629</v>
      </c>
      <c r="AS94" s="117">
        <v>0.82485287464492629</v>
      </c>
      <c r="AT94" s="118">
        <v>0.17514712535507371</v>
      </c>
      <c r="AU94" s="117">
        <v>-0.19255024231453818</v>
      </c>
      <c r="AV94" s="118">
        <v>100</v>
      </c>
      <c r="AW94">
        <v>0.21233741281494489</v>
      </c>
      <c r="CA94">
        <v>0.71888577627525396</v>
      </c>
      <c r="CB94">
        <v>1</v>
      </c>
      <c r="CC94">
        <v>0</v>
      </c>
      <c r="CD94">
        <v>44</v>
      </c>
      <c r="CE94">
        <v>46</v>
      </c>
      <c r="CF94">
        <v>0.18518518518518523</v>
      </c>
      <c r="CG94">
        <v>0.52083333333333326</v>
      </c>
      <c r="CH94">
        <v>0</v>
      </c>
    </row>
    <row r="95" spans="1:86" x14ac:dyDescent="0.3">
      <c r="A95" s="129">
        <v>1</v>
      </c>
      <c r="B95" s="131">
        <v>1</v>
      </c>
      <c r="C95" s="171">
        <v>60</v>
      </c>
      <c r="D95" s="130">
        <v>5</v>
      </c>
      <c r="E95" s="203">
        <v>1.0720000000000001</v>
      </c>
      <c r="F95" s="130">
        <v>178</v>
      </c>
      <c r="G95" s="130">
        <v>2</v>
      </c>
      <c r="H95" s="130">
        <v>101</v>
      </c>
      <c r="I95" s="130">
        <v>38</v>
      </c>
      <c r="J95" s="130">
        <v>13</v>
      </c>
      <c r="K95" s="130">
        <v>2</v>
      </c>
      <c r="L95" s="171">
        <v>49</v>
      </c>
      <c r="M95" s="172">
        <v>183</v>
      </c>
      <c r="N95" s="170">
        <v>12.9</v>
      </c>
      <c r="O95" s="130">
        <v>1</v>
      </c>
      <c r="P95" s="208"/>
      <c r="Q95" s="208"/>
      <c r="R95" s="208"/>
      <c r="S95" s="208"/>
      <c r="T95" s="208"/>
      <c r="U95" s="208"/>
      <c r="V95" s="208"/>
      <c r="W95" s="208"/>
      <c r="X95" s="208"/>
      <c r="Y95" s="208"/>
      <c r="Z95">
        <v>1</v>
      </c>
      <c r="AA95">
        <v>0</v>
      </c>
      <c r="AB95">
        <v>60</v>
      </c>
      <c r="AC95">
        <v>17</v>
      </c>
      <c r="AD95">
        <v>1.8</v>
      </c>
      <c r="AE95">
        <v>212</v>
      </c>
      <c r="AF95">
        <v>2</v>
      </c>
      <c r="AG95">
        <v>86</v>
      </c>
      <c r="AH95">
        <v>39</v>
      </c>
      <c r="AI95">
        <v>9</v>
      </c>
      <c r="AJ95">
        <v>3</v>
      </c>
      <c r="AK95">
        <v>40</v>
      </c>
      <c r="AL95">
        <v>171</v>
      </c>
      <c r="AM95">
        <v>12.5</v>
      </c>
      <c r="AN95" s="117">
        <v>1</v>
      </c>
      <c r="AO95" s="113">
        <v>0</v>
      </c>
      <c r="AP95" s="118">
        <v>1</v>
      </c>
      <c r="AQ95">
        <v>1</v>
      </c>
      <c r="AR95">
        <v>0.83182893389229029</v>
      </c>
      <c r="AS95" s="117">
        <v>0.83182893389229029</v>
      </c>
      <c r="AT95" s="118">
        <v>0.16817106610770971</v>
      </c>
      <c r="AU95" s="117">
        <v>-0.18412846760374901</v>
      </c>
      <c r="AV95" s="118">
        <v>100</v>
      </c>
      <c r="AW95">
        <v>0.20217025310817743</v>
      </c>
      <c r="CA95">
        <v>0.71918742852133943</v>
      </c>
      <c r="CB95">
        <v>0</v>
      </c>
      <c r="CC95">
        <v>1</v>
      </c>
      <c r="CD95">
        <v>44</v>
      </c>
      <c r="CE95">
        <v>47</v>
      </c>
      <c r="CF95">
        <v>0.18518518518518523</v>
      </c>
      <c r="CG95">
        <v>0.51041666666666674</v>
      </c>
      <c r="CH95">
        <v>0</v>
      </c>
    </row>
    <row r="96" spans="1:86" x14ac:dyDescent="0.3">
      <c r="A96" s="129">
        <v>0</v>
      </c>
      <c r="B96" s="131">
        <v>0</v>
      </c>
      <c r="C96" s="171">
        <v>48</v>
      </c>
      <c r="D96" s="130">
        <v>12</v>
      </c>
      <c r="E96" s="203">
        <v>0.183</v>
      </c>
      <c r="F96" s="130">
        <v>85</v>
      </c>
      <c r="G96" s="130">
        <v>4</v>
      </c>
      <c r="H96" s="130">
        <v>130</v>
      </c>
      <c r="I96" s="130">
        <v>37</v>
      </c>
      <c r="J96" s="130">
        <v>11</v>
      </c>
      <c r="K96" s="130">
        <v>2</v>
      </c>
      <c r="L96" s="171">
        <v>22</v>
      </c>
      <c r="M96" s="172">
        <v>178</v>
      </c>
      <c r="N96" s="170">
        <v>9</v>
      </c>
      <c r="O96" s="130">
        <v>1</v>
      </c>
      <c r="P96" s="208"/>
      <c r="Q96" s="208"/>
      <c r="R96" s="208"/>
      <c r="S96" s="208"/>
      <c r="T96" s="208"/>
      <c r="U96" s="208"/>
      <c r="V96" s="208"/>
      <c r="W96" s="208"/>
      <c r="X96" s="208"/>
      <c r="Y96" s="208"/>
      <c r="Z96">
        <v>1</v>
      </c>
      <c r="AA96">
        <v>0</v>
      </c>
      <c r="AB96">
        <v>61</v>
      </c>
      <c r="AC96">
        <v>7</v>
      </c>
      <c r="AD96">
        <v>0.66200000000000003</v>
      </c>
      <c r="AE96">
        <v>124</v>
      </c>
      <c r="AF96">
        <v>2</v>
      </c>
      <c r="AG96">
        <v>100</v>
      </c>
      <c r="AH96">
        <v>52</v>
      </c>
      <c r="AI96">
        <v>15</v>
      </c>
      <c r="AJ96">
        <v>3</v>
      </c>
      <c r="AK96">
        <v>69</v>
      </c>
      <c r="AL96">
        <v>191</v>
      </c>
      <c r="AM96">
        <v>13.1</v>
      </c>
      <c r="AN96" s="117">
        <v>1</v>
      </c>
      <c r="AO96" s="113">
        <v>0</v>
      </c>
      <c r="AP96" s="118">
        <v>1</v>
      </c>
      <c r="AQ96">
        <v>1</v>
      </c>
      <c r="AR96">
        <v>0.56939105064280893</v>
      </c>
      <c r="AS96" s="117">
        <v>0.56939105064280893</v>
      </c>
      <c r="AT96" s="118">
        <v>0.43060894935719107</v>
      </c>
      <c r="AU96" s="117">
        <v>-0.56318782143275747</v>
      </c>
      <c r="AV96" s="118">
        <v>100</v>
      </c>
      <c r="AW96">
        <v>0.75626223642092549</v>
      </c>
      <c r="CA96">
        <v>0.71942286947466438</v>
      </c>
      <c r="CB96">
        <v>0</v>
      </c>
      <c r="CC96">
        <v>1</v>
      </c>
      <c r="CD96">
        <v>44</v>
      </c>
      <c r="CE96">
        <v>48</v>
      </c>
      <c r="CF96">
        <v>0.18518518518518523</v>
      </c>
      <c r="CG96">
        <v>0.5</v>
      </c>
      <c r="CH96">
        <v>0</v>
      </c>
    </row>
    <row r="97" spans="1:86" x14ac:dyDescent="0.3">
      <c r="A97" s="129">
        <v>1</v>
      </c>
      <c r="B97" s="131">
        <v>1</v>
      </c>
      <c r="C97" s="171">
        <v>88</v>
      </c>
      <c r="D97" s="130">
        <v>12</v>
      </c>
      <c r="E97" s="203">
        <v>1.6</v>
      </c>
      <c r="F97" s="130">
        <v>282</v>
      </c>
      <c r="G97" s="130">
        <v>0</v>
      </c>
      <c r="H97" s="130">
        <v>72</v>
      </c>
      <c r="I97" s="130">
        <v>39</v>
      </c>
      <c r="J97" s="130">
        <v>18</v>
      </c>
      <c r="K97" s="130">
        <v>1</v>
      </c>
      <c r="L97" s="171">
        <v>29</v>
      </c>
      <c r="M97" s="172">
        <v>185</v>
      </c>
      <c r="N97" s="170">
        <v>18.2</v>
      </c>
      <c r="O97" s="130">
        <v>1</v>
      </c>
      <c r="P97" s="208"/>
      <c r="Q97" s="208"/>
      <c r="R97" s="208"/>
      <c r="S97" s="208"/>
      <c r="T97" s="208"/>
      <c r="U97" s="208"/>
      <c r="V97" s="208"/>
      <c r="W97" s="208"/>
      <c r="X97" s="208"/>
      <c r="Y97" s="208"/>
      <c r="Z97">
        <v>1</v>
      </c>
      <c r="AA97">
        <v>0</v>
      </c>
      <c r="AB97">
        <v>62</v>
      </c>
      <c r="AC97">
        <v>11</v>
      </c>
      <c r="AD97">
        <v>1.1519999999999999</v>
      </c>
      <c r="AE97">
        <v>106</v>
      </c>
      <c r="AF97">
        <v>2</v>
      </c>
      <c r="AG97">
        <v>96</v>
      </c>
      <c r="AH97">
        <v>42</v>
      </c>
      <c r="AI97">
        <v>8</v>
      </c>
      <c r="AJ97">
        <v>3</v>
      </c>
      <c r="AK97">
        <v>49</v>
      </c>
      <c r="AL97">
        <v>178</v>
      </c>
      <c r="AM97">
        <v>9.6999999999999993</v>
      </c>
      <c r="AN97" s="117">
        <v>1</v>
      </c>
      <c r="AO97" s="113">
        <v>0</v>
      </c>
      <c r="AP97" s="118">
        <v>1</v>
      </c>
      <c r="AQ97">
        <v>1</v>
      </c>
      <c r="AR97">
        <v>0.64191356695269131</v>
      </c>
      <c r="AS97" s="117">
        <v>0.64191356695269131</v>
      </c>
      <c r="AT97" s="118">
        <v>0.35808643304730869</v>
      </c>
      <c r="AU97" s="117">
        <v>-0.44330161527054202</v>
      </c>
      <c r="AV97" s="118">
        <v>100</v>
      </c>
      <c r="AW97">
        <v>0.55784213246531911</v>
      </c>
      <c r="CA97">
        <v>0.72521134370289364</v>
      </c>
      <c r="CB97">
        <v>0</v>
      </c>
      <c r="CC97">
        <v>1</v>
      </c>
      <c r="CD97">
        <v>44</v>
      </c>
      <c r="CE97">
        <v>49</v>
      </c>
      <c r="CF97">
        <v>0.18518518518518523</v>
      </c>
      <c r="CG97">
        <v>0.48958333333333337</v>
      </c>
      <c r="CH97">
        <v>0</v>
      </c>
    </row>
    <row r="98" spans="1:86" x14ac:dyDescent="0.3">
      <c r="A98" s="129">
        <v>1</v>
      </c>
      <c r="B98" s="131">
        <v>1</v>
      </c>
      <c r="C98" s="171">
        <v>75</v>
      </c>
      <c r="D98" s="130">
        <v>5</v>
      </c>
      <c r="E98" s="203">
        <v>0.61199999999999999</v>
      </c>
      <c r="F98" s="130">
        <v>156</v>
      </c>
      <c r="G98" s="130">
        <v>5</v>
      </c>
      <c r="H98" s="130">
        <v>129</v>
      </c>
      <c r="I98" s="130">
        <v>42</v>
      </c>
      <c r="J98" s="130">
        <v>15</v>
      </c>
      <c r="K98" s="130">
        <v>4</v>
      </c>
      <c r="L98" s="171">
        <v>55</v>
      </c>
      <c r="M98" s="172">
        <v>193</v>
      </c>
      <c r="N98" s="170">
        <v>14.4</v>
      </c>
      <c r="O98" s="130">
        <v>0</v>
      </c>
      <c r="P98" s="208"/>
      <c r="Q98" s="208"/>
      <c r="R98" s="208"/>
      <c r="S98" s="208"/>
      <c r="T98" s="208"/>
      <c r="U98" s="208"/>
      <c r="V98" s="208"/>
      <c r="W98" s="208"/>
      <c r="X98" s="208"/>
      <c r="Y98" s="208"/>
      <c r="Z98">
        <v>1</v>
      </c>
      <c r="AA98">
        <v>0</v>
      </c>
      <c r="AB98">
        <v>65</v>
      </c>
      <c r="AC98">
        <v>3</v>
      </c>
      <c r="AD98">
        <v>0.59</v>
      </c>
      <c r="AE98">
        <v>121</v>
      </c>
      <c r="AF98">
        <v>3</v>
      </c>
      <c r="AG98">
        <v>108</v>
      </c>
      <c r="AH98">
        <v>32</v>
      </c>
      <c r="AI98">
        <v>10</v>
      </c>
      <c r="AJ98">
        <v>2</v>
      </c>
      <c r="AK98">
        <v>54</v>
      </c>
      <c r="AL98">
        <v>181</v>
      </c>
      <c r="AM98">
        <v>10.5</v>
      </c>
      <c r="AN98" s="117">
        <v>1</v>
      </c>
      <c r="AO98" s="113">
        <v>0</v>
      </c>
      <c r="AP98" s="118">
        <v>1</v>
      </c>
      <c r="AQ98">
        <v>1</v>
      </c>
      <c r="AR98">
        <v>0.89025463137689698</v>
      </c>
      <c r="AS98" s="117">
        <v>0.89025463137689698</v>
      </c>
      <c r="AT98" s="118">
        <v>0.10974536862310302</v>
      </c>
      <c r="AU98" s="117">
        <v>-0.11624775450484524</v>
      </c>
      <c r="AV98" s="118">
        <v>100</v>
      </c>
      <c r="AW98">
        <v>0.12327413388837669</v>
      </c>
      <c r="CA98">
        <v>0.7278184230281517</v>
      </c>
      <c r="CB98">
        <v>0</v>
      </c>
      <c r="CC98">
        <v>1</v>
      </c>
      <c r="CD98">
        <v>44</v>
      </c>
      <c r="CE98">
        <v>50</v>
      </c>
      <c r="CF98">
        <v>0.18518518518518523</v>
      </c>
      <c r="CG98">
        <v>0.47916666666666663</v>
      </c>
      <c r="CH98">
        <v>8.8734567901234962E-3</v>
      </c>
    </row>
    <row r="99" spans="1:86" x14ac:dyDescent="0.3">
      <c r="A99" s="129">
        <v>0</v>
      </c>
      <c r="B99" s="131">
        <v>0</v>
      </c>
      <c r="C99" s="171">
        <v>56</v>
      </c>
      <c r="D99" s="130">
        <v>3</v>
      </c>
      <c r="E99" s="203">
        <v>0.496</v>
      </c>
      <c r="F99" s="130">
        <v>86</v>
      </c>
      <c r="G99" s="130">
        <v>3</v>
      </c>
      <c r="H99" s="130">
        <v>100</v>
      </c>
      <c r="I99" s="130">
        <v>54</v>
      </c>
      <c r="J99" s="130">
        <v>8</v>
      </c>
      <c r="K99" s="130">
        <v>4</v>
      </c>
      <c r="L99" s="171">
        <v>37</v>
      </c>
      <c r="M99" s="172">
        <v>179</v>
      </c>
      <c r="N99" s="170">
        <v>8.8000000000000007</v>
      </c>
      <c r="O99" s="130">
        <v>0</v>
      </c>
      <c r="P99" s="208"/>
      <c r="Q99" s="208"/>
      <c r="R99" s="208"/>
      <c r="S99" s="208"/>
      <c r="T99" s="208"/>
      <c r="U99" s="208"/>
      <c r="V99" s="208"/>
      <c r="W99" s="208"/>
      <c r="X99" s="208"/>
      <c r="Y99" s="208"/>
      <c r="Z99">
        <v>1</v>
      </c>
      <c r="AA99">
        <v>0</v>
      </c>
      <c r="AB99">
        <v>65</v>
      </c>
      <c r="AC99">
        <v>6</v>
      </c>
      <c r="AD99">
        <v>0.89900000000000002</v>
      </c>
      <c r="AE99">
        <v>165</v>
      </c>
      <c r="AF99">
        <v>1</v>
      </c>
      <c r="AG99">
        <v>140</v>
      </c>
      <c r="AH99">
        <v>60</v>
      </c>
      <c r="AI99">
        <v>9</v>
      </c>
      <c r="AJ99">
        <v>5</v>
      </c>
      <c r="AK99">
        <v>62</v>
      </c>
      <c r="AL99">
        <v>174</v>
      </c>
      <c r="AM99">
        <v>12.7</v>
      </c>
      <c r="AN99" s="117">
        <v>0</v>
      </c>
      <c r="AO99" s="113">
        <v>1</v>
      </c>
      <c r="AP99" s="118">
        <v>1</v>
      </c>
      <c r="AQ99">
        <v>0</v>
      </c>
      <c r="AR99">
        <v>0.11561091660936765</v>
      </c>
      <c r="AS99" s="117">
        <v>0.11561091660936765</v>
      </c>
      <c r="AT99" s="118">
        <v>0.88438908339063238</v>
      </c>
      <c r="AU99" s="117">
        <v>-0.12285817359534386</v>
      </c>
      <c r="AV99" s="118">
        <v>100</v>
      </c>
      <c r="AW99">
        <v>0.13072404304916391</v>
      </c>
      <c r="CA99">
        <v>0.729322651591645</v>
      </c>
      <c r="CB99">
        <v>1</v>
      </c>
      <c r="CC99">
        <v>0</v>
      </c>
      <c r="CD99">
        <v>45</v>
      </c>
      <c r="CE99">
        <v>50</v>
      </c>
      <c r="CF99">
        <v>0.16666666666666663</v>
      </c>
      <c r="CG99">
        <v>0.47916666666666663</v>
      </c>
      <c r="CH99">
        <v>0</v>
      </c>
    </row>
    <row r="100" spans="1:86" x14ac:dyDescent="0.3">
      <c r="A100" s="129">
        <v>1</v>
      </c>
      <c r="B100" s="131">
        <v>0</v>
      </c>
      <c r="C100" s="171">
        <v>60</v>
      </c>
      <c r="D100" s="130">
        <v>17</v>
      </c>
      <c r="E100" s="203">
        <v>1.8</v>
      </c>
      <c r="F100" s="130">
        <v>212</v>
      </c>
      <c r="G100" s="130">
        <v>2</v>
      </c>
      <c r="H100" s="130">
        <v>86</v>
      </c>
      <c r="I100" s="130">
        <v>39</v>
      </c>
      <c r="J100" s="130">
        <v>9</v>
      </c>
      <c r="K100" s="130">
        <v>3</v>
      </c>
      <c r="L100" s="171">
        <v>40</v>
      </c>
      <c r="M100" s="172">
        <v>171</v>
      </c>
      <c r="N100" s="170">
        <v>12.5</v>
      </c>
      <c r="O100" s="130">
        <v>1</v>
      </c>
      <c r="P100" s="208"/>
      <c r="Q100" s="208"/>
      <c r="R100" s="208"/>
      <c r="S100" s="208"/>
      <c r="T100" s="208"/>
      <c r="U100" s="208"/>
      <c r="V100" s="208"/>
      <c r="W100" s="208"/>
      <c r="X100" s="208"/>
      <c r="Y100" s="208"/>
      <c r="Z100">
        <v>1</v>
      </c>
      <c r="AA100">
        <v>0</v>
      </c>
      <c r="AB100">
        <v>66</v>
      </c>
      <c r="AC100">
        <v>7</v>
      </c>
      <c r="AD100">
        <v>1.3720000000000001</v>
      </c>
      <c r="AE100">
        <v>287</v>
      </c>
      <c r="AF100">
        <v>1</v>
      </c>
      <c r="AG100">
        <v>85</v>
      </c>
      <c r="AH100">
        <v>29</v>
      </c>
      <c r="AI100">
        <v>10</v>
      </c>
      <c r="AJ100">
        <v>2</v>
      </c>
      <c r="AK100">
        <v>66</v>
      </c>
      <c r="AL100">
        <v>180</v>
      </c>
      <c r="AM100">
        <v>18.2</v>
      </c>
      <c r="AN100" s="117">
        <v>1</v>
      </c>
      <c r="AO100" s="113">
        <v>0</v>
      </c>
      <c r="AP100" s="118">
        <v>1</v>
      </c>
      <c r="AQ100">
        <v>1</v>
      </c>
      <c r="AR100">
        <v>0.89775869604825143</v>
      </c>
      <c r="AS100" s="117">
        <v>0.89775869604825143</v>
      </c>
      <c r="AT100" s="118">
        <v>0.10224130395174857</v>
      </c>
      <c r="AU100" s="117">
        <v>-0.10785395943079351</v>
      </c>
      <c r="AV100" s="118">
        <v>100</v>
      </c>
      <c r="AW100">
        <v>0.11388506109915027</v>
      </c>
      <c r="CA100">
        <v>0.75057050253148117</v>
      </c>
      <c r="CB100">
        <v>0</v>
      </c>
      <c r="CC100">
        <v>1</v>
      </c>
      <c r="CD100">
        <v>45</v>
      </c>
      <c r="CE100">
        <v>51</v>
      </c>
      <c r="CF100">
        <v>0.16666666666666663</v>
      </c>
      <c r="CG100">
        <v>0.46875</v>
      </c>
      <c r="CH100">
        <v>0</v>
      </c>
    </row>
    <row r="101" spans="1:86" x14ac:dyDescent="0.3">
      <c r="A101" s="129">
        <v>1</v>
      </c>
      <c r="B101" s="131">
        <v>1</v>
      </c>
      <c r="C101" s="171">
        <v>58</v>
      </c>
      <c r="D101" s="130">
        <v>6</v>
      </c>
      <c r="E101" s="203">
        <v>0.40300000000000002</v>
      </c>
      <c r="F101" s="130">
        <v>157</v>
      </c>
      <c r="G101" s="130">
        <v>2</v>
      </c>
      <c r="H101" s="130">
        <v>98</v>
      </c>
      <c r="I101" s="130">
        <v>35</v>
      </c>
      <c r="J101" s="130">
        <v>16</v>
      </c>
      <c r="K101" s="130">
        <v>1</v>
      </c>
      <c r="L101" s="171">
        <v>45</v>
      </c>
      <c r="M101" s="172">
        <v>180</v>
      </c>
      <c r="N101" s="170">
        <v>13.3</v>
      </c>
      <c r="O101" s="130">
        <v>0</v>
      </c>
      <c r="P101" s="208"/>
      <c r="Q101" s="208"/>
      <c r="R101" s="208"/>
      <c r="S101" s="208"/>
      <c r="T101" s="208"/>
      <c r="U101" s="208"/>
      <c r="V101" s="208"/>
      <c r="W101" s="208"/>
      <c r="X101" s="208"/>
      <c r="Y101" s="208"/>
      <c r="Z101">
        <v>1</v>
      </c>
      <c r="AA101">
        <v>0</v>
      </c>
      <c r="AB101">
        <v>66</v>
      </c>
      <c r="AC101">
        <v>7</v>
      </c>
      <c r="AD101">
        <v>2.2850000000000001</v>
      </c>
      <c r="AE101">
        <v>200</v>
      </c>
      <c r="AF101">
        <v>3</v>
      </c>
      <c r="AG101">
        <v>124</v>
      </c>
      <c r="AH101">
        <v>32</v>
      </c>
      <c r="AI101">
        <v>9</v>
      </c>
      <c r="AJ101">
        <v>2</v>
      </c>
      <c r="AK101">
        <v>62</v>
      </c>
      <c r="AL101">
        <v>177</v>
      </c>
      <c r="AM101">
        <v>13.9</v>
      </c>
      <c r="AN101" s="117">
        <v>1</v>
      </c>
      <c r="AO101" s="113">
        <v>0</v>
      </c>
      <c r="AP101" s="118">
        <v>1</v>
      </c>
      <c r="AQ101">
        <v>1</v>
      </c>
      <c r="AR101">
        <v>0.96722080974036428</v>
      </c>
      <c r="AS101" s="117">
        <v>0.96722080974036428</v>
      </c>
      <c r="AT101" s="118">
        <v>3.2779190259635715E-2</v>
      </c>
      <c r="AU101" s="117">
        <v>-3.3328464465981283E-2</v>
      </c>
      <c r="AV101" s="118">
        <v>100</v>
      </c>
      <c r="AW101">
        <v>3.3890079627665159E-2</v>
      </c>
      <c r="CA101">
        <v>0.75361763637457146</v>
      </c>
      <c r="CB101">
        <v>0</v>
      </c>
      <c r="CC101">
        <v>1</v>
      </c>
      <c r="CD101">
        <v>45</v>
      </c>
      <c r="CE101">
        <v>52</v>
      </c>
      <c r="CF101">
        <v>0.16666666666666663</v>
      </c>
      <c r="CG101">
        <v>0.45833333333333337</v>
      </c>
      <c r="CH101">
        <v>8.4876543209876417E-3</v>
      </c>
    </row>
    <row r="102" spans="1:86" x14ac:dyDescent="0.3">
      <c r="A102" s="129">
        <v>0</v>
      </c>
      <c r="B102" s="131">
        <v>0</v>
      </c>
      <c r="C102" s="171">
        <v>67</v>
      </c>
      <c r="D102" s="130">
        <v>10</v>
      </c>
      <c r="E102" s="203">
        <v>0.85599999999999998</v>
      </c>
      <c r="F102" s="130">
        <v>91</v>
      </c>
      <c r="G102" s="130">
        <v>3</v>
      </c>
      <c r="H102" s="130">
        <v>112</v>
      </c>
      <c r="I102" s="130">
        <v>33</v>
      </c>
      <c r="J102" s="130">
        <v>1</v>
      </c>
      <c r="K102" s="130">
        <v>3</v>
      </c>
      <c r="L102" s="171">
        <v>43</v>
      </c>
      <c r="M102" s="172">
        <v>188</v>
      </c>
      <c r="N102" s="170">
        <v>12.5</v>
      </c>
      <c r="O102" s="130">
        <v>1</v>
      </c>
      <c r="P102" s="208"/>
      <c r="Q102" s="208"/>
      <c r="R102" s="208"/>
      <c r="S102" s="208"/>
      <c r="T102" s="208"/>
      <c r="U102" s="208"/>
      <c r="V102" s="208"/>
      <c r="W102" s="208"/>
      <c r="X102" s="208"/>
      <c r="Y102" s="208"/>
      <c r="Z102">
        <v>1</v>
      </c>
      <c r="AA102">
        <v>0</v>
      </c>
      <c r="AB102">
        <v>66</v>
      </c>
      <c r="AC102">
        <v>17</v>
      </c>
      <c r="AD102">
        <v>2.62</v>
      </c>
      <c r="AE102">
        <v>103</v>
      </c>
      <c r="AF102">
        <v>2</v>
      </c>
      <c r="AG102">
        <v>102</v>
      </c>
      <c r="AH102">
        <v>39</v>
      </c>
      <c r="AI102">
        <v>8</v>
      </c>
      <c r="AJ102">
        <v>3</v>
      </c>
      <c r="AK102">
        <v>48</v>
      </c>
      <c r="AL102">
        <v>172</v>
      </c>
      <c r="AM102">
        <v>13.6</v>
      </c>
      <c r="AN102" s="117">
        <v>0</v>
      </c>
      <c r="AO102" s="113">
        <v>1</v>
      </c>
      <c r="AP102" s="118">
        <v>1</v>
      </c>
      <c r="AQ102">
        <v>0</v>
      </c>
      <c r="AR102">
        <v>0.60006821721188841</v>
      </c>
      <c r="AS102" s="117">
        <v>0.60006821721188841</v>
      </c>
      <c r="AT102" s="118">
        <v>0.39993178278811159</v>
      </c>
      <c r="AU102" s="117">
        <v>-0.91646128944799221</v>
      </c>
      <c r="AV102" s="118">
        <v>0</v>
      </c>
      <c r="AW102">
        <v>1.5004264302990178</v>
      </c>
      <c r="CA102">
        <v>0.75370325832430474</v>
      </c>
      <c r="CB102">
        <v>1</v>
      </c>
      <c r="CC102">
        <v>0</v>
      </c>
      <c r="CD102">
        <v>46</v>
      </c>
      <c r="CE102">
        <v>52</v>
      </c>
      <c r="CF102">
        <v>0.14814814814814814</v>
      </c>
      <c r="CG102">
        <v>0.45833333333333337</v>
      </c>
      <c r="CH102">
        <v>8.4876543209876417E-3</v>
      </c>
    </row>
    <row r="103" spans="1:86" x14ac:dyDescent="0.3">
      <c r="A103" s="129">
        <v>1</v>
      </c>
      <c r="B103" s="131">
        <v>1</v>
      </c>
      <c r="C103" s="171">
        <v>73</v>
      </c>
      <c r="D103" s="130">
        <v>15</v>
      </c>
      <c r="E103" s="203">
        <v>1.8360000000000001</v>
      </c>
      <c r="F103" s="130">
        <v>169</v>
      </c>
      <c r="G103" s="130">
        <v>0</v>
      </c>
      <c r="H103" s="130">
        <v>85</v>
      </c>
      <c r="I103" s="130">
        <v>36</v>
      </c>
      <c r="J103" s="130">
        <v>7</v>
      </c>
      <c r="K103" s="130">
        <v>2</v>
      </c>
      <c r="L103" s="171">
        <v>83</v>
      </c>
      <c r="M103" s="172">
        <v>187</v>
      </c>
      <c r="N103" s="170">
        <v>13.2</v>
      </c>
      <c r="O103" s="130">
        <v>0</v>
      </c>
      <c r="P103" s="208"/>
      <c r="Q103" s="208"/>
      <c r="R103" s="208"/>
      <c r="S103" s="208"/>
      <c r="T103" s="208"/>
      <c r="U103" s="208"/>
      <c r="V103" s="208"/>
      <c r="W103" s="208"/>
      <c r="X103" s="208"/>
      <c r="Y103" s="208"/>
      <c r="Z103">
        <v>1</v>
      </c>
      <c r="AA103">
        <v>0</v>
      </c>
      <c r="AB103">
        <v>70</v>
      </c>
      <c r="AC103">
        <v>13</v>
      </c>
      <c r="AD103">
        <v>1.4159999999999999</v>
      </c>
      <c r="AE103">
        <v>209</v>
      </c>
      <c r="AF103">
        <v>2</v>
      </c>
      <c r="AG103">
        <v>85</v>
      </c>
      <c r="AH103">
        <v>45</v>
      </c>
      <c r="AI103">
        <v>6</v>
      </c>
      <c r="AJ103">
        <v>3</v>
      </c>
      <c r="AK103">
        <v>57</v>
      </c>
      <c r="AL103">
        <v>175</v>
      </c>
      <c r="AM103">
        <v>12.8</v>
      </c>
      <c r="AN103" s="117">
        <v>1</v>
      </c>
      <c r="AO103" s="113">
        <v>0</v>
      </c>
      <c r="AP103" s="118">
        <v>1</v>
      </c>
      <c r="AQ103">
        <v>1</v>
      </c>
      <c r="AR103">
        <v>0.70667240743091253</v>
      </c>
      <c r="AS103" s="117">
        <v>0.70667240743091253</v>
      </c>
      <c r="AT103" s="118">
        <v>0.29332759256908747</v>
      </c>
      <c r="AU103" s="117">
        <v>-0.34718807629419646</v>
      </c>
      <c r="AV103" s="118">
        <v>100</v>
      </c>
      <c r="AW103">
        <v>0.41508284388161071</v>
      </c>
      <c r="CA103">
        <v>0.75414526595561782</v>
      </c>
      <c r="CB103">
        <v>1</v>
      </c>
      <c r="CC103">
        <v>0</v>
      </c>
      <c r="CD103">
        <v>47</v>
      </c>
      <c r="CE103">
        <v>52</v>
      </c>
      <c r="CF103">
        <v>0.12962962962962965</v>
      </c>
      <c r="CG103">
        <v>0.45833333333333337</v>
      </c>
      <c r="CH103">
        <v>0</v>
      </c>
    </row>
    <row r="104" spans="1:86" x14ac:dyDescent="0.3">
      <c r="A104" s="129">
        <v>0</v>
      </c>
      <c r="B104" s="131">
        <v>0</v>
      </c>
      <c r="C104" s="171">
        <v>70</v>
      </c>
      <c r="D104" s="130">
        <v>20</v>
      </c>
      <c r="E104" s="203">
        <v>0.40799999999999997</v>
      </c>
      <c r="F104" s="130">
        <v>175</v>
      </c>
      <c r="G104" s="130">
        <v>2</v>
      </c>
      <c r="H104" s="130">
        <v>96</v>
      </c>
      <c r="I104" s="130">
        <v>42</v>
      </c>
      <c r="J104" s="130">
        <v>7</v>
      </c>
      <c r="K104" s="130">
        <v>6</v>
      </c>
      <c r="L104" s="171">
        <v>49</v>
      </c>
      <c r="M104" s="172">
        <v>168</v>
      </c>
      <c r="N104" s="170">
        <v>11.1</v>
      </c>
      <c r="O104" s="130">
        <v>0</v>
      </c>
      <c r="P104" s="208"/>
      <c r="Q104" s="208"/>
      <c r="R104" s="208"/>
      <c r="S104" s="208"/>
      <c r="T104" s="208"/>
      <c r="U104" s="208"/>
      <c r="V104" s="208"/>
      <c r="W104" s="208"/>
      <c r="X104" s="208"/>
      <c r="Y104" s="208"/>
      <c r="Z104">
        <v>1</v>
      </c>
      <c r="AA104">
        <v>0</v>
      </c>
      <c r="AB104">
        <v>70</v>
      </c>
      <c r="AC104">
        <v>14</v>
      </c>
      <c r="AD104">
        <v>4.8000000000000001E-2</v>
      </c>
      <c r="AE104">
        <v>197</v>
      </c>
      <c r="AF104">
        <v>4</v>
      </c>
      <c r="AG104">
        <v>72</v>
      </c>
      <c r="AH104">
        <v>35</v>
      </c>
      <c r="AI104">
        <v>11</v>
      </c>
      <c r="AJ104">
        <v>3</v>
      </c>
      <c r="AK104">
        <v>56</v>
      </c>
      <c r="AL104">
        <v>172</v>
      </c>
      <c r="AM104">
        <v>11.2</v>
      </c>
      <c r="AN104" s="117">
        <v>1</v>
      </c>
      <c r="AO104" s="113">
        <v>0</v>
      </c>
      <c r="AP104" s="118">
        <v>1</v>
      </c>
      <c r="AQ104">
        <v>1</v>
      </c>
      <c r="AR104">
        <v>0.90019615004379971</v>
      </c>
      <c r="AS104" s="117">
        <v>0.90019615004379971</v>
      </c>
      <c r="AT104" s="118">
        <v>9.9803849956200286E-2</v>
      </c>
      <c r="AU104" s="117">
        <v>-0.10514259491116634</v>
      </c>
      <c r="AV104" s="118">
        <v>100</v>
      </c>
      <c r="AW104">
        <v>0.11086900332926804</v>
      </c>
      <c r="CA104">
        <v>0.75537710707841532</v>
      </c>
      <c r="CB104">
        <v>0</v>
      </c>
      <c r="CC104">
        <v>1</v>
      </c>
      <c r="CD104">
        <v>47</v>
      </c>
      <c r="CE104">
        <v>53</v>
      </c>
      <c r="CF104">
        <v>0.12962962962962965</v>
      </c>
      <c r="CG104">
        <v>0.44791666666666663</v>
      </c>
      <c r="CH104">
        <v>0</v>
      </c>
    </row>
    <row r="105" spans="1:86" x14ac:dyDescent="0.3">
      <c r="A105" s="129">
        <v>0</v>
      </c>
      <c r="B105" s="131">
        <v>1</v>
      </c>
      <c r="C105" s="171">
        <v>49</v>
      </c>
      <c r="D105" s="130">
        <v>4</v>
      </c>
      <c r="E105" s="203">
        <v>0.124</v>
      </c>
      <c r="F105" s="130">
        <v>77</v>
      </c>
      <c r="G105" s="130">
        <v>3</v>
      </c>
      <c r="H105" s="130">
        <v>150</v>
      </c>
      <c r="I105" s="130">
        <v>29</v>
      </c>
      <c r="J105" s="130">
        <v>10</v>
      </c>
      <c r="K105" s="130">
        <v>1</v>
      </c>
      <c r="L105" s="171">
        <v>24</v>
      </c>
      <c r="M105" s="172">
        <v>175</v>
      </c>
      <c r="N105" s="170">
        <v>8.3000000000000007</v>
      </c>
      <c r="O105" s="130">
        <v>0</v>
      </c>
      <c r="P105" s="208"/>
      <c r="Q105" s="208"/>
      <c r="R105" s="208"/>
      <c r="S105" s="208"/>
      <c r="T105" s="208"/>
      <c r="U105" s="208"/>
      <c r="V105" s="208"/>
      <c r="W105" s="208"/>
      <c r="X105" s="208"/>
      <c r="Y105" s="208"/>
      <c r="Z105">
        <v>1</v>
      </c>
      <c r="AA105">
        <v>0</v>
      </c>
      <c r="AB105">
        <v>72</v>
      </c>
      <c r="AC105">
        <v>4</v>
      </c>
      <c r="AD105">
        <v>1.496</v>
      </c>
      <c r="AE105">
        <v>139</v>
      </c>
      <c r="AF105">
        <v>2</v>
      </c>
      <c r="AG105">
        <v>84</v>
      </c>
      <c r="AH105">
        <v>36</v>
      </c>
      <c r="AI105">
        <v>6</v>
      </c>
      <c r="AJ105">
        <v>3</v>
      </c>
      <c r="AK105">
        <v>77</v>
      </c>
      <c r="AL105">
        <v>184</v>
      </c>
      <c r="AM105">
        <v>11.3</v>
      </c>
      <c r="AN105" s="117">
        <v>1</v>
      </c>
      <c r="AO105" s="113">
        <v>0</v>
      </c>
      <c r="AP105" s="118">
        <v>1</v>
      </c>
      <c r="AQ105">
        <v>1</v>
      </c>
      <c r="AR105">
        <v>0.87568296453064232</v>
      </c>
      <c r="AS105" s="117">
        <v>0.87568296453064232</v>
      </c>
      <c r="AT105" s="118">
        <v>0.12431703546935768</v>
      </c>
      <c r="AU105" s="117">
        <v>-0.13275116618818231</v>
      </c>
      <c r="AV105" s="118">
        <v>100</v>
      </c>
      <c r="AW105">
        <v>0.14196580326989738</v>
      </c>
      <c r="CA105">
        <v>0.76050915930730079</v>
      </c>
      <c r="CB105">
        <v>0</v>
      </c>
      <c r="CC105">
        <v>1</v>
      </c>
      <c r="CD105">
        <v>47</v>
      </c>
      <c r="CE105">
        <v>54</v>
      </c>
      <c r="CF105">
        <v>0.12962962962962965</v>
      </c>
      <c r="CG105">
        <v>0.4375</v>
      </c>
      <c r="CH105">
        <v>0</v>
      </c>
    </row>
    <row r="106" spans="1:86" x14ac:dyDescent="0.3">
      <c r="A106" s="129">
        <v>0</v>
      </c>
      <c r="B106" s="131">
        <v>0</v>
      </c>
      <c r="C106" s="171">
        <v>55</v>
      </c>
      <c r="D106" s="130">
        <v>11</v>
      </c>
      <c r="E106" s="203">
        <v>8.5000000000000006E-2</v>
      </c>
      <c r="F106" s="130">
        <v>125</v>
      </c>
      <c r="G106" s="130">
        <v>7</v>
      </c>
      <c r="H106" s="130">
        <v>107</v>
      </c>
      <c r="I106" s="130">
        <v>38</v>
      </c>
      <c r="J106" s="130">
        <v>4</v>
      </c>
      <c r="K106" s="130">
        <v>5</v>
      </c>
      <c r="L106" s="171">
        <v>35</v>
      </c>
      <c r="M106" s="172">
        <v>169</v>
      </c>
      <c r="N106" s="170">
        <v>9.3000000000000007</v>
      </c>
      <c r="O106" s="130">
        <v>1</v>
      </c>
      <c r="P106" s="208"/>
      <c r="Q106" s="208"/>
      <c r="R106" s="208"/>
      <c r="S106" s="208"/>
      <c r="T106" s="208"/>
      <c r="U106" s="208"/>
      <c r="V106" s="208"/>
      <c r="W106" s="208"/>
      <c r="X106" s="208"/>
      <c r="Y106" s="208"/>
      <c r="Z106">
        <v>1</v>
      </c>
      <c r="AA106">
        <v>0</v>
      </c>
      <c r="AB106">
        <v>74</v>
      </c>
      <c r="AC106">
        <v>6</v>
      </c>
      <c r="AD106">
        <v>1.927</v>
      </c>
      <c r="AE106">
        <v>249</v>
      </c>
      <c r="AF106">
        <v>2</v>
      </c>
      <c r="AG106">
        <v>78</v>
      </c>
      <c r="AH106">
        <v>29</v>
      </c>
      <c r="AI106">
        <v>7</v>
      </c>
      <c r="AJ106">
        <v>2</v>
      </c>
      <c r="AK106">
        <v>58</v>
      </c>
      <c r="AL106">
        <v>171</v>
      </c>
      <c r="AM106">
        <v>14.8</v>
      </c>
      <c r="AN106" s="117">
        <v>1</v>
      </c>
      <c r="AO106" s="113">
        <v>0</v>
      </c>
      <c r="AP106" s="118">
        <v>1</v>
      </c>
      <c r="AQ106">
        <v>1</v>
      </c>
      <c r="AR106">
        <v>0.92981236239341669</v>
      </c>
      <c r="AS106" s="117">
        <v>0.92981236239341669</v>
      </c>
      <c r="AT106" s="118">
        <v>7.0187637606583309E-2</v>
      </c>
      <c r="AU106" s="117">
        <v>-7.2772474058591233E-2</v>
      </c>
      <c r="AV106" s="118">
        <v>100</v>
      </c>
      <c r="AW106">
        <v>7.548580815371643E-2</v>
      </c>
      <c r="CA106">
        <v>0.76104502045120059</v>
      </c>
      <c r="CB106">
        <v>0</v>
      </c>
      <c r="CC106">
        <v>1</v>
      </c>
      <c r="CD106">
        <v>47</v>
      </c>
      <c r="CE106">
        <v>55</v>
      </c>
      <c r="CF106">
        <v>0.12962962962962965</v>
      </c>
      <c r="CG106">
        <v>0.42708333333333337</v>
      </c>
      <c r="CH106">
        <v>0</v>
      </c>
    </row>
    <row r="107" spans="1:86" x14ac:dyDescent="0.3">
      <c r="A107" s="129">
        <v>0</v>
      </c>
      <c r="B107" s="131">
        <v>0</v>
      </c>
      <c r="C107" s="171">
        <v>49</v>
      </c>
      <c r="D107" s="130">
        <v>13</v>
      </c>
      <c r="E107" s="203">
        <v>0.85199999999999998</v>
      </c>
      <c r="F107" s="130">
        <v>102</v>
      </c>
      <c r="G107" s="130">
        <v>3</v>
      </c>
      <c r="H107" s="130">
        <v>108</v>
      </c>
      <c r="I107" s="130">
        <v>37</v>
      </c>
      <c r="J107" s="130">
        <v>9</v>
      </c>
      <c r="K107" s="130">
        <v>4</v>
      </c>
      <c r="L107" s="171">
        <v>25</v>
      </c>
      <c r="M107" s="172">
        <v>168</v>
      </c>
      <c r="N107" s="170">
        <v>8.1999999999999993</v>
      </c>
      <c r="O107" s="130">
        <v>1</v>
      </c>
      <c r="P107" s="208"/>
      <c r="Q107" s="208"/>
      <c r="R107" s="208"/>
      <c r="S107" s="208"/>
      <c r="T107" s="208"/>
      <c r="U107" s="208"/>
      <c r="V107" s="208"/>
      <c r="W107" s="208"/>
      <c r="X107" s="208"/>
      <c r="Y107" s="208"/>
      <c r="Z107">
        <v>1</v>
      </c>
      <c r="AA107">
        <v>0</v>
      </c>
      <c r="AB107">
        <v>74</v>
      </c>
      <c r="AC107">
        <v>18</v>
      </c>
      <c r="AD107">
        <v>4.3999999999999997E-2</v>
      </c>
      <c r="AE107">
        <v>175</v>
      </c>
      <c r="AF107">
        <v>3</v>
      </c>
      <c r="AG107">
        <v>78</v>
      </c>
      <c r="AH107">
        <v>39</v>
      </c>
      <c r="AI107">
        <v>7</v>
      </c>
      <c r="AJ107">
        <v>3</v>
      </c>
      <c r="AK107">
        <v>84</v>
      </c>
      <c r="AL107">
        <v>187</v>
      </c>
      <c r="AM107">
        <v>14</v>
      </c>
      <c r="AN107" s="117">
        <v>1</v>
      </c>
      <c r="AO107" s="113">
        <v>0</v>
      </c>
      <c r="AP107" s="118">
        <v>1</v>
      </c>
      <c r="AQ107">
        <v>1</v>
      </c>
      <c r="AR107">
        <v>0.80310228087386948</v>
      </c>
      <c r="AS107" s="117">
        <v>0.80310228087386948</v>
      </c>
      <c r="AT107" s="118">
        <v>0.19689771912613052</v>
      </c>
      <c r="AU107" s="117">
        <v>-0.21927319970475384</v>
      </c>
      <c r="AV107" s="118">
        <v>100</v>
      </c>
      <c r="AW107">
        <v>0.24517141068492884</v>
      </c>
      <c r="CA107">
        <v>0.77016631849522699</v>
      </c>
      <c r="CB107">
        <v>0</v>
      </c>
      <c r="CC107">
        <v>1</v>
      </c>
      <c r="CD107">
        <v>47</v>
      </c>
      <c r="CE107">
        <v>56</v>
      </c>
      <c r="CF107">
        <v>0.12962962962962965</v>
      </c>
      <c r="CG107">
        <v>0.41666666666666663</v>
      </c>
      <c r="CH107">
        <v>7.7160493827160368E-3</v>
      </c>
    </row>
    <row r="108" spans="1:86" x14ac:dyDescent="0.3">
      <c r="A108" s="129">
        <v>1</v>
      </c>
      <c r="B108" s="131">
        <v>0</v>
      </c>
      <c r="C108" s="171">
        <v>74</v>
      </c>
      <c r="D108" s="130">
        <v>6</v>
      </c>
      <c r="E108" s="203">
        <v>1.927</v>
      </c>
      <c r="F108" s="130">
        <v>249</v>
      </c>
      <c r="G108" s="130">
        <v>2</v>
      </c>
      <c r="H108" s="130">
        <v>78</v>
      </c>
      <c r="I108" s="130">
        <v>29</v>
      </c>
      <c r="J108" s="130">
        <v>7</v>
      </c>
      <c r="K108" s="130">
        <v>2</v>
      </c>
      <c r="L108" s="171">
        <v>58</v>
      </c>
      <c r="M108" s="172">
        <v>171</v>
      </c>
      <c r="N108" s="170">
        <v>14.8</v>
      </c>
      <c r="O108" s="130">
        <v>1</v>
      </c>
      <c r="P108" s="208"/>
      <c r="Q108" s="208"/>
      <c r="R108" s="208"/>
      <c r="S108" s="208"/>
      <c r="T108" s="208"/>
      <c r="U108" s="208"/>
      <c r="V108" s="208"/>
      <c r="W108" s="208"/>
      <c r="X108" s="208"/>
      <c r="Y108" s="208"/>
      <c r="Z108">
        <v>1</v>
      </c>
      <c r="AA108">
        <v>0</v>
      </c>
      <c r="AB108">
        <v>76</v>
      </c>
      <c r="AC108">
        <v>19</v>
      </c>
      <c r="AD108">
        <v>4.2999999999999997E-2</v>
      </c>
      <c r="AE108">
        <v>214</v>
      </c>
      <c r="AF108">
        <v>2</v>
      </c>
      <c r="AG108">
        <v>98</v>
      </c>
      <c r="AH108">
        <v>42</v>
      </c>
      <c r="AI108">
        <v>3</v>
      </c>
      <c r="AJ108">
        <v>3</v>
      </c>
      <c r="AK108">
        <v>59</v>
      </c>
      <c r="AL108">
        <v>166</v>
      </c>
      <c r="AM108">
        <v>12.4</v>
      </c>
      <c r="AN108" s="117">
        <v>1</v>
      </c>
      <c r="AO108" s="113">
        <v>0</v>
      </c>
      <c r="AP108" s="118">
        <v>1</v>
      </c>
      <c r="AQ108">
        <v>1</v>
      </c>
      <c r="AR108">
        <v>0.42633277595993208</v>
      </c>
      <c r="AS108" s="117">
        <v>0.42633277595993208</v>
      </c>
      <c r="AT108" s="118">
        <v>0.57366722404006798</v>
      </c>
      <c r="AU108" s="117">
        <v>-0.85253507343754698</v>
      </c>
      <c r="AV108" s="118">
        <v>0</v>
      </c>
      <c r="AW108">
        <v>1.3455855528545684</v>
      </c>
      <c r="CA108">
        <v>0.77106828806338545</v>
      </c>
      <c r="CB108">
        <v>1</v>
      </c>
      <c r="CC108">
        <v>0</v>
      </c>
      <c r="CD108">
        <v>48</v>
      </c>
      <c r="CE108">
        <v>56</v>
      </c>
      <c r="CF108">
        <v>0.11111111111111116</v>
      </c>
      <c r="CG108">
        <v>0.41666666666666663</v>
      </c>
      <c r="CH108">
        <v>0</v>
      </c>
    </row>
    <row r="109" spans="1:86" x14ac:dyDescent="0.3">
      <c r="A109" s="129">
        <v>1</v>
      </c>
      <c r="B109" s="131">
        <v>0</v>
      </c>
      <c r="C109" s="171">
        <v>53</v>
      </c>
      <c r="D109" s="130">
        <v>4</v>
      </c>
      <c r="E109" s="203">
        <v>1.018</v>
      </c>
      <c r="F109" s="130">
        <v>134</v>
      </c>
      <c r="G109" s="130">
        <v>1</v>
      </c>
      <c r="H109" s="130">
        <v>86</v>
      </c>
      <c r="I109" s="130">
        <v>36</v>
      </c>
      <c r="J109" s="130">
        <v>10</v>
      </c>
      <c r="K109" s="130">
        <v>4</v>
      </c>
      <c r="L109" s="171">
        <v>31</v>
      </c>
      <c r="M109" s="172">
        <v>182</v>
      </c>
      <c r="N109" s="170">
        <v>10.7</v>
      </c>
      <c r="O109" s="130">
        <v>0</v>
      </c>
      <c r="P109" s="208"/>
      <c r="Q109" s="208"/>
      <c r="R109" s="208"/>
      <c r="S109" s="208"/>
      <c r="T109" s="208"/>
      <c r="U109" s="208"/>
      <c r="V109" s="208"/>
      <c r="W109" s="208"/>
      <c r="X109" s="208"/>
      <c r="Y109" s="208"/>
      <c r="Z109">
        <v>1</v>
      </c>
      <c r="AA109">
        <v>0</v>
      </c>
      <c r="AB109">
        <v>98</v>
      </c>
      <c r="AC109">
        <v>3</v>
      </c>
      <c r="AD109">
        <v>0.97399999999999998</v>
      </c>
      <c r="AE109">
        <v>201</v>
      </c>
      <c r="AF109">
        <v>1</v>
      </c>
      <c r="AG109">
        <v>91</v>
      </c>
      <c r="AH109">
        <v>37</v>
      </c>
      <c r="AI109">
        <v>6</v>
      </c>
      <c r="AJ109">
        <v>3</v>
      </c>
      <c r="AK109">
        <v>106</v>
      </c>
      <c r="AL109">
        <v>194</v>
      </c>
      <c r="AM109">
        <v>16.100000000000001</v>
      </c>
      <c r="AN109" s="117">
        <v>1</v>
      </c>
      <c r="AO109" s="113">
        <v>0</v>
      </c>
      <c r="AP109" s="118">
        <v>1</v>
      </c>
      <c r="AQ109">
        <v>1</v>
      </c>
      <c r="AR109">
        <v>0.91519223537380423</v>
      </c>
      <c r="AS109" s="117">
        <v>0.91519223537380423</v>
      </c>
      <c r="AT109" s="118">
        <v>8.480776462619577E-2</v>
      </c>
      <c r="AU109" s="117">
        <v>-8.8621142468419373E-2</v>
      </c>
      <c r="AV109" s="118">
        <v>100</v>
      </c>
      <c r="AW109">
        <v>9.2666612923739011E-2</v>
      </c>
      <c r="CA109">
        <v>0.77399825677466794</v>
      </c>
      <c r="CB109">
        <v>0</v>
      </c>
      <c r="CC109">
        <v>1</v>
      </c>
      <c r="CD109">
        <v>48</v>
      </c>
      <c r="CE109">
        <v>57</v>
      </c>
      <c r="CF109">
        <v>0.11111111111111116</v>
      </c>
      <c r="CG109">
        <v>0.40625</v>
      </c>
      <c r="CH109">
        <v>0</v>
      </c>
    </row>
    <row r="110" spans="1:86" x14ac:dyDescent="0.3">
      <c r="A110" s="129">
        <v>0</v>
      </c>
      <c r="B110" s="131">
        <v>0</v>
      </c>
      <c r="C110" s="171">
        <v>58</v>
      </c>
      <c r="D110" s="130">
        <v>13</v>
      </c>
      <c r="E110" s="203">
        <v>0.86399999999999999</v>
      </c>
      <c r="F110" s="130">
        <v>129</v>
      </c>
      <c r="G110" s="130">
        <v>4</v>
      </c>
      <c r="H110" s="130">
        <v>133</v>
      </c>
      <c r="I110" s="130">
        <v>61</v>
      </c>
      <c r="J110" s="130">
        <v>8</v>
      </c>
      <c r="K110" s="130">
        <v>5</v>
      </c>
      <c r="L110" s="171">
        <v>39</v>
      </c>
      <c r="M110" s="172">
        <v>168</v>
      </c>
      <c r="N110" s="170">
        <v>8.8000000000000007</v>
      </c>
      <c r="O110" s="130">
        <v>1</v>
      </c>
      <c r="P110" s="208"/>
      <c r="Q110" s="208"/>
      <c r="R110" s="208"/>
      <c r="S110" s="208"/>
      <c r="T110" s="208"/>
      <c r="U110" s="208"/>
      <c r="V110" s="208"/>
      <c r="W110" s="208"/>
      <c r="X110" s="208"/>
      <c r="Y110" s="208"/>
      <c r="Z110">
        <v>1</v>
      </c>
      <c r="AA110">
        <v>0</v>
      </c>
      <c r="AB110">
        <v>117</v>
      </c>
      <c r="AC110">
        <v>2</v>
      </c>
      <c r="AD110">
        <v>0.104</v>
      </c>
      <c r="AE110">
        <v>253</v>
      </c>
      <c r="AF110">
        <v>2</v>
      </c>
      <c r="AG110">
        <v>145</v>
      </c>
      <c r="AH110">
        <v>52</v>
      </c>
      <c r="AI110">
        <v>15</v>
      </c>
      <c r="AJ110">
        <v>3</v>
      </c>
      <c r="AK110">
        <v>59</v>
      </c>
      <c r="AL110">
        <v>169</v>
      </c>
      <c r="AM110">
        <v>15.3</v>
      </c>
      <c r="AN110" s="117">
        <v>1</v>
      </c>
      <c r="AO110" s="113">
        <v>0</v>
      </c>
      <c r="AP110" s="118">
        <v>1</v>
      </c>
      <c r="AQ110">
        <v>1</v>
      </c>
      <c r="AR110">
        <v>0.78901651651438398</v>
      </c>
      <c r="AS110" s="117">
        <v>0.78901651651438398</v>
      </c>
      <c r="AT110" s="118">
        <v>0.21098348348561602</v>
      </c>
      <c r="AU110" s="117">
        <v>-0.23696802487705831</v>
      </c>
      <c r="AV110" s="118">
        <v>100</v>
      </c>
      <c r="AW110">
        <v>0.26740059183763581</v>
      </c>
      <c r="CA110">
        <v>0.77820232831153846</v>
      </c>
      <c r="CB110">
        <v>0</v>
      </c>
      <c r="CC110">
        <v>1</v>
      </c>
      <c r="CD110">
        <v>48</v>
      </c>
      <c r="CE110">
        <v>58</v>
      </c>
      <c r="CF110">
        <v>0.11111111111111116</v>
      </c>
      <c r="CG110">
        <v>0.39583333333333337</v>
      </c>
      <c r="CH110">
        <v>0</v>
      </c>
    </row>
    <row r="111" spans="1:86" x14ac:dyDescent="0.3">
      <c r="A111" s="129">
        <v>0</v>
      </c>
      <c r="B111" s="131">
        <v>0</v>
      </c>
      <c r="C111" s="171">
        <v>54</v>
      </c>
      <c r="D111" s="130">
        <v>2</v>
      </c>
      <c r="E111" s="203">
        <v>0.626</v>
      </c>
      <c r="F111" s="130">
        <v>51</v>
      </c>
      <c r="G111" s="130">
        <v>2</v>
      </c>
      <c r="H111" s="130">
        <v>107</v>
      </c>
      <c r="I111" s="130">
        <v>38</v>
      </c>
      <c r="J111" s="130">
        <v>8</v>
      </c>
      <c r="K111" s="130">
        <v>3</v>
      </c>
      <c r="L111" s="171">
        <v>26</v>
      </c>
      <c r="M111" s="172">
        <v>193</v>
      </c>
      <c r="N111" s="170">
        <v>9.6999999999999993</v>
      </c>
      <c r="O111" s="130">
        <v>1</v>
      </c>
      <c r="P111" s="208"/>
      <c r="Q111" s="208"/>
      <c r="R111" s="208"/>
      <c r="S111" s="208"/>
      <c r="T111" s="208"/>
      <c r="U111" s="208"/>
      <c r="V111" s="208"/>
      <c r="W111" s="208"/>
      <c r="X111" s="208"/>
      <c r="Y111" s="208"/>
      <c r="Z111">
        <v>1</v>
      </c>
      <c r="AA111">
        <v>1</v>
      </c>
      <c r="AB111">
        <v>39</v>
      </c>
      <c r="AC111">
        <v>7</v>
      </c>
      <c r="AD111">
        <v>7.1999999999999995E-2</v>
      </c>
      <c r="AE111">
        <v>116</v>
      </c>
      <c r="AF111">
        <v>7</v>
      </c>
      <c r="AG111">
        <v>155</v>
      </c>
      <c r="AH111">
        <v>44</v>
      </c>
      <c r="AI111">
        <v>16</v>
      </c>
      <c r="AJ111">
        <v>2</v>
      </c>
      <c r="AK111">
        <v>8</v>
      </c>
      <c r="AL111">
        <v>170</v>
      </c>
      <c r="AM111">
        <v>8.9</v>
      </c>
      <c r="AN111" s="117">
        <v>1</v>
      </c>
      <c r="AO111" s="113">
        <v>0</v>
      </c>
      <c r="AP111" s="118">
        <v>1</v>
      </c>
      <c r="AQ111">
        <v>1</v>
      </c>
      <c r="AR111">
        <v>0.45544737702335203</v>
      </c>
      <c r="AS111" s="117">
        <v>0.45544737702335203</v>
      </c>
      <c r="AT111" s="118">
        <v>0.54455262297664797</v>
      </c>
      <c r="AU111" s="117">
        <v>-0.78647509689594219</v>
      </c>
      <c r="AV111" s="118">
        <v>0</v>
      </c>
      <c r="AW111">
        <v>1.195643339820414</v>
      </c>
      <c r="CA111">
        <v>0.78324675530327248</v>
      </c>
      <c r="CB111">
        <v>0</v>
      </c>
      <c r="CC111">
        <v>1</v>
      </c>
      <c r="CD111">
        <v>48</v>
      </c>
      <c r="CE111">
        <v>59</v>
      </c>
      <c r="CF111">
        <v>0.11111111111111116</v>
      </c>
      <c r="CG111">
        <v>0.38541666666666663</v>
      </c>
      <c r="CH111">
        <v>7.1373456790123765E-3</v>
      </c>
    </row>
    <row r="112" spans="1:86" x14ac:dyDescent="0.3">
      <c r="A112" s="129">
        <v>0</v>
      </c>
      <c r="B112" s="131">
        <v>1</v>
      </c>
      <c r="C112" s="171">
        <v>55</v>
      </c>
      <c r="D112" s="130">
        <v>4</v>
      </c>
      <c r="E112" s="203">
        <v>1.3839999999999999</v>
      </c>
      <c r="F112" s="130">
        <v>33</v>
      </c>
      <c r="G112" s="130">
        <v>2</v>
      </c>
      <c r="H112" s="130">
        <v>100</v>
      </c>
      <c r="I112" s="130">
        <v>27</v>
      </c>
      <c r="J112" s="130">
        <v>10</v>
      </c>
      <c r="K112" s="130">
        <v>1</v>
      </c>
      <c r="L112" s="171">
        <v>94</v>
      </c>
      <c r="M112" s="172">
        <v>192</v>
      </c>
      <c r="N112" s="170">
        <v>9.6999999999999993</v>
      </c>
      <c r="O112" s="130">
        <v>1</v>
      </c>
      <c r="P112" s="208"/>
      <c r="Q112" s="208"/>
      <c r="R112" s="208"/>
      <c r="S112" s="208"/>
      <c r="T112" s="208"/>
      <c r="U112" s="208"/>
      <c r="V112" s="208"/>
      <c r="W112" s="208"/>
      <c r="X112" s="208"/>
      <c r="Y112" s="208"/>
      <c r="Z112">
        <v>1</v>
      </c>
      <c r="AA112">
        <v>1</v>
      </c>
      <c r="AB112">
        <v>47</v>
      </c>
      <c r="AC112">
        <v>10</v>
      </c>
      <c r="AD112">
        <v>1.512</v>
      </c>
      <c r="AE112">
        <v>73</v>
      </c>
      <c r="AF112">
        <v>0</v>
      </c>
      <c r="AG112">
        <v>82</v>
      </c>
      <c r="AH112">
        <v>31</v>
      </c>
      <c r="AI112">
        <v>7</v>
      </c>
      <c r="AJ112">
        <v>2</v>
      </c>
      <c r="AK112">
        <v>22</v>
      </c>
      <c r="AL112">
        <v>180</v>
      </c>
      <c r="AM112">
        <v>8.4</v>
      </c>
      <c r="AN112" s="117">
        <v>0</v>
      </c>
      <c r="AO112" s="113">
        <v>1</v>
      </c>
      <c r="AP112" s="118">
        <v>1</v>
      </c>
      <c r="AQ112">
        <v>0</v>
      </c>
      <c r="AR112">
        <v>0.23353446675675918</v>
      </c>
      <c r="AS112" s="117">
        <v>0.23353446675675918</v>
      </c>
      <c r="AT112" s="118">
        <v>0.76646553324324085</v>
      </c>
      <c r="AU112" s="117">
        <v>-0.26596554809584633</v>
      </c>
      <c r="AV112" s="118">
        <v>100</v>
      </c>
      <c r="AW112">
        <v>0.30469010885404824</v>
      </c>
      <c r="CA112">
        <v>0.78439708832249155</v>
      </c>
      <c r="CB112">
        <v>1</v>
      </c>
      <c r="CC112">
        <v>0</v>
      </c>
      <c r="CD112">
        <v>49</v>
      </c>
      <c r="CE112">
        <v>59</v>
      </c>
      <c r="CF112">
        <v>9.259259259259256E-2</v>
      </c>
      <c r="CG112">
        <v>0.38541666666666663</v>
      </c>
      <c r="CH112">
        <v>0</v>
      </c>
    </row>
    <row r="113" spans="1:86" x14ac:dyDescent="0.3">
      <c r="A113" s="129">
        <v>1</v>
      </c>
      <c r="B113" s="131">
        <v>0</v>
      </c>
      <c r="C113" s="171">
        <v>65</v>
      </c>
      <c r="D113" s="130">
        <v>3</v>
      </c>
      <c r="E113" s="203">
        <v>0.59</v>
      </c>
      <c r="F113" s="130">
        <v>121</v>
      </c>
      <c r="G113" s="130">
        <v>3</v>
      </c>
      <c r="H113" s="130">
        <v>108</v>
      </c>
      <c r="I113" s="130">
        <v>32</v>
      </c>
      <c r="J113" s="130">
        <v>10</v>
      </c>
      <c r="K113" s="130">
        <v>2</v>
      </c>
      <c r="L113" s="171">
        <v>54</v>
      </c>
      <c r="M113" s="172">
        <v>181</v>
      </c>
      <c r="N113" s="170">
        <v>10.5</v>
      </c>
      <c r="O113" s="130">
        <v>1</v>
      </c>
      <c r="P113" s="208"/>
      <c r="Q113" s="208"/>
      <c r="R113" s="208"/>
      <c r="S113" s="208"/>
      <c r="T113" s="208"/>
      <c r="U113" s="208"/>
      <c r="V113" s="208"/>
      <c r="W113" s="208"/>
      <c r="X113" s="208"/>
      <c r="Y113" s="208"/>
      <c r="Z113">
        <v>1</v>
      </c>
      <c r="AA113">
        <v>1</v>
      </c>
      <c r="AB113">
        <v>48</v>
      </c>
      <c r="AC113">
        <v>10</v>
      </c>
      <c r="AD113">
        <v>1.6439999999999999</v>
      </c>
      <c r="AE113">
        <v>60</v>
      </c>
      <c r="AF113">
        <v>3</v>
      </c>
      <c r="AG113">
        <v>118</v>
      </c>
      <c r="AH113">
        <v>34</v>
      </c>
      <c r="AI113">
        <v>19</v>
      </c>
      <c r="AJ113">
        <v>1</v>
      </c>
      <c r="AK113">
        <v>22</v>
      </c>
      <c r="AL113">
        <v>180</v>
      </c>
      <c r="AM113">
        <v>8.6</v>
      </c>
      <c r="AN113" s="117">
        <v>0</v>
      </c>
      <c r="AO113" s="113">
        <v>1</v>
      </c>
      <c r="AP113" s="118">
        <v>1</v>
      </c>
      <c r="AQ113">
        <v>0</v>
      </c>
      <c r="AR113">
        <v>0.80321143157835984</v>
      </c>
      <c r="AS113" s="117">
        <v>0.80321143157835984</v>
      </c>
      <c r="AT113" s="118">
        <v>0.19678856842164016</v>
      </c>
      <c r="AU113" s="117">
        <v>-1.6256253833395298</v>
      </c>
      <c r="AV113" s="118">
        <v>0</v>
      </c>
      <c r="AW113">
        <v>4.081595989139954</v>
      </c>
      <c r="CA113">
        <v>0.7855997335704562</v>
      </c>
      <c r="CB113">
        <v>0</v>
      </c>
      <c r="CC113">
        <v>1</v>
      </c>
      <c r="CD113">
        <v>49</v>
      </c>
      <c r="CE113">
        <v>60</v>
      </c>
      <c r="CF113">
        <v>9.259259259259256E-2</v>
      </c>
      <c r="CG113">
        <v>0.375</v>
      </c>
      <c r="CH113">
        <v>0</v>
      </c>
    </row>
    <row r="114" spans="1:86" x14ac:dyDescent="0.3">
      <c r="A114" s="129">
        <v>1</v>
      </c>
      <c r="B114" s="131">
        <v>1</v>
      </c>
      <c r="C114" s="171">
        <v>39</v>
      </c>
      <c r="D114" s="130">
        <v>7</v>
      </c>
      <c r="E114" s="203">
        <v>7.1999999999999995E-2</v>
      </c>
      <c r="F114" s="130">
        <v>116</v>
      </c>
      <c r="G114" s="130">
        <v>7</v>
      </c>
      <c r="H114" s="130">
        <v>155</v>
      </c>
      <c r="I114" s="130">
        <v>44</v>
      </c>
      <c r="J114" s="130">
        <v>16</v>
      </c>
      <c r="K114" s="130">
        <v>2</v>
      </c>
      <c r="L114" s="171">
        <v>8</v>
      </c>
      <c r="M114" s="172">
        <v>170</v>
      </c>
      <c r="N114" s="170">
        <v>8.9</v>
      </c>
      <c r="O114" s="130">
        <v>1</v>
      </c>
      <c r="P114" s="208"/>
      <c r="Q114" s="208"/>
      <c r="R114" s="208"/>
      <c r="S114" s="208"/>
      <c r="T114" s="208"/>
      <c r="U114" s="208"/>
      <c r="V114" s="208"/>
      <c r="W114" s="208"/>
      <c r="X114" s="208"/>
      <c r="Y114" s="208"/>
      <c r="Z114">
        <v>1</v>
      </c>
      <c r="AA114">
        <v>1</v>
      </c>
      <c r="AB114">
        <v>51</v>
      </c>
      <c r="AC114">
        <v>15</v>
      </c>
      <c r="AD114">
        <v>0.18</v>
      </c>
      <c r="AE114">
        <v>84</v>
      </c>
      <c r="AF114">
        <v>4</v>
      </c>
      <c r="AG114">
        <v>122</v>
      </c>
      <c r="AH114">
        <v>40</v>
      </c>
      <c r="AI114">
        <v>8</v>
      </c>
      <c r="AJ114">
        <v>3</v>
      </c>
      <c r="AK114">
        <v>26</v>
      </c>
      <c r="AL114">
        <v>180</v>
      </c>
      <c r="AM114">
        <v>8.6999999999999993</v>
      </c>
      <c r="AN114" s="117">
        <v>1</v>
      </c>
      <c r="AO114" s="113">
        <v>0</v>
      </c>
      <c r="AP114" s="118">
        <v>1</v>
      </c>
      <c r="AQ114">
        <v>1</v>
      </c>
      <c r="AR114">
        <v>0.27720518254066573</v>
      </c>
      <c r="AS114" s="117">
        <v>0.27720518254066573</v>
      </c>
      <c r="AT114" s="118">
        <v>0.72279481745933427</v>
      </c>
      <c r="AU114" s="117">
        <v>-1.2829973158070098</v>
      </c>
      <c r="AV114" s="118">
        <v>0</v>
      </c>
      <c r="AW114">
        <v>2.6074361627539231</v>
      </c>
      <c r="CA114">
        <v>0.78901651651438398</v>
      </c>
      <c r="CB114">
        <v>0</v>
      </c>
      <c r="CC114">
        <v>1</v>
      </c>
      <c r="CD114">
        <v>49</v>
      </c>
      <c r="CE114">
        <v>61</v>
      </c>
      <c r="CF114">
        <v>9.259259259259256E-2</v>
      </c>
      <c r="CG114">
        <v>0.36458333333333337</v>
      </c>
      <c r="CH114">
        <v>0</v>
      </c>
    </row>
    <row r="115" spans="1:86" x14ac:dyDescent="0.3">
      <c r="A115" s="129">
        <v>0</v>
      </c>
      <c r="B115" s="131">
        <v>0</v>
      </c>
      <c r="C115" s="171">
        <v>42</v>
      </c>
      <c r="D115" s="130">
        <v>4</v>
      </c>
      <c r="E115" s="203">
        <v>1.2829999999999999</v>
      </c>
      <c r="F115" s="130">
        <v>68</v>
      </c>
      <c r="G115" s="130">
        <v>4</v>
      </c>
      <c r="H115" s="130">
        <v>90</v>
      </c>
      <c r="I115" s="130">
        <v>37</v>
      </c>
      <c r="J115" s="130">
        <v>6</v>
      </c>
      <c r="K115" s="130">
        <v>3</v>
      </c>
      <c r="L115" s="171">
        <v>17</v>
      </c>
      <c r="M115" s="172">
        <v>175</v>
      </c>
      <c r="N115" s="170">
        <v>7.9</v>
      </c>
      <c r="O115" s="130">
        <v>1</v>
      </c>
      <c r="P115" s="208"/>
      <c r="Q115" s="208"/>
      <c r="R115" s="208"/>
      <c r="S115" s="208"/>
      <c r="T115" s="208"/>
      <c r="U115" s="208"/>
      <c r="V115" s="208"/>
      <c r="W115" s="208"/>
      <c r="X115" s="208"/>
      <c r="Y115" s="208"/>
      <c r="Z115">
        <v>1</v>
      </c>
      <c r="AA115">
        <v>1</v>
      </c>
      <c r="AB115">
        <v>53</v>
      </c>
      <c r="AC115">
        <v>10</v>
      </c>
      <c r="AD115">
        <v>1.2</v>
      </c>
      <c r="AE115">
        <v>83</v>
      </c>
      <c r="AF115">
        <v>2</v>
      </c>
      <c r="AG115">
        <v>90</v>
      </c>
      <c r="AH115">
        <v>33</v>
      </c>
      <c r="AI115">
        <v>8</v>
      </c>
      <c r="AJ115">
        <v>2</v>
      </c>
      <c r="AK115">
        <v>109</v>
      </c>
      <c r="AL115">
        <v>179</v>
      </c>
      <c r="AM115">
        <v>8.6999999999999993</v>
      </c>
      <c r="AN115" s="117">
        <v>1</v>
      </c>
      <c r="AO115" s="113">
        <v>0</v>
      </c>
      <c r="AP115" s="118">
        <v>1</v>
      </c>
      <c r="AQ115">
        <v>1</v>
      </c>
      <c r="AR115">
        <v>0.56897386443357034</v>
      </c>
      <c r="AS115" s="117">
        <v>0.56897386443357034</v>
      </c>
      <c r="AT115" s="118">
        <v>0.43102613556642966</v>
      </c>
      <c r="AU115" s="117">
        <v>-0.56392077836491583</v>
      </c>
      <c r="AV115" s="118">
        <v>100</v>
      </c>
      <c r="AW115">
        <v>0.75754997287182679</v>
      </c>
      <c r="CA115">
        <v>0.7945857900815777</v>
      </c>
      <c r="CB115">
        <v>0</v>
      </c>
      <c r="CC115">
        <v>1</v>
      </c>
      <c r="CD115">
        <v>49</v>
      </c>
      <c r="CE115">
        <v>62</v>
      </c>
      <c r="CF115">
        <v>9.259259259259256E-2</v>
      </c>
      <c r="CG115">
        <v>0.35416666666666663</v>
      </c>
      <c r="CH115">
        <v>0</v>
      </c>
    </row>
    <row r="116" spans="1:86" x14ac:dyDescent="0.3">
      <c r="A116" s="129">
        <v>1</v>
      </c>
      <c r="B116" s="131">
        <v>1</v>
      </c>
      <c r="C116" s="171">
        <v>89</v>
      </c>
      <c r="D116" s="130">
        <v>6</v>
      </c>
      <c r="E116" s="203">
        <v>7.4999999999999997E-2</v>
      </c>
      <c r="F116" s="130">
        <v>296</v>
      </c>
      <c r="G116" s="130">
        <v>0</v>
      </c>
      <c r="H116" s="130">
        <v>137</v>
      </c>
      <c r="I116" s="130">
        <v>37</v>
      </c>
      <c r="J116" s="130">
        <v>13</v>
      </c>
      <c r="K116" s="130">
        <v>1</v>
      </c>
      <c r="L116" s="171">
        <v>27</v>
      </c>
      <c r="M116" s="172">
        <v>196</v>
      </c>
      <c r="N116" s="170">
        <v>21</v>
      </c>
      <c r="O116" s="130">
        <v>1</v>
      </c>
      <c r="P116" s="208"/>
      <c r="Q116" s="208"/>
      <c r="R116" s="208"/>
      <c r="S116" s="208"/>
      <c r="T116" s="208"/>
      <c r="U116" s="208"/>
      <c r="V116" s="208"/>
      <c r="W116" s="208"/>
      <c r="X116" s="208"/>
      <c r="Y116" s="208"/>
      <c r="Z116">
        <v>1</v>
      </c>
      <c r="AA116">
        <v>1</v>
      </c>
      <c r="AB116">
        <v>58</v>
      </c>
      <c r="AC116">
        <v>2</v>
      </c>
      <c r="AD116">
        <v>1.3360000000000001</v>
      </c>
      <c r="AE116">
        <v>150</v>
      </c>
      <c r="AF116">
        <v>2</v>
      </c>
      <c r="AG116">
        <v>98</v>
      </c>
      <c r="AH116">
        <v>38</v>
      </c>
      <c r="AI116">
        <v>9</v>
      </c>
      <c r="AJ116">
        <v>2</v>
      </c>
      <c r="AK116">
        <v>41</v>
      </c>
      <c r="AL116">
        <v>183</v>
      </c>
      <c r="AM116">
        <v>11.4</v>
      </c>
      <c r="AN116" s="117">
        <v>0</v>
      </c>
      <c r="AO116" s="113">
        <v>1</v>
      </c>
      <c r="AP116" s="118">
        <v>1</v>
      </c>
      <c r="AQ116">
        <v>0</v>
      </c>
      <c r="AR116">
        <v>0.45232820610088231</v>
      </c>
      <c r="AS116" s="117">
        <v>0.45232820610088231</v>
      </c>
      <c r="AT116" s="118">
        <v>0.54767179389911769</v>
      </c>
      <c r="AU116" s="117">
        <v>-0.60207908769858298</v>
      </c>
      <c r="AV116" s="118">
        <v>100</v>
      </c>
      <c r="AW116">
        <v>0.82591108605494878</v>
      </c>
      <c r="CA116">
        <v>0.79518989580800392</v>
      </c>
      <c r="CB116">
        <v>0</v>
      </c>
      <c r="CC116">
        <v>1</v>
      </c>
      <c r="CD116">
        <v>49</v>
      </c>
      <c r="CE116">
        <v>63</v>
      </c>
      <c r="CF116">
        <v>9.259259259259256E-2</v>
      </c>
      <c r="CG116">
        <v>0.34375</v>
      </c>
      <c r="CH116">
        <v>0</v>
      </c>
    </row>
    <row r="117" spans="1:86" x14ac:dyDescent="0.3">
      <c r="A117" s="129">
        <v>1</v>
      </c>
      <c r="B117" s="131">
        <v>0</v>
      </c>
      <c r="C117" s="171">
        <v>65</v>
      </c>
      <c r="D117" s="130">
        <v>6</v>
      </c>
      <c r="E117" s="203">
        <v>0.89900000000000002</v>
      </c>
      <c r="F117" s="130">
        <v>165</v>
      </c>
      <c r="G117" s="130">
        <v>1</v>
      </c>
      <c r="H117" s="130">
        <v>140</v>
      </c>
      <c r="I117" s="130">
        <v>60</v>
      </c>
      <c r="J117" s="130">
        <v>9</v>
      </c>
      <c r="K117" s="130">
        <v>5</v>
      </c>
      <c r="L117" s="171">
        <v>62</v>
      </c>
      <c r="M117" s="172">
        <v>174</v>
      </c>
      <c r="N117" s="170">
        <v>12.7</v>
      </c>
      <c r="O117" s="130">
        <v>0</v>
      </c>
      <c r="P117" s="208"/>
      <c r="Q117" s="208"/>
      <c r="R117" s="208"/>
      <c r="S117" s="208"/>
      <c r="T117" s="208"/>
      <c r="U117" s="208"/>
      <c r="V117" s="208"/>
      <c r="W117" s="208"/>
      <c r="X117" s="208"/>
      <c r="Y117" s="208"/>
      <c r="Z117">
        <v>1</v>
      </c>
      <c r="AA117">
        <v>1</v>
      </c>
      <c r="AB117">
        <v>58</v>
      </c>
      <c r="AC117">
        <v>6</v>
      </c>
      <c r="AD117">
        <v>0.40300000000000002</v>
      </c>
      <c r="AE117">
        <v>157</v>
      </c>
      <c r="AF117">
        <v>2</v>
      </c>
      <c r="AG117">
        <v>98</v>
      </c>
      <c r="AH117">
        <v>35</v>
      </c>
      <c r="AI117">
        <v>16</v>
      </c>
      <c r="AJ117">
        <v>1</v>
      </c>
      <c r="AK117">
        <v>45</v>
      </c>
      <c r="AL117">
        <v>180</v>
      </c>
      <c r="AM117">
        <v>13.3</v>
      </c>
      <c r="AN117" s="117">
        <v>0</v>
      </c>
      <c r="AO117" s="113">
        <v>1</v>
      </c>
      <c r="AP117" s="118">
        <v>1</v>
      </c>
      <c r="AQ117">
        <v>0</v>
      </c>
      <c r="AR117">
        <v>0.42913297907962444</v>
      </c>
      <c r="AS117" s="117">
        <v>0.42913297907962444</v>
      </c>
      <c r="AT117" s="118">
        <v>0.57086702092037556</v>
      </c>
      <c r="AU117" s="117">
        <v>-0.56059898450414547</v>
      </c>
      <c r="AV117" s="118">
        <v>100</v>
      </c>
      <c r="AW117">
        <v>0.75172144011359854</v>
      </c>
      <c r="CA117">
        <v>0.80239384772793843</v>
      </c>
      <c r="CB117">
        <v>0</v>
      </c>
      <c r="CC117">
        <v>1</v>
      </c>
      <c r="CD117">
        <v>49</v>
      </c>
      <c r="CE117">
        <v>64</v>
      </c>
      <c r="CF117">
        <v>9.259259259259256E-2</v>
      </c>
      <c r="CG117">
        <v>0.33333333333333337</v>
      </c>
      <c r="CH117">
        <v>0</v>
      </c>
    </row>
    <row r="118" spans="1:86" x14ac:dyDescent="0.3">
      <c r="A118" s="129">
        <v>0</v>
      </c>
      <c r="B118" s="131">
        <v>0</v>
      </c>
      <c r="C118" s="171">
        <v>49</v>
      </c>
      <c r="D118" s="130">
        <v>10</v>
      </c>
      <c r="E118" s="203">
        <v>1.248</v>
      </c>
      <c r="F118" s="130">
        <v>92</v>
      </c>
      <c r="G118" s="130">
        <v>2</v>
      </c>
      <c r="H118" s="130">
        <v>98</v>
      </c>
      <c r="I118" s="130">
        <v>53</v>
      </c>
      <c r="J118" s="130">
        <v>12</v>
      </c>
      <c r="K118" s="130">
        <v>4</v>
      </c>
      <c r="L118" s="171">
        <v>25</v>
      </c>
      <c r="M118" s="172">
        <v>182</v>
      </c>
      <c r="N118" s="170">
        <v>9.4</v>
      </c>
      <c r="O118" s="130">
        <v>0</v>
      </c>
      <c r="P118" s="208"/>
      <c r="Q118" s="208"/>
      <c r="R118" s="208"/>
      <c r="S118" s="208"/>
      <c r="T118" s="208"/>
      <c r="U118" s="208"/>
      <c r="V118" s="208"/>
      <c r="W118" s="208"/>
      <c r="X118" s="208"/>
      <c r="Y118" s="208"/>
      <c r="Z118">
        <v>1</v>
      </c>
      <c r="AA118">
        <v>1</v>
      </c>
      <c r="AB118">
        <v>58</v>
      </c>
      <c r="AC118">
        <v>6</v>
      </c>
      <c r="AD118">
        <v>1.623</v>
      </c>
      <c r="AE118">
        <v>209</v>
      </c>
      <c r="AF118">
        <v>1</v>
      </c>
      <c r="AG118">
        <v>88</v>
      </c>
      <c r="AH118">
        <v>45</v>
      </c>
      <c r="AI118">
        <v>10</v>
      </c>
      <c r="AJ118">
        <v>3</v>
      </c>
      <c r="AK118">
        <v>45</v>
      </c>
      <c r="AL118">
        <v>187</v>
      </c>
      <c r="AM118">
        <v>15.4</v>
      </c>
      <c r="AN118" s="117">
        <v>0</v>
      </c>
      <c r="AO118" s="113">
        <v>1</v>
      </c>
      <c r="AP118" s="118">
        <v>1</v>
      </c>
      <c r="AQ118">
        <v>0</v>
      </c>
      <c r="AR118">
        <v>0.24364983841614443</v>
      </c>
      <c r="AS118" s="117">
        <v>0.24364983841614443</v>
      </c>
      <c r="AT118" s="118">
        <v>0.7563501615838556</v>
      </c>
      <c r="AU118" s="117">
        <v>-0.27925083333759859</v>
      </c>
      <c r="AV118" s="118">
        <v>100</v>
      </c>
      <c r="AW118">
        <v>0.32213893880305766</v>
      </c>
      <c r="CA118">
        <v>0.80310228087386948</v>
      </c>
      <c r="CB118">
        <v>0</v>
      </c>
      <c r="CC118">
        <v>1</v>
      </c>
      <c r="CD118">
        <v>49</v>
      </c>
      <c r="CE118">
        <v>65</v>
      </c>
      <c r="CF118">
        <v>9.259259259259256E-2</v>
      </c>
      <c r="CG118">
        <v>0.32291666666666663</v>
      </c>
      <c r="CH118">
        <v>5.9799382716049284E-3</v>
      </c>
    </row>
    <row r="119" spans="1:86" x14ac:dyDescent="0.3">
      <c r="A119" s="129">
        <v>0</v>
      </c>
      <c r="B119" s="131">
        <v>1</v>
      </c>
      <c r="C119" s="171">
        <v>51</v>
      </c>
      <c r="D119" s="130">
        <v>18</v>
      </c>
      <c r="E119" s="203">
        <v>0.23100000000000001</v>
      </c>
      <c r="F119" s="130">
        <v>109</v>
      </c>
      <c r="G119" s="130">
        <v>5</v>
      </c>
      <c r="H119" s="130">
        <v>111</v>
      </c>
      <c r="I119" s="130">
        <v>41</v>
      </c>
      <c r="J119" s="130">
        <v>7</v>
      </c>
      <c r="K119" s="130">
        <v>3</v>
      </c>
      <c r="L119" s="171">
        <v>29</v>
      </c>
      <c r="M119" s="172">
        <v>165</v>
      </c>
      <c r="N119" s="170">
        <v>7.5</v>
      </c>
      <c r="O119" s="130">
        <v>1</v>
      </c>
      <c r="P119" s="208"/>
      <c r="Q119" s="208"/>
      <c r="R119" s="208"/>
      <c r="S119" s="208"/>
      <c r="T119" s="208"/>
      <c r="U119" s="208"/>
      <c r="V119" s="208"/>
      <c r="W119" s="208"/>
      <c r="X119" s="208"/>
      <c r="Y119" s="208"/>
      <c r="Z119">
        <v>1</v>
      </c>
      <c r="AA119">
        <v>1</v>
      </c>
      <c r="AB119">
        <v>60</v>
      </c>
      <c r="AC119">
        <v>5</v>
      </c>
      <c r="AD119">
        <v>1.0720000000000001</v>
      </c>
      <c r="AE119">
        <v>178</v>
      </c>
      <c r="AF119">
        <v>2</v>
      </c>
      <c r="AG119">
        <v>101</v>
      </c>
      <c r="AH119">
        <v>38</v>
      </c>
      <c r="AI119">
        <v>13</v>
      </c>
      <c r="AJ119">
        <v>2</v>
      </c>
      <c r="AK119">
        <v>49</v>
      </c>
      <c r="AL119">
        <v>183</v>
      </c>
      <c r="AM119">
        <v>12.9</v>
      </c>
      <c r="AN119" s="117">
        <v>1</v>
      </c>
      <c r="AO119" s="113">
        <v>0</v>
      </c>
      <c r="AP119" s="118">
        <v>1</v>
      </c>
      <c r="AQ119">
        <v>1</v>
      </c>
      <c r="AR119">
        <v>0.56719703549776168</v>
      </c>
      <c r="AS119" s="117">
        <v>0.56719703549776168</v>
      </c>
      <c r="AT119" s="118">
        <v>0.43280296450223832</v>
      </c>
      <c r="AU119" s="117">
        <v>-0.56704853033330505</v>
      </c>
      <c r="AV119" s="118">
        <v>100</v>
      </c>
      <c r="AW119">
        <v>0.76305575913741941</v>
      </c>
      <c r="CA119">
        <v>0.80321143157835984</v>
      </c>
      <c r="CB119">
        <v>1</v>
      </c>
      <c r="CC119">
        <v>0</v>
      </c>
      <c r="CD119">
        <v>50</v>
      </c>
      <c r="CE119">
        <v>65</v>
      </c>
      <c r="CF119">
        <v>7.407407407407407E-2</v>
      </c>
      <c r="CG119">
        <v>0.32291666666666663</v>
      </c>
      <c r="CH119">
        <v>5.9799382716049284E-3</v>
      </c>
    </row>
    <row r="120" spans="1:86" x14ac:dyDescent="0.3">
      <c r="A120" s="129">
        <v>0</v>
      </c>
      <c r="B120" s="131">
        <v>0</v>
      </c>
      <c r="C120" s="171">
        <v>53</v>
      </c>
      <c r="D120" s="130">
        <v>7</v>
      </c>
      <c r="E120" s="203">
        <v>1.512</v>
      </c>
      <c r="F120" s="130">
        <v>125</v>
      </c>
      <c r="G120" s="130">
        <v>2</v>
      </c>
      <c r="H120" s="130">
        <v>101</v>
      </c>
      <c r="I120" s="130">
        <v>39</v>
      </c>
      <c r="J120" s="130">
        <v>13</v>
      </c>
      <c r="K120" s="130">
        <v>2</v>
      </c>
      <c r="L120" s="171">
        <v>32</v>
      </c>
      <c r="M120" s="172">
        <v>179</v>
      </c>
      <c r="N120" s="170">
        <v>11.8</v>
      </c>
      <c r="O120" s="130">
        <v>1</v>
      </c>
      <c r="P120" s="208"/>
      <c r="Q120" s="208"/>
      <c r="R120" s="208"/>
      <c r="S120" s="208"/>
      <c r="T120" s="208"/>
      <c r="U120" s="208"/>
      <c r="V120" s="208"/>
      <c r="W120" s="208"/>
      <c r="X120" s="208"/>
      <c r="Y120" s="208"/>
      <c r="Z120">
        <v>1</v>
      </c>
      <c r="AA120">
        <v>1</v>
      </c>
      <c r="AB120">
        <v>61</v>
      </c>
      <c r="AC120">
        <v>7</v>
      </c>
      <c r="AD120">
        <v>0.96</v>
      </c>
      <c r="AE120">
        <v>213</v>
      </c>
      <c r="AF120">
        <v>2</v>
      </c>
      <c r="AG120">
        <v>101</v>
      </c>
      <c r="AH120">
        <v>30</v>
      </c>
      <c r="AI120">
        <v>10</v>
      </c>
      <c r="AJ120">
        <v>5</v>
      </c>
      <c r="AK120">
        <v>43</v>
      </c>
      <c r="AL120">
        <v>173</v>
      </c>
      <c r="AM120">
        <v>13.1</v>
      </c>
      <c r="AN120" s="117">
        <v>1</v>
      </c>
      <c r="AO120" s="113">
        <v>0</v>
      </c>
      <c r="AP120" s="118">
        <v>1</v>
      </c>
      <c r="AQ120">
        <v>1</v>
      </c>
      <c r="AR120">
        <v>0.4528329962553112</v>
      </c>
      <c r="AS120" s="117">
        <v>0.4528329962553112</v>
      </c>
      <c r="AT120" s="118">
        <v>0.54716700374468874</v>
      </c>
      <c r="AU120" s="117">
        <v>-0.79223188315958426</v>
      </c>
      <c r="AV120" s="118">
        <v>0</v>
      </c>
      <c r="AW120">
        <v>1.2083196416106374</v>
      </c>
      <c r="CA120">
        <v>0.80598578524129538</v>
      </c>
      <c r="CB120">
        <v>1</v>
      </c>
      <c r="CC120">
        <v>0</v>
      </c>
      <c r="CD120">
        <v>51</v>
      </c>
      <c r="CE120">
        <v>65</v>
      </c>
      <c r="CF120">
        <v>5.555555555555558E-2</v>
      </c>
      <c r="CG120">
        <v>0.32291666666666663</v>
      </c>
      <c r="CH120">
        <v>0</v>
      </c>
    </row>
    <row r="121" spans="1:86" x14ac:dyDescent="0.3">
      <c r="A121" s="129">
        <v>0</v>
      </c>
      <c r="B121" s="131">
        <v>0</v>
      </c>
      <c r="C121" s="171">
        <v>96</v>
      </c>
      <c r="D121" s="130">
        <v>1</v>
      </c>
      <c r="E121" s="203">
        <v>0.83099999999999996</v>
      </c>
      <c r="F121" s="130">
        <v>199</v>
      </c>
      <c r="G121" s="130">
        <v>3</v>
      </c>
      <c r="H121" s="130">
        <v>109</v>
      </c>
      <c r="I121" s="130">
        <v>44</v>
      </c>
      <c r="J121" s="130">
        <v>10</v>
      </c>
      <c r="K121" s="130">
        <v>4</v>
      </c>
      <c r="L121" s="171">
        <v>65</v>
      </c>
      <c r="M121" s="172">
        <v>168</v>
      </c>
      <c r="N121" s="170">
        <v>11.4</v>
      </c>
      <c r="O121" s="130">
        <v>1</v>
      </c>
      <c r="P121" s="208"/>
      <c r="Q121" s="208"/>
      <c r="R121" s="208"/>
      <c r="S121" s="208"/>
      <c r="T121" s="208"/>
      <c r="U121" s="208"/>
      <c r="V121" s="208"/>
      <c r="W121" s="208"/>
      <c r="X121" s="208"/>
      <c r="Y121" s="208"/>
      <c r="Z121">
        <v>1</v>
      </c>
      <c r="AA121">
        <v>1</v>
      </c>
      <c r="AB121">
        <v>62</v>
      </c>
      <c r="AC121">
        <v>6</v>
      </c>
      <c r="AD121">
        <v>2.0190000000000001</v>
      </c>
      <c r="AE121">
        <v>238</v>
      </c>
      <c r="AF121">
        <v>0</v>
      </c>
      <c r="AG121">
        <v>77</v>
      </c>
      <c r="AH121">
        <v>32</v>
      </c>
      <c r="AI121">
        <v>15</v>
      </c>
      <c r="AJ121">
        <v>4</v>
      </c>
      <c r="AK121">
        <v>40</v>
      </c>
      <c r="AL121">
        <v>192</v>
      </c>
      <c r="AM121">
        <v>18.5</v>
      </c>
      <c r="AN121" s="117">
        <v>1</v>
      </c>
      <c r="AO121" s="113">
        <v>0</v>
      </c>
      <c r="AP121" s="118">
        <v>1</v>
      </c>
      <c r="AQ121">
        <v>1</v>
      </c>
      <c r="AR121">
        <v>0.5800739254588736</v>
      </c>
      <c r="AS121" s="117">
        <v>0.5800739254588736</v>
      </c>
      <c r="AT121" s="118">
        <v>0.4199260745411264</v>
      </c>
      <c r="AU121" s="117">
        <v>-0.54459972587599992</v>
      </c>
      <c r="AV121" s="118">
        <v>100</v>
      </c>
      <c r="AW121">
        <v>0.72391820440634258</v>
      </c>
      <c r="CA121">
        <v>0.80999363615395792</v>
      </c>
      <c r="CB121">
        <v>0</v>
      </c>
      <c r="CC121">
        <v>1</v>
      </c>
      <c r="CD121">
        <v>51</v>
      </c>
      <c r="CE121">
        <v>66</v>
      </c>
      <c r="CF121">
        <v>5.555555555555558E-2</v>
      </c>
      <c r="CG121">
        <v>0.3125</v>
      </c>
      <c r="CH121">
        <v>0</v>
      </c>
    </row>
    <row r="122" spans="1:86" x14ac:dyDescent="0.3">
      <c r="A122" s="129">
        <v>0</v>
      </c>
      <c r="B122" s="131">
        <v>0</v>
      </c>
      <c r="C122" s="171">
        <v>56</v>
      </c>
      <c r="D122" s="130">
        <v>4</v>
      </c>
      <c r="E122" s="203">
        <v>0.123</v>
      </c>
      <c r="F122" s="130">
        <v>113</v>
      </c>
      <c r="G122" s="130">
        <v>3</v>
      </c>
      <c r="H122" s="130">
        <v>132</v>
      </c>
      <c r="I122" s="130">
        <v>45</v>
      </c>
      <c r="J122" s="130">
        <v>6</v>
      </c>
      <c r="K122" s="130">
        <v>3</v>
      </c>
      <c r="L122" s="171">
        <v>36</v>
      </c>
      <c r="M122" s="172">
        <v>167</v>
      </c>
      <c r="N122" s="170">
        <v>7.2</v>
      </c>
      <c r="O122" s="130">
        <v>0</v>
      </c>
      <c r="P122" s="208"/>
      <c r="Q122" s="208"/>
      <c r="R122" s="208"/>
      <c r="S122" s="208"/>
      <c r="T122" s="208"/>
      <c r="U122" s="208"/>
      <c r="V122" s="208"/>
      <c r="W122" s="208"/>
      <c r="X122" s="208"/>
      <c r="Y122" s="208"/>
      <c r="Z122">
        <v>1</v>
      </c>
      <c r="AA122">
        <v>1</v>
      </c>
      <c r="AB122">
        <v>62</v>
      </c>
      <c r="AC122">
        <v>8</v>
      </c>
      <c r="AD122">
        <v>0.879</v>
      </c>
      <c r="AE122">
        <v>118</v>
      </c>
      <c r="AF122">
        <v>3</v>
      </c>
      <c r="AG122">
        <v>108</v>
      </c>
      <c r="AH122">
        <v>31</v>
      </c>
      <c r="AI122">
        <v>10</v>
      </c>
      <c r="AJ122">
        <v>2</v>
      </c>
      <c r="AK122">
        <v>50</v>
      </c>
      <c r="AL122">
        <v>180</v>
      </c>
      <c r="AM122">
        <v>10.7</v>
      </c>
      <c r="AN122" s="117">
        <v>0</v>
      </c>
      <c r="AO122" s="113">
        <v>1</v>
      </c>
      <c r="AP122" s="118">
        <v>1</v>
      </c>
      <c r="AQ122">
        <v>0</v>
      </c>
      <c r="AR122">
        <v>0.64705285056714223</v>
      </c>
      <c r="AS122" s="117">
        <v>0.64705285056714223</v>
      </c>
      <c r="AT122" s="118">
        <v>0.35294714943285777</v>
      </c>
      <c r="AU122" s="117">
        <v>-1.0414369515782631</v>
      </c>
      <c r="AV122" s="118">
        <v>0</v>
      </c>
      <c r="AW122">
        <v>1.8332853845310149</v>
      </c>
      <c r="CA122">
        <v>0.81068441911627986</v>
      </c>
      <c r="CB122">
        <v>0</v>
      </c>
      <c r="CC122">
        <v>1</v>
      </c>
      <c r="CD122">
        <v>51</v>
      </c>
      <c r="CE122">
        <v>67</v>
      </c>
      <c r="CF122">
        <v>5.555555555555558E-2</v>
      </c>
      <c r="CG122">
        <v>0.30208333333333337</v>
      </c>
      <c r="CH122">
        <v>0</v>
      </c>
    </row>
    <row r="123" spans="1:86" x14ac:dyDescent="0.3">
      <c r="A123" s="129">
        <v>1</v>
      </c>
      <c r="B123" s="131">
        <v>1</v>
      </c>
      <c r="C123" s="171">
        <v>79</v>
      </c>
      <c r="D123" s="130">
        <v>7</v>
      </c>
      <c r="E123" s="203">
        <v>0.13100000000000001</v>
      </c>
      <c r="F123" s="130">
        <v>284</v>
      </c>
      <c r="G123" s="130">
        <v>4</v>
      </c>
      <c r="H123" s="130">
        <v>137</v>
      </c>
      <c r="I123" s="130">
        <v>38</v>
      </c>
      <c r="J123" s="130">
        <v>15</v>
      </c>
      <c r="K123" s="130">
        <v>5</v>
      </c>
      <c r="L123" s="171">
        <v>39</v>
      </c>
      <c r="M123" s="172">
        <v>185</v>
      </c>
      <c r="N123" s="170">
        <v>20.399999999999999</v>
      </c>
      <c r="O123" s="130">
        <v>0</v>
      </c>
      <c r="P123" s="208"/>
      <c r="Q123" s="208"/>
      <c r="R123" s="208"/>
      <c r="S123" s="208"/>
      <c r="T123" s="208"/>
      <c r="U123" s="208"/>
      <c r="V123" s="208"/>
      <c r="W123" s="208"/>
      <c r="X123" s="208"/>
      <c r="Y123" s="208"/>
      <c r="Z123">
        <v>1</v>
      </c>
      <c r="AA123">
        <v>1</v>
      </c>
      <c r="AB123">
        <v>62</v>
      </c>
      <c r="AC123">
        <v>16</v>
      </c>
      <c r="AD123">
        <v>0.58799999999999997</v>
      </c>
      <c r="AE123">
        <v>136</v>
      </c>
      <c r="AF123">
        <v>4</v>
      </c>
      <c r="AG123">
        <v>121</v>
      </c>
      <c r="AH123">
        <v>41</v>
      </c>
      <c r="AI123">
        <v>10</v>
      </c>
      <c r="AJ123">
        <v>3</v>
      </c>
      <c r="AK123">
        <v>44</v>
      </c>
      <c r="AL123">
        <v>167</v>
      </c>
      <c r="AM123">
        <v>9.8000000000000007</v>
      </c>
      <c r="AN123" s="117">
        <v>1</v>
      </c>
      <c r="AO123" s="113">
        <v>0</v>
      </c>
      <c r="AP123" s="118">
        <v>1</v>
      </c>
      <c r="AQ123">
        <v>1</v>
      </c>
      <c r="AR123">
        <v>0.35964583531622607</v>
      </c>
      <c r="AS123" s="117">
        <v>0.35964583531622607</v>
      </c>
      <c r="AT123" s="118">
        <v>0.64035416468377393</v>
      </c>
      <c r="AU123" s="117">
        <v>-1.0226355225600197</v>
      </c>
      <c r="AV123" s="118">
        <v>0</v>
      </c>
      <c r="AW123">
        <v>1.7805132210713053</v>
      </c>
      <c r="CA123">
        <v>0.81558495719629709</v>
      </c>
      <c r="CB123">
        <v>0</v>
      </c>
      <c r="CC123">
        <v>1</v>
      </c>
      <c r="CD123">
        <v>51</v>
      </c>
      <c r="CE123">
        <v>68</v>
      </c>
      <c r="CF123">
        <v>5.555555555555558E-2</v>
      </c>
      <c r="CG123">
        <v>0.29166666666666663</v>
      </c>
      <c r="CH123">
        <v>0</v>
      </c>
    </row>
    <row r="124" spans="1:86" x14ac:dyDescent="0.3">
      <c r="A124" s="129">
        <v>1</v>
      </c>
      <c r="B124" s="131">
        <v>1</v>
      </c>
      <c r="C124" s="171">
        <v>64</v>
      </c>
      <c r="D124" s="130">
        <v>5</v>
      </c>
      <c r="E124" s="203">
        <v>1.5389999999999999</v>
      </c>
      <c r="F124" s="130">
        <v>115</v>
      </c>
      <c r="G124" s="130">
        <v>4</v>
      </c>
      <c r="H124" s="130">
        <v>72</v>
      </c>
      <c r="I124" s="130">
        <v>36</v>
      </c>
      <c r="J124" s="130">
        <v>8</v>
      </c>
      <c r="K124" s="130">
        <v>2</v>
      </c>
      <c r="L124" s="171">
        <v>50</v>
      </c>
      <c r="M124" s="172">
        <v>183</v>
      </c>
      <c r="N124" s="170">
        <v>9.8000000000000007</v>
      </c>
      <c r="O124" s="130">
        <v>1</v>
      </c>
      <c r="P124" s="208"/>
      <c r="Q124" s="208"/>
      <c r="R124" s="208"/>
      <c r="S124" s="208"/>
      <c r="T124" s="208"/>
      <c r="U124" s="208"/>
      <c r="V124" s="208"/>
      <c r="W124" s="208"/>
      <c r="X124" s="208"/>
      <c r="Y124" s="208"/>
      <c r="Z124">
        <v>1</v>
      </c>
      <c r="AA124">
        <v>1</v>
      </c>
      <c r="AB124">
        <v>64</v>
      </c>
      <c r="AC124">
        <v>5</v>
      </c>
      <c r="AD124">
        <v>1.5389999999999999</v>
      </c>
      <c r="AE124">
        <v>115</v>
      </c>
      <c r="AF124">
        <v>4</v>
      </c>
      <c r="AG124">
        <v>72</v>
      </c>
      <c r="AH124">
        <v>36</v>
      </c>
      <c r="AI124">
        <v>8</v>
      </c>
      <c r="AJ124">
        <v>2</v>
      </c>
      <c r="AK124">
        <v>50</v>
      </c>
      <c r="AL124">
        <v>183</v>
      </c>
      <c r="AM124">
        <v>9.8000000000000007</v>
      </c>
      <c r="AN124" s="117">
        <v>1</v>
      </c>
      <c r="AO124" s="113">
        <v>0</v>
      </c>
      <c r="AP124" s="118">
        <v>1</v>
      </c>
      <c r="AQ124">
        <v>1</v>
      </c>
      <c r="AR124">
        <v>0.7278184230281517</v>
      </c>
      <c r="AS124" s="117">
        <v>0.7278184230281517</v>
      </c>
      <c r="AT124" s="118">
        <v>0.2721815769718483</v>
      </c>
      <c r="AU124" s="117">
        <v>-0.31770368081289635</v>
      </c>
      <c r="AV124" s="118">
        <v>100</v>
      </c>
      <c r="AW124">
        <v>0.37396906750369585</v>
      </c>
      <c r="CA124">
        <v>0.82485287464492629</v>
      </c>
      <c r="CB124">
        <v>0</v>
      </c>
      <c r="CC124">
        <v>1</v>
      </c>
      <c r="CD124">
        <v>51</v>
      </c>
      <c r="CE124">
        <v>69</v>
      </c>
      <c r="CF124">
        <v>5.555555555555558E-2</v>
      </c>
      <c r="CG124">
        <v>0.28125</v>
      </c>
      <c r="CH124">
        <v>0</v>
      </c>
    </row>
    <row r="125" spans="1:86" x14ac:dyDescent="0.3">
      <c r="A125" s="129">
        <v>1</v>
      </c>
      <c r="B125" s="131">
        <v>1</v>
      </c>
      <c r="C125" s="171">
        <v>67</v>
      </c>
      <c r="D125" s="130">
        <v>9</v>
      </c>
      <c r="E125" s="203">
        <v>0.63700000000000001</v>
      </c>
      <c r="F125" s="130">
        <v>188</v>
      </c>
      <c r="G125" s="130">
        <v>4</v>
      </c>
      <c r="H125" s="130">
        <v>76</v>
      </c>
      <c r="I125" s="130">
        <v>30</v>
      </c>
      <c r="J125" s="130">
        <v>12</v>
      </c>
      <c r="K125" s="130">
        <v>1</v>
      </c>
      <c r="L125" s="171">
        <v>49</v>
      </c>
      <c r="M125" s="172">
        <v>190</v>
      </c>
      <c r="N125" s="170">
        <v>16.2</v>
      </c>
      <c r="O125" s="130">
        <v>0</v>
      </c>
      <c r="P125" s="208"/>
      <c r="Q125" s="208"/>
      <c r="R125" s="208"/>
      <c r="S125" s="208"/>
      <c r="T125" s="208"/>
      <c r="U125" s="208"/>
      <c r="V125" s="208"/>
      <c r="W125" s="208"/>
      <c r="X125" s="208"/>
      <c r="Y125" s="208"/>
      <c r="Z125">
        <v>1</v>
      </c>
      <c r="AA125">
        <v>1</v>
      </c>
      <c r="AB125">
        <v>65</v>
      </c>
      <c r="AC125">
        <v>3</v>
      </c>
      <c r="AD125">
        <v>0.159</v>
      </c>
      <c r="AE125">
        <v>144</v>
      </c>
      <c r="AF125">
        <v>2</v>
      </c>
      <c r="AG125">
        <v>85</v>
      </c>
      <c r="AH125">
        <v>47</v>
      </c>
      <c r="AI125">
        <v>14</v>
      </c>
      <c r="AJ125">
        <v>3</v>
      </c>
      <c r="AK125">
        <v>59</v>
      </c>
      <c r="AL125">
        <v>174</v>
      </c>
      <c r="AM125">
        <v>11.1</v>
      </c>
      <c r="AN125" s="117">
        <v>0</v>
      </c>
      <c r="AO125" s="113">
        <v>1</v>
      </c>
      <c r="AP125" s="118">
        <v>1</v>
      </c>
      <c r="AQ125">
        <v>0</v>
      </c>
      <c r="AR125">
        <v>0.1216394186179523</v>
      </c>
      <c r="AS125" s="117">
        <v>0.1216394186179523</v>
      </c>
      <c r="AT125" s="118">
        <v>0.87836058138204764</v>
      </c>
      <c r="AU125" s="117">
        <v>-0.12969808470961613</v>
      </c>
      <c r="AV125" s="118">
        <v>100</v>
      </c>
      <c r="AW125">
        <v>0.13848460552107197</v>
      </c>
      <c r="CA125">
        <v>0.82488344232678756</v>
      </c>
      <c r="CB125">
        <v>0</v>
      </c>
      <c r="CC125">
        <v>1</v>
      </c>
      <c r="CD125">
        <v>51</v>
      </c>
      <c r="CE125">
        <v>70</v>
      </c>
      <c r="CF125">
        <v>5.555555555555558E-2</v>
      </c>
      <c r="CG125">
        <v>0.27083333333333337</v>
      </c>
      <c r="CH125">
        <v>0</v>
      </c>
    </row>
    <row r="126" spans="1:86" x14ac:dyDescent="0.3">
      <c r="A126" s="129">
        <v>1</v>
      </c>
      <c r="B126" s="131">
        <v>1</v>
      </c>
      <c r="C126" s="171">
        <v>65</v>
      </c>
      <c r="D126" s="130">
        <v>9</v>
      </c>
      <c r="E126" s="203">
        <v>0.27500000000000002</v>
      </c>
      <c r="F126" s="130">
        <v>139</v>
      </c>
      <c r="G126" s="130">
        <v>1</v>
      </c>
      <c r="H126" s="130">
        <v>124</v>
      </c>
      <c r="I126" s="130">
        <v>34</v>
      </c>
      <c r="J126" s="130">
        <v>11</v>
      </c>
      <c r="K126" s="130">
        <v>2</v>
      </c>
      <c r="L126" s="171">
        <v>59</v>
      </c>
      <c r="M126" s="172">
        <v>174</v>
      </c>
      <c r="N126" s="170">
        <v>11.4</v>
      </c>
      <c r="O126" s="130">
        <v>0</v>
      </c>
      <c r="P126" s="208"/>
      <c r="Q126" s="208"/>
      <c r="R126" s="208"/>
      <c r="S126" s="208"/>
      <c r="T126" s="208"/>
      <c r="U126" s="208"/>
      <c r="V126" s="208"/>
      <c r="W126" s="208"/>
      <c r="X126" s="208"/>
      <c r="Y126" s="208"/>
      <c r="Z126">
        <v>1</v>
      </c>
      <c r="AA126">
        <v>1</v>
      </c>
      <c r="AB126">
        <v>65</v>
      </c>
      <c r="AC126">
        <v>8</v>
      </c>
      <c r="AD126">
        <v>0.93700000000000006</v>
      </c>
      <c r="AE126">
        <v>215</v>
      </c>
      <c r="AF126">
        <v>4</v>
      </c>
      <c r="AG126">
        <v>112</v>
      </c>
      <c r="AH126">
        <v>31</v>
      </c>
      <c r="AI126">
        <v>12</v>
      </c>
      <c r="AJ126">
        <v>5</v>
      </c>
      <c r="AK126">
        <v>42</v>
      </c>
      <c r="AL126">
        <v>192</v>
      </c>
      <c r="AM126">
        <v>17.100000000000001</v>
      </c>
      <c r="AN126" s="117">
        <v>0</v>
      </c>
      <c r="AO126" s="113">
        <v>1</v>
      </c>
      <c r="AP126" s="118">
        <v>1</v>
      </c>
      <c r="AQ126">
        <v>0</v>
      </c>
      <c r="AR126">
        <v>0.75370325832430474</v>
      </c>
      <c r="AS126" s="117">
        <v>0.75370325832430474</v>
      </c>
      <c r="AT126" s="118">
        <v>0.24629674167569526</v>
      </c>
      <c r="AU126" s="117">
        <v>-1.4012182030308671</v>
      </c>
      <c r="AV126" s="118">
        <v>0</v>
      </c>
      <c r="AW126">
        <v>3.0601430339534237</v>
      </c>
      <c r="CA126">
        <v>0.8305619916697049</v>
      </c>
      <c r="CB126">
        <v>0</v>
      </c>
      <c r="CC126">
        <v>1</v>
      </c>
      <c r="CD126">
        <v>51</v>
      </c>
      <c r="CE126">
        <v>71</v>
      </c>
      <c r="CF126">
        <v>5.555555555555558E-2</v>
      </c>
      <c r="CG126">
        <v>0.26041666666666663</v>
      </c>
      <c r="CH126">
        <v>0</v>
      </c>
    </row>
    <row r="127" spans="1:86" x14ac:dyDescent="0.3">
      <c r="A127" s="129">
        <v>1</v>
      </c>
      <c r="B127" s="131">
        <v>1</v>
      </c>
      <c r="C127" s="171">
        <v>89</v>
      </c>
      <c r="D127" s="130">
        <v>6</v>
      </c>
      <c r="E127" s="203">
        <v>0.71099999999999997</v>
      </c>
      <c r="F127" s="130">
        <v>232</v>
      </c>
      <c r="G127" s="130">
        <v>4</v>
      </c>
      <c r="H127" s="130">
        <v>99</v>
      </c>
      <c r="I127" s="130">
        <v>47</v>
      </c>
      <c r="J127" s="130">
        <v>13</v>
      </c>
      <c r="K127" s="130">
        <v>3</v>
      </c>
      <c r="L127" s="171">
        <v>89</v>
      </c>
      <c r="M127" s="172">
        <v>193</v>
      </c>
      <c r="N127" s="170">
        <v>18.3</v>
      </c>
      <c r="O127" s="130">
        <v>0</v>
      </c>
      <c r="P127" s="208"/>
      <c r="Q127" s="208"/>
      <c r="R127" s="208"/>
      <c r="S127" s="208"/>
      <c r="T127" s="208"/>
      <c r="U127" s="208"/>
      <c r="V127" s="208"/>
      <c r="W127" s="208"/>
      <c r="X127" s="208"/>
      <c r="Y127" s="208"/>
      <c r="Z127">
        <v>1</v>
      </c>
      <c r="AA127">
        <v>1</v>
      </c>
      <c r="AB127">
        <v>65</v>
      </c>
      <c r="AC127">
        <v>9</v>
      </c>
      <c r="AD127">
        <v>0.27500000000000002</v>
      </c>
      <c r="AE127">
        <v>139</v>
      </c>
      <c r="AF127">
        <v>1</v>
      </c>
      <c r="AG127">
        <v>124</v>
      </c>
      <c r="AH127">
        <v>34</v>
      </c>
      <c r="AI127">
        <v>11</v>
      </c>
      <c r="AJ127">
        <v>2</v>
      </c>
      <c r="AK127">
        <v>59</v>
      </c>
      <c r="AL127">
        <v>174</v>
      </c>
      <c r="AM127">
        <v>11.4</v>
      </c>
      <c r="AN127" s="117">
        <v>0</v>
      </c>
      <c r="AO127" s="113">
        <v>1</v>
      </c>
      <c r="AP127" s="118">
        <v>1</v>
      </c>
      <c r="AQ127">
        <v>0</v>
      </c>
      <c r="AR127">
        <v>0.29634017934215656</v>
      </c>
      <c r="AS127" s="117">
        <v>0.29634017934215656</v>
      </c>
      <c r="AT127" s="118">
        <v>0.70365982065784349</v>
      </c>
      <c r="AU127" s="117">
        <v>-0.35146024890016297</v>
      </c>
      <c r="AV127" s="118">
        <v>100</v>
      </c>
      <c r="AW127">
        <v>0.42114125411496639</v>
      </c>
      <c r="CA127">
        <v>0.83182893389229029</v>
      </c>
      <c r="CB127">
        <v>0</v>
      </c>
      <c r="CC127">
        <v>1</v>
      </c>
      <c r="CD127">
        <v>51</v>
      </c>
      <c r="CE127">
        <v>72</v>
      </c>
      <c r="CF127">
        <v>5.555555555555558E-2</v>
      </c>
      <c r="CG127">
        <v>0.25</v>
      </c>
      <c r="CH127">
        <v>0</v>
      </c>
    </row>
    <row r="128" spans="1:86" x14ac:dyDescent="0.3">
      <c r="A128" s="129">
        <v>1</v>
      </c>
      <c r="B128" s="131">
        <v>1</v>
      </c>
      <c r="C128" s="171">
        <v>53</v>
      </c>
      <c r="D128" s="130">
        <v>10</v>
      </c>
      <c r="E128" s="203">
        <v>1.2</v>
      </c>
      <c r="F128" s="130">
        <v>83</v>
      </c>
      <c r="G128" s="130">
        <v>2</v>
      </c>
      <c r="H128" s="130">
        <v>90</v>
      </c>
      <c r="I128" s="130">
        <v>33</v>
      </c>
      <c r="J128" s="130">
        <v>8</v>
      </c>
      <c r="K128" s="130">
        <v>2</v>
      </c>
      <c r="L128" s="171">
        <v>109</v>
      </c>
      <c r="M128" s="172">
        <v>179</v>
      </c>
      <c r="N128" s="170">
        <v>8.6999999999999993</v>
      </c>
      <c r="O128" s="130">
        <v>1</v>
      </c>
      <c r="P128" s="208"/>
      <c r="Q128" s="208"/>
      <c r="R128" s="208"/>
      <c r="S128" s="208"/>
      <c r="T128" s="208"/>
      <c r="U128" s="208"/>
      <c r="V128" s="208"/>
      <c r="W128" s="208"/>
      <c r="X128" s="208"/>
      <c r="Y128" s="208"/>
      <c r="Z128">
        <v>1</v>
      </c>
      <c r="AA128">
        <v>1</v>
      </c>
      <c r="AB128">
        <v>67</v>
      </c>
      <c r="AC128">
        <v>8</v>
      </c>
      <c r="AD128">
        <v>4.4999999999999998E-2</v>
      </c>
      <c r="AE128">
        <v>187</v>
      </c>
      <c r="AF128">
        <v>0</v>
      </c>
      <c r="AG128">
        <v>73</v>
      </c>
      <c r="AH128">
        <v>29</v>
      </c>
      <c r="AI128">
        <v>13</v>
      </c>
      <c r="AJ128">
        <v>1</v>
      </c>
      <c r="AK128">
        <v>45</v>
      </c>
      <c r="AL128">
        <v>192</v>
      </c>
      <c r="AM128">
        <v>16.2</v>
      </c>
      <c r="AN128" s="117">
        <v>1</v>
      </c>
      <c r="AO128" s="113">
        <v>0</v>
      </c>
      <c r="AP128" s="118">
        <v>1</v>
      </c>
      <c r="AQ128">
        <v>1</v>
      </c>
      <c r="AR128">
        <v>0.38975315140269595</v>
      </c>
      <c r="AS128" s="117">
        <v>0.38975315140269595</v>
      </c>
      <c r="AT128" s="118">
        <v>0.61024684859730405</v>
      </c>
      <c r="AU128" s="117">
        <v>-0.94224168537406416</v>
      </c>
      <c r="AV128" s="118">
        <v>0</v>
      </c>
      <c r="AW128">
        <v>1.5657265281911532</v>
      </c>
      <c r="CA128">
        <v>0.83837614899777024</v>
      </c>
      <c r="CB128">
        <v>0</v>
      </c>
      <c r="CC128">
        <v>1</v>
      </c>
      <c r="CD128">
        <v>51</v>
      </c>
      <c r="CE128">
        <v>73</v>
      </c>
      <c r="CF128">
        <v>5.555555555555558E-2</v>
      </c>
      <c r="CG128">
        <v>0.23958333333333337</v>
      </c>
      <c r="CH128">
        <v>0</v>
      </c>
    </row>
    <row r="129" spans="1:86" x14ac:dyDescent="0.3">
      <c r="A129" s="129">
        <v>0</v>
      </c>
      <c r="B129" s="131">
        <v>0</v>
      </c>
      <c r="C129" s="171">
        <v>44</v>
      </c>
      <c r="D129" s="130">
        <v>14</v>
      </c>
      <c r="E129" s="203">
        <v>1.2270000000000001</v>
      </c>
      <c r="F129" s="130">
        <v>100</v>
      </c>
      <c r="G129" s="130">
        <v>5</v>
      </c>
      <c r="H129" s="130">
        <v>98</v>
      </c>
      <c r="I129" s="130">
        <v>37</v>
      </c>
      <c r="J129" s="130">
        <v>10</v>
      </c>
      <c r="K129" s="130">
        <v>4</v>
      </c>
      <c r="L129" s="171">
        <v>20</v>
      </c>
      <c r="M129" s="172">
        <v>180</v>
      </c>
      <c r="N129" s="170">
        <v>9.1</v>
      </c>
      <c r="O129" s="130">
        <v>1</v>
      </c>
      <c r="P129" s="208"/>
      <c r="Q129" s="208"/>
      <c r="R129" s="208"/>
      <c r="S129" s="208"/>
      <c r="T129" s="208"/>
      <c r="U129" s="208"/>
      <c r="V129" s="208"/>
      <c r="W129" s="208"/>
      <c r="X129" s="208"/>
      <c r="Y129" s="208"/>
      <c r="Z129">
        <v>1</v>
      </c>
      <c r="AA129">
        <v>1</v>
      </c>
      <c r="AB129">
        <v>67</v>
      </c>
      <c r="AC129">
        <v>9</v>
      </c>
      <c r="AD129">
        <v>0.05</v>
      </c>
      <c r="AE129">
        <v>228</v>
      </c>
      <c r="AF129">
        <v>4</v>
      </c>
      <c r="AG129">
        <v>86</v>
      </c>
      <c r="AH129">
        <v>31</v>
      </c>
      <c r="AI129">
        <v>13</v>
      </c>
      <c r="AJ129">
        <v>1</v>
      </c>
      <c r="AK129">
        <v>70</v>
      </c>
      <c r="AL129">
        <v>181</v>
      </c>
      <c r="AM129">
        <v>15.7</v>
      </c>
      <c r="AN129" s="117">
        <v>0</v>
      </c>
      <c r="AO129" s="113">
        <v>1</v>
      </c>
      <c r="AP129" s="118">
        <v>1</v>
      </c>
      <c r="AQ129">
        <v>0</v>
      </c>
      <c r="AR129">
        <v>0.75414526595561782</v>
      </c>
      <c r="AS129" s="117">
        <v>0.75414526595561782</v>
      </c>
      <c r="AT129" s="118">
        <v>0.24585473404438218</v>
      </c>
      <c r="AU129" s="117">
        <v>-1.403014429485369</v>
      </c>
      <c r="AV129" s="118">
        <v>0</v>
      </c>
      <c r="AW129">
        <v>3.0674425240861054</v>
      </c>
      <c r="CA129">
        <v>0.8490009739562131</v>
      </c>
      <c r="CB129">
        <v>0</v>
      </c>
      <c r="CC129">
        <v>1</v>
      </c>
      <c r="CD129">
        <v>51</v>
      </c>
      <c r="CE129">
        <v>74</v>
      </c>
      <c r="CF129">
        <v>5.555555555555558E-2</v>
      </c>
      <c r="CG129">
        <v>0.22916666666666663</v>
      </c>
      <c r="CH129">
        <v>0</v>
      </c>
    </row>
    <row r="130" spans="1:86" x14ac:dyDescent="0.3">
      <c r="A130" s="129">
        <v>0</v>
      </c>
      <c r="B130" s="131">
        <v>0</v>
      </c>
      <c r="C130" s="171">
        <v>46</v>
      </c>
      <c r="D130" s="130">
        <v>7</v>
      </c>
      <c r="E130" s="203">
        <v>1.9630000000000001</v>
      </c>
      <c r="F130" s="130">
        <v>113</v>
      </c>
      <c r="G130" s="130">
        <v>4</v>
      </c>
      <c r="H130" s="130">
        <v>85</v>
      </c>
      <c r="I130" s="130">
        <v>28</v>
      </c>
      <c r="J130" s="130">
        <v>10</v>
      </c>
      <c r="K130" s="130">
        <v>1</v>
      </c>
      <c r="L130" s="171">
        <v>22</v>
      </c>
      <c r="M130" s="172">
        <v>181</v>
      </c>
      <c r="N130" s="170">
        <v>9.6999999999999993</v>
      </c>
      <c r="O130" s="130">
        <v>1</v>
      </c>
      <c r="P130" s="208"/>
      <c r="Q130" s="208"/>
      <c r="R130" s="208"/>
      <c r="S130" s="208"/>
      <c r="T130" s="208"/>
      <c r="U130" s="208"/>
      <c r="V130" s="208"/>
      <c r="W130" s="208"/>
      <c r="X130" s="208"/>
      <c r="Y130" s="208"/>
      <c r="Z130">
        <v>1</v>
      </c>
      <c r="AA130">
        <v>1</v>
      </c>
      <c r="AB130">
        <v>67</v>
      </c>
      <c r="AC130">
        <v>9</v>
      </c>
      <c r="AD130">
        <v>0.63700000000000001</v>
      </c>
      <c r="AE130">
        <v>188</v>
      </c>
      <c r="AF130">
        <v>4</v>
      </c>
      <c r="AG130">
        <v>76</v>
      </c>
      <c r="AH130">
        <v>30</v>
      </c>
      <c r="AI130">
        <v>12</v>
      </c>
      <c r="AJ130">
        <v>1</v>
      </c>
      <c r="AK130">
        <v>49</v>
      </c>
      <c r="AL130">
        <v>190</v>
      </c>
      <c r="AM130">
        <v>16.2</v>
      </c>
      <c r="AN130" s="117">
        <v>0</v>
      </c>
      <c r="AO130" s="113">
        <v>1</v>
      </c>
      <c r="AP130" s="118">
        <v>1</v>
      </c>
      <c r="AQ130">
        <v>0</v>
      </c>
      <c r="AR130">
        <v>0.77106828806338545</v>
      </c>
      <c r="AS130" s="117">
        <v>0.77106828806338545</v>
      </c>
      <c r="AT130" s="118">
        <v>0.22893171193661455</v>
      </c>
      <c r="AU130" s="117">
        <v>-1.4743315210488563</v>
      </c>
      <c r="AV130" s="118">
        <v>0</v>
      </c>
      <c r="AW130">
        <v>3.3681148039327766</v>
      </c>
      <c r="CA130">
        <v>0.85031789691437965</v>
      </c>
      <c r="CB130">
        <v>0</v>
      </c>
      <c r="CC130">
        <v>1</v>
      </c>
      <c r="CD130">
        <v>51</v>
      </c>
      <c r="CE130">
        <v>75</v>
      </c>
      <c r="CF130">
        <v>5.555555555555558E-2</v>
      </c>
      <c r="CG130">
        <v>0.21875</v>
      </c>
      <c r="CH130">
        <v>0</v>
      </c>
    </row>
    <row r="131" spans="1:86" x14ac:dyDescent="0.3">
      <c r="A131" s="129">
        <v>0</v>
      </c>
      <c r="B131" s="131">
        <v>0</v>
      </c>
      <c r="C131" s="171">
        <v>58</v>
      </c>
      <c r="D131" s="130">
        <v>17</v>
      </c>
      <c r="E131" s="203">
        <v>0.496</v>
      </c>
      <c r="F131" s="130">
        <v>100</v>
      </c>
      <c r="G131" s="130">
        <v>2</v>
      </c>
      <c r="H131" s="130">
        <v>136</v>
      </c>
      <c r="I131" s="130">
        <v>42</v>
      </c>
      <c r="J131" s="130">
        <v>5</v>
      </c>
      <c r="K131" s="130">
        <v>3</v>
      </c>
      <c r="L131" s="171">
        <v>39</v>
      </c>
      <c r="M131" s="172">
        <v>165</v>
      </c>
      <c r="N131" s="170">
        <v>6.6</v>
      </c>
      <c r="O131" s="130">
        <v>0</v>
      </c>
      <c r="P131" s="208"/>
      <c r="Q131" s="208"/>
      <c r="R131" s="208"/>
      <c r="S131" s="208"/>
      <c r="T131" s="208"/>
      <c r="U131" s="208"/>
      <c r="V131" s="208"/>
      <c r="W131" s="208"/>
      <c r="X131" s="208"/>
      <c r="Y131" s="208"/>
      <c r="Z131">
        <v>1</v>
      </c>
      <c r="AA131">
        <v>1</v>
      </c>
      <c r="AB131">
        <v>68</v>
      </c>
      <c r="AC131">
        <v>4</v>
      </c>
      <c r="AD131">
        <v>2.3519999999999999</v>
      </c>
      <c r="AE131">
        <v>209</v>
      </c>
      <c r="AF131">
        <v>0</v>
      </c>
      <c r="AG131">
        <v>85</v>
      </c>
      <c r="AH131">
        <v>30</v>
      </c>
      <c r="AI131">
        <v>12</v>
      </c>
      <c r="AJ131">
        <v>2</v>
      </c>
      <c r="AK131">
        <v>51</v>
      </c>
      <c r="AL131">
        <v>189</v>
      </c>
      <c r="AM131">
        <v>16.7</v>
      </c>
      <c r="AN131" s="117">
        <v>1</v>
      </c>
      <c r="AO131" s="113">
        <v>0</v>
      </c>
      <c r="AP131" s="118">
        <v>1</v>
      </c>
      <c r="AQ131">
        <v>1</v>
      </c>
      <c r="AR131">
        <v>0.72521134370289364</v>
      </c>
      <c r="AS131" s="117">
        <v>0.72521134370289364</v>
      </c>
      <c r="AT131" s="118">
        <v>0.27478865629710636</v>
      </c>
      <c r="AU131" s="117">
        <v>-0.32129215805211053</v>
      </c>
      <c r="AV131" s="118">
        <v>100</v>
      </c>
      <c r="AW131">
        <v>0.37890838123690801</v>
      </c>
      <c r="CA131">
        <v>0.85141056156450379</v>
      </c>
      <c r="CB131">
        <v>0</v>
      </c>
      <c r="CC131">
        <v>1</v>
      </c>
      <c r="CD131">
        <v>51</v>
      </c>
      <c r="CE131">
        <v>76</v>
      </c>
      <c r="CF131">
        <v>5.555555555555558E-2</v>
      </c>
      <c r="CG131">
        <v>0.20833333333333337</v>
      </c>
      <c r="CH131">
        <v>0</v>
      </c>
    </row>
    <row r="132" spans="1:86" x14ac:dyDescent="0.3">
      <c r="A132" s="129">
        <v>0</v>
      </c>
      <c r="B132" s="131">
        <v>1</v>
      </c>
      <c r="C132" s="171">
        <v>62</v>
      </c>
      <c r="D132" s="130">
        <v>23</v>
      </c>
      <c r="E132" s="203">
        <v>0.42399999999999999</v>
      </c>
      <c r="F132" s="130">
        <v>123</v>
      </c>
      <c r="G132" s="130">
        <v>2</v>
      </c>
      <c r="H132" s="130">
        <v>75</v>
      </c>
      <c r="I132" s="130">
        <v>49</v>
      </c>
      <c r="J132" s="130">
        <v>12</v>
      </c>
      <c r="K132" s="130">
        <v>3</v>
      </c>
      <c r="L132" s="171">
        <v>43</v>
      </c>
      <c r="M132" s="172">
        <v>162</v>
      </c>
      <c r="N132" s="170">
        <v>9.1</v>
      </c>
      <c r="O132" s="130">
        <v>0</v>
      </c>
      <c r="P132" s="208"/>
      <c r="Q132" s="208"/>
      <c r="R132" s="208"/>
      <c r="S132" s="208"/>
      <c r="T132" s="208"/>
      <c r="U132" s="208"/>
      <c r="V132" s="208"/>
      <c r="W132" s="208"/>
      <c r="X132" s="208"/>
      <c r="Y132" s="208"/>
      <c r="Z132">
        <v>1</v>
      </c>
      <c r="AA132">
        <v>1</v>
      </c>
      <c r="AB132">
        <v>70</v>
      </c>
      <c r="AC132">
        <v>5</v>
      </c>
      <c r="AD132">
        <v>0.29099999999999998</v>
      </c>
      <c r="AE132">
        <v>182</v>
      </c>
      <c r="AF132">
        <v>3</v>
      </c>
      <c r="AG132">
        <v>132</v>
      </c>
      <c r="AH132">
        <v>31</v>
      </c>
      <c r="AI132">
        <v>6</v>
      </c>
      <c r="AJ132">
        <v>2</v>
      </c>
      <c r="AK132">
        <v>74</v>
      </c>
      <c r="AL132">
        <v>173</v>
      </c>
      <c r="AM132">
        <v>14</v>
      </c>
      <c r="AN132" s="117">
        <v>1</v>
      </c>
      <c r="AO132" s="113">
        <v>0</v>
      </c>
      <c r="AP132" s="118">
        <v>1</v>
      </c>
      <c r="AQ132">
        <v>1</v>
      </c>
      <c r="AR132">
        <v>0.37005572356865363</v>
      </c>
      <c r="AS132" s="117">
        <v>0.37005572356865363</v>
      </c>
      <c r="AT132" s="118">
        <v>0.62994427643134632</v>
      </c>
      <c r="AU132" s="117">
        <v>-0.99410168044394254</v>
      </c>
      <c r="AV132" s="118">
        <v>0</v>
      </c>
      <c r="AW132">
        <v>1.7022957255097759</v>
      </c>
      <c r="CA132">
        <v>0.87362145172198624</v>
      </c>
      <c r="CB132">
        <v>0</v>
      </c>
      <c r="CC132">
        <v>1</v>
      </c>
      <c r="CD132">
        <v>51</v>
      </c>
      <c r="CE132">
        <v>77</v>
      </c>
      <c r="CF132">
        <v>5.555555555555558E-2</v>
      </c>
      <c r="CG132">
        <v>0.19791666666666663</v>
      </c>
      <c r="CH132">
        <v>0</v>
      </c>
    </row>
    <row r="133" spans="1:86" x14ac:dyDescent="0.3">
      <c r="A133" s="129">
        <v>1</v>
      </c>
      <c r="B133" s="131">
        <v>0</v>
      </c>
      <c r="C133" s="171">
        <v>62</v>
      </c>
      <c r="D133" s="130">
        <v>11</v>
      </c>
      <c r="E133" s="203">
        <v>1.1519999999999999</v>
      </c>
      <c r="F133" s="130">
        <v>106</v>
      </c>
      <c r="G133" s="130">
        <v>2</v>
      </c>
      <c r="H133" s="130">
        <v>96</v>
      </c>
      <c r="I133" s="130">
        <v>42</v>
      </c>
      <c r="J133" s="130">
        <v>8</v>
      </c>
      <c r="K133" s="130">
        <v>3</v>
      </c>
      <c r="L133" s="171">
        <v>49</v>
      </c>
      <c r="M133" s="172">
        <v>178</v>
      </c>
      <c r="N133" s="170">
        <v>9.6999999999999993</v>
      </c>
      <c r="O133" s="130">
        <v>1</v>
      </c>
      <c r="P133" s="208"/>
      <c r="Q133" s="208"/>
      <c r="R133" s="208"/>
      <c r="S133" s="208"/>
      <c r="T133" s="208"/>
      <c r="U133" s="208"/>
      <c r="V133" s="208"/>
      <c r="W133" s="208"/>
      <c r="X133" s="208"/>
      <c r="Y133" s="208"/>
      <c r="Z133">
        <v>1</v>
      </c>
      <c r="AA133">
        <v>1</v>
      </c>
      <c r="AB133">
        <v>70</v>
      </c>
      <c r="AC133">
        <v>6</v>
      </c>
      <c r="AD133">
        <v>0.82799999999999996</v>
      </c>
      <c r="AE133">
        <v>213</v>
      </c>
      <c r="AF133">
        <v>3</v>
      </c>
      <c r="AG133">
        <v>105</v>
      </c>
      <c r="AH133">
        <v>37</v>
      </c>
      <c r="AI133">
        <v>15</v>
      </c>
      <c r="AJ133">
        <v>2</v>
      </c>
      <c r="AK133">
        <v>75</v>
      </c>
      <c r="AL133">
        <v>176</v>
      </c>
      <c r="AM133">
        <v>14.8</v>
      </c>
      <c r="AN133" s="117">
        <v>1</v>
      </c>
      <c r="AO133" s="113">
        <v>0</v>
      </c>
      <c r="AP133" s="118">
        <v>1</v>
      </c>
      <c r="AQ133">
        <v>1</v>
      </c>
      <c r="AR133">
        <v>0.67252448076161164</v>
      </c>
      <c r="AS133" s="117">
        <v>0.67252448076161164</v>
      </c>
      <c r="AT133" s="118">
        <v>0.32747551923838836</v>
      </c>
      <c r="AU133" s="117">
        <v>-0.39671676554920526</v>
      </c>
      <c r="AV133" s="118">
        <v>100</v>
      </c>
      <c r="AW133">
        <v>0.486934719264841</v>
      </c>
      <c r="CA133">
        <v>0.87568296453064232</v>
      </c>
      <c r="CB133">
        <v>0</v>
      </c>
      <c r="CC133">
        <v>1</v>
      </c>
      <c r="CD133">
        <v>51</v>
      </c>
      <c r="CE133">
        <v>78</v>
      </c>
      <c r="CF133">
        <v>5.555555555555558E-2</v>
      </c>
      <c r="CG133">
        <v>0.1875</v>
      </c>
      <c r="CH133">
        <v>0</v>
      </c>
    </row>
    <row r="134" spans="1:86" x14ac:dyDescent="0.3">
      <c r="A134" s="129">
        <v>0</v>
      </c>
      <c r="B134" s="131">
        <v>0</v>
      </c>
      <c r="C134" s="171">
        <v>46</v>
      </c>
      <c r="D134" s="130">
        <v>17</v>
      </c>
      <c r="E134" s="203">
        <v>1.4810000000000001</v>
      </c>
      <c r="F134" s="130">
        <v>126</v>
      </c>
      <c r="G134" s="130">
        <v>3</v>
      </c>
      <c r="H134" s="130">
        <v>97</v>
      </c>
      <c r="I134" s="130">
        <v>40</v>
      </c>
      <c r="J134" s="130">
        <v>1</v>
      </c>
      <c r="K134" s="130">
        <v>6</v>
      </c>
      <c r="L134" s="171">
        <v>24</v>
      </c>
      <c r="M134" s="172">
        <v>165</v>
      </c>
      <c r="N134" s="170">
        <v>7.8</v>
      </c>
      <c r="O134" s="130">
        <v>0</v>
      </c>
      <c r="P134" s="208"/>
      <c r="Q134" s="208"/>
      <c r="R134" s="208"/>
      <c r="S134" s="208"/>
      <c r="T134" s="208"/>
      <c r="U134" s="208"/>
      <c r="V134" s="208"/>
      <c r="W134" s="208"/>
      <c r="X134" s="208"/>
      <c r="Y134" s="208"/>
      <c r="Z134">
        <v>1</v>
      </c>
      <c r="AA134">
        <v>1</v>
      </c>
      <c r="AB134">
        <v>71</v>
      </c>
      <c r="AC134">
        <v>5</v>
      </c>
      <c r="AD134">
        <v>1.28</v>
      </c>
      <c r="AE134">
        <v>141</v>
      </c>
      <c r="AF134">
        <v>2</v>
      </c>
      <c r="AG134">
        <v>96</v>
      </c>
      <c r="AH134">
        <v>28</v>
      </c>
      <c r="AI134">
        <v>9</v>
      </c>
      <c r="AJ134">
        <v>1</v>
      </c>
      <c r="AK134">
        <v>54</v>
      </c>
      <c r="AL134">
        <v>186</v>
      </c>
      <c r="AM134">
        <v>13.4</v>
      </c>
      <c r="AN134" s="117">
        <v>0</v>
      </c>
      <c r="AO134" s="113">
        <v>1</v>
      </c>
      <c r="AP134" s="118">
        <v>1</v>
      </c>
      <c r="AQ134">
        <v>0</v>
      </c>
      <c r="AR134">
        <v>0.71888577627525396</v>
      </c>
      <c r="AS134" s="117">
        <v>0.71888577627525396</v>
      </c>
      <c r="AT134" s="118">
        <v>0.28111422372474604</v>
      </c>
      <c r="AU134" s="117">
        <v>-1.2689942021194685</v>
      </c>
      <c r="AV134" s="118">
        <v>0</v>
      </c>
      <c r="AW134">
        <v>2.5572728649232404</v>
      </c>
      <c r="CA134">
        <v>0.87978060619699361</v>
      </c>
      <c r="CB134">
        <v>0</v>
      </c>
      <c r="CC134">
        <v>1</v>
      </c>
      <c r="CD134">
        <v>51</v>
      </c>
      <c r="CE134">
        <v>79</v>
      </c>
      <c r="CF134">
        <v>5.555555555555558E-2</v>
      </c>
      <c r="CG134">
        <v>0.17708333333333337</v>
      </c>
      <c r="CH134">
        <v>0</v>
      </c>
    </row>
    <row r="135" spans="1:86" x14ac:dyDescent="0.3">
      <c r="A135" s="129">
        <v>1</v>
      </c>
      <c r="B135" s="131">
        <v>0</v>
      </c>
      <c r="C135" s="171">
        <v>66</v>
      </c>
      <c r="D135" s="130">
        <v>7</v>
      </c>
      <c r="E135" s="203">
        <v>2.2850000000000001</v>
      </c>
      <c r="F135" s="130">
        <v>200</v>
      </c>
      <c r="G135" s="130">
        <v>3</v>
      </c>
      <c r="H135" s="130">
        <v>124</v>
      </c>
      <c r="I135" s="130">
        <v>32</v>
      </c>
      <c r="J135" s="130">
        <v>9</v>
      </c>
      <c r="K135" s="130">
        <v>2</v>
      </c>
      <c r="L135" s="171">
        <v>62</v>
      </c>
      <c r="M135" s="172">
        <v>177</v>
      </c>
      <c r="N135" s="170">
        <v>13.9</v>
      </c>
      <c r="O135" s="130">
        <v>1</v>
      </c>
      <c r="P135" s="208"/>
      <c r="Q135" s="208"/>
      <c r="R135" s="208"/>
      <c r="S135" s="208"/>
      <c r="T135" s="208"/>
      <c r="U135" s="208"/>
      <c r="V135" s="208"/>
      <c r="W135" s="208"/>
      <c r="X135" s="208"/>
      <c r="Y135" s="208"/>
      <c r="Z135">
        <v>1</v>
      </c>
      <c r="AA135">
        <v>1</v>
      </c>
      <c r="AB135">
        <v>71</v>
      </c>
      <c r="AC135">
        <v>13</v>
      </c>
      <c r="AD135">
        <v>0.121</v>
      </c>
      <c r="AE135">
        <v>116</v>
      </c>
      <c r="AF135">
        <v>0</v>
      </c>
      <c r="AG135">
        <v>82</v>
      </c>
      <c r="AH135">
        <v>34</v>
      </c>
      <c r="AI135">
        <v>8</v>
      </c>
      <c r="AJ135">
        <v>2</v>
      </c>
      <c r="AK135">
        <v>51</v>
      </c>
      <c r="AL135">
        <v>193</v>
      </c>
      <c r="AM135">
        <v>12.2</v>
      </c>
      <c r="AN135" s="117">
        <v>0</v>
      </c>
      <c r="AO135" s="113">
        <v>1</v>
      </c>
      <c r="AP135" s="118">
        <v>1</v>
      </c>
      <c r="AQ135">
        <v>0</v>
      </c>
      <c r="AR135">
        <v>0.30333300804726476</v>
      </c>
      <c r="AS135" s="117">
        <v>0.30333300804726476</v>
      </c>
      <c r="AT135" s="118">
        <v>0.69666699195273529</v>
      </c>
      <c r="AU135" s="117">
        <v>-0.3614477557736972</v>
      </c>
      <c r="AV135" s="118">
        <v>100</v>
      </c>
      <c r="AW135">
        <v>0.43540602834796582</v>
      </c>
      <c r="CA135">
        <v>0.89025463137689698</v>
      </c>
      <c r="CB135">
        <v>0</v>
      </c>
      <c r="CC135">
        <v>1</v>
      </c>
      <c r="CD135">
        <v>51</v>
      </c>
      <c r="CE135">
        <v>80</v>
      </c>
      <c r="CF135">
        <v>5.555555555555558E-2</v>
      </c>
      <c r="CG135">
        <v>0.16666666666666663</v>
      </c>
      <c r="CH135">
        <v>0</v>
      </c>
    </row>
    <row r="136" spans="1:86" x14ac:dyDescent="0.3">
      <c r="A136" s="129">
        <v>0</v>
      </c>
      <c r="B136" s="131">
        <v>0</v>
      </c>
      <c r="C136" s="171">
        <v>56</v>
      </c>
      <c r="D136" s="130">
        <v>11</v>
      </c>
      <c r="E136" s="203">
        <v>0.29199999999999998</v>
      </c>
      <c r="F136" s="130">
        <v>47</v>
      </c>
      <c r="G136" s="130">
        <v>3</v>
      </c>
      <c r="H136" s="130">
        <v>111</v>
      </c>
      <c r="I136" s="130">
        <v>34</v>
      </c>
      <c r="J136" s="130">
        <v>9</v>
      </c>
      <c r="K136" s="130">
        <v>2</v>
      </c>
      <c r="L136" s="171">
        <v>30</v>
      </c>
      <c r="M136" s="172">
        <v>186</v>
      </c>
      <c r="N136" s="170">
        <v>10.3</v>
      </c>
      <c r="O136" s="130">
        <v>1</v>
      </c>
      <c r="P136" s="208"/>
      <c r="Q136" s="208"/>
      <c r="R136" s="208"/>
      <c r="S136" s="208"/>
      <c r="T136" s="208"/>
      <c r="U136" s="208"/>
      <c r="V136" s="208"/>
      <c r="W136" s="208"/>
      <c r="X136" s="208"/>
      <c r="Y136" s="208"/>
      <c r="Z136">
        <v>1</v>
      </c>
      <c r="AA136">
        <v>1</v>
      </c>
      <c r="AB136">
        <v>73</v>
      </c>
      <c r="AC136">
        <v>15</v>
      </c>
      <c r="AD136">
        <v>1.8360000000000001</v>
      </c>
      <c r="AE136">
        <v>169</v>
      </c>
      <c r="AF136">
        <v>0</v>
      </c>
      <c r="AG136">
        <v>85</v>
      </c>
      <c r="AH136">
        <v>36</v>
      </c>
      <c r="AI136">
        <v>7</v>
      </c>
      <c r="AJ136">
        <v>2</v>
      </c>
      <c r="AK136">
        <v>83</v>
      </c>
      <c r="AL136">
        <v>187</v>
      </c>
      <c r="AM136">
        <v>13.2</v>
      </c>
      <c r="AN136" s="117">
        <v>0</v>
      </c>
      <c r="AO136" s="113">
        <v>1</v>
      </c>
      <c r="AP136" s="118">
        <v>1</v>
      </c>
      <c r="AQ136">
        <v>0</v>
      </c>
      <c r="AR136">
        <v>0.65777982089285059</v>
      </c>
      <c r="AS136" s="117">
        <v>0.65777982089285059</v>
      </c>
      <c r="AT136" s="118">
        <v>0.34222017910714941</v>
      </c>
      <c r="AU136" s="117">
        <v>-1.0723009505100041</v>
      </c>
      <c r="AV136" s="118">
        <v>0</v>
      </c>
      <c r="AW136">
        <v>1.9220953674005856</v>
      </c>
      <c r="CA136">
        <v>0.89610107604319056</v>
      </c>
      <c r="CB136">
        <v>0</v>
      </c>
      <c r="CC136">
        <v>1</v>
      </c>
      <c r="CD136">
        <v>51</v>
      </c>
      <c r="CE136">
        <v>81</v>
      </c>
      <c r="CF136">
        <v>5.555555555555558E-2</v>
      </c>
      <c r="CG136">
        <v>0.15625</v>
      </c>
      <c r="CH136">
        <v>0</v>
      </c>
    </row>
    <row r="137" spans="1:86" x14ac:dyDescent="0.3">
      <c r="A137" s="129">
        <v>1</v>
      </c>
      <c r="B137" s="131">
        <v>1</v>
      </c>
      <c r="C137" s="171">
        <v>82</v>
      </c>
      <c r="D137" s="130">
        <v>15</v>
      </c>
      <c r="E137" s="203">
        <v>0.88800000000000001</v>
      </c>
      <c r="F137" s="130">
        <v>202</v>
      </c>
      <c r="G137" s="130">
        <v>5</v>
      </c>
      <c r="H137" s="130">
        <v>147</v>
      </c>
      <c r="I137" s="130">
        <v>40</v>
      </c>
      <c r="J137" s="130">
        <v>7</v>
      </c>
      <c r="K137" s="130">
        <v>3</v>
      </c>
      <c r="L137" s="171">
        <v>61</v>
      </c>
      <c r="M137" s="172">
        <v>163</v>
      </c>
      <c r="N137" s="170">
        <v>11.7</v>
      </c>
      <c r="O137" s="130">
        <v>1</v>
      </c>
      <c r="P137" s="208"/>
      <c r="Q137" s="208"/>
      <c r="R137" s="208"/>
      <c r="S137" s="208"/>
      <c r="T137" s="208"/>
      <c r="U137" s="208"/>
      <c r="V137" s="208"/>
      <c r="W137" s="208"/>
      <c r="X137" s="208"/>
      <c r="Y137" s="208"/>
      <c r="Z137">
        <v>1</v>
      </c>
      <c r="AA137">
        <v>1</v>
      </c>
      <c r="AB137">
        <v>74</v>
      </c>
      <c r="AC137">
        <v>7</v>
      </c>
      <c r="AD137">
        <v>0.248</v>
      </c>
      <c r="AE137">
        <v>301</v>
      </c>
      <c r="AF137">
        <v>1</v>
      </c>
      <c r="AG137">
        <v>96</v>
      </c>
      <c r="AH137">
        <v>39</v>
      </c>
      <c r="AI137">
        <v>21</v>
      </c>
      <c r="AJ137">
        <v>5</v>
      </c>
      <c r="AK137">
        <v>86</v>
      </c>
      <c r="AL137">
        <v>187</v>
      </c>
      <c r="AM137">
        <v>19.3</v>
      </c>
      <c r="AN137" s="117">
        <v>1</v>
      </c>
      <c r="AO137" s="113">
        <v>0</v>
      </c>
      <c r="AP137" s="118">
        <v>1</v>
      </c>
      <c r="AQ137">
        <v>1</v>
      </c>
      <c r="AR137">
        <v>0.62896099169120867</v>
      </c>
      <c r="AS137" s="117">
        <v>0.62896099169120867</v>
      </c>
      <c r="AT137" s="118">
        <v>0.37103900830879133</v>
      </c>
      <c r="AU137" s="117">
        <v>-0.46368604059396773</v>
      </c>
      <c r="AV137" s="118">
        <v>100</v>
      </c>
      <c r="AW137">
        <v>0.58992372056509768</v>
      </c>
      <c r="CA137">
        <v>0.89775869604825143</v>
      </c>
      <c r="CB137">
        <v>0</v>
      </c>
      <c r="CC137">
        <v>1</v>
      </c>
      <c r="CD137">
        <v>51</v>
      </c>
      <c r="CE137">
        <v>82</v>
      </c>
      <c r="CF137">
        <v>5.555555555555558E-2</v>
      </c>
      <c r="CG137">
        <v>0.14583333333333337</v>
      </c>
      <c r="CH137">
        <v>2.7006172839506137E-3</v>
      </c>
    </row>
    <row r="138" spans="1:86" x14ac:dyDescent="0.3">
      <c r="A138" s="129">
        <v>0</v>
      </c>
      <c r="B138" s="131">
        <v>1</v>
      </c>
      <c r="C138" s="171">
        <v>44</v>
      </c>
      <c r="D138" s="130">
        <v>12</v>
      </c>
      <c r="E138" s="203">
        <v>2.3239999999999998</v>
      </c>
      <c r="F138" s="130">
        <v>97</v>
      </c>
      <c r="G138" s="130">
        <v>2</v>
      </c>
      <c r="H138" s="130">
        <v>101</v>
      </c>
      <c r="I138" s="130">
        <v>49</v>
      </c>
      <c r="J138" s="130">
        <v>19</v>
      </c>
      <c r="K138" s="130">
        <v>3</v>
      </c>
      <c r="L138" s="171">
        <v>21</v>
      </c>
      <c r="M138" s="172">
        <v>179</v>
      </c>
      <c r="N138" s="170">
        <v>9.4</v>
      </c>
      <c r="O138" s="130">
        <v>1</v>
      </c>
      <c r="P138" s="208"/>
      <c r="Q138" s="208"/>
      <c r="R138" s="208"/>
      <c r="S138" s="208"/>
      <c r="T138" s="208"/>
      <c r="U138" s="208"/>
      <c r="V138" s="208"/>
      <c r="W138" s="208"/>
      <c r="X138" s="208"/>
      <c r="Y138" s="208"/>
      <c r="Z138">
        <v>1</v>
      </c>
      <c r="AA138">
        <v>1</v>
      </c>
      <c r="AB138">
        <v>75</v>
      </c>
      <c r="AC138">
        <v>5</v>
      </c>
      <c r="AD138">
        <v>0.61199999999999999</v>
      </c>
      <c r="AE138">
        <v>156</v>
      </c>
      <c r="AF138">
        <v>5</v>
      </c>
      <c r="AG138">
        <v>129</v>
      </c>
      <c r="AH138">
        <v>42</v>
      </c>
      <c r="AI138">
        <v>15</v>
      </c>
      <c r="AJ138">
        <v>4</v>
      </c>
      <c r="AK138">
        <v>55</v>
      </c>
      <c r="AL138">
        <v>193</v>
      </c>
      <c r="AM138">
        <v>14.4</v>
      </c>
      <c r="AN138" s="117">
        <v>0</v>
      </c>
      <c r="AO138" s="113">
        <v>1</v>
      </c>
      <c r="AP138" s="118">
        <v>1</v>
      </c>
      <c r="AQ138">
        <v>0</v>
      </c>
      <c r="AR138">
        <v>0.78439708832249155</v>
      </c>
      <c r="AS138" s="117">
        <v>0.78439708832249155</v>
      </c>
      <c r="AT138" s="118">
        <v>0.21560291167750845</v>
      </c>
      <c r="AU138" s="117">
        <v>-1.5343169350407666</v>
      </c>
      <c r="AV138" s="118">
        <v>0</v>
      </c>
      <c r="AW138">
        <v>3.6381562856431469</v>
      </c>
      <c r="CA138">
        <v>0.8979901758312131</v>
      </c>
      <c r="CB138">
        <v>1</v>
      </c>
      <c r="CC138">
        <v>0</v>
      </c>
      <c r="CD138">
        <v>52</v>
      </c>
      <c r="CE138">
        <v>82</v>
      </c>
      <c r="CF138">
        <v>3.703703703703709E-2</v>
      </c>
      <c r="CG138">
        <v>0.14583333333333337</v>
      </c>
      <c r="CH138">
        <v>0</v>
      </c>
    </row>
    <row r="139" spans="1:86" x14ac:dyDescent="0.3">
      <c r="A139" s="129">
        <v>0</v>
      </c>
      <c r="B139" s="131">
        <v>0</v>
      </c>
      <c r="C139" s="171">
        <v>44</v>
      </c>
      <c r="D139" s="130">
        <v>10</v>
      </c>
      <c r="E139" s="203">
        <v>0.19600000000000001</v>
      </c>
      <c r="F139" s="130">
        <v>49</v>
      </c>
      <c r="G139" s="130">
        <v>3</v>
      </c>
      <c r="H139" s="130">
        <v>111</v>
      </c>
      <c r="I139" s="130">
        <v>33</v>
      </c>
      <c r="J139" s="130">
        <v>12</v>
      </c>
      <c r="K139" s="130">
        <v>2</v>
      </c>
      <c r="L139" s="171">
        <v>15</v>
      </c>
      <c r="M139" s="172">
        <v>189</v>
      </c>
      <c r="N139" s="170">
        <v>9.5</v>
      </c>
      <c r="O139" s="130">
        <v>1</v>
      </c>
      <c r="P139" s="208"/>
      <c r="Q139" s="208"/>
      <c r="R139" s="208"/>
      <c r="S139" s="208"/>
      <c r="T139" s="208"/>
      <c r="U139" s="208"/>
      <c r="V139" s="208"/>
      <c r="W139" s="208"/>
      <c r="X139" s="208"/>
      <c r="Y139" s="208"/>
      <c r="Z139">
        <v>1</v>
      </c>
      <c r="AA139">
        <v>1</v>
      </c>
      <c r="AB139">
        <v>75</v>
      </c>
      <c r="AC139">
        <v>7</v>
      </c>
      <c r="AD139">
        <v>0.995</v>
      </c>
      <c r="AE139">
        <v>185</v>
      </c>
      <c r="AF139">
        <v>2</v>
      </c>
      <c r="AG139">
        <v>99</v>
      </c>
      <c r="AH139">
        <v>30</v>
      </c>
      <c r="AI139">
        <v>10</v>
      </c>
      <c r="AJ139">
        <v>2</v>
      </c>
      <c r="AK139">
        <v>58</v>
      </c>
      <c r="AL139">
        <v>189</v>
      </c>
      <c r="AM139">
        <v>17</v>
      </c>
      <c r="AN139" s="117">
        <v>1</v>
      </c>
      <c r="AO139" s="113">
        <v>0</v>
      </c>
      <c r="AP139" s="118">
        <v>1</v>
      </c>
      <c r="AQ139">
        <v>1</v>
      </c>
      <c r="AR139">
        <v>0.59818047494714133</v>
      </c>
      <c r="AS139" s="117">
        <v>0.59818047494714133</v>
      </c>
      <c r="AT139" s="118">
        <v>0.40181952505285867</v>
      </c>
      <c r="AU139" s="117">
        <v>-0.51386277299276095</v>
      </c>
      <c r="AV139" s="118">
        <v>100</v>
      </c>
      <c r="AW139">
        <v>0.67173627672880132</v>
      </c>
      <c r="CA139">
        <v>0.8981409545660729</v>
      </c>
      <c r="CB139">
        <v>0</v>
      </c>
      <c r="CC139">
        <v>1</v>
      </c>
      <c r="CD139">
        <v>52</v>
      </c>
      <c r="CE139">
        <v>83</v>
      </c>
      <c r="CF139">
        <v>3.703703703703709E-2</v>
      </c>
      <c r="CG139">
        <v>0.13541666666666663</v>
      </c>
      <c r="CH139">
        <v>0</v>
      </c>
    </row>
    <row r="140" spans="1:86" x14ac:dyDescent="0.3">
      <c r="A140" s="129">
        <v>1</v>
      </c>
      <c r="B140" s="131">
        <v>1</v>
      </c>
      <c r="C140" s="171">
        <v>51</v>
      </c>
      <c r="D140" s="130">
        <v>15</v>
      </c>
      <c r="E140" s="203">
        <v>0.18</v>
      </c>
      <c r="F140" s="130">
        <v>84</v>
      </c>
      <c r="G140" s="130">
        <v>4</v>
      </c>
      <c r="H140" s="130">
        <v>122</v>
      </c>
      <c r="I140" s="130">
        <v>40</v>
      </c>
      <c r="J140" s="130">
        <v>8</v>
      </c>
      <c r="K140" s="130">
        <v>3</v>
      </c>
      <c r="L140" s="171">
        <v>26</v>
      </c>
      <c r="M140" s="172">
        <v>180</v>
      </c>
      <c r="N140" s="170">
        <v>8.6999999999999993</v>
      </c>
      <c r="O140" s="130">
        <v>1</v>
      </c>
      <c r="P140" s="208"/>
      <c r="Q140" s="208"/>
      <c r="R140" s="208"/>
      <c r="S140" s="208"/>
      <c r="T140" s="208"/>
      <c r="U140" s="208"/>
      <c r="V140" s="208"/>
      <c r="W140" s="208"/>
      <c r="X140" s="208"/>
      <c r="Y140" s="208"/>
      <c r="Z140">
        <v>1</v>
      </c>
      <c r="AA140">
        <v>1</v>
      </c>
      <c r="AB140">
        <v>76</v>
      </c>
      <c r="AC140">
        <v>5</v>
      </c>
      <c r="AD140">
        <v>0.81899999999999995</v>
      </c>
      <c r="AE140">
        <v>266</v>
      </c>
      <c r="AF140">
        <v>4</v>
      </c>
      <c r="AG140">
        <v>92</v>
      </c>
      <c r="AH140">
        <v>52</v>
      </c>
      <c r="AI140">
        <v>18</v>
      </c>
      <c r="AJ140">
        <v>5</v>
      </c>
      <c r="AK140">
        <v>87</v>
      </c>
      <c r="AL140">
        <v>186</v>
      </c>
      <c r="AM140">
        <v>17.100000000000001</v>
      </c>
      <c r="AN140" s="117">
        <v>0</v>
      </c>
      <c r="AO140" s="113">
        <v>1</v>
      </c>
      <c r="AP140" s="118">
        <v>1</v>
      </c>
      <c r="AQ140">
        <v>0</v>
      </c>
      <c r="AR140">
        <v>0.63725232165604917</v>
      </c>
      <c r="AS140" s="117">
        <v>0.63725232165604917</v>
      </c>
      <c r="AT140" s="118">
        <v>0.36274767834395083</v>
      </c>
      <c r="AU140" s="117">
        <v>-1.0140477873928326</v>
      </c>
      <c r="AV140" s="118">
        <v>0</v>
      </c>
      <c r="AW140">
        <v>1.7567371473341806</v>
      </c>
      <c r="CA140">
        <v>0.90019615004379971</v>
      </c>
      <c r="CB140">
        <v>0</v>
      </c>
      <c r="CC140">
        <v>1</v>
      </c>
      <c r="CD140">
        <v>52</v>
      </c>
      <c r="CE140">
        <v>84</v>
      </c>
      <c r="CF140">
        <v>3.703703703703709E-2</v>
      </c>
      <c r="CG140">
        <v>0.125</v>
      </c>
      <c r="CH140">
        <v>0</v>
      </c>
    </row>
    <row r="141" spans="1:86" x14ac:dyDescent="0.3">
      <c r="A141" s="129">
        <v>1</v>
      </c>
      <c r="B141" s="131">
        <v>0</v>
      </c>
      <c r="C141" s="171">
        <v>70</v>
      </c>
      <c r="D141" s="130">
        <v>13</v>
      </c>
      <c r="E141" s="203">
        <v>1.4159999999999999</v>
      </c>
      <c r="F141" s="130">
        <v>209</v>
      </c>
      <c r="G141" s="130">
        <v>2</v>
      </c>
      <c r="H141" s="130">
        <v>85</v>
      </c>
      <c r="I141" s="130">
        <v>45</v>
      </c>
      <c r="J141" s="130">
        <v>6</v>
      </c>
      <c r="K141" s="130">
        <v>3</v>
      </c>
      <c r="L141" s="171">
        <v>57</v>
      </c>
      <c r="M141" s="172">
        <v>175</v>
      </c>
      <c r="N141" s="170">
        <v>12.8</v>
      </c>
      <c r="O141" s="130">
        <v>1</v>
      </c>
      <c r="P141" s="208"/>
      <c r="Q141" s="208"/>
      <c r="R141" s="208"/>
      <c r="S141" s="208"/>
      <c r="T141" s="208"/>
      <c r="U141" s="208"/>
      <c r="V141" s="208"/>
      <c r="W141" s="208"/>
      <c r="X141" s="208"/>
      <c r="Y141" s="208"/>
      <c r="Z141">
        <v>1</v>
      </c>
      <c r="AA141">
        <v>1</v>
      </c>
      <c r="AB141">
        <v>79</v>
      </c>
      <c r="AC141">
        <v>7</v>
      </c>
      <c r="AD141">
        <v>0.13100000000000001</v>
      </c>
      <c r="AE141">
        <v>284</v>
      </c>
      <c r="AF141">
        <v>4</v>
      </c>
      <c r="AG141">
        <v>137</v>
      </c>
      <c r="AH141">
        <v>38</v>
      </c>
      <c r="AI141">
        <v>15</v>
      </c>
      <c r="AJ141">
        <v>5</v>
      </c>
      <c r="AK141">
        <v>39</v>
      </c>
      <c r="AL141">
        <v>185</v>
      </c>
      <c r="AM141">
        <v>20.399999999999999</v>
      </c>
      <c r="AN141" s="117">
        <v>0</v>
      </c>
      <c r="AO141" s="113">
        <v>1</v>
      </c>
      <c r="AP141" s="118">
        <v>1</v>
      </c>
      <c r="AQ141">
        <v>0</v>
      </c>
      <c r="AR141">
        <v>0.52516235329041971</v>
      </c>
      <c r="AS141" s="117">
        <v>0.52516235329041971</v>
      </c>
      <c r="AT141" s="118">
        <v>0.47483764670958029</v>
      </c>
      <c r="AU141" s="117">
        <v>-0.74478232977408276</v>
      </c>
      <c r="AV141" s="118">
        <v>0</v>
      </c>
      <c r="AW141">
        <v>1.1059829752960151</v>
      </c>
      <c r="CA141">
        <v>0.9061198123622235</v>
      </c>
      <c r="CB141">
        <v>0</v>
      </c>
      <c r="CC141">
        <v>1</v>
      </c>
      <c r="CD141">
        <v>52</v>
      </c>
      <c r="CE141">
        <v>85</v>
      </c>
      <c r="CF141">
        <v>3.703703703703709E-2</v>
      </c>
      <c r="CG141">
        <v>0.11458333333333337</v>
      </c>
      <c r="CH141">
        <v>0</v>
      </c>
    </row>
    <row r="142" spans="1:86" x14ac:dyDescent="0.3">
      <c r="A142" s="129">
        <v>0</v>
      </c>
      <c r="B142" s="131">
        <v>0</v>
      </c>
      <c r="C142" s="171">
        <v>44</v>
      </c>
      <c r="D142" s="130">
        <v>2</v>
      </c>
      <c r="E142" s="203">
        <v>0.115</v>
      </c>
      <c r="F142" s="130">
        <v>70</v>
      </c>
      <c r="G142" s="130">
        <v>3</v>
      </c>
      <c r="H142" s="130">
        <v>137</v>
      </c>
      <c r="I142" s="130">
        <v>46</v>
      </c>
      <c r="J142" s="130">
        <v>6</v>
      </c>
      <c r="K142" s="130">
        <v>3</v>
      </c>
      <c r="L142" s="171">
        <v>19</v>
      </c>
      <c r="M142" s="172">
        <v>167</v>
      </c>
      <c r="N142" s="170">
        <v>6.6</v>
      </c>
      <c r="O142" s="130">
        <v>0</v>
      </c>
      <c r="P142" s="208"/>
      <c r="Q142" s="208"/>
      <c r="R142" s="208"/>
      <c r="S142" s="208"/>
      <c r="T142" s="208"/>
      <c r="U142" s="208"/>
      <c r="V142" s="208"/>
      <c r="W142" s="208"/>
      <c r="X142" s="208"/>
      <c r="Y142" s="208"/>
      <c r="Z142">
        <v>1</v>
      </c>
      <c r="AA142">
        <v>1</v>
      </c>
      <c r="AB142">
        <v>79</v>
      </c>
      <c r="AC142">
        <v>7</v>
      </c>
      <c r="AD142">
        <v>1.72</v>
      </c>
      <c r="AE142">
        <v>255</v>
      </c>
      <c r="AF142">
        <v>1</v>
      </c>
      <c r="AG142">
        <v>98</v>
      </c>
      <c r="AH142">
        <v>40</v>
      </c>
      <c r="AI142">
        <v>13</v>
      </c>
      <c r="AJ142">
        <v>2</v>
      </c>
      <c r="AK142">
        <v>64</v>
      </c>
      <c r="AL142">
        <v>188</v>
      </c>
      <c r="AM142">
        <v>19</v>
      </c>
      <c r="AN142" s="117">
        <v>1</v>
      </c>
      <c r="AO142" s="113">
        <v>0</v>
      </c>
      <c r="AP142" s="118">
        <v>1</v>
      </c>
      <c r="AQ142">
        <v>1</v>
      </c>
      <c r="AR142">
        <v>0.62374437346370537</v>
      </c>
      <c r="AS142" s="117">
        <v>0.62374437346370537</v>
      </c>
      <c r="AT142" s="118">
        <v>0.37625562653629463</v>
      </c>
      <c r="AU142" s="117">
        <v>-0.47201465245616314</v>
      </c>
      <c r="AV142" s="118">
        <v>100</v>
      </c>
      <c r="AW142">
        <v>0.60322087467805963</v>
      </c>
      <c r="CA142">
        <v>0.91172905619081968</v>
      </c>
      <c r="CB142">
        <v>0</v>
      </c>
      <c r="CC142">
        <v>1</v>
      </c>
      <c r="CD142">
        <v>52</v>
      </c>
      <c r="CE142">
        <v>86</v>
      </c>
      <c r="CF142">
        <v>3.703703703703709E-2</v>
      </c>
      <c r="CG142">
        <v>0.10416666666666663</v>
      </c>
      <c r="CH142">
        <v>0</v>
      </c>
    </row>
    <row r="143" spans="1:86" x14ac:dyDescent="0.3">
      <c r="A143" s="129">
        <v>1</v>
      </c>
      <c r="B143" s="131">
        <v>1</v>
      </c>
      <c r="C143" s="171">
        <v>75</v>
      </c>
      <c r="D143" s="130">
        <v>7</v>
      </c>
      <c r="E143" s="203">
        <v>0.995</v>
      </c>
      <c r="F143" s="130">
        <v>185</v>
      </c>
      <c r="G143" s="130">
        <v>2</v>
      </c>
      <c r="H143" s="130">
        <v>99</v>
      </c>
      <c r="I143" s="130">
        <v>30</v>
      </c>
      <c r="J143" s="130">
        <v>10</v>
      </c>
      <c r="K143" s="130">
        <v>2</v>
      </c>
      <c r="L143" s="171">
        <v>58</v>
      </c>
      <c r="M143" s="172">
        <v>189</v>
      </c>
      <c r="N143" s="170">
        <v>17</v>
      </c>
      <c r="O143" s="130">
        <v>1</v>
      </c>
      <c r="P143" s="208"/>
      <c r="Q143" s="208"/>
      <c r="R143" s="208"/>
      <c r="S143" s="208"/>
      <c r="T143" s="208"/>
      <c r="U143" s="208"/>
      <c r="V143" s="208"/>
      <c r="W143" s="208"/>
      <c r="X143" s="208"/>
      <c r="Y143" s="208"/>
      <c r="Z143">
        <v>1</v>
      </c>
      <c r="AA143">
        <v>1</v>
      </c>
      <c r="AB143">
        <v>82</v>
      </c>
      <c r="AC143">
        <v>15</v>
      </c>
      <c r="AD143">
        <v>0.88800000000000001</v>
      </c>
      <c r="AE143">
        <v>202</v>
      </c>
      <c r="AF143">
        <v>5</v>
      </c>
      <c r="AG143">
        <v>147</v>
      </c>
      <c r="AH143">
        <v>40</v>
      </c>
      <c r="AI143">
        <v>7</v>
      </c>
      <c r="AJ143">
        <v>3</v>
      </c>
      <c r="AK143">
        <v>61</v>
      </c>
      <c r="AL143">
        <v>163</v>
      </c>
      <c r="AM143">
        <v>11.7</v>
      </c>
      <c r="AN143" s="117">
        <v>1</v>
      </c>
      <c r="AO143" s="113">
        <v>0</v>
      </c>
      <c r="AP143" s="118">
        <v>1</v>
      </c>
      <c r="AQ143">
        <v>1</v>
      </c>
      <c r="AR143">
        <v>0.69677715590373734</v>
      </c>
      <c r="AS143" s="117">
        <v>0.69677715590373734</v>
      </c>
      <c r="AT143" s="118">
        <v>0.30322284409626266</v>
      </c>
      <c r="AU143" s="117">
        <v>-0.36128963827555272</v>
      </c>
      <c r="AV143" s="118">
        <v>100</v>
      </c>
      <c r="AW143">
        <v>0.43517908348039203</v>
      </c>
      <c r="CA143">
        <v>0.91519223537380423</v>
      </c>
      <c r="CB143">
        <v>0</v>
      </c>
      <c r="CC143">
        <v>1</v>
      </c>
      <c r="CD143">
        <v>52</v>
      </c>
      <c r="CE143">
        <v>87</v>
      </c>
      <c r="CF143">
        <v>3.703703703703709E-2</v>
      </c>
      <c r="CG143">
        <v>9.375E-2</v>
      </c>
      <c r="CH143">
        <v>0</v>
      </c>
    </row>
    <row r="144" spans="1:86" x14ac:dyDescent="0.3">
      <c r="A144" s="129">
        <v>1</v>
      </c>
      <c r="B144" s="131">
        <v>1</v>
      </c>
      <c r="C144" s="171">
        <v>68</v>
      </c>
      <c r="D144" s="130">
        <v>4</v>
      </c>
      <c r="E144" s="203">
        <v>2.3519999999999999</v>
      </c>
      <c r="F144" s="130">
        <v>209</v>
      </c>
      <c r="G144" s="130">
        <v>0</v>
      </c>
      <c r="H144" s="130">
        <v>85</v>
      </c>
      <c r="I144" s="130">
        <v>30</v>
      </c>
      <c r="J144" s="130">
        <v>12</v>
      </c>
      <c r="K144" s="130">
        <v>2</v>
      </c>
      <c r="L144" s="171">
        <v>51</v>
      </c>
      <c r="M144" s="172">
        <v>189</v>
      </c>
      <c r="N144" s="170">
        <v>16.7</v>
      </c>
      <c r="O144" s="130">
        <v>1</v>
      </c>
      <c r="P144" s="208"/>
      <c r="Q144" s="208"/>
      <c r="R144" s="208"/>
      <c r="S144" s="208"/>
      <c r="T144" s="208"/>
      <c r="U144" s="208"/>
      <c r="V144" s="208"/>
      <c r="W144" s="208"/>
      <c r="X144" s="208"/>
      <c r="Y144" s="208"/>
      <c r="Z144">
        <v>1</v>
      </c>
      <c r="AA144">
        <v>1</v>
      </c>
      <c r="AB144">
        <v>84</v>
      </c>
      <c r="AC144">
        <v>9</v>
      </c>
      <c r="AD144">
        <v>1.2589999999999999</v>
      </c>
      <c r="AE144">
        <v>175</v>
      </c>
      <c r="AF144">
        <v>1</v>
      </c>
      <c r="AG144">
        <v>84</v>
      </c>
      <c r="AH144">
        <v>31</v>
      </c>
      <c r="AI144">
        <v>8</v>
      </c>
      <c r="AJ144">
        <v>2</v>
      </c>
      <c r="AK144">
        <v>76</v>
      </c>
      <c r="AL144">
        <v>190</v>
      </c>
      <c r="AM144">
        <v>15.9</v>
      </c>
      <c r="AN144" s="117">
        <v>1</v>
      </c>
      <c r="AO144" s="113">
        <v>0</v>
      </c>
      <c r="AP144" s="118">
        <v>1</v>
      </c>
      <c r="AQ144">
        <v>1</v>
      </c>
      <c r="AR144">
        <v>0.65700021708327905</v>
      </c>
      <c r="AS144" s="117">
        <v>0.65700021708327905</v>
      </c>
      <c r="AT144" s="118">
        <v>0.34299978291672095</v>
      </c>
      <c r="AU144" s="117">
        <v>-0.42007093008163127</v>
      </c>
      <c r="AV144" s="118">
        <v>100</v>
      </c>
      <c r="AW144">
        <v>0.52206951230465648</v>
      </c>
      <c r="CA144">
        <v>0.91966395188569028</v>
      </c>
      <c r="CB144">
        <v>0</v>
      </c>
      <c r="CC144">
        <v>1</v>
      </c>
      <c r="CD144">
        <v>52</v>
      </c>
      <c r="CE144">
        <v>88</v>
      </c>
      <c r="CF144">
        <v>3.703703703703709E-2</v>
      </c>
      <c r="CG144">
        <v>8.333333333333337E-2</v>
      </c>
      <c r="CH144">
        <v>1.5432098765432174E-3</v>
      </c>
    </row>
    <row r="145" spans="1:86" x14ac:dyDescent="0.3">
      <c r="A145" s="129">
        <v>1</v>
      </c>
      <c r="B145" s="131">
        <v>1</v>
      </c>
      <c r="C145" s="171">
        <v>84</v>
      </c>
      <c r="D145" s="130">
        <v>9</v>
      </c>
      <c r="E145" s="203">
        <v>1.2589999999999999</v>
      </c>
      <c r="F145" s="130">
        <v>175</v>
      </c>
      <c r="G145" s="130">
        <v>1</v>
      </c>
      <c r="H145" s="130">
        <v>84</v>
      </c>
      <c r="I145" s="130">
        <v>31</v>
      </c>
      <c r="J145" s="130">
        <v>8</v>
      </c>
      <c r="K145" s="130">
        <v>2</v>
      </c>
      <c r="L145" s="171">
        <v>76</v>
      </c>
      <c r="M145" s="172">
        <v>190</v>
      </c>
      <c r="N145" s="170">
        <v>15.9</v>
      </c>
      <c r="O145" s="130">
        <v>1</v>
      </c>
      <c r="P145" s="208"/>
      <c r="Q145" s="208"/>
      <c r="R145" s="208"/>
      <c r="S145" s="208"/>
      <c r="T145" s="208"/>
      <c r="U145" s="208"/>
      <c r="V145" s="208"/>
      <c r="W145" s="208"/>
      <c r="X145" s="208"/>
      <c r="Y145" s="208"/>
      <c r="Z145">
        <v>1</v>
      </c>
      <c r="AA145">
        <v>1</v>
      </c>
      <c r="AB145">
        <v>85</v>
      </c>
      <c r="AC145">
        <v>12</v>
      </c>
      <c r="AD145">
        <v>1.86</v>
      </c>
      <c r="AE145">
        <v>311</v>
      </c>
      <c r="AF145">
        <v>2</v>
      </c>
      <c r="AG145">
        <v>124</v>
      </c>
      <c r="AH145">
        <v>37</v>
      </c>
      <c r="AI145">
        <v>13</v>
      </c>
      <c r="AJ145">
        <v>2</v>
      </c>
      <c r="AK145">
        <v>62</v>
      </c>
      <c r="AL145">
        <v>172</v>
      </c>
      <c r="AM145">
        <v>16.899999999999999</v>
      </c>
      <c r="AN145" s="117">
        <v>1</v>
      </c>
      <c r="AO145" s="113">
        <v>0</v>
      </c>
      <c r="AP145" s="118">
        <v>1</v>
      </c>
      <c r="AQ145">
        <v>1</v>
      </c>
      <c r="AR145">
        <v>0.8981409545660729</v>
      </c>
      <c r="AS145" s="117">
        <v>0.8981409545660729</v>
      </c>
      <c r="AT145" s="118">
        <v>0.1018590454339271</v>
      </c>
      <c r="AU145" s="117">
        <v>-0.10742825800202659</v>
      </c>
      <c r="AV145" s="118">
        <v>100</v>
      </c>
      <c r="AW145">
        <v>0.11341097955291349</v>
      </c>
      <c r="CA145">
        <v>0.92900502074797142</v>
      </c>
      <c r="CB145">
        <v>1</v>
      </c>
      <c r="CC145">
        <v>0</v>
      </c>
      <c r="CD145">
        <v>53</v>
      </c>
      <c r="CE145">
        <v>88</v>
      </c>
      <c r="CF145">
        <v>1.851851851851849E-2</v>
      </c>
      <c r="CG145">
        <v>8.333333333333337E-2</v>
      </c>
      <c r="CH145">
        <v>0</v>
      </c>
    </row>
    <row r="146" spans="1:86" x14ac:dyDescent="0.3">
      <c r="A146" s="129">
        <v>0</v>
      </c>
      <c r="B146" s="131">
        <v>0</v>
      </c>
      <c r="C146" s="171">
        <v>51</v>
      </c>
      <c r="D146" s="130">
        <v>3</v>
      </c>
      <c r="E146" s="203">
        <v>1.464</v>
      </c>
      <c r="F146" s="130">
        <v>118</v>
      </c>
      <c r="G146" s="130">
        <v>4</v>
      </c>
      <c r="H146" s="130">
        <v>115</v>
      </c>
      <c r="I146" s="130">
        <v>46</v>
      </c>
      <c r="J146" s="130">
        <v>6</v>
      </c>
      <c r="K146" s="130">
        <v>4</v>
      </c>
      <c r="L146" s="171">
        <v>31</v>
      </c>
      <c r="M146" s="172">
        <v>167</v>
      </c>
      <c r="N146" s="170">
        <v>7.9</v>
      </c>
      <c r="O146" s="130">
        <v>1</v>
      </c>
      <c r="P146" s="208"/>
      <c r="Q146" s="208"/>
      <c r="R146" s="208"/>
      <c r="S146" s="208"/>
      <c r="T146" s="208"/>
      <c r="U146" s="208"/>
      <c r="V146" s="208"/>
      <c r="W146" s="208"/>
      <c r="X146" s="208"/>
      <c r="Y146" s="208"/>
      <c r="Z146">
        <v>1</v>
      </c>
      <c r="AA146">
        <v>1</v>
      </c>
      <c r="AB146">
        <v>86</v>
      </c>
      <c r="AC146">
        <v>8</v>
      </c>
      <c r="AD146">
        <v>2.2839999999999998</v>
      </c>
      <c r="AE146">
        <v>201</v>
      </c>
      <c r="AF146">
        <v>0</v>
      </c>
      <c r="AG146">
        <v>80</v>
      </c>
      <c r="AH146">
        <v>38</v>
      </c>
      <c r="AI146">
        <v>10</v>
      </c>
      <c r="AJ146">
        <v>2</v>
      </c>
      <c r="AK146">
        <v>78</v>
      </c>
      <c r="AL146">
        <v>192</v>
      </c>
      <c r="AM146">
        <v>16.8</v>
      </c>
      <c r="AN146" s="117">
        <v>1</v>
      </c>
      <c r="AO146" s="113">
        <v>0</v>
      </c>
      <c r="AP146" s="118">
        <v>1</v>
      </c>
      <c r="AQ146">
        <v>1</v>
      </c>
      <c r="AR146">
        <v>0.71942286947466438</v>
      </c>
      <c r="AS146" s="117">
        <v>0.71942286947466438</v>
      </c>
      <c r="AT146" s="118">
        <v>0.28057713052533562</v>
      </c>
      <c r="AU146" s="117">
        <v>-0.32930595857526213</v>
      </c>
      <c r="AV146" s="118">
        <v>100</v>
      </c>
      <c r="AW146">
        <v>0.39000307389479866</v>
      </c>
      <c r="CA146">
        <v>0.92981236239341669</v>
      </c>
      <c r="CB146">
        <v>0</v>
      </c>
      <c r="CC146">
        <v>1</v>
      </c>
      <c r="CD146">
        <v>53</v>
      </c>
      <c r="CE146">
        <v>89</v>
      </c>
      <c r="CF146">
        <v>1.851851851851849E-2</v>
      </c>
      <c r="CG146">
        <v>7.291666666666663E-2</v>
      </c>
      <c r="CH146">
        <v>0</v>
      </c>
    </row>
    <row r="147" spans="1:86" x14ac:dyDescent="0.3">
      <c r="A147" s="129">
        <v>1</v>
      </c>
      <c r="B147" s="131">
        <v>1</v>
      </c>
      <c r="C147" s="171">
        <v>88</v>
      </c>
      <c r="D147" s="130">
        <v>5</v>
      </c>
      <c r="E147" s="203">
        <v>0.504</v>
      </c>
      <c r="F147" s="130">
        <v>253</v>
      </c>
      <c r="G147" s="130">
        <v>3</v>
      </c>
      <c r="H147" s="130">
        <v>124</v>
      </c>
      <c r="I147" s="130">
        <v>42</v>
      </c>
      <c r="J147" s="130">
        <v>9</v>
      </c>
      <c r="K147" s="130">
        <v>3</v>
      </c>
      <c r="L147" s="171">
        <v>63</v>
      </c>
      <c r="M147" s="172">
        <v>172</v>
      </c>
      <c r="N147" s="170">
        <v>14.1</v>
      </c>
      <c r="O147" s="130">
        <v>0</v>
      </c>
      <c r="P147" s="208"/>
      <c r="Q147" s="208"/>
      <c r="R147" s="208"/>
      <c r="S147" s="208"/>
      <c r="T147" s="208"/>
      <c r="U147" s="208"/>
      <c r="V147" s="208"/>
      <c r="W147" s="208"/>
      <c r="X147" s="208"/>
      <c r="Y147" s="208"/>
      <c r="Z147">
        <v>1</v>
      </c>
      <c r="AA147">
        <v>1</v>
      </c>
      <c r="AB147">
        <v>88</v>
      </c>
      <c r="AC147">
        <v>5</v>
      </c>
      <c r="AD147">
        <v>0.504</v>
      </c>
      <c r="AE147">
        <v>253</v>
      </c>
      <c r="AF147">
        <v>3</v>
      </c>
      <c r="AG147">
        <v>124</v>
      </c>
      <c r="AH147">
        <v>42</v>
      </c>
      <c r="AI147">
        <v>9</v>
      </c>
      <c r="AJ147">
        <v>3</v>
      </c>
      <c r="AK147">
        <v>63</v>
      </c>
      <c r="AL147">
        <v>172</v>
      </c>
      <c r="AM147">
        <v>14.1</v>
      </c>
      <c r="AN147" s="117">
        <v>0</v>
      </c>
      <c r="AO147" s="113">
        <v>1</v>
      </c>
      <c r="AP147" s="118">
        <v>1</v>
      </c>
      <c r="AQ147">
        <v>0</v>
      </c>
      <c r="AR147">
        <v>0.56965756767393083</v>
      </c>
      <c r="AS147" s="117">
        <v>0.56965756767393083</v>
      </c>
      <c r="AT147" s="118">
        <v>0.43034243232606917</v>
      </c>
      <c r="AU147" s="117">
        <v>-0.84317403296965598</v>
      </c>
      <c r="AV147" s="118">
        <v>0</v>
      </c>
      <c r="AW147">
        <v>1.3237308823925198</v>
      </c>
      <c r="CA147">
        <v>0.9470999759751797</v>
      </c>
      <c r="CB147">
        <v>0</v>
      </c>
      <c r="CC147">
        <v>1</v>
      </c>
      <c r="CD147">
        <v>53</v>
      </c>
      <c r="CE147">
        <v>90</v>
      </c>
      <c r="CF147">
        <v>1.851851851851849E-2</v>
      </c>
      <c r="CG147">
        <v>6.25E-2</v>
      </c>
      <c r="CH147">
        <v>1.1574074074074056E-3</v>
      </c>
    </row>
    <row r="148" spans="1:86" x14ac:dyDescent="0.3">
      <c r="A148" s="129">
        <v>0</v>
      </c>
      <c r="B148" s="131">
        <v>0</v>
      </c>
      <c r="C148" s="171">
        <v>58</v>
      </c>
      <c r="D148" s="130">
        <v>19</v>
      </c>
      <c r="E148" s="203">
        <v>0.44700000000000001</v>
      </c>
      <c r="F148" s="130">
        <v>20</v>
      </c>
      <c r="G148" s="130">
        <v>4</v>
      </c>
      <c r="H148" s="130">
        <v>129</v>
      </c>
      <c r="I148" s="130">
        <v>43</v>
      </c>
      <c r="J148" s="130">
        <v>10</v>
      </c>
      <c r="K148" s="130">
        <v>3</v>
      </c>
      <c r="L148" s="171">
        <v>35</v>
      </c>
      <c r="M148" s="172">
        <v>184</v>
      </c>
      <c r="N148" s="170">
        <v>8.1</v>
      </c>
      <c r="O148" s="130">
        <v>1</v>
      </c>
      <c r="P148" s="208"/>
      <c r="Q148" s="208"/>
      <c r="R148" s="208"/>
      <c r="S148" s="208"/>
      <c r="T148" s="208"/>
      <c r="U148" s="208"/>
      <c r="V148" s="208"/>
      <c r="W148" s="208"/>
      <c r="X148" s="208"/>
      <c r="Y148" s="208"/>
      <c r="Z148">
        <v>1</v>
      </c>
      <c r="AA148">
        <v>1</v>
      </c>
      <c r="AB148">
        <v>88</v>
      </c>
      <c r="AC148">
        <v>12</v>
      </c>
      <c r="AD148">
        <v>1.6</v>
      </c>
      <c r="AE148">
        <v>282</v>
      </c>
      <c r="AF148">
        <v>0</v>
      </c>
      <c r="AG148">
        <v>72</v>
      </c>
      <c r="AH148">
        <v>39</v>
      </c>
      <c r="AI148">
        <v>18</v>
      </c>
      <c r="AJ148">
        <v>1</v>
      </c>
      <c r="AK148">
        <v>29</v>
      </c>
      <c r="AL148">
        <v>185</v>
      </c>
      <c r="AM148">
        <v>18.2</v>
      </c>
      <c r="AN148" s="117">
        <v>1</v>
      </c>
      <c r="AO148" s="113">
        <v>0</v>
      </c>
      <c r="AP148" s="118">
        <v>1</v>
      </c>
      <c r="AQ148">
        <v>1</v>
      </c>
      <c r="AR148">
        <v>0.79518989580800392</v>
      </c>
      <c r="AS148" s="117">
        <v>0.79518989580800392</v>
      </c>
      <c r="AT148" s="118">
        <v>0.20481010419199608</v>
      </c>
      <c r="AU148" s="117">
        <v>-0.22917433019936906</v>
      </c>
      <c r="AV148" s="118">
        <v>100</v>
      </c>
      <c r="AW148">
        <v>0.25756125080523762</v>
      </c>
      <c r="CA148">
        <v>0.94953006756524105</v>
      </c>
      <c r="CB148">
        <v>1</v>
      </c>
      <c r="CC148">
        <v>0</v>
      </c>
      <c r="CD148">
        <v>54</v>
      </c>
      <c r="CE148">
        <v>90</v>
      </c>
      <c r="CF148">
        <v>0</v>
      </c>
      <c r="CG148">
        <v>6.25E-2</v>
      </c>
      <c r="CH148">
        <v>0</v>
      </c>
    </row>
    <row r="149" spans="1:86" x14ac:dyDescent="0.3">
      <c r="A149" s="129">
        <v>1</v>
      </c>
      <c r="B149" s="131">
        <v>0</v>
      </c>
      <c r="C149" s="171">
        <v>66</v>
      </c>
      <c r="D149" s="130">
        <v>17</v>
      </c>
      <c r="E149" s="203">
        <v>2.62</v>
      </c>
      <c r="F149" s="130">
        <v>103</v>
      </c>
      <c r="G149" s="130">
        <v>2</v>
      </c>
      <c r="H149" s="130">
        <v>102</v>
      </c>
      <c r="I149" s="130">
        <v>39</v>
      </c>
      <c r="J149" s="130">
        <v>8</v>
      </c>
      <c r="K149" s="130">
        <v>3</v>
      </c>
      <c r="L149" s="171">
        <v>48</v>
      </c>
      <c r="M149" s="172">
        <v>172</v>
      </c>
      <c r="N149" s="170">
        <v>13.6</v>
      </c>
      <c r="O149" s="130">
        <v>0</v>
      </c>
      <c r="P149" s="208"/>
      <c r="Q149" s="208"/>
      <c r="R149" s="208"/>
      <c r="S149" s="208"/>
      <c r="T149" s="208"/>
      <c r="U149" s="208"/>
      <c r="V149" s="208"/>
      <c r="W149" s="208"/>
      <c r="X149" s="208"/>
      <c r="Y149" s="208"/>
      <c r="Z149">
        <v>1</v>
      </c>
      <c r="AA149">
        <v>1</v>
      </c>
      <c r="AB149">
        <v>89</v>
      </c>
      <c r="AC149">
        <v>6</v>
      </c>
      <c r="AD149">
        <v>7.4999999999999997E-2</v>
      </c>
      <c r="AE149">
        <v>296</v>
      </c>
      <c r="AF149">
        <v>0</v>
      </c>
      <c r="AG149">
        <v>137</v>
      </c>
      <c r="AH149">
        <v>37</v>
      </c>
      <c r="AI149">
        <v>13</v>
      </c>
      <c r="AJ149">
        <v>1</v>
      </c>
      <c r="AK149">
        <v>27</v>
      </c>
      <c r="AL149">
        <v>196</v>
      </c>
      <c r="AM149">
        <v>21</v>
      </c>
      <c r="AN149" s="117">
        <v>1</v>
      </c>
      <c r="AO149" s="113">
        <v>0</v>
      </c>
      <c r="AP149" s="118">
        <v>1</v>
      </c>
      <c r="AQ149">
        <v>1</v>
      </c>
      <c r="AR149">
        <v>0.54969347695331394</v>
      </c>
      <c r="AS149" s="117">
        <v>0.54969347695331394</v>
      </c>
      <c r="AT149" s="118">
        <v>0.45030652304668606</v>
      </c>
      <c r="AU149" s="117">
        <v>-0.59839447074348207</v>
      </c>
      <c r="AV149" s="118">
        <v>100</v>
      </c>
      <c r="AW149">
        <v>0.81919568255115216</v>
      </c>
      <c r="CA149">
        <v>0.95609138658375836</v>
      </c>
      <c r="CB149">
        <v>0</v>
      </c>
      <c r="CC149">
        <v>1</v>
      </c>
      <c r="CD149">
        <v>54</v>
      </c>
      <c r="CE149">
        <v>91</v>
      </c>
      <c r="CF149">
        <v>0</v>
      </c>
      <c r="CG149">
        <v>5.208333333333337E-2</v>
      </c>
      <c r="CH149">
        <v>0</v>
      </c>
    </row>
    <row r="150" spans="1:86" x14ac:dyDescent="0.3">
      <c r="A150" s="129">
        <v>0</v>
      </c>
      <c r="B150" s="131">
        <v>0</v>
      </c>
      <c r="C150" s="171">
        <v>55</v>
      </c>
      <c r="D150" s="130">
        <v>8</v>
      </c>
      <c r="E150" s="203">
        <v>1.1679999999999999</v>
      </c>
      <c r="F150" s="130">
        <v>120</v>
      </c>
      <c r="G150" s="130">
        <v>3</v>
      </c>
      <c r="H150" s="130">
        <v>114</v>
      </c>
      <c r="I150" s="130">
        <v>52</v>
      </c>
      <c r="J150" s="130">
        <v>10</v>
      </c>
      <c r="K150" s="130">
        <v>3</v>
      </c>
      <c r="L150" s="171">
        <v>34</v>
      </c>
      <c r="M150" s="172">
        <v>182</v>
      </c>
      <c r="N150" s="170">
        <v>10</v>
      </c>
      <c r="O150" s="130">
        <v>1</v>
      </c>
      <c r="P150" s="208"/>
      <c r="Q150" s="208"/>
      <c r="R150" s="208"/>
      <c r="S150" s="208"/>
      <c r="T150" s="208"/>
      <c r="U150" s="208"/>
      <c r="V150" s="208"/>
      <c r="W150" s="208"/>
      <c r="X150" s="208"/>
      <c r="Y150" s="208"/>
      <c r="Z150">
        <v>1</v>
      </c>
      <c r="AA150">
        <v>1</v>
      </c>
      <c r="AB150">
        <v>89</v>
      </c>
      <c r="AC150">
        <v>6</v>
      </c>
      <c r="AD150">
        <v>0.71099999999999997</v>
      </c>
      <c r="AE150">
        <v>232</v>
      </c>
      <c r="AF150">
        <v>4</v>
      </c>
      <c r="AG150">
        <v>99</v>
      </c>
      <c r="AH150">
        <v>47</v>
      </c>
      <c r="AI150">
        <v>13</v>
      </c>
      <c r="AJ150">
        <v>3</v>
      </c>
      <c r="AK150">
        <v>89</v>
      </c>
      <c r="AL150">
        <v>193</v>
      </c>
      <c r="AM150">
        <v>18.3</v>
      </c>
      <c r="AN150" s="117">
        <v>0</v>
      </c>
      <c r="AO150" s="113">
        <v>1</v>
      </c>
      <c r="AP150" s="118">
        <v>1</v>
      </c>
      <c r="AQ150">
        <v>0</v>
      </c>
      <c r="AR150">
        <v>0.69614091398295741</v>
      </c>
      <c r="AS150" s="117">
        <v>0.69614091398295741</v>
      </c>
      <c r="AT150" s="118">
        <v>0.30385908601704259</v>
      </c>
      <c r="AU150" s="117">
        <v>-1.1911912178791475</v>
      </c>
      <c r="AV150" s="118">
        <v>0</v>
      </c>
      <c r="AW150">
        <v>2.2909991703980603</v>
      </c>
      <c r="CA150">
        <v>0.96010323343862081</v>
      </c>
      <c r="CB150">
        <v>0</v>
      </c>
      <c r="CC150">
        <v>1</v>
      </c>
      <c r="CD150">
        <v>54</v>
      </c>
      <c r="CE150">
        <v>92</v>
      </c>
      <c r="CF150">
        <v>0</v>
      </c>
      <c r="CG150">
        <v>4.166666666666663E-2</v>
      </c>
      <c r="CH150">
        <v>0</v>
      </c>
    </row>
    <row r="151" spans="1:86" x14ac:dyDescent="0.3">
      <c r="A151" s="129">
        <v>1</v>
      </c>
      <c r="B151" s="131">
        <v>0</v>
      </c>
      <c r="C151" s="171">
        <v>60</v>
      </c>
      <c r="D151" s="130">
        <v>9</v>
      </c>
      <c r="E151" s="203">
        <v>3.2000000000000001E-2</v>
      </c>
      <c r="F151" s="130">
        <v>102</v>
      </c>
      <c r="G151" s="130">
        <v>5</v>
      </c>
      <c r="H151" s="130">
        <v>135</v>
      </c>
      <c r="I151" s="130">
        <v>35</v>
      </c>
      <c r="J151" s="130">
        <v>8</v>
      </c>
      <c r="K151" s="130">
        <v>2</v>
      </c>
      <c r="L151" s="171">
        <v>37</v>
      </c>
      <c r="M151" s="172">
        <v>185</v>
      </c>
      <c r="N151" s="170">
        <v>11.6</v>
      </c>
      <c r="O151" s="130">
        <v>1</v>
      </c>
      <c r="P151" s="208"/>
      <c r="Q151" s="208"/>
      <c r="R151" s="208"/>
      <c r="S151" s="208"/>
      <c r="T151" s="208"/>
      <c r="U151" s="208"/>
      <c r="V151" s="208"/>
      <c r="W151" s="208"/>
      <c r="X151" s="208"/>
      <c r="Y151" s="208"/>
      <c r="Z151">
        <v>1</v>
      </c>
      <c r="AA151">
        <v>1</v>
      </c>
      <c r="AB151">
        <v>89</v>
      </c>
      <c r="AC151">
        <v>8</v>
      </c>
      <c r="AD151">
        <v>1.018</v>
      </c>
      <c r="AE151">
        <v>348</v>
      </c>
      <c r="AF151">
        <v>0</v>
      </c>
      <c r="AG151">
        <v>98</v>
      </c>
      <c r="AH151">
        <v>36</v>
      </c>
      <c r="AI151">
        <v>12</v>
      </c>
      <c r="AJ151">
        <v>1</v>
      </c>
      <c r="AK151">
        <v>57</v>
      </c>
      <c r="AL151">
        <v>195</v>
      </c>
      <c r="AM151">
        <v>23.5</v>
      </c>
      <c r="AN151" s="117">
        <v>1</v>
      </c>
      <c r="AO151" s="113">
        <v>0</v>
      </c>
      <c r="AP151" s="118">
        <v>1</v>
      </c>
      <c r="AQ151">
        <v>1</v>
      </c>
      <c r="AR151">
        <v>0.69069412350075576</v>
      </c>
      <c r="AS151" s="117">
        <v>0.69069412350075576</v>
      </c>
      <c r="AT151" s="118">
        <v>0.30930587649924424</v>
      </c>
      <c r="AU151" s="117">
        <v>-0.37005821095763564</v>
      </c>
      <c r="AV151" s="118">
        <v>100</v>
      </c>
      <c r="AW151">
        <v>0.44781889113452955</v>
      </c>
      <c r="CA151">
        <v>0.96722080974036428</v>
      </c>
      <c r="CB151">
        <v>0</v>
      </c>
      <c r="CC151">
        <v>1</v>
      </c>
      <c r="CD151">
        <v>54</v>
      </c>
      <c r="CE151">
        <v>93</v>
      </c>
      <c r="CF151">
        <v>0</v>
      </c>
      <c r="CG151">
        <v>3.125E-2</v>
      </c>
      <c r="CH151">
        <v>0</v>
      </c>
    </row>
    <row r="152" spans="1:86" x14ac:dyDescent="0.3">
      <c r="Z152">
        <v>1</v>
      </c>
      <c r="AA152">
        <v>1</v>
      </c>
      <c r="AB152">
        <v>99</v>
      </c>
      <c r="AC152">
        <v>9</v>
      </c>
      <c r="AD152">
        <v>1.76</v>
      </c>
      <c r="AE152">
        <v>369</v>
      </c>
      <c r="AF152">
        <v>4</v>
      </c>
      <c r="AG152">
        <v>85</v>
      </c>
      <c r="AH152">
        <v>38</v>
      </c>
      <c r="AI152">
        <v>12</v>
      </c>
      <c r="AJ152">
        <v>2</v>
      </c>
      <c r="AK152">
        <v>68</v>
      </c>
      <c r="AL152">
        <v>170</v>
      </c>
      <c r="AM152">
        <v>19.5</v>
      </c>
      <c r="AN152" s="117">
        <v>0</v>
      </c>
      <c r="AO152" s="113">
        <v>1</v>
      </c>
      <c r="AP152" s="118">
        <v>1</v>
      </c>
      <c r="AQ152">
        <v>0</v>
      </c>
      <c r="AR152">
        <v>0.92900502074797142</v>
      </c>
      <c r="AS152" s="117">
        <v>0.92900502074797142</v>
      </c>
      <c r="AT152" s="118">
        <v>7.0994979252028578E-2</v>
      </c>
      <c r="AU152" s="117">
        <v>-2.6451461192013892</v>
      </c>
      <c r="AV152" s="118">
        <v>0</v>
      </c>
      <c r="AW152">
        <v>13.085503095226645</v>
      </c>
      <c r="CA152">
        <v>0.97504934196262638</v>
      </c>
      <c r="CB152">
        <v>0</v>
      </c>
      <c r="CC152">
        <v>1</v>
      </c>
      <c r="CD152">
        <v>54</v>
      </c>
      <c r="CE152">
        <v>94</v>
      </c>
      <c r="CF152">
        <v>0</v>
      </c>
      <c r="CG152">
        <v>2.083333333333337E-2</v>
      </c>
      <c r="CH152">
        <v>0</v>
      </c>
    </row>
    <row r="153" spans="1:86" x14ac:dyDescent="0.3">
      <c r="Z153">
        <v>1</v>
      </c>
      <c r="AA153">
        <v>1</v>
      </c>
      <c r="AB153">
        <v>102</v>
      </c>
      <c r="AC153">
        <v>12</v>
      </c>
      <c r="AD153">
        <v>8.4000000000000005E-2</v>
      </c>
      <c r="AE153">
        <v>249</v>
      </c>
      <c r="AF153">
        <v>2</v>
      </c>
      <c r="AG153">
        <v>86</v>
      </c>
      <c r="AH153">
        <v>38</v>
      </c>
      <c r="AI153">
        <v>11</v>
      </c>
      <c r="AJ153">
        <v>2</v>
      </c>
      <c r="AK153">
        <v>114</v>
      </c>
      <c r="AL153">
        <v>177</v>
      </c>
      <c r="AM153">
        <v>16.3</v>
      </c>
      <c r="AN153" s="119">
        <v>1</v>
      </c>
      <c r="AO153" s="120">
        <v>0</v>
      </c>
      <c r="AP153" s="118">
        <v>1</v>
      </c>
      <c r="AQ153">
        <v>1</v>
      </c>
      <c r="AR153">
        <v>0.69491821847459534</v>
      </c>
      <c r="AS153" s="117">
        <v>0.69491821847459534</v>
      </c>
      <c r="AT153" s="118">
        <v>0.30508178152540466</v>
      </c>
      <c r="AU153" s="117">
        <v>-0.36396111160072581</v>
      </c>
      <c r="AV153" s="118">
        <v>100</v>
      </c>
      <c r="AW153">
        <v>0.43901825195356825</v>
      </c>
      <c r="CA153">
        <v>0.97917381419032723</v>
      </c>
      <c r="CB153">
        <v>0</v>
      </c>
      <c r="CC153">
        <v>1</v>
      </c>
      <c r="CD153">
        <v>54</v>
      </c>
      <c r="CE153">
        <v>95</v>
      </c>
      <c r="CF153">
        <v>0</v>
      </c>
      <c r="CG153">
        <v>1.041666666666663E-2</v>
      </c>
      <c r="CH153">
        <v>0</v>
      </c>
    </row>
    <row r="154" spans="1:86" x14ac:dyDescent="0.3">
      <c r="Z154" s="112"/>
      <c r="AA154" s="112"/>
      <c r="AB154" s="112"/>
      <c r="AC154" s="112"/>
      <c r="AD154" s="112"/>
      <c r="AE154" s="112"/>
      <c r="AF154" s="112"/>
      <c r="AG154" s="112"/>
      <c r="AH154" s="112"/>
      <c r="AI154" s="112"/>
      <c r="AJ154" s="112"/>
      <c r="AK154" s="112"/>
      <c r="AL154" s="112"/>
      <c r="AM154" s="112"/>
      <c r="AN154" s="112">
        <v>96</v>
      </c>
      <c r="AO154" s="112">
        <v>54</v>
      </c>
      <c r="AP154" s="199">
        <v>150</v>
      </c>
      <c r="AQ154" s="199"/>
      <c r="AR154" s="199"/>
      <c r="AS154" s="199">
        <v>96.000000000000057</v>
      </c>
      <c r="AT154" s="199">
        <v>53.999999999999957</v>
      </c>
      <c r="AU154" s="199">
        <v>-82.470740425695141</v>
      </c>
      <c r="AV154" s="199">
        <v>71.333333333333329</v>
      </c>
      <c r="AW154" s="199">
        <v>158.56470241158783</v>
      </c>
      <c r="CA154" s="111">
        <v>0.98251024941896681</v>
      </c>
      <c r="CB154" s="111">
        <v>0</v>
      </c>
      <c r="CC154" s="111">
        <v>1</v>
      </c>
      <c r="CD154" s="111">
        <v>54</v>
      </c>
      <c r="CE154" s="111">
        <v>96</v>
      </c>
      <c r="CF154" s="111">
        <v>0</v>
      </c>
      <c r="CG154" s="111">
        <v>0</v>
      </c>
      <c r="CH154" s="111">
        <v>0</v>
      </c>
    </row>
    <row r="155" spans="1:86" x14ac:dyDescent="0.3">
      <c r="CH155">
        <v>0.75829475308641991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238D-A735-414E-8654-388DB951464B}">
  <dimension ref="A1:CE155"/>
  <sheetViews>
    <sheetView showGridLines="0" workbookViewId="0"/>
  </sheetViews>
  <sheetFormatPr defaultRowHeight="14.4" x14ac:dyDescent="0.3"/>
  <cols>
    <col min="17" max="17" width="7.5546875" bestFit="1" customWidth="1"/>
  </cols>
  <sheetData>
    <row r="1" spans="1:83" x14ac:dyDescent="0.3">
      <c r="A1" s="134" t="s">
        <v>48</v>
      </c>
      <c r="B1" s="136" t="s">
        <v>54</v>
      </c>
      <c r="C1" s="135" t="s">
        <v>41</v>
      </c>
      <c r="D1" s="135" t="s">
        <v>42</v>
      </c>
      <c r="E1" s="135" t="s">
        <v>43</v>
      </c>
      <c r="F1" s="135" t="s">
        <v>44</v>
      </c>
      <c r="G1" s="135" t="s">
        <v>45</v>
      </c>
      <c r="H1" s="135" t="s">
        <v>49</v>
      </c>
      <c r="I1" s="135" t="s">
        <v>50</v>
      </c>
      <c r="J1" s="135" t="s">
        <v>51</v>
      </c>
      <c r="K1" s="135" t="s">
        <v>53</v>
      </c>
      <c r="L1" s="135" t="s">
        <v>56</v>
      </c>
      <c r="M1" s="135" t="s">
        <v>39</v>
      </c>
      <c r="N1" s="134" t="s">
        <v>47</v>
      </c>
      <c r="P1" t="s">
        <v>179</v>
      </c>
      <c r="Q1" s="218">
        <v>-98.012729219055274</v>
      </c>
      <c r="S1" t="s">
        <v>193</v>
      </c>
      <c r="Y1" t="s">
        <v>168</v>
      </c>
      <c r="BX1" t="s">
        <v>198</v>
      </c>
    </row>
    <row r="2" spans="1:83" ht="15" thickBot="1" x14ac:dyDescent="0.35">
      <c r="A2" s="129">
        <v>0</v>
      </c>
      <c r="B2" s="131">
        <v>1</v>
      </c>
      <c r="C2" s="171">
        <v>60</v>
      </c>
      <c r="D2" s="130">
        <v>10</v>
      </c>
      <c r="E2" s="203">
        <v>0.71199999999999997</v>
      </c>
      <c r="F2" s="130">
        <v>171</v>
      </c>
      <c r="G2" s="130">
        <v>3</v>
      </c>
      <c r="H2" s="130">
        <v>33</v>
      </c>
      <c r="I2" s="130">
        <v>12</v>
      </c>
      <c r="J2" s="130">
        <v>2</v>
      </c>
      <c r="K2" s="171">
        <v>46</v>
      </c>
      <c r="L2" s="172">
        <v>178</v>
      </c>
      <c r="M2" s="170">
        <v>12.5</v>
      </c>
      <c r="N2" s="130">
        <v>1</v>
      </c>
      <c r="O2" s="208"/>
      <c r="P2" t="s">
        <v>180</v>
      </c>
      <c r="Q2" s="219">
        <v>-82.663567238279384</v>
      </c>
      <c r="R2" s="208"/>
      <c r="W2" s="208"/>
      <c r="X2" s="208"/>
    </row>
    <row r="3" spans="1:83" ht="15" thickTop="1" x14ac:dyDescent="0.3">
      <c r="A3" s="129">
        <v>0</v>
      </c>
      <c r="B3" s="131">
        <v>1</v>
      </c>
      <c r="C3" s="171">
        <v>69</v>
      </c>
      <c r="D3" s="130">
        <v>8</v>
      </c>
      <c r="E3" s="203">
        <v>9.0999999999999998E-2</v>
      </c>
      <c r="F3" s="130">
        <v>213</v>
      </c>
      <c r="G3" s="130">
        <v>3</v>
      </c>
      <c r="H3" s="130">
        <v>33</v>
      </c>
      <c r="I3" s="130">
        <v>16</v>
      </c>
      <c r="J3" s="130">
        <v>1</v>
      </c>
      <c r="K3" s="171">
        <v>73</v>
      </c>
      <c r="L3" s="172">
        <v>178</v>
      </c>
      <c r="M3" s="170">
        <v>14.5</v>
      </c>
      <c r="N3" s="130">
        <v>1</v>
      </c>
      <c r="O3" s="208"/>
      <c r="R3" s="208"/>
      <c r="T3" s="47" t="s">
        <v>194</v>
      </c>
      <c r="U3" s="47" t="s">
        <v>195</v>
      </c>
      <c r="W3" s="208"/>
      <c r="X3" s="208"/>
      <c r="Y3" s="198" t="s">
        <v>48</v>
      </c>
      <c r="Z3" s="198" t="s">
        <v>54</v>
      </c>
      <c r="AA3" s="198" t="s">
        <v>41</v>
      </c>
      <c r="AB3" s="198" t="s">
        <v>42</v>
      </c>
      <c r="AC3" s="198" t="s">
        <v>43</v>
      </c>
      <c r="AD3" s="198" t="s">
        <v>44</v>
      </c>
      <c r="AE3" s="198" t="s">
        <v>45</v>
      </c>
      <c r="AF3" s="198" t="s">
        <v>49</v>
      </c>
      <c r="AG3" s="198" t="s">
        <v>50</v>
      </c>
      <c r="AH3" s="198" t="s">
        <v>51</v>
      </c>
      <c r="AI3" s="198" t="s">
        <v>53</v>
      </c>
      <c r="AJ3" s="198" t="s">
        <v>56</v>
      </c>
      <c r="AK3" s="198" t="s">
        <v>39</v>
      </c>
      <c r="AL3" s="198" t="s">
        <v>169</v>
      </c>
      <c r="AM3" s="198" t="s">
        <v>170</v>
      </c>
      <c r="AN3" s="198" t="s">
        <v>103</v>
      </c>
      <c r="AO3" s="198" t="s">
        <v>171</v>
      </c>
      <c r="AP3" s="198" t="s">
        <v>172</v>
      </c>
      <c r="AQ3" s="198" t="s">
        <v>173</v>
      </c>
      <c r="AR3" s="198" t="s">
        <v>174</v>
      </c>
      <c r="AS3" s="198" t="s">
        <v>175</v>
      </c>
      <c r="AT3" s="198" t="s">
        <v>176</v>
      </c>
      <c r="AU3" s="198" t="s">
        <v>177</v>
      </c>
      <c r="AW3" t="s">
        <v>178</v>
      </c>
      <c r="BB3" t="s">
        <v>187</v>
      </c>
      <c r="BQ3" t="s">
        <v>192</v>
      </c>
      <c r="BX3" s="125" t="s">
        <v>172</v>
      </c>
      <c r="BY3" s="125" t="s">
        <v>170</v>
      </c>
      <c r="BZ3" s="125" t="s">
        <v>169</v>
      </c>
      <c r="CA3" s="125" t="s">
        <v>199</v>
      </c>
      <c r="CB3" s="125" t="s">
        <v>200</v>
      </c>
      <c r="CC3" s="125" t="s">
        <v>201</v>
      </c>
      <c r="CD3" s="125" t="s">
        <v>202</v>
      </c>
      <c r="CE3" s="125" t="s">
        <v>203</v>
      </c>
    </row>
    <row r="4" spans="1:83" x14ac:dyDescent="0.3">
      <c r="A4" s="129">
        <v>1</v>
      </c>
      <c r="B4" s="131">
        <v>1</v>
      </c>
      <c r="C4" s="171">
        <v>79</v>
      </c>
      <c r="D4" s="130">
        <v>7</v>
      </c>
      <c r="E4" s="203">
        <v>1.72</v>
      </c>
      <c r="F4" s="130">
        <v>255</v>
      </c>
      <c r="G4" s="130">
        <v>1</v>
      </c>
      <c r="H4" s="130">
        <v>40</v>
      </c>
      <c r="I4" s="130">
        <v>13</v>
      </c>
      <c r="J4" s="130">
        <v>2</v>
      </c>
      <c r="K4" s="171">
        <v>64</v>
      </c>
      <c r="L4" s="172">
        <v>188</v>
      </c>
      <c r="M4" s="170">
        <v>19</v>
      </c>
      <c r="N4" s="130">
        <v>1</v>
      </c>
      <c r="O4" s="208"/>
      <c r="P4" t="s">
        <v>181</v>
      </c>
      <c r="Q4" s="218">
        <v>30.698323961551779</v>
      </c>
      <c r="R4" s="208"/>
      <c r="S4" t="s">
        <v>173</v>
      </c>
      <c r="T4" s="114">
        <v>82</v>
      </c>
      <c r="U4" s="116">
        <v>29</v>
      </c>
      <c r="V4">
        <v>111</v>
      </c>
      <c r="W4" s="208"/>
      <c r="X4" s="208"/>
      <c r="Y4">
        <v>0</v>
      </c>
      <c r="Z4">
        <v>0</v>
      </c>
      <c r="AA4">
        <v>35</v>
      </c>
      <c r="AB4">
        <v>6</v>
      </c>
      <c r="AC4">
        <v>4.7E-2</v>
      </c>
      <c r="AD4">
        <v>65</v>
      </c>
      <c r="AE4">
        <v>4</v>
      </c>
      <c r="AF4">
        <v>27</v>
      </c>
      <c r="AG4">
        <v>5</v>
      </c>
      <c r="AH4">
        <v>6</v>
      </c>
      <c r="AI4">
        <v>16</v>
      </c>
      <c r="AJ4">
        <v>186</v>
      </c>
      <c r="AK4">
        <v>7.9</v>
      </c>
      <c r="AL4" s="117">
        <v>1</v>
      </c>
      <c r="AM4" s="113">
        <v>0</v>
      </c>
      <c r="AN4" s="118">
        <v>1</v>
      </c>
      <c r="AO4">
        <v>1</v>
      </c>
      <c r="AP4">
        <v>0.72966379212441246</v>
      </c>
      <c r="AQ4" s="114">
        <v>0.72966379212441246</v>
      </c>
      <c r="AR4" s="116">
        <v>0.27033620787558754</v>
      </c>
      <c r="AS4" s="114">
        <v>-0.31517140966313034</v>
      </c>
      <c r="AT4" s="116">
        <v>100</v>
      </c>
      <c r="AU4">
        <v>0.37049420677502037</v>
      </c>
      <c r="BB4" s="114">
        <v>62.21751101212358</v>
      </c>
      <c r="BC4" s="115">
        <v>0.23464725351690452</v>
      </c>
      <c r="BD4" s="115">
        <v>-0.15835238690707984</v>
      </c>
      <c r="BE4" s="115">
        <v>-4.6611622792584226E-2</v>
      </c>
      <c r="BF4" s="115">
        <v>-6.0387053059442412E-2</v>
      </c>
      <c r="BG4" s="115">
        <v>-0.36119598663106561</v>
      </c>
      <c r="BH4" s="115">
        <v>-5.3025927670849099E-2</v>
      </c>
      <c r="BI4" s="115">
        <v>-0.45514731281371085</v>
      </c>
      <c r="BJ4" s="115">
        <v>-2.9726419663971628E-2</v>
      </c>
      <c r="BK4" s="115">
        <v>1.4250718277700669E-2</v>
      </c>
      <c r="BL4" s="115">
        <v>4.2091663313698235E-2</v>
      </c>
      <c r="BM4" s="115">
        <v>9.7785884896713152E-3</v>
      </c>
      <c r="BN4" s="115">
        <v>-0.3610532210977303</v>
      </c>
      <c r="BO4" s="116">
        <v>1.3175175275927438</v>
      </c>
      <c r="BQ4" s="122">
        <v>-1.2652446703313368E-13</v>
      </c>
      <c r="CA4">
        <v>0</v>
      </c>
      <c r="CB4">
        <v>0</v>
      </c>
      <c r="CC4">
        <v>1</v>
      </c>
      <c r="CD4">
        <v>1</v>
      </c>
      <c r="CE4">
        <v>1.851851851851849E-2</v>
      </c>
    </row>
    <row r="5" spans="1:83" x14ac:dyDescent="0.3">
      <c r="A5" s="129">
        <v>1</v>
      </c>
      <c r="B5" s="131">
        <v>0</v>
      </c>
      <c r="C5" s="171">
        <v>66</v>
      </c>
      <c r="D5" s="130">
        <v>7</v>
      </c>
      <c r="E5" s="203">
        <v>1.3720000000000001</v>
      </c>
      <c r="F5" s="130">
        <v>287</v>
      </c>
      <c r="G5" s="130">
        <v>1</v>
      </c>
      <c r="H5" s="130">
        <v>29</v>
      </c>
      <c r="I5" s="130">
        <v>10</v>
      </c>
      <c r="J5" s="130">
        <v>2</v>
      </c>
      <c r="K5" s="171">
        <v>66</v>
      </c>
      <c r="L5" s="172">
        <v>180</v>
      </c>
      <c r="M5" s="170">
        <v>18.2</v>
      </c>
      <c r="N5" s="130">
        <v>1</v>
      </c>
      <c r="O5" s="208"/>
      <c r="P5" t="s">
        <v>105</v>
      </c>
      <c r="Q5" s="123">
        <v>13</v>
      </c>
      <c r="R5" s="208"/>
      <c r="S5" t="s">
        <v>174</v>
      </c>
      <c r="T5" s="119">
        <v>14</v>
      </c>
      <c r="U5" s="121">
        <v>25</v>
      </c>
      <c r="V5">
        <v>39</v>
      </c>
      <c r="W5" s="208"/>
      <c r="X5" s="208"/>
      <c r="Y5">
        <v>0</v>
      </c>
      <c r="Z5">
        <v>0</v>
      </c>
      <c r="AA5">
        <v>40</v>
      </c>
      <c r="AB5">
        <v>14</v>
      </c>
      <c r="AC5">
        <v>0.97599999999999998</v>
      </c>
      <c r="AD5">
        <v>82</v>
      </c>
      <c r="AE5">
        <v>2</v>
      </c>
      <c r="AF5">
        <v>37</v>
      </c>
      <c r="AG5">
        <v>5</v>
      </c>
      <c r="AH5">
        <v>3</v>
      </c>
      <c r="AI5">
        <v>9</v>
      </c>
      <c r="AJ5">
        <v>168</v>
      </c>
      <c r="AK5">
        <v>6.2</v>
      </c>
      <c r="AL5" s="117">
        <v>0</v>
      </c>
      <c r="AM5" s="113">
        <v>1</v>
      </c>
      <c r="AN5" s="118">
        <v>1</v>
      </c>
      <c r="AO5">
        <v>0</v>
      </c>
      <c r="AP5">
        <v>0.54374447541587723</v>
      </c>
      <c r="AQ5" s="117">
        <v>0.54374447541587723</v>
      </c>
      <c r="AR5" s="118">
        <v>0.45625552458412277</v>
      </c>
      <c r="AS5" s="117">
        <v>-0.78470226548121591</v>
      </c>
      <c r="AT5" s="118">
        <v>0</v>
      </c>
      <c r="AU5">
        <v>1.1917542826719758</v>
      </c>
      <c r="AW5" s="122">
        <v>-11.446067929480163</v>
      </c>
      <c r="BB5" s="117">
        <v>0.23464725351690344</v>
      </c>
      <c r="BC5" s="113">
        <v>0.2403258127312117</v>
      </c>
      <c r="BD5" s="113">
        <v>-2.4213709374517303E-2</v>
      </c>
      <c r="BE5" s="113">
        <v>-9.3568115407078949E-4</v>
      </c>
      <c r="BF5" s="113">
        <v>1.9078005066014373E-3</v>
      </c>
      <c r="BG5" s="113">
        <v>-1.2457879667596133E-2</v>
      </c>
      <c r="BH5" s="113">
        <v>-1.6365167530124524E-4</v>
      </c>
      <c r="BI5" s="113">
        <v>4.5218529615574307E-3</v>
      </c>
      <c r="BJ5" s="113">
        <v>1.3656269770354519E-3</v>
      </c>
      <c r="BK5" s="113">
        <v>-1.0350381290843565E-3</v>
      </c>
      <c r="BL5" s="113">
        <v>-1.9036455765671263E-3</v>
      </c>
      <c r="BM5" s="113">
        <v>-7.4274283554083553E-4</v>
      </c>
      <c r="BN5" s="113">
        <v>-1.1676175324344085E-3</v>
      </c>
      <c r="BO5" s="118">
        <v>-6.9056460810214349E-3</v>
      </c>
      <c r="BQ5" s="123">
        <v>-4.4073037911805183E-16</v>
      </c>
      <c r="BX5">
        <v>9.3113904437264999E-2</v>
      </c>
      <c r="BY5">
        <v>1</v>
      </c>
      <c r="BZ5">
        <v>0</v>
      </c>
      <c r="CA5">
        <v>1</v>
      </c>
      <c r="CB5">
        <v>0</v>
      </c>
      <c r="CC5">
        <v>0.98148148148148151</v>
      </c>
      <c r="CD5">
        <v>1</v>
      </c>
      <c r="CE5">
        <v>1.851851851851849E-2</v>
      </c>
    </row>
    <row r="6" spans="1:83" x14ac:dyDescent="0.3">
      <c r="A6" s="129">
        <v>0</v>
      </c>
      <c r="B6" s="131">
        <v>0</v>
      </c>
      <c r="C6" s="171">
        <v>51</v>
      </c>
      <c r="D6" s="130">
        <v>15</v>
      </c>
      <c r="E6" s="203">
        <v>0.93500000000000005</v>
      </c>
      <c r="F6" s="130">
        <v>112</v>
      </c>
      <c r="G6" s="130">
        <v>4</v>
      </c>
      <c r="H6" s="130">
        <v>36</v>
      </c>
      <c r="I6" s="130">
        <v>4</v>
      </c>
      <c r="J6" s="130">
        <v>3</v>
      </c>
      <c r="K6" s="171">
        <v>29</v>
      </c>
      <c r="L6" s="172">
        <v>171</v>
      </c>
      <c r="M6" s="170">
        <v>7.6</v>
      </c>
      <c r="N6" s="130">
        <v>1</v>
      </c>
      <c r="O6" s="208"/>
      <c r="P6" t="s">
        <v>164</v>
      </c>
      <c r="Q6" s="220">
        <v>3.7312153278812169E-3</v>
      </c>
      <c r="R6" s="208"/>
      <c r="T6">
        <v>96</v>
      </c>
      <c r="U6">
        <v>54</v>
      </c>
      <c r="V6">
        <v>150</v>
      </c>
      <c r="W6" s="208"/>
      <c r="X6" s="208"/>
      <c r="Y6">
        <v>0</v>
      </c>
      <c r="Z6">
        <v>0</v>
      </c>
      <c r="AA6">
        <v>41</v>
      </c>
      <c r="AB6">
        <v>12</v>
      </c>
      <c r="AC6">
        <v>0.879</v>
      </c>
      <c r="AD6">
        <v>112</v>
      </c>
      <c r="AE6">
        <v>2</v>
      </c>
      <c r="AF6">
        <v>39</v>
      </c>
      <c r="AG6">
        <v>5</v>
      </c>
      <c r="AH6">
        <v>3</v>
      </c>
      <c r="AI6">
        <v>14</v>
      </c>
      <c r="AJ6">
        <v>167</v>
      </c>
      <c r="AK6">
        <v>7.2</v>
      </c>
      <c r="AL6" s="117">
        <v>0</v>
      </c>
      <c r="AM6" s="113">
        <v>1</v>
      </c>
      <c r="AN6" s="118">
        <v>1</v>
      </c>
      <c r="AO6">
        <v>0</v>
      </c>
      <c r="AP6">
        <v>0.49046855114271226</v>
      </c>
      <c r="AQ6" s="117">
        <v>0.49046855114271226</v>
      </c>
      <c r="AR6" s="118">
        <v>0.50953144885728774</v>
      </c>
      <c r="AS6" s="117">
        <v>-0.67426370328356122</v>
      </c>
      <c r="AT6" s="118">
        <v>100</v>
      </c>
      <c r="AU6">
        <v>0.96258739719142494</v>
      </c>
      <c r="AW6" s="123">
        <v>-0.60809737686189325</v>
      </c>
      <c r="BB6" s="117">
        <v>-0.15835238690718742</v>
      </c>
      <c r="BC6" s="113">
        <v>-2.4213709374517729E-2</v>
      </c>
      <c r="BD6" s="113">
        <v>0.28899386790839843</v>
      </c>
      <c r="BE6" s="113">
        <v>-6.9275845386464901E-4</v>
      </c>
      <c r="BF6" s="113">
        <v>-1.2618958817243286E-3</v>
      </c>
      <c r="BG6" s="113">
        <v>-2.1097407436239658E-2</v>
      </c>
      <c r="BH6" s="113">
        <v>-7.679572973807963E-4</v>
      </c>
      <c r="BI6" s="113">
        <v>-7.8158478899428858E-3</v>
      </c>
      <c r="BJ6" s="113">
        <v>6.9052573904458932E-3</v>
      </c>
      <c r="BK6" s="113">
        <v>-1.6655407325741764E-2</v>
      </c>
      <c r="BL6" s="113">
        <v>2.3158589202365871E-2</v>
      </c>
      <c r="BM6" s="113">
        <v>-1.0456269534162318E-3</v>
      </c>
      <c r="BN6" s="113">
        <v>-4.1377063050249742E-4</v>
      </c>
      <c r="BO6" s="118">
        <v>1.5384221610122935E-2</v>
      </c>
      <c r="BQ6" s="123">
        <v>2.377484173526505E-16</v>
      </c>
      <c r="BX6">
        <v>0.15758728319542678</v>
      </c>
      <c r="BY6">
        <v>1</v>
      </c>
      <c r="BZ6">
        <v>0</v>
      </c>
      <c r="CA6">
        <v>2</v>
      </c>
      <c r="CB6">
        <v>0</v>
      </c>
      <c r="CC6">
        <v>0.96296296296296302</v>
      </c>
      <c r="CD6">
        <v>1</v>
      </c>
      <c r="CE6">
        <v>1.8518518518518601E-2</v>
      </c>
    </row>
    <row r="7" spans="1:83" x14ac:dyDescent="0.3">
      <c r="A7" s="129">
        <v>1</v>
      </c>
      <c r="B7" s="131">
        <v>1</v>
      </c>
      <c r="C7" s="171">
        <v>62</v>
      </c>
      <c r="D7" s="130">
        <v>6</v>
      </c>
      <c r="E7" s="203">
        <v>2.0190000000000001</v>
      </c>
      <c r="F7" s="130">
        <v>238</v>
      </c>
      <c r="G7" s="130">
        <v>0</v>
      </c>
      <c r="H7" s="130">
        <v>32</v>
      </c>
      <c r="I7" s="130">
        <v>15</v>
      </c>
      <c r="J7" s="130">
        <v>4</v>
      </c>
      <c r="K7" s="171">
        <v>40</v>
      </c>
      <c r="L7" s="172">
        <v>192</v>
      </c>
      <c r="M7" s="170">
        <v>18.5</v>
      </c>
      <c r="N7" s="130">
        <v>1</v>
      </c>
      <c r="O7" s="208"/>
      <c r="P7" t="s">
        <v>182</v>
      </c>
      <c r="Q7" s="123">
        <v>0.05</v>
      </c>
      <c r="R7" s="208"/>
      <c r="W7" s="208"/>
      <c r="X7" s="208"/>
      <c r="Y7">
        <v>0</v>
      </c>
      <c r="Z7">
        <v>0</v>
      </c>
      <c r="AA7">
        <v>42</v>
      </c>
      <c r="AB7">
        <v>1</v>
      </c>
      <c r="AC7">
        <v>1.4279999999999999</v>
      </c>
      <c r="AD7">
        <v>121</v>
      </c>
      <c r="AE7">
        <v>4</v>
      </c>
      <c r="AF7">
        <v>45</v>
      </c>
      <c r="AG7">
        <v>5</v>
      </c>
      <c r="AH7">
        <v>4</v>
      </c>
      <c r="AI7">
        <v>14</v>
      </c>
      <c r="AJ7">
        <v>165</v>
      </c>
      <c r="AK7">
        <v>7.6</v>
      </c>
      <c r="AL7" s="117">
        <v>1</v>
      </c>
      <c r="AM7" s="113">
        <v>0</v>
      </c>
      <c r="AN7" s="118">
        <v>1</v>
      </c>
      <c r="AO7">
        <v>1</v>
      </c>
      <c r="AP7">
        <v>0.49503649760908264</v>
      </c>
      <c r="AQ7" s="117">
        <v>0.49503649760908264</v>
      </c>
      <c r="AR7" s="118">
        <v>0.50496350239091736</v>
      </c>
      <c r="AS7" s="117">
        <v>-0.70312378658795582</v>
      </c>
      <c r="AT7" s="118">
        <v>0</v>
      </c>
      <c r="AU7">
        <v>1.0200530765504765</v>
      </c>
      <c r="AW7" s="123">
        <v>-1.5994768645894608</v>
      </c>
      <c r="BB7" s="117">
        <v>-4.6611622792576447E-2</v>
      </c>
      <c r="BC7" s="113">
        <v>-9.3568115407072542E-4</v>
      </c>
      <c r="BD7" s="113">
        <v>-6.9275845386484547E-4</v>
      </c>
      <c r="BE7" s="113">
        <v>8.9740550030652396E-4</v>
      </c>
      <c r="BF7" s="113">
        <v>-5.4114389299940412E-5</v>
      </c>
      <c r="BG7" s="113">
        <v>2.1223382034642798E-3</v>
      </c>
      <c r="BH7" s="113">
        <v>-2.3393798018384998E-7</v>
      </c>
      <c r="BI7" s="113">
        <v>2.6476323315796987E-4</v>
      </c>
      <c r="BJ7" s="113">
        <v>-3.4136623794606922E-4</v>
      </c>
      <c r="BK7" s="113">
        <v>6.4671418679433483E-4</v>
      </c>
      <c r="BL7" s="113">
        <v>1.0830720006297309E-3</v>
      </c>
      <c r="BM7" s="113">
        <v>-2.2862954906563378E-4</v>
      </c>
      <c r="BN7" s="113">
        <v>1.8467667358736131E-4</v>
      </c>
      <c r="BO7" s="118">
        <v>-2.4146907036796217E-3</v>
      </c>
      <c r="BQ7" s="123">
        <v>1.0352429688776463E-16</v>
      </c>
      <c r="BX7">
        <v>0.17560370059502298</v>
      </c>
      <c r="BY7">
        <v>1</v>
      </c>
      <c r="BZ7">
        <v>0</v>
      </c>
      <c r="CA7">
        <v>3</v>
      </c>
      <c r="CB7">
        <v>0</v>
      </c>
      <c r="CC7">
        <v>0.94444444444444442</v>
      </c>
      <c r="CD7">
        <v>1</v>
      </c>
      <c r="CE7">
        <v>1.851851851851849E-2</v>
      </c>
    </row>
    <row r="8" spans="1:83" x14ac:dyDescent="0.3">
      <c r="A8" s="129">
        <v>1</v>
      </c>
      <c r="B8" s="131">
        <v>0</v>
      </c>
      <c r="C8" s="171">
        <v>61</v>
      </c>
      <c r="D8" s="130">
        <v>7</v>
      </c>
      <c r="E8" s="203">
        <v>0.66200000000000003</v>
      </c>
      <c r="F8" s="130">
        <v>124</v>
      </c>
      <c r="G8" s="130">
        <v>2</v>
      </c>
      <c r="H8" s="130">
        <v>52</v>
      </c>
      <c r="I8" s="130">
        <v>15</v>
      </c>
      <c r="J8" s="130">
        <v>3</v>
      </c>
      <c r="K8" s="171">
        <v>69</v>
      </c>
      <c r="L8" s="172">
        <v>191</v>
      </c>
      <c r="M8" s="170">
        <v>13.1</v>
      </c>
      <c r="N8" s="130">
        <v>1</v>
      </c>
      <c r="O8" s="208"/>
      <c r="P8" t="s">
        <v>165</v>
      </c>
      <c r="Q8" s="127" t="s">
        <v>233</v>
      </c>
      <c r="R8" s="208"/>
      <c r="S8" t="s">
        <v>196</v>
      </c>
      <c r="T8" s="210">
        <v>0.85416666666666663</v>
      </c>
      <c r="U8" s="211">
        <v>0.46296296296296297</v>
      </c>
      <c r="V8" s="108">
        <v>0.71333333333333337</v>
      </c>
      <c r="W8" s="208"/>
      <c r="X8" s="208"/>
      <c r="Y8">
        <v>0</v>
      </c>
      <c r="Z8">
        <v>0</v>
      </c>
      <c r="AA8">
        <v>42</v>
      </c>
      <c r="AB8">
        <v>4</v>
      </c>
      <c r="AC8">
        <v>1.2829999999999999</v>
      </c>
      <c r="AD8">
        <v>68</v>
      </c>
      <c r="AE8">
        <v>4</v>
      </c>
      <c r="AF8">
        <v>37</v>
      </c>
      <c r="AG8">
        <v>6</v>
      </c>
      <c r="AH8">
        <v>3</v>
      </c>
      <c r="AI8">
        <v>17</v>
      </c>
      <c r="AJ8">
        <v>175</v>
      </c>
      <c r="AK8">
        <v>7.9</v>
      </c>
      <c r="AL8" s="117">
        <v>1</v>
      </c>
      <c r="AM8" s="113">
        <v>0</v>
      </c>
      <c r="AN8" s="118">
        <v>1</v>
      </c>
      <c r="AO8">
        <v>1</v>
      </c>
      <c r="AP8">
        <v>0.71608558757034446</v>
      </c>
      <c r="AQ8" s="117">
        <v>0.71608558757034446</v>
      </c>
      <c r="AR8" s="118">
        <v>0.28391441242965554</v>
      </c>
      <c r="AS8" s="117">
        <v>-0.33395558345254389</v>
      </c>
      <c r="AT8" s="118">
        <v>100</v>
      </c>
      <c r="AU8">
        <v>0.39648111532724473</v>
      </c>
      <c r="AW8" s="123">
        <v>3.8570213110473213E-2</v>
      </c>
      <c r="BB8" s="117">
        <v>-6.0387053059441427E-2</v>
      </c>
      <c r="BC8" s="113">
        <v>1.9078005066014289E-3</v>
      </c>
      <c r="BD8" s="113">
        <v>-1.2618958817244227E-3</v>
      </c>
      <c r="BE8" s="113">
        <v>-5.4114389299933982E-5</v>
      </c>
      <c r="BF8" s="113">
        <v>1.358334902904933E-3</v>
      </c>
      <c r="BG8" s="113">
        <v>3.4128041073051634E-4</v>
      </c>
      <c r="BH8" s="113">
        <v>1.9856996998223333E-5</v>
      </c>
      <c r="BI8" s="113">
        <v>5.5844720180770781E-4</v>
      </c>
      <c r="BJ8" s="113">
        <v>-1.4088828311271204E-5</v>
      </c>
      <c r="BK8" s="113">
        <v>5.7139324938097462E-5</v>
      </c>
      <c r="BL8" s="113">
        <v>-1.4495682322537254E-4</v>
      </c>
      <c r="BM8" s="113">
        <v>-8.5687790413300808E-6</v>
      </c>
      <c r="BN8" s="113">
        <v>2.8505515461513378E-4</v>
      </c>
      <c r="BO8" s="118">
        <v>-2.9975292950197129E-4</v>
      </c>
      <c r="BQ8" s="123">
        <v>1.1741055775808991E-16</v>
      </c>
      <c r="BX8">
        <v>0.22081717907271045</v>
      </c>
      <c r="BY8">
        <v>1</v>
      </c>
      <c r="BZ8">
        <v>0</v>
      </c>
      <c r="CA8">
        <v>4</v>
      </c>
      <c r="CB8">
        <v>0</v>
      </c>
      <c r="CC8">
        <v>0.92592592592592593</v>
      </c>
      <c r="CD8">
        <v>1</v>
      </c>
      <c r="CE8">
        <v>1.851851851851849E-2</v>
      </c>
    </row>
    <row r="9" spans="1:83" x14ac:dyDescent="0.3">
      <c r="A9" s="129">
        <v>0</v>
      </c>
      <c r="B9" s="131">
        <v>0</v>
      </c>
      <c r="C9" s="171">
        <v>59</v>
      </c>
      <c r="D9" s="130">
        <v>6</v>
      </c>
      <c r="E9" s="203">
        <v>0.7</v>
      </c>
      <c r="F9" s="130">
        <v>214</v>
      </c>
      <c r="G9" s="130">
        <v>2</v>
      </c>
      <c r="H9" s="130">
        <v>41</v>
      </c>
      <c r="I9" s="130">
        <v>4</v>
      </c>
      <c r="J9" s="130">
        <v>3</v>
      </c>
      <c r="K9" s="171">
        <v>45</v>
      </c>
      <c r="L9" s="172">
        <v>182</v>
      </c>
      <c r="M9" s="170">
        <v>14.9</v>
      </c>
      <c r="N9" s="130">
        <v>1</v>
      </c>
      <c r="O9" s="208"/>
      <c r="R9" s="208"/>
      <c r="W9" s="208"/>
      <c r="X9" s="208"/>
      <c r="Y9">
        <v>0</v>
      </c>
      <c r="Z9">
        <v>0</v>
      </c>
      <c r="AA9">
        <v>43</v>
      </c>
      <c r="AB9">
        <v>5</v>
      </c>
      <c r="AC9">
        <v>0.48</v>
      </c>
      <c r="AD9">
        <v>59</v>
      </c>
      <c r="AE9">
        <v>3</v>
      </c>
      <c r="AF9">
        <v>30</v>
      </c>
      <c r="AG9">
        <v>4</v>
      </c>
      <c r="AH9">
        <v>2</v>
      </c>
      <c r="AI9">
        <v>17</v>
      </c>
      <c r="AJ9">
        <v>175</v>
      </c>
      <c r="AK9">
        <v>7.5</v>
      </c>
      <c r="AL9" s="117">
        <v>0</v>
      </c>
      <c r="AM9" s="113">
        <v>1</v>
      </c>
      <c r="AN9" s="118">
        <v>1</v>
      </c>
      <c r="AO9">
        <v>0</v>
      </c>
      <c r="AP9">
        <v>0.64995153531444716</v>
      </c>
      <c r="AQ9" s="117">
        <v>0.64995153531444716</v>
      </c>
      <c r="AR9" s="118">
        <v>0.35004846468555284</v>
      </c>
      <c r="AS9" s="117">
        <v>-1.0496836635546856</v>
      </c>
      <c r="AT9" s="118">
        <v>0</v>
      </c>
      <c r="AU9">
        <v>1.8567472818322346</v>
      </c>
      <c r="AW9" s="123">
        <v>2.7613880287464018E-2</v>
      </c>
      <c r="BB9" s="117">
        <v>-0.36119598663106856</v>
      </c>
      <c r="BC9" s="113">
        <v>-1.2457879667596311E-2</v>
      </c>
      <c r="BD9" s="113">
        <v>-2.1097407436240397E-2</v>
      </c>
      <c r="BE9" s="113">
        <v>2.1223382034642677E-3</v>
      </c>
      <c r="BF9" s="113">
        <v>3.4128041073051575E-4</v>
      </c>
      <c r="BG9" s="113">
        <v>0.10819649445623719</v>
      </c>
      <c r="BH9" s="113">
        <v>4.8222363810056506E-4</v>
      </c>
      <c r="BI9" s="113">
        <v>1.7546280251554358E-2</v>
      </c>
      <c r="BJ9" s="113">
        <v>-2.9102073704475495E-3</v>
      </c>
      <c r="BK9" s="113">
        <v>4.8790772413902592E-3</v>
      </c>
      <c r="BL9" s="113">
        <v>2.5061473643017747E-3</v>
      </c>
      <c r="BM9" s="113">
        <v>-2.3438907030175267E-4</v>
      </c>
      <c r="BN9" s="113">
        <v>1.5716252622292864E-3</v>
      </c>
      <c r="BO9" s="118">
        <v>-1.5098460606804597E-2</v>
      </c>
      <c r="BQ9" s="123">
        <v>9.5637035385170856E-16</v>
      </c>
      <c r="BX9">
        <v>0.23464845082242639</v>
      </c>
      <c r="BY9">
        <v>1</v>
      </c>
      <c r="BZ9">
        <v>0</v>
      </c>
      <c r="CA9">
        <v>5</v>
      </c>
      <c r="CB9">
        <v>0</v>
      </c>
      <c r="CC9">
        <v>0.90740740740740744</v>
      </c>
      <c r="CD9">
        <v>1</v>
      </c>
      <c r="CE9">
        <v>1.8518518518518601E-2</v>
      </c>
    </row>
    <row r="10" spans="1:83" x14ac:dyDescent="0.3">
      <c r="A10" s="129">
        <v>1</v>
      </c>
      <c r="B10" s="131">
        <v>1</v>
      </c>
      <c r="C10" s="171">
        <v>65</v>
      </c>
      <c r="D10" s="130">
        <v>8</v>
      </c>
      <c r="E10" s="203">
        <v>0.93700000000000006</v>
      </c>
      <c r="F10" s="130">
        <v>215</v>
      </c>
      <c r="G10" s="130">
        <v>4</v>
      </c>
      <c r="H10" s="130">
        <v>31</v>
      </c>
      <c r="I10" s="130">
        <v>12</v>
      </c>
      <c r="J10" s="130">
        <v>5</v>
      </c>
      <c r="K10" s="171">
        <v>42</v>
      </c>
      <c r="L10" s="172">
        <v>192</v>
      </c>
      <c r="M10" s="170">
        <v>17.100000000000001</v>
      </c>
      <c r="N10" s="130">
        <v>0</v>
      </c>
      <c r="O10" s="208"/>
      <c r="P10" t="s">
        <v>183</v>
      </c>
      <c r="Q10" s="218">
        <v>0.1566037605836994</v>
      </c>
      <c r="R10" s="208"/>
      <c r="S10" t="s">
        <v>197</v>
      </c>
      <c r="T10" s="110">
        <v>0.5</v>
      </c>
      <c r="W10" s="208"/>
      <c r="X10" s="208"/>
      <c r="Y10">
        <v>0</v>
      </c>
      <c r="Z10">
        <v>0</v>
      </c>
      <c r="AA10">
        <v>43</v>
      </c>
      <c r="AB10">
        <v>23</v>
      </c>
      <c r="AC10">
        <v>1.607</v>
      </c>
      <c r="AD10">
        <v>123</v>
      </c>
      <c r="AE10">
        <v>1</v>
      </c>
      <c r="AF10">
        <v>45</v>
      </c>
      <c r="AG10">
        <v>8</v>
      </c>
      <c r="AH10">
        <v>3</v>
      </c>
      <c r="AI10">
        <v>19</v>
      </c>
      <c r="AJ10">
        <v>170</v>
      </c>
      <c r="AK10">
        <v>8.1</v>
      </c>
      <c r="AL10" s="117">
        <v>0</v>
      </c>
      <c r="AM10" s="113">
        <v>1</v>
      </c>
      <c r="AN10" s="118">
        <v>1</v>
      </c>
      <c r="AO10">
        <v>0</v>
      </c>
      <c r="AP10">
        <v>0.59342073066017986</v>
      </c>
      <c r="AQ10" s="117">
        <v>0.59342073066017986</v>
      </c>
      <c r="AR10" s="118">
        <v>0.40657926933982014</v>
      </c>
      <c r="AS10" s="117">
        <v>-0.89997636447918017</v>
      </c>
      <c r="AT10" s="118">
        <v>0</v>
      </c>
      <c r="AU10">
        <v>1.4595449778434157</v>
      </c>
      <c r="AW10" s="123">
        <v>0.69866838280139665</v>
      </c>
      <c r="BB10" s="117">
        <v>-5.3025927670849231E-2</v>
      </c>
      <c r="BC10" s="113">
        <v>-1.6365167530123733E-4</v>
      </c>
      <c r="BD10" s="113">
        <v>-7.6795729738089052E-4</v>
      </c>
      <c r="BE10" s="113">
        <v>-2.3393798018069084E-7</v>
      </c>
      <c r="BF10" s="113">
        <v>1.9856996998225302E-5</v>
      </c>
      <c r="BG10" s="113">
        <v>4.8222363810054863E-4</v>
      </c>
      <c r="BH10" s="113">
        <v>9.4437251084031581E-5</v>
      </c>
      <c r="BI10" s="113">
        <v>3.0804372121097005E-4</v>
      </c>
      <c r="BJ10" s="113">
        <v>-5.0478884644767122E-5</v>
      </c>
      <c r="BK10" s="113">
        <v>5.8766835997614579E-5</v>
      </c>
      <c r="BL10" s="113">
        <v>-2.9843041224857423E-4</v>
      </c>
      <c r="BM10" s="113">
        <v>7.3325878323412946E-7</v>
      </c>
      <c r="BN10" s="113">
        <v>3.5334965744976545E-4</v>
      </c>
      <c r="BO10" s="118">
        <v>-1.9401892793696968E-3</v>
      </c>
      <c r="BQ10" s="123">
        <v>1.2670365875088698E-16</v>
      </c>
      <c r="BX10">
        <v>0.23846521361115952</v>
      </c>
      <c r="BY10">
        <v>1</v>
      </c>
      <c r="BZ10">
        <v>0</v>
      </c>
      <c r="CA10">
        <v>6</v>
      </c>
      <c r="CB10">
        <v>0</v>
      </c>
      <c r="CC10">
        <v>0.88888888888888884</v>
      </c>
      <c r="CD10">
        <v>1</v>
      </c>
      <c r="CE10">
        <v>1.851851851851849E-2</v>
      </c>
    </row>
    <row r="11" spans="1:83" x14ac:dyDescent="0.3">
      <c r="A11" s="129">
        <v>0</v>
      </c>
      <c r="B11" s="131">
        <v>1</v>
      </c>
      <c r="C11" s="171">
        <v>55</v>
      </c>
      <c r="D11" s="130">
        <v>16</v>
      </c>
      <c r="E11" s="203">
        <v>6.5000000000000002E-2</v>
      </c>
      <c r="F11" s="130">
        <v>154</v>
      </c>
      <c r="G11" s="130">
        <v>3</v>
      </c>
      <c r="H11" s="130">
        <v>42</v>
      </c>
      <c r="I11" s="130">
        <v>13</v>
      </c>
      <c r="J11" s="130">
        <v>2</v>
      </c>
      <c r="K11" s="171">
        <v>34</v>
      </c>
      <c r="L11" s="172">
        <v>165</v>
      </c>
      <c r="M11" s="170">
        <v>9.1999999999999993</v>
      </c>
      <c r="N11" s="130">
        <v>0</v>
      </c>
      <c r="O11" s="208"/>
      <c r="P11" t="s">
        <v>184</v>
      </c>
      <c r="Q11" s="220">
        <v>0.18507198359951949</v>
      </c>
      <c r="R11" s="208"/>
      <c r="S11" s="208"/>
      <c r="T11" s="208"/>
      <c r="U11" s="208"/>
      <c r="V11" s="208"/>
      <c r="W11" s="208"/>
      <c r="X11" s="208"/>
      <c r="Y11">
        <v>0</v>
      </c>
      <c r="Z11">
        <v>0</v>
      </c>
      <c r="AA11">
        <v>44</v>
      </c>
      <c r="AB11">
        <v>2</v>
      </c>
      <c r="AC11">
        <v>0.115</v>
      </c>
      <c r="AD11">
        <v>70</v>
      </c>
      <c r="AE11">
        <v>3</v>
      </c>
      <c r="AF11">
        <v>46</v>
      </c>
      <c r="AG11">
        <v>6</v>
      </c>
      <c r="AH11">
        <v>3</v>
      </c>
      <c r="AI11">
        <v>19</v>
      </c>
      <c r="AJ11">
        <v>167</v>
      </c>
      <c r="AK11">
        <v>6.6</v>
      </c>
      <c r="AL11" s="117">
        <v>0</v>
      </c>
      <c r="AM11" s="113">
        <v>1</v>
      </c>
      <c r="AN11" s="118">
        <v>1</v>
      </c>
      <c r="AO11">
        <v>0</v>
      </c>
      <c r="AP11">
        <v>0.22081717907271045</v>
      </c>
      <c r="AQ11" s="117">
        <v>0.22081717907271045</v>
      </c>
      <c r="AR11" s="118">
        <v>0.77918282092728952</v>
      </c>
      <c r="AS11" s="117">
        <v>-0.24950957396141865</v>
      </c>
      <c r="AT11" s="118">
        <v>100</v>
      </c>
      <c r="AU11">
        <v>0.28339585157937702</v>
      </c>
      <c r="AW11" s="123">
        <v>1.4310678257843516E-2</v>
      </c>
      <c r="BB11" s="117">
        <v>-0.45514731281371784</v>
      </c>
      <c r="BC11" s="113">
        <v>4.5218529615573631E-3</v>
      </c>
      <c r="BD11" s="113">
        <v>-7.8158478899437063E-3</v>
      </c>
      <c r="BE11" s="113">
        <v>2.6476323315803726E-4</v>
      </c>
      <c r="BF11" s="113">
        <v>5.5844720180771778E-4</v>
      </c>
      <c r="BG11" s="113">
        <v>1.7546280251554459E-2</v>
      </c>
      <c r="BH11" s="113">
        <v>3.0804372121097693E-4</v>
      </c>
      <c r="BI11" s="113">
        <v>2.5262283039271232E-2</v>
      </c>
      <c r="BJ11" s="113">
        <v>-1.9446297106241503E-4</v>
      </c>
      <c r="BK11" s="113">
        <v>-6.2558264329973289E-4</v>
      </c>
      <c r="BL11" s="113">
        <v>-4.3930100179671401E-3</v>
      </c>
      <c r="BM11" s="113">
        <v>-7.2800552532447727E-5</v>
      </c>
      <c r="BN11" s="113">
        <v>2.2428816274842212E-3</v>
      </c>
      <c r="BO11" s="118">
        <v>-5.1513906386122747E-3</v>
      </c>
      <c r="BQ11" s="123">
        <v>1.3351946858323037E-15</v>
      </c>
      <c r="BX11">
        <v>0.23893042913364632</v>
      </c>
      <c r="BY11">
        <v>1</v>
      </c>
      <c r="BZ11">
        <v>0</v>
      </c>
      <c r="CA11">
        <v>7</v>
      </c>
      <c r="CB11">
        <v>0</v>
      </c>
      <c r="CC11">
        <v>0.87037037037037035</v>
      </c>
      <c r="CD11">
        <v>1</v>
      </c>
      <c r="CE11">
        <v>1.851851851851849E-2</v>
      </c>
    </row>
    <row r="12" spans="1:83" x14ac:dyDescent="0.3">
      <c r="A12" s="129">
        <v>0</v>
      </c>
      <c r="B12" s="131">
        <v>1</v>
      </c>
      <c r="C12" s="171">
        <v>65</v>
      </c>
      <c r="D12" s="130">
        <v>10</v>
      </c>
      <c r="E12" s="203">
        <v>2.1440000000000001</v>
      </c>
      <c r="F12" s="130">
        <v>97</v>
      </c>
      <c r="G12" s="130">
        <v>2</v>
      </c>
      <c r="H12" s="130">
        <v>32</v>
      </c>
      <c r="I12" s="130">
        <v>8</v>
      </c>
      <c r="J12" s="130">
        <v>2</v>
      </c>
      <c r="K12" s="171">
        <v>51</v>
      </c>
      <c r="L12" s="172">
        <v>180</v>
      </c>
      <c r="M12" s="170">
        <v>10.3</v>
      </c>
      <c r="N12" s="130">
        <v>1</v>
      </c>
      <c r="O12" s="208"/>
      <c r="P12" t="s">
        <v>185</v>
      </c>
      <c r="Q12" s="219">
        <v>0.25375790909046009</v>
      </c>
      <c r="R12" s="208"/>
      <c r="S12" s="226" t="s">
        <v>235</v>
      </c>
      <c r="V12" s="208"/>
      <c r="W12" s="208"/>
      <c r="X12" s="208"/>
      <c r="Y12">
        <v>0</v>
      </c>
      <c r="Z12">
        <v>0</v>
      </c>
      <c r="AA12">
        <v>44</v>
      </c>
      <c r="AB12">
        <v>3</v>
      </c>
      <c r="AC12">
        <v>1.18</v>
      </c>
      <c r="AD12">
        <v>69</v>
      </c>
      <c r="AE12">
        <v>2</v>
      </c>
      <c r="AF12">
        <v>34</v>
      </c>
      <c r="AG12">
        <v>6</v>
      </c>
      <c r="AH12">
        <v>2</v>
      </c>
      <c r="AI12">
        <v>20</v>
      </c>
      <c r="AJ12">
        <v>183</v>
      </c>
      <c r="AK12">
        <v>8</v>
      </c>
      <c r="AL12" s="117">
        <v>0</v>
      </c>
      <c r="AM12" s="113">
        <v>1</v>
      </c>
      <c r="AN12" s="118">
        <v>1</v>
      </c>
      <c r="AO12">
        <v>0</v>
      </c>
      <c r="AP12">
        <v>0.76078089605533306</v>
      </c>
      <c r="AQ12" s="117">
        <v>0.76078089605533306</v>
      </c>
      <c r="AR12" s="118">
        <v>0.23921910394466694</v>
      </c>
      <c r="AS12" s="117">
        <v>-1.4303753941053685</v>
      </c>
      <c r="AT12" s="118">
        <v>0</v>
      </c>
      <c r="AU12">
        <v>3.1802681454375277</v>
      </c>
      <c r="AW12" s="123">
        <v>0.39327254338972306</v>
      </c>
      <c r="BB12" s="117">
        <v>-2.9726419663986155E-2</v>
      </c>
      <c r="BC12" s="113">
        <v>1.3656269770353988E-3</v>
      </c>
      <c r="BD12" s="113">
        <v>6.9052573904458377E-3</v>
      </c>
      <c r="BE12" s="113">
        <v>-3.4136623794604569E-4</v>
      </c>
      <c r="BF12" s="113">
        <v>-1.4088828311258827E-5</v>
      </c>
      <c r="BG12" s="113">
        <v>-2.9102073704474498E-3</v>
      </c>
      <c r="BH12" s="113">
        <v>-5.047888464475666E-5</v>
      </c>
      <c r="BI12" s="113">
        <v>-1.9446297106229818E-4</v>
      </c>
      <c r="BJ12" s="113">
        <v>1.293514947317549E-3</v>
      </c>
      <c r="BK12" s="113">
        <v>-1.1970219522458338E-3</v>
      </c>
      <c r="BL12" s="113">
        <v>-2.3572147592712026E-3</v>
      </c>
      <c r="BM12" s="113">
        <v>2.8832692294060596E-6</v>
      </c>
      <c r="BN12" s="113">
        <v>-1.0958501174229437E-5</v>
      </c>
      <c r="BO12" s="118">
        <v>2.2697843439757311E-3</v>
      </c>
      <c r="BQ12" s="123">
        <v>-7.3045093297380179E-17</v>
      </c>
      <c r="BX12">
        <v>0.24752501194153509</v>
      </c>
      <c r="BY12">
        <v>1</v>
      </c>
      <c r="BZ12">
        <v>0</v>
      </c>
      <c r="CA12">
        <v>8</v>
      </c>
      <c r="CB12">
        <v>0</v>
      </c>
      <c r="CC12">
        <v>0.85185185185185186</v>
      </c>
      <c r="CD12">
        <v>1</v>
      </c>
      <c r="CE12">
        <v>1.851851851851849E-2</v>
      </c>
    </row>
    <row r="13" spans="1:83" ht="16.2" x14ac:dyDescent="0.3">
      <c r="A13" s="129">
        <v>1</v>
      </c>
      <c r="B13" s="131">
        <v>1</v>
      </c>
      <c r="C13" s="171">
        <v>74</v>
      </c>
      <c r="D13" s="130">
        <v>7</v>
      </c>
      <c r="E13" s="203">
        <v>0.248</v>
      </c>
      <c r="F13" s="130">
        <v>301</v>
      </c>
      <c r="G13" s="130">
        <v>1</v>
      </c>
      <c r="H13" s="130">
        <v>39</v>
      </c>
      <c r="I13" s="130">
        <v>21</v>
      </c>
      <c r="J13" s="130">
        <v>5</v>
      </c>
      <c r="K13" s="171">
        <v>86</v>
      </c>
      <c r="L13" s="172">
        <v>187</v>
      </c>
      <c r="M13" s="170">
        <v>19.3</v>
      </c>
      <c r="N13" s="130">
        <v>1</v>
      </c>
      <c r="O13" s="208"/>
      <c r="R13" s="208"/>
      <c r="S13" t="s">
        <v>236</v>
      </c>
      <c r="U13" s="108">
        <f>(T6/V6)^2+(1-(T6/V6))^2</f>
        <v>0.53920000000000001</v>
      </c>
      <c r="V13" s="208"/>
      <c r="W13" s="208"/>
      <c r="X13" s="208"/>
      <c r="Y13">
        <v>0</v>
      </c>
      <c r="Z13">
        <v>0</v>
      </c>
      <c r="AA13">
        <v>44</v>
      </c>
      <c r="AB13">
        <v>4</v>
      </c>
      <c r="AC13">
        <v>4.5900000000000003E-2</v>
      </c>
      <c r="AD13">
        <v>104</v>
      </c>
      <c r="AE13">
        <v>6</v>
      </c>
      <c r="AF13">
        <v>29</v>
      </c>
      <c r="AG13">
        <v>2</v>
      </c>
      <c r="AH13">
        <v>2</v>
      </c>
      <c r="AI13">
        <v>21</v>
      </c>
      <c r="AJ13">
        <v>168</v>
      </c>
      <c r="AK13">
        <v>6.8</v>
      </c>
      <c r="AL13" s="117">
        <v>1</v>
      </c>
      <c r="AM13" s="113">
        <v>0</v>
      </c>
      <c r="AN13" s="118">
        <v>1</v>
      </c>
      <c r="AO13">
        <v>1</v>
      </c>
      <c r="AP13">
        <v>0.8498083813362195</v>
      </c>
      <c r="AQ13" s="117">
        <v>0.8498083813362195</v>
      </c>
      <c r="AR13" s="118">
        <v>0.1501916186637805</v>
      </c>
      <c r="AS13" s="117">
        <v>-0.16274438863387067</v>
      </c>
      <c r="AT13" s="118">
        <v>100</v>
      </c>
      <c r="AU13">
        <v>0.17673586418107878</v>
      </c>
      <c r="AW13" s="123">
        <v>-9.7144074578271331E-2</v>
      </c>
      <c r="BB13" s="117">
        <v>1.4250718277724941E-2</v>
      </c>
      <c r="BC13" s="113">
        <v>-1.0350381290842854E-3</v>
      </c>
      <c r="BD13" s="113">
        <v>-1.6655407325741816E-2</v>
      </c>
      <c r="BE13" s="113">
        <v>6.4671418679430014E-4</v>
      </c>
      <c r="BF13" s="113">
        <v>5.7139324938074172E-5</v>
      </c>
      <c r="BG13" s="113">
        <v>4.8790772413901083E-3</v>
      </c>
      <c r="BH13" s="113">
        <v>5.8766835997596201E-5</v>
      </c>
      <c r="BI13" s="113">
        <v>-6.2558264329991959E-4</v>
      </c>
      <c r="BJ13" s="113">
        <v>-1.1970219522458463E-3</v>
      </c>
      <c r="BK13" s="113">
        <v>4.8619438461931551E-3</v>
      </c>
      <c r="BL13" s="113">
        <v>2.3230164189320889E-3</v>
      </c>
      <c r="BM13" s="113">
        <v>1.7202096675520039E-5</v>
      </c>
      <c r="BN13" s="113">
        <v>-3.0017071281035037E-5</v>
      </c>
      <c r="BO13" s="118">
        <v>-4.9824861005494927E-3</v>
      </c>
      <c r="BQ13" s="123">
        <v>-7.5220796545235061E-17</v>
      </c>
      <c r="BX13">
        <v>0.25559208223052798</v>
      </c>
      <c r="BY13">
        <v>1</v>
      </c>
      <c r="BZ13">
        <v>0</v>
      </c>
      <c r="CA13">
        <v>9</v>
      </c>
      <c r="CB13">
        <v>0</v>
      </c>
      <c r="CC13">
        <v>0.83333333333333337</v>
      </c>
      <c r="CD13">
        <v>1</v>
      </c>
      <c r="CE13">
        <v>0</v>
      </c>
    </row>
    <row r="14" spans="1:83" x14ac:dyDescent="0.3">
      <c r="A14" s="129">
        <v>0</v>
      </c>
      <c r="B14" s="131">
        <v>0</v>
      </c>
      <c r="C14" s="171">
        <v>43</v>
      </c>
      <c r="D14" s="130">
        <v>23</v>
      </c>
      <c r="E14" s="203">
        <v>1.607</v>
      </c>
      <c r="F14" s="130">
        <v>123</v>
      </c>
      <c r="G14" s="130">
        <v>1</v>
      </c>
      <c r="H14" s="130">
        <v>45</v>
      </c>
      <c r="I14" s="130">
        <v>8</v>
      </c>
      <c r="J14" s="130">
        <v>3</v>
      </c>
      <c r="K14" s="171">
        <v>19</v>
      </c>
      <c r="L14" s="172">
        <v>170</v>
      </c>
      <c r="M14" s="170">
        <v>8.1</v>
      </c>
      <c r="N14" s="130">
        <v>0</v>
      </c>
      <c r="O14" s="208"/>
      <c r="P14" t="s">
        <v>186</v>
      </c>
      <c r="Q14" s="218">
        <v>160.13646948397783</v>
      </c>
      <c r="R14" s="208"/>
      <c r="S14" t="s">
        <v>237</v>
      </c>
      <c r="U14">
        <f>0.5+(0.25*0.5)</f>
        <v>0.625</v>
      </c>
      <c r="V14" s="208"/>
      <c r="W14" s="208"/>
      <c r="X14" s="208"/>
      <c r="Y14">
        <v>0</v>
      </c>
      <c r="Z14">
        <v>0</v>
      </c>
      <c r="AA14">
        <v>44</v>
      </c>
      <c r="AB14">
        <v>10</v>
      </c>
      <c r="AC14">
        <v>0.19600000000000001</v>
      </c>
      <c r="AD14">
        <v>49</v>
      </c>
      <c r="AE14">
        <v>3</v>
      </c>
      <c r="AF14">
        <v>33</v>
      </c>
      <c r="AG14">
        <v>12</v>
      </c>
      <c r="AH14">
        <v>2</v>
      </c>
      <c r="AI14">
        <v>15</v>
      </c>
      <c r="AJ14">
        <v>189</v>
      </c>
      <c r="AK14">
        <v>9.5</v>
      </c>
      <c r="AL14" s="117">
        <v>1</v>
      </c>
      <c r="AM14" s="113">
        <v>0</v>
      </c>
      <c r="AN14" s="118">
        <v>1</v>
      </c>
      <c r="AO14">
        <v>1</v>
      </c>
      <c r="AP14">
        <v>0.82446030800326964</v>
      </c>
      <c r="AQ14" s="117">
        <v>0.82446030800326964</v>
      </c>
      <c r="AR14" s="118">
        <v>0.17553969199673036</v>
      </c>
      <c r="AS14" s="117">
        <v>-0.19302627882864601</v>
      </c>
      <c r="AT14" s="118">
        <v>100</v>
      </c>
      <c r="AU14">
        <v>0.21291466707701617</v>
      </c>
      <c r="AW14" s="123">
        <v>0.12700024885387726</v>
      </c>
      <c r="BB14" s="117">
        <v>4.2091663313735608E-2</v>
      </c>
      <c r="BC14" s="113">
        <v>-1.9036455765670279E-3</v>
      </c>
      <c r="BD14" s="113">
        <v>2.3158589202365971E-2</v>
      </c>
      <c r="BE14" s="113">
        <v>1.083072000629712E-3</v>
      </c>
      <c r="BF14" s="113">
        <v>-1.4495682322541125E-4</v>
      </c>
      <c r="BG14" s="113">
        <v>2.5061473643016897E-3</v>
      </c>
      <c r="BH14" s="113">
        <v>-2.9843041224860274E-4</v>
      </c>
      <c r="BI14" s="113">
        <v>-4.3930100179674133E-3</v>
      </c>
      <c r="BJ14" s="113">
        <v>-2.3572147592712143E-3</v>
      </c>
      <c r="BK14" s="113">
        <v>2.3230164189320798E-3</v>
      </c>
      <c r="BL14" s="113">
        <v>3.7875054032362715E-2</v>
      </c>
      <c r="BM14" s="113">
        <v>-1.2197809639768191E-4</v>
      </c>
      <c r="BN14" s="113">
        <v>-5.9439631234705444E-4</v>
      </c>
      <c r="BO14" s="118">
        <v>7.9451489050523603E-4</v>
      </c>
      <c r="BQ14" s="123">
        <v>-4.9976450848939195E-18</v>
      </c>
      <c r="BX14">
        <v>0.26182234864948195</v>
      </c>
      <c r="BY14">
        <v>0</v>
      </c>
      <c r="BZ14">
        <v>1</v>
      </c>
      <c r="CA14">
        <v>9</v>
      </c>
      <c r="CB14">
        <v>1</v>
      </c>
      <c r="CC14">
        <v>0.83333333333333337</v>
      </c>
      <c r="CD14">
        <v>0.98958333333333337</v>
      </c>
      <c r="CE14">
        <v>1.8325617283950591E-2</v>
      </c>
    </row>
    <row r="15" spans="1:83" x14ac:dyDescent="0.3">
      <c r="A15" s="129">
        <v>0</v>
      </c>
      <c r="B15" s="131">
        <v>0</v>
      </c>
      <c r="C15" s="171">
        <v>78</v>
      </c>
      <c r="D15" s="130">
        <v>3</v>
      </c>
      <c r="E15" s="203">
        <v>1.6240000000000001</v>
      </c>
      <c r="F15" s="130">
        <v>148</v>
      </c>
      <c r="G15" s="130">
        <v>5</v>
      </c>
      <c r="H15" s="130">
        <v>39</v>
      </c>
      <c r="I15" s="130">
        <v>11</v>
      </c>
      <c r="J15" s="130">
        <v>4</v>
      </c>
      <c r="K15" s="171">
        <v>59</v>
      </c>
      <c r="L15" s="172">
        <v>175</v>
      </c>
      <c r="M15" s="170">
        <v>9.1</v>
      </c>
      <c r="N15" s="130">
        <v>1</v>
      </c>
      <c r="O15" s="208"/>
      <c r="P15" t="s">
        <v>105</v>
      </c>
      <c r="Q15" s="123">
        <v>148</v>
      </c>
      <c r="R15" s="208"/>
      <c r="S15" s="208"/>
      <c r="T15" s="208"/>
      <c r="U15" s="208"/>
      <c r="V15" s="208"/>
      <c r="W15" s="208"/>
      <c r="X15" s="208"/>
      <c r="Y15">
        <v>0</v>
      </c>
      <c r="Z15">
        <v>0</v>
      </c>
      <c r="AA15">
        <v>44</v>
      </c>
      <c r="AB15">
        <v>14</v>
      </c>
      <c r="AC15">
        <v>1.2270000000000001</v>
      </c>
      <c r="AD15">
        <v>100</v>
      </c>
      <c r="AE15">
        <v>5</v>
      </c>
      <c r="AF15">
        <v>37</v>
      </c>
      <c r="AG15">
        <v>10</v>
      </c>
      <c r="AH15">
        <v>4</v>
      </c>
      <c r="AI15">
        <v>20</v>
      </c>
      <c r="AJ15">
        <v>180</v>
      </c>
      <c r="AK15">
        <v>9.1</v>
      </c>
      <c r="AL15" s="117">
        <v>1</v>
      </c>
      <c r="AM15" s="113">
        <v>0</v>
      </c>
      <c r="AN15" s="118">
        <v>1</v>
      </c>
      <c r="AO15">
        <v>1</v>
      </c>
      <c r="AP15">
        <v>0.92015400772651768</v>
      </c>
      <c r="AQ15" s="117">
        <v>0.92015400772651768</v>
      </c>
      <c r="AR15" s="118">
        <v>7.9845992273482325E-2</v>
      </c>
      <c r="AS15" s="117">
        <v>-8.3214223246081229E-2</v>
      </c>
      <c r="AT15" s="118">
        <v>100</v>
      </c>
      <c r="AU15">
        <v>8.6774595994819209E-2</v>
      </c>
      <c r="AW15" s="123">
        <v>-0.15401029799011137</v>
      </c>
      <c r="BB15" s="117">
        <v>9.7785884896701997E-3</v>
      </c>
      <c r="BC15" s="113">
        <v>-7.4274283554085657E-4</v>
      </c>
      <c r="BD15" s="113">
        <v>-1.0456269534161785E-3</v>
      </c>
      <c r="BE15" s="113">
        <v>-2.2862954906563334E-4</v>
      </c>
      <c r="BF15" s="113">
        <v>-8.568779041329249E-6</v>
      </c>
      <c r="BG15" s="113">
        <v>-2.3438907030175513E-4</v>
      </c>
      <c r="BH15" s="113">
        <v>7.3325878323412533E-7</v>
      </c>
      <c r="BI15" s="113">
        <v>-7.28005525324382E-5</v>
      </c>
      <c r="BJ15" s="113">
        <v>2.883269229410432E-6</v>
      </c>
      <c r="BK15" s="113">
        <v>1.7202096675512108E-5</v>
      </c>
      <c r="BL15" s="113">
        <v>-1.2197809639768252E-4</v>
      </c>
      <c r="BM15" s="113">
        <v>1.9023367535636588E-4</v>
      </c>
      <c r="BN15" s="113">
        <v>-2.593083668577302E-5</v>
      </c>
      <c r="BO15" s="118">
        <v>1.6123185022182167E-4</v>
      </c>
      <c r="BQ15" s="123">
        <v>-3.2365407132461394E-17</v>
      </c>
      <c r="BX15">
        <v>0.26939267458930788</v>
      </c>
      <c r="BY15">
        <v>1</v>
      </c>
      <c r="BZ15">
        <v>0</v>
      </c>
      <c r="CA15">
        <v>10</v>
      </c>
      <c r="CB15">
        <v>1</v>
      </c>
      <c r="CC15">
        <v>0.81481481481481488</v>
      </c>
      <c r="CD15">
        <v>0.98958333333333337</v>
      </c>
      <c r="CE15">
        <v>1.8325617283950699E-2</v>
      </c>
    </row>
    <row r="16" spans="1:83" x14ac:dyDescent="0.3">
      <c r="A16" s="129">
        <v>1</v>
      </c>
      <c r="B16" s="131">
        <v>1</v>
      </c>
      <c r="C16" s="171">
        <v>67</v>
      </c>
      <c r="D16" s="130">
        <v>9</v>
      </c>
      <c r="E16" s="203">
        <v>0.05</v>
      </c>
      <c r="F16" s="130">
        <v>228</v>
      </c>
      <c r="G16" s="130">
        <v>4</v>
      </c>
      <c r="H16" s="130">
        <v>31</v>
      </c>
      <c r="I16" s="130">
        <v>13</v>
      </c>
      <c r="J16" s="130">
        <v>1</v>
      </c>
      <c r="K16" s="171">
        <v>70</v>
      </c>
      <c r="L16" s="172">
        <v>181</v>
      </c>
      <c r="M16" s="170">
        <v>15.7</v>
      </c>
      <c r="N16" s="130">
        <v>0</v>
      </c>
      <c r="O16" s="208"/>
      <c r="P16" t="s">
        <v>164</v>
      </c>
      <c r="Q16" s="220">
        <v>0.23406884762522998</v>
      </c>
      <c r="R16" s="208"/>
      <c r="S16" s="208"/>
      <c r="T16" s="208"/>
      <c r="U16" s="208"/>
      <c r="V16" s="208"/>
      <c r="W16" s="208"/>
      <c r="X16" s="208"/>
      <c r="Y16">
        <v>0</v>
      </c>
      <c r="Z16">
        <v>0</v>
      </c>
      <c r="AA16">
        <v>46</v>
      </c>
      <c r="AB16">
        <v>3</v>
      </c>
      <c r="AC16">
        <v>2.6259999999999999</v>
      </c>
      <c r="AD16">
        <v>43</v>
      </c>
      <c r="AE16">
        <v>2</v>
      </c>
      <c r="AF16">
        <v>50</v>
      </c>
      <c r="AG16">
        <v>4</v>
      </c>
      <c r="AH16">
        <v>4</v>
      </c>
      <c r="AI16">
        <v>21</v>
      </c>
      <c r="AJ16">
        <v>180</v>
      </c>
      <c r="AK16">
        <v>7.7</v>
      </c>
      <c r="AL16" s="117">
        <v>0</v>
      </c>
      <c r="AM16" s="113">
        <v>1</v>
      </c>
      <c r="AN16" s="118">
        <v>1</v>
      </c>
      <c r="AO16">
        <v>0</v>
      </c>
      <c r="AP16">
        <v>0.41076989910082456</v>
      </c>
      <c r="AQ16" s="117">
        <v>0.41076989910082456</v>
      </c>
      <c r="AR16" s="118">
        <v>0.58923010089917538</v>
      </c>
      <c r="AS16" s="117">
        <v>-0.52893850795389941</v>
      </c>
      <c r="AT16" s="118">
        <v>100</v>
      </c>
      <c r="AU16">
        <v>0.69712986229655027</v>
      </c>
      <c r="AW16" s="123">
        <v>7.2640920278157547E-3</v>
      </c>
      <c r="BB16" s="117">
        <v>-0.36105322109772853</v>
      </c>
      <c r="BC16" s="113">
        <v>-1.1676175324345152E-3</v>
      </c>
      <c r="BD16" s="113">
        <v>-4.1377063050306571E-4</v>
      </c>
      <c r="BE16" s="113">
        <v>1.846766735874027E-4</v>
      </c>
      <c r="BF16" s="113">
        <v>2.8505515461513893E-4</v>
      </c>
      <c r="BG16" s="113">
        <v>1.5716252622293247E-3</v>
      </c>
      <c r="BH16" s="113">
        <v>3.5334965744976274E-4</v>
      </c>
      <c r="BI16" s="113">
        <v>2.242881627484167E-3</v>
      </c>
      <c r="BJ16" s="113">
        <v>-1.0958501174313088E-5</v>
      </c>
      <c r="BK16" s="113">
        <v>-3.0017071280895253E-5</v>
      </c>
      <c r="BL16" s="113">
        <v>-5.9439631234683738E-4</v>
      </c>
      <c r="BM16" s="113">
        <v>-2.5930836685778289E-5</v>
      </c>
      <c r="BN16" s="113">
        <v>2.2038101588891454E-3</v>
      </c>
      <c r="BO16" s="118">
        <v>-8.6561930445258374E-3</v>
      </c>
      <c r="BQ16" s="123">
        <v>7.5191797194923563E-16</v>
      </c>
      <c r="BX16">
        <v>0.27732565447898971</v>
      </c>
      <c r="BY16">
        <v>1</v>
      </c>
      <c r="BZ16">
        <v>0</v>
      </c>
      <c r="CA16">
        <v>11</v>
      </c>
      <c r="CB16">
        <v>1</v>
      </c>
      <c r="CC16">
        <v>0.79629629629629628</v>
      </c>
      <c r="CD16">
        <v>0.98958333333333337</v>
      </c>
      <c r="CE16">
        <v>1.8325617283950591E-2</v>
      </c>
    </row>
    <row r="17" spans="1:83" x14ac:dyDescent="0.3">
      <c r="A17" s="129">
        <v>1</v>
      </c>
      <c r="B17" s="131">
        <v>1</v>
      </c>
      <c r="C17" s="171">
        <v>62</v>
      </c>
      <c r="D17" s="130">
        <v>16</v>
      </c>
      <c r="E17" s="203">
        <v>0.58799999999999997</v>
      </c>
      <c r="F17" s="130">
        <v>136</v>
      </c>
      <c r="G17" s="130">
        <v>4</v>
      </c>
      <c r="H17" s="130">
        <v>41</v>
      </c>
      <c r="I17" s="130">
        <v>10</v>
      </c>
      <c r="J17" s="130">
        <v>3</v>
      </c>
      <c r="K17" s="171">
        <v>44</v>
      </c>
      <c r="L17" s="172">
        <v>167</v>
      </c>
      <c r="M17" s="170">
        <v>9.8000000000000007</v>
      </c>
      <c r="N17" s="130">
        <v>1</v>
      </c>
      <c r="O17" s="208"/>
      <c r="P17" t="s">
        <v>182</v>
      </c>
      <c r="Q17" s="123">
        <v>0.05</v>
      </c>
      <c r="R17" s="208"/>
      <c r="S17" s="208"/>
      <c r="T17" s="208"/>
      <c r="U17" s="208"/>
      <c r="V17" s="208"/>
      <c r="W17" s="208"/>
      <c r="X17" s="208"/>
      <c r="Y17">
        <v>0</v>
      </c>
      <c r="Z17">
        <v>0</v>
      </c>
      <c r="AA17">
        <v>46</v>
      </c>
      <c r="AB17">
        <v>7</v>
      </c>
      <c r="AC17">
        <v>1.9630000000000001</v>
      </c>
      <c r="AD17">
        <v>113</v>
      </c>
      <c r="AE17">
        <v>4</v>
      </c>
      <c r="AF17">
        <v>28</v>
      </c>
      <c r="AG17">
        <v>10</v>
      </c>
      <c r="AH17">
        <v>1</v>
      </c>
      <c r="AI17">
        <v>22</v>
      </c>
      <c r="AJ17">
        <v>181</v>
      </c>
      <c r="AK17">
        <v>9.6999999999999993</v>
      </c>
      <c r="AL17" s="117">
        <v>1</v>
      </c>
      <c r="AM17" s="113">
        <v>0</v>
      </c>
      <c r="AN17" s="118">
        <v>1</v>
      </c>
      <c r="AO17">
        <v>1</v>
      </c>
      <c r="AP17">
        <v>0.97945185981454741</v>
      </c>
      <c r="AQ17" s="117">
        <v>0.97945185981454741</v>
      </c>
      <c r="AR17" s="118">
        <v>2.054814018545259E-2</v>
      </c>
      <c r="AS17" s="117">
        <v>-2.076219051891106E-2</v>
      </c>
      <c r="AT17" s="118">
        <v>100</v>
      </c>
      <c r="AU17">
        <v>2.0979224225826924E-2</v>
      </c>
      <c r="AW17" s="123">
        <v>7.399045266496361E-2</v>
      </c>
      <c r="BB17" s="119">
        <v>1.3175175275927078</v>
      </c>
      <c r="BC17" s="120">
        <v>-6.9056460810213906E-3</v>
      </c>
      <c r="BD17" s="120">
        <v>1.5384221610125369E-2</v>
      </c>
      <c r="BE17" s="120">
        <v>-2.4146907036796902E-3</v>
      </c>
      <c r="BF17" s="120">
        <v>-2.9975292950197742E-4</v>
      </c>
      <c r="BG17" s="120">
        <v>-1.509846060680449E-2</v>
      </c>
      <c r="BH17" s="120">
        <v>-1.9401892793696703E-3</v>
      </c>
      <c r="BI17" s="120">
        <v>-5.1513906386117837E-3</v>
      </c>
      <c r="BJ17" s="120">
        <v>2.269784343976039E-3</v>
      </c>
      <c r="BK17" s="120">
        <v>-4.9824861005500019E-3</v>
      </c>
      <c r="BL17" s="120">
        <v>7.9451489050449649E-4</v>
      </c>
      <c r="BM17" s="120">
        <v>1.6123185022182238E-4</v>
      </c>
      <c r="BN17" s="120">
        <v>-8.6561930445256795E-3</v>
      </c>
      <c r="BO17" s="121">
        <v>5.4441865229000345E-2</v>
      </c>
      <c r="BQ17" s="124">
        <v>-2.7751981518933862E-15</v>
      </c>
      <c r="BX17">
        <v>0.27758905202398587</v>
      </c>
      <c r="BY17">
        <v>1</v>
      </c>
      <c r="BZ17">
        <v>0</v>
      </c>
      <c r="CA17">
        <v>12</v>
      </c>
      <c r="CB17">
        <v>1</v>
      </c>
      <c r="CC17">
        <v>0.77777777777777779</v>
      </c>
      <c r="CD17">
        <v>0.98958333333333337</v>
      </c>
      <c r="CE17">
        <v>1.8325617283950591E-2</v>
      </c>
    </row>
    <row r="18" spans="1:83" x14ac:dyDescent="0.3">
      <c r="A18" s="129">
        <v>1</v>
      </c>
      <c r="B18" s="131">
        <v>1</v>
      </c>
      <c r="C18" s="171">
        <v>99</v>
      </c>
      <c r="D18" s="130">
        <v>9</v>
      </c>
      <c r="E18" s="203">
        <v>1.76</v>
      </c>
      <c r="F18" s="171">
        <v>369</v>
      </c>
      <c r="G18" s="130">
        <v>4</v>
      </c>
      <c r="H18" s="130">
        <v>38</v>
      </c>
      <c r="I18" s="130">
        <v>12</v>
      </c>
      <c r="J18" s="130">
        <v>2</v>
      </c>
      <c r="K18" s="171">
        <v>68</v>
      </c>
      <c r="L18" s="172">
        <v>170</v>
      </c>
      <c r="M18" s="170">
        <v>19.5</v>
      </c>
      <c r="N18" s="130">
        <v>0</v>
      </c>
      <c r="O18" s="208"/>
      <c r="P18" t="s">
        <v>165</v>
      </c>
      <c r="Q18" s="127" t="s">
        <v>234</v>
      </c>
      <c r="R18" s="208"/>
      <c r="S18" s="208"/>
      <c r="T18" s="208"/>
      <c r="U18" s="208"/>
      <c r="V18" s="208"/>
      <c r="W18" s="208"/>
      <c r="X18" s="208"/>
      <c r="Y18">
        <v>0</v>
      </c>
      <c r="Z18">
        <v>0</v>
      </c>
      <c r="AA18">
        <v>46</v>
      </c>
      <c r="AB18">
        <v>17</v>
      </c>
      <c r="AC18">
        <v>1.4810000000000001</v>
      </c>
      <c r="AD18">
        <v>126</v>
      </c>
      <c r="AE18">
        <v>3</v>
      </c>
      <c r="AF18">
        <v>40</v>
      </c>
      <c r="AG18">
        <v>1</v>
      </c>
      <c r="AH18">
        <v>6</v>
      </c>
      <c r="AI18">
        <v>24</v>
      </c>
      <c r="AJ18">
        <v>165</v>
      </c>
      <c r="AK18">
        <v>7.8</v>
      </c>
      <c r="AL18" s="117">
        <v>0</v>
      </c>
      <c r="AM18" s="113">
        <v>1</v>
      </c>
      <c r="AN18" s="118">
        <v>1</v>
      </c>
      <c r="AO18">
        <v>0</v>
      </c>
      <c r="AP18">
        <v>0.49215067477704588</v>
      </c>
      <c r="AQ18" s="117">
        <v>0.49215067477704588</v>
      </c>
      <c r="AR18" s="118">
        <v>0.50784932522295412</v>
      </c>
      <c r="AS18" s="117">
        <v>-0.6775704792911118</v>
      </c>
      <c r="AT18" s="118">
        <v>100</v>
      </c>
      <c r="AU18">
        <v>0.96908797616494557</v>
      </c>
      <c r="AW18" s="124">
        <v>-0.32649064881800505</v>
      </c>
      <c r="BX18">
        <v>0.29318432409799478</v>
      </c>
      <c r="BY18">
        <v>1</v>
      </c>
      <c r="BZ18">
        <v>0</v>
      </c>
      <c r="CA18">
        <v>13</v>
      </c>
      <c r="CB18">
        <v>1</v>
      </c>
      <c r="CC18">
        <v>0.7592592592592593</v>
      </c>
      <c r="CD18">
        <v>0.98958333333333337</v>
      </c>
      <c r="CE18">
        <v>1.8325617283950699E-2</v>
      </c>
    </row>
    <row r="19" spans="1:83" ht="15" thickBot="1" x14ac:dyDescent="0.35">
      <c r="A19" s="129">
        <v>1</v>
      </c>
      <c r="B19" s="131">
        <v>1</v>
      </c>
      <c r="C19" s="171">
        <v>67</v>
      </c>
      <c r="D19" s="130">
        <v>8</v>
      </c>
      <c r="E19" s="203">
        <v>4.4999999999999998E-2</v>
      </c>
      <c r="F19" s="130">
        <v>187</v>
      </c>
      <c r="G19" s="130">
        <v>0</v>
      </c>
      <c r="H19" s="130">
        <v>29</v>
      </c>
      <c r="I19" s="130">
        <v>13</v>
      </c>
      <c r="J19" s="130">
        <v>1</v>
      </c>
      <c r="K19" s="171">
        <v>45</v>
      </c>
      <c r="L19" s="172">
        <v>192</v>
      </c>
      <c r="M19" s="170">
        <v>16.2</v>
      </c>
      <c r="N19" s="130">
        <v>1</v>
      </c>
      <c r="O19" s="208"/>
      <c r="P19" s="208"/>
      <c r="Q19" s="208"/>
      <c r="R19" s="208"/>
      <c r="S19" s="208"/>
      <c r="T19" s="208"/>
      <c r="U19" s="208"/>
      <c r="V19" s="208"/>
      <c r="W19" s="208"/>
      <c r="X19" s="208"/>
      <c r="Y19">
        <v>0</v>
      </c>
      <c r="Z19">
        <v>0</v>
      </c>
      <c r="AA19">
        <v>48</v>
      </c>
      <c r="AB19">
        <v>2</v>
      </c>
      <c r="AC19">
        <v>1.7999999999999999E-2</v>
      </c>
      <c r="AD19">
        <v>77</v>
      </c>
      <c r="AE19">
        <v>2</v>
      </c>
      <c r="AF19">
        <v>28</v>
      </c>
      <c r="AG19">
        <v>1</v>
      </c>
      <c r="AH19">
        <v>6</v>
      </c>
      <c r="AI19">
        <v>24</v>
      </c>
      <c r="AJ19">
        <v>160</v>
      </c>
      <c r="AK19">
        <v>5.9</v>
      </c>
      <c r="AL19" s="117">
        <v>0</v>
      </c>
      <c r="AM19" s="113">
        <v>1</v>
      </c>
      <c r="AN19" s="118">
        <v>1</v>
      </c>
      <c r="AO19">
        <v>0</v>
      </c>
      <c r="AP19">
        <v>0.25559208223052798</v>
      </c>
      <c r="AQ19" s="117">
        <v>0.25559208223052798</v>
      </c>
      <c r="AR19" s="118">
        <v>0.74440791776947202</v>
      </c>
      <c r="AS19" s="117">
        <v>-0.29516611782585778</v>
      </c>
      <c r="AT19" s="118">
        <v>100</v>
      </c>
      <c r="AU19">
        <v>0.34334949444973484</v>
      </c>
      <c r="BX19">
        <v>0.32320622080401812</v>
      </c>
      <c r="BY19">
        <v>1</v>
      </c>
      <c r="BZ19">
        <v>0</v>
      </c>
      <c r="CA19">
        <v>14</v>
      </c>
      <c r="CB19">
        <v>1</v>
      </c>
      <c r="CC19">
        <v>0.7407407407407407</v>
      </c>
      <c r="CD19">
        <v>0.98958333333333337</v>
      </c>
      <c r="CE19">
        <v>0</v>
      </c>
    </row>
    <row r="20" spans="1:83" ht="15" thickTop="1" x14ac:dyDescent="0.3">
      <c r="A20" s="129">
        <v>0</v>
      </c>
      <c r="B20" s="131">
        <v>0</v>
      </c>
      <c r="C20" s="171">
        <v>51</v>
      </c>
      <c r="D20" s="130">
        <v>12</v>
      </c>
      <c r="E20" s="203">
        <v>1</v>
      </c>
      <c r="F20" s="130">
        <v>66</v>
      </c>
      <c r="G20" s="130">
        <v>3</v>
      </c>
      <c r="H20" s="130">
        <v>34</v>
      </c>
      <c r="I20" s="130">
        <v>6</v>
      </c>
      <c r="J20" s="130">
        <v>2</v>
      </c>
      <c r="K20" s="171">
        <v>25</v>
      </c>
      <c r="L20" s="172">
        <v>184</v>
      </c>
      <c r="M20" s="170">
        <v>8</v>
      </c>
      <c r="N20" s="130">
        <v>1</v>
      </c>
      <c r="O20" s="208"/>
      <c r="P20" s="125"/>
      <c r="Q20" s="125" t="s">
        <v>188</v>
      </c>
      <c r="R20" s="125" t="s">
        <v>189</v>
      </c>
      <c r="S20" s="125" t="s">
        <v>190</v>
      </c>
      <c r="T20" s="125" t="s">
        <v>164</v>
      </c>
      <c r="U20" s="125" t="s">
        <v>191</v>
      </c>
      <c r="V20" s="125" t="s">
        <v>166</v>
      </c>
      <c r="W20" s="125" t="s">
        <v>167</v>
      </c>
      <c r="X20" s="208"/>
      <c r="Y20">
        <v>0</v>
      </c>
      <c r="Z20">
        <v>0</v>
      </c>
      <c r="AA20">
        <v>48</v>
      </c>
      <c r="AB20">
        <v>12</v>
      </c>
      <c r="AC20">
        <v>0.183</v>
      </c>
      <c r="AD20">
        <v>85</v>
      </c>
      <c r="AE20">
        <v>4</v>
      </c>
      <c r="AF20">
        <v>37</v>
      </c>
      <c r="AG20">
        <v>11</v>
      </c>
      <c r="AH20">
        <v>2</v>
      </c>
      <c r="AI20">
        <v>22</v>
      </c>
      <c r="AJ20">
        <v>178</v>
      </c>
      <c r="AK20">
        <v>9</v>
      </c>
      <c r="AL20" s="117">
        <v>1</v>
      </c>
      <c r="AM20" s="113">
        <v>0</v>
      </c>
      <c r="AN20" s="118">
        <v>1</v>
      </c>
      <c r="AO20">
        <v>1</v>
      </c>
      <c r="AP20">
        <v>0.82351838155022417</v>
      </c>
      <c r="AQ20" s="117">
        <v>0.82351838155022417</v>
      </c>
      <c r="AR20" s="118">
        <v>0.17648161844977583</v>
      </c>
      <c r="AS20" s="117">
        <v>-0.1941694083625263</v>
      </c>
      <c r="AT20" s="118">
        <v>100</v>
      </c>
      <c r="AU20">
        <v>0.21430197844225374</v>
      </c>
      <c r="BX20">
        <v>0.33929038568914377</v>
      </c>
      <c r="BY20">
        <v>0</v>
      </c>
      <c r="BZ20">
        <v>1</v>
      </c>
      <c r="CA20">
        <v>14</v>
      </c>
      <c r="CB20">
        <v>2</v>
      </c>
      <c r="CC20">
        <v>0.7407407407407407</v>
      </c>
      <c r="CD20">
        <v>0.97916666666666663</v>
      </c>
      <c r="CE20">
        <v>1.8132716049382686E-2</v>
      </c>
    </row>
    <row r="21" spans="1:83" x14ac:dyDescent="0.3">
      <c r="A21" s="129">
        <v>1</v>
      </c>
      <c r="B21" s="131">
        <v>1</v>
      </c>
      <c r="C21" s="171">
        <v>71</v>
      </c>
      <c r="D21" s="130">
        <v>13</v>
      </c>
      <c r="E21" s="203">
        <v>0.121</v>
      </c>
      <c r="F21" s="130">
        <v>116</v>
      </c>
      <c r="G21" s="130">
        <v>0</v>
      </c>
      <c r="H21" s="130">
        <v>34</v>
      </c>
      <c r="I21" s="130">
        <v>8</v>
      </c>
      <c r="J21" s="130">
        <v>2</v>
      </c>
      <c r="K21" s="171">
        <v>51</v>
      </c>
      <c r="L21" s="172">
        <v>193</v>
      </c>
      <c r="M21" s="170">
        <v>12.2</v>
      </c>
      <c r="N21" s="130">
        <v>0</v>
      </c>
      <c r="O21" s="208"/>
      <c r="P21" t="s">
        <v>104</v>
      </c>
      <c r="Q21" s="92">
        <v>-11.446067929480163</v>
      </c>
      <c r="R21" s="92">
        <v>7.8878077443687467</v>
      </c>
      <c r="S21" s="92">
        <v>2.1057170065955466</v>
      </c>
      <c r="T21" s="92">
        <v>0.14674954181649086</v>
      </c>
      <c r="U21" s="92">
        <v>1.0691431523690948E-5</v>
      </c>
      <c r="V21" s="92"/>
      <c r="W21" s="92"/>
      <c r="X21" s="208"/>
      <c r="Y21">
        <v>0</v>
      </c>
      <c r="Z21">
        <v>0</v>
      </c>
      <c r="AA21">
        <v>49</v>
      </c>
      <c r="AB21">
        <v>10</v>
      </c>
      <c r="AC21">
        <v>1.248</v>
      </c>
      <c r="AD21">
        <v>92</v>
      </c>
      <c r="AE21">
        <v>2</v>
      </c>
      <c r="AF21">
        <v>53</v>
      </c>
      <c r="AG21">
        <v>12</v>
      </c>
      <c r="AH21">
        <v>4</v>
      </c>
      <c r="AI21">
        <v>25</v>
      </c>
      <c r="AJ21">
        <v>182</v>
      </c>
      <c r="AK21">
        <v>9.4</v>
      </c>
      <c r="AL21" s="117">
        <v>0</v>
      </c>
      <c r="AM21" s="113">
        <v>1</v>
      </c>
      <c r="AN21" s="118">
        <v>1</v>
      </c>
      <c r="AO21">
        <v>0</v>
      </c>
      <c r="AP21">
        <v>0.50831307700910178</v>
      </c>
      <c r="AQ21" s="117">
        <v>0.50831307700910178</v>
      </c>
      <c r="AR21" s="118">
        <v>0.49168692299089822</v>
      </c>
      <c r="AS21" s="117">
        <v>-0.70991310042147271</v>
      </c>
      <c r="AT21" s="118">
        <v>0</v>
      </c>
      <c r="AU21">
        <v>1.0338145133433034</v>
      </c>
      <c r="BX21">
        <v>0.34251795362480836</v>
      </c>
      <c r="BY21">
        <v>1</v>
      </c>
      <c r="BZ21">
        <v>0</v>
      </c>
      <c r="CA21">
        <v>15</v>
      </c>
      <c r="CB21">
        <v>2</v>
      </c>
      <c r="CC21">
        <v>0.72222222222222221</v>
      </c>
      <c r="CD21">
        <v>0.97916666666666663</v>
      </c>
      <c r="CE21">
        <v>1.8132716049382686E-2</v>
      </c>
    </row>
    <row r="22" spans="1:83" x14ac:dyDescent="0.3">
      <c r="A22" s="129">
        <v>1</v>
      </c>
      <c r="B22" s="131">
        <v>1</v>
      </c>
      <c r="C22" s="171">
        <v>65</v>
      </c>
      <c r="D22" s="130">
        <v>3</v>
      </c>
      <c r="E22" s="203">
        <v>0.159</v>
      </c>
      <c r="F22" s="130">
        <v>144</v>
      </c>
      <c r="G22" s="130">
        <v>2</v>
      </c>
      <c r="H22" s="130">
        <v>47</v>
      </c>
      <c r="I22" s="130">
        <v>14</v>
      </c>
      <c r="J22" s="130">
        <v>3</v>
      </c>
      <c r="K22" s="171">
        <v>59</v>
      </c>
      <c r="L22" s="172">
        <v>174</v>
      </c>
      <c r="M22" s="170">
        <v>11.1</v>
      </c>
      <c r="N22" s="130">
        <v>0</v>
      </c>
      <c r="O22" s="208"/>
      <c r="P22" t="s">
        <v>48</v>
      </c>
      <c r="Q22" s="92">
        <v>-0.60809737686189325</v>
      </c>
      <c r="R22" s="92">
        <v>0.49023036700230199</v>
      </c>
      <c r="S22" s="92">
        <v>1.5386712544269734</v>
      </c>
      <c r="T22" s="92">
        <v>0.21481569467340617</v>
      </c>
      <c r="U22" s="92">
        <v>0.54438564509235332</v>
      </c>
      <c r="V22" s="92">
        <v>0.20826765152259802</v>
      </c>
      <c r="W22" s="92">
        <v>1.4229561260043382</v>
      </c>
      <c r="X22" s="208"/>
      <c r="Y22">
        <v>0</v>
      </c>
      <c r="Z22">
        <v>0</v>
      </c>
      <c r="AA22">
        <v>49</v>
      </c>
      <c r="AB22">
        <v>13</v>
      </c>
      <c r="AC22">
        <v>0.85199999999999998</v>
      </c>
      <c r="AD22">
        <v>102</v>
      </c>
      <c r="AE22">
        <v>3</v>
      </c>
      <c r="AF22">
        <v>37</v>
      </c>
      <c r="AG22">
        <v>9</v>
      </c>
      <c r="AH22">
        <v>4</v>
      </c>
      <c r="AI22">
        <v>25</v>
      </c>
      <c r="AJ22">
        <v>168</v>
      </c>
      <c r="AK22">
        <v>8.1999999999999993</v>
      </c>
      <c r="AL22" s="117">
        <v>1</v>
      </c>
      <c r="AM22" s="113">
        <v>0</v>
      </c>
      <c r="AN22" s="118">
        <v>1</v>
      </c>
      <c r="AO22">
        <v>1</v>
      </c>
      <c r="AP22">
        <v>0.7119821836765825</v>
      </c>
      <c r="AQ22" s="117">
        <v>0.7119821836765825</v>
      </c>
      <c r="AR22" s="118">
        <v>0.2880178163234175</v>
      </c>
      <c r="AS22" s="117">
        <v>-0.33970239080938808</v>
      </c>
      <c r="AT22" s="118">
        <v>100</v>
      </c>
      <c r="AU22">
        <v>0.40452952746111048</v>
      </c>
      <c r="BX22">
        <v>0.3468859562203786</v>
      </c>
      <c r="BY22">
        <v>1</v>
      </c>
      <c r="BZ22">
        <v>0</v>
      </c>
      <c r="CA22">
        <v>16</v>
      </c>
      <c r="CB22">
        <v>2</v>
      </c>
      <c r="CC22">
        <v>0.70370370370370372</v>
      </c>
      <c r="CD22">
        <v>0.97916666666666663</v>
      </c>
      <c r="CE22">
        <v>0</v>
      </c>
    </row>
    <row r="23" spans="1:83" x14ac:dyDescent="0.3">
      <c r="A23" s="129">
        <v>1</v>
      </c>
      <c r="B23" s="131">
        <v>1</v>
      </c>
      <c r="C23" s="171">
        <v>86</v>
      </c>
      <c r="D23" s="130">
        <v>8</v>
      </c>
      <c r="E23" s="203">
        <v>2.2839999999999998</v>
      </c>
      <c r="F23" s="130">
        <v>201</v>
      </c>
      <c r="G23" s="130">
        <v>0</v>
      </c>
      <c r="H23" s="130">
        <v>38</v>
      </c>
      <c r="I23" s="130">
        <v>10</v>
      </c>
      <c r="J23" s="130">
        <v>2</v>
      </c>
      <c r="K23" s="171">
        <v>78</v>
      </c>
      <c r="L23" s="172">
        <v>192</v>
      </c>
      <c r="M23" s="170">
        <v>16.8</v>
      </c>
      <c r="N23" s="130">
        <v>1</v>
      </c>
      <c r="O23" s="208"/>
      <c r="P23" t="s">
        <v>54</v>
      </c>
      <c r="Q23" s="92">
        <v>-1.5994768645894608</v>
      </c>
      <c r="R23" s="92">
        <v>0.53758149885240514</v>
      </c>
      <c r="S23" s="92">
        <v>8.8525277677097183</v>
      </c>
      <c r="T23" s="92">
        <v>2.9268327360587776E-3</v>
      </c>
      <c r="U23" s="92">
        <v>0.20200216484387754</v>
      </c>
      <c r="V23" s="92">
        <v>7.0431319104949319E-2</v>
      </c>
      <c r="W23" s="92">
        <v>0.57935695540232524</v>
      </c>
      <c r="X23" s="208"/>
      <c r="Y23">
        <v>0</v>
      </c>
      <c r="Z23">
        <v>0</v>
      </c>
      <c r="AA23">
        <v>49</v>
      </c>
      <c r="AB23">
        <v>16</v>
      </c>
      <c r="AC23">
        <v>0.98299999999999998</v>
      </c>
      <c r="AD23">
        <v>71</v>
      </c>
      <c r="AE23">
        <v>4</v>
      </c>
      <c r="AF23">
        <v>39</v>
      </c>
      <c r="AG23">
        <v>7</v>
      </c>
      <c r="AH23">
        <v>3</v>
      </c>
      <c r="AI23">
        <v>23</v>
      </c>
      <c r="AJ23">
        <v>180</v>
      </c>
      <c r="AK23">
        <v>8.1</v>
      </c>
      <c r="AL23" s="117">
        <v>1</v>
      </c>
      <c r="AM23" s="113">
        <v>0</v>
      </c>
      <c r="AN23" s="118">
        <v>1</v>
      </c>
      <c r="AO23">
        <v>1</v>
      </c>
      <c r="AP23">
        <v>0.8376393072345516</v>
      </c>
      <c r="AQ23" s="117">
        <v>0.8376393072345516</v>
      </c>
      <c r="AR23" s="118">
        <v>0.1623606927654484</v>
      </c>
      <c r="AS23" s="117">
        <v>-0.17716769211890035</v>
      </c>
      <c r="AT23" s="118">
        <v>100</v>
      </c>
      <c r="AU23">
        <v>0.19383127243810797</v>
      </c>
      <c r="BX23">
        <v>0.34739751839954175</v>
      </c>
      <c r="BY23">
        <v>0</v>
      </c>
      <c r="BZ23">
        <v>1</v>
      </c>
      <c r="CA23">
        <v>16</v>
      </c>
      <c r="CB23">
        <v>3</v>
      </c>
      <c r="CC23">
        <v>0.70370370370370372</v>
      </c>
      <c r="CD23">
        <v>0.96875</v>
      </c>
      <c r="CE23">
        <v>0</v>
      </c>
    </row>
    <row r="24" spans="1:83" x14ac:dyDescent="0.3">
      <c r="A24" s="129">
        <v>1</v>
      </c>
      <c r="B24" s="131">
        <v>0</v>
      </c>
      <c r="C24" s="171">
        <v>51</v>
      </c>
      <c r="D24" s="130">
        <v>8</v>
      </c>
      <c r="E24" s="203">
        <v>0.79900000000000004</v>
      </c>
      <c r="F24" s="130">
        <v>96</v>
      </c>
      <c r="G24" s="130">
        <v>6</v>
      </c>
      <c r="H24" s="130">
        <v>34</v>
      </c>
      <c r="I24" s="130">
        <v>12</v>
      </c>
      <c r="J24" s="130">
        <v>2</v>
      </c>
      <c r="K24" s="171">
        <v>22</v>
      </c>
      <c r="L24" s="172">
        <v>189</v>
      </c>
      <c r="M24" s="170">
        <v>11.8</v>
      </c>
      <c r="N24" s="130">
        <v>1</v>
      </c>
      <c r="O24" s="208"/>
      <c r="P24" t="s">
        <v>41</v>
      </c>
      <c r="Q24" s="92">
        <v>3.8570213110473213E-2</v>
      </c>
      <c r="R24" s="92">
        <v>2.9956727129419929E-2</v>
      </c>
      <c r="S24" s="92">
        <v>1.657735927492292</v>
      </c>
      <c r="T24" s="92">
        <v>0.19790929182664097</v>
      </c>
      <c r="U24" s="92">
        <v>1.0393236999459348</v>
      </c>
      <c r="V24" s="92">
        <v>0.98005763957143777</v>
      </c>
      <c r="W24" s="92">
        <v>1.1021736984180412</v>
      </c>
      <c r="X24" s="208"/>
      <c r="Y24">
        <v>0</v>
      </c>
      <c r="Z24">
        <v>0</v>
      </c>
      <c r="AA24">
        <v>50</v>
      </c>
      <c r="AB24">
        <v>3</v>
      </c>
      <c r="AC24">
        <v>0.53200000000000003</v>
      </c>
      <c r="AD24">
        <v>111</v>
      </c>
      <c r="AE24">
        <v>2</v>
      </c>
      <c r="AF24">
        <v>46</v>
      </c>
      <c r="AG24">
        <v>3</v>
      </c>
      <c r="AH24">
        <v>4</v>
      </c>
      <c r="AI24">
        <v>26</v>
      </c>
      <c r="AJ24">
        <v>172</v>
      </c>
      <c r="AK24">
        <v>7.6</v>
      </c>
      <c r="AL24" s="117">
        <v>0</v>
      </c>
      <c r="AM24" s="113">
        <v>1</v>
      </c>
      <c r="AN24" s="118">
        <v>1</v>
      </c>
      <c r="AO24">
        <v>0</v>
      </c>
      <c r="AP24">
        <v>0.27732565447898971</v>
      </c>
      <c r="AQ24" s="117">
        <v>0.27732565447898971</v>
      </c>
      <c r="AR24" s="118">
        <v>0.72267434552101029</v>
      </c>
      <c r="AS24" s="117">
        <v>-0.32479657942620732</v>
      </c>
      <c r="AT24" s="118">
        <v>100</v>
      </c>
      <c r="AU24">
        <v>0.38374913430620328</v>
      </c>
      <c r="BX24">
        <v>0.35013459001832292</v>
      </c>
      <c r="BY24">
        <v>0</v>
      </c>
      <c r="BZ24">
        <v>1</v>
      </c>
      <c r="CA24">
        <v>16</v>
      </c>
      <c r="CB24">
        <v>4</v>
      </c>
      <c r="CC24">
        <v>0.70370370370370372</v>
      </c>
      <c r="CD24">
        <v>0.95833333333333337</v>
      </c>
      <c r="CE24">
        <v>0</v>
      </c>
    </row>
    <row r="25" spans="1:83" x14ac:dyDescent="0.3">
      <c r="A25" s="129">
        <v>0</v>
      </c>
      <c r="B25" s="131">
        <v>1</v>
      </c>
      <c r="C25" s="171">
        <v>56</v>
      </c>
      <c r="D25" s="130">
        <v>7</v>
      </c>
      <c r="E25" s="203">
        <v>0.91100000000000003</v>
      </c>
      <c r="F25" s="130">
        <v>134</v>
      </c>
      <c r="G25" s="130">
        <v>2</v>
      </c>
      <c r="H25" s="130">
        <v>30</v>
      </c>
      <c r="I25" s="130">
        <v>13</v>
      </c>
      <c r="J25" s="130">
        <v>1</v>
      </c>
      <c r="K25" s="171">
        <v>34</v>
      </c>
      <c r="L25" s="172">
        <v>185</v>
      </c>
      <c r="M25" s="170">
        <v>14</v>
      </c>
      <c r="N25" s="130">
        <v>1</v>
      </c>
      <c r="O25" s="208"/>
      <c r="P25" t="s">
        <v>42</v>
      </c>
      <c r="Q25" s="92">
        <v>2.7613880287464018E-2</v>
      </c>
      <c r="R25" s="92">
        <v>3.6855595272698188E-2</v>
      </c>
      <c r="S25" s="92">
        <v>0.56136846877721847</v>
      </c>
      <c r="T25" s="92">
        <v>0.45370939064162624</v>
      </c>
      <c r="U25" s="92">
        <v>1.0279986772264675</v>
      </c>
      <c r="V25" s="92">
        <v>0.95635914759823737</v>
      </c>
      <c r="W25" s="92">
        <v>1.1050046240822033</v>
      </c>
      <c r="X25" s="208"/>
      <c r="Y25">
        <v>0</v>
      </c>
      <c r="Z25">
        <v>0</v>
      </c>
      <c r="AA25">
        <v>51</v>
      </c>
      <c r="AB25">
        <v>3</v>
      </c>
      <c r="AC25">
        <v>1.464</v>
      </c>
      <c r="AD25">
        <v>118</v>
      </c>
      <c r="AE25">
        <v>4</v>
      </c>
      <c r="AF25">
        <v>46</v>
      </c>
      <c r="AG25">
        <v>6</v>
      </c>
      <c r="AH25">
        <v>4</v>
      </c>
      <c r="AI25">
        <v>31</v>
      </c>
      <c r="AJ25">
        <v>167</v>
      </c>
      <c r="AK25">
        <v>7.9</v>
      </c>
      <c r="AL25" s="117">
        <v>1</v>
      </c>
      <c r="AM25" s="113">
        <v>0</v>
      </c>
      <c r="AN25" s="118">
        <v>1</v>
      </c>
      <c r="AO25">
        <v>1</v>
      </c>
      <c r="AP25">
        <v>0.6383256819133234</v>
      </c>
      <c r="AQ25" s="117">
        <v>0.6383256819133234</v>
      </c>
      <c r="AR25" s="118">
        <v>0.3616743180866766</v>
      </c>
      <c r="AS25" s="117">
        <v>-0.44890665266610208</v>
      </c>
      <c r="AT25" s="118">
        <v>100</v>
      </c>
      <c r="AU25">
        <v>0.56659841258868138</v>
      </c>
      <c r="BX25">
        <v>0.35690435579374769</v>
      </c>
      <c r="BY25">
        <v>0</v>
      </c>
      <c r="BZ25">
        <v>1</v>
      </c>
      <c r="CA25">
        <v>16</v>
      </c>
      <c r="CB25">
        <v>5</v>
      </c>
      <c r="CC25">
        <v>0.70370370370370372</v>
      </c>
      <c r="CD25">
        <v>0.94791666666666663</v>
      </c>
      <c r="CE25">
        <v>0</v>
      </c>
    </row>
    <row r="26" spans="1:83" x14ac:dyDescent="0.3">
      <c r="A26" s="129">
        <v>0</v>
      </c>
      <c r="B26" s="131">
        <v>0</v>
      </c>
      <c r="C26" s="171">
        <v>60</v>
      </c>
      <c r="D26" s="130">
        <v>3</v>
      </c>
      <c r="E26" s="203">
        <v>0.81299999999999994</v>
      </c>
      <c r="F26" s="130">
        <v>101</v>
      </c>
      <c r="G26" s="130">
        <v>3</v>
      </c>
      <c r="H26" s="130">
        <v>44</v>
      </c>
      <c r="I26" s="130">
        <v>8</v>
      </c>
      <c r="J26" s="130">
        <v>3</v>
      </c>
      <c r="K26" s="171">
        <v>45</v>
      </c>
      <c r="L26" s="172">
        <v>177</v>
      </c>
      <c r="M26" s="170">
        <v>10.5</v>
      </c>
      <c r="N26" s="130">
        <v>1</v>
      </c>
      <c r="O26" s="208"/>
      <c r="P26" t="s">
        <v>43</v>
      </c>
      <c r="Q26" s="92">
        <v>0.69866838280139665</v>
      </c>
      <c r="R26" s="92">
        <v>0.32893235544141469</v>
      </c>
      <c r="S26" s="92">
        <v>4.5115834073881063</v>
      </c>
      <c r="T26" s="92">
        <v>3.3666061137131678E-2</v>
      </c>
      <c r="U26" s="92">
        <v>2.0110729443367941</v>
      </c>
      <c r="V26" s="92">
        <v>1.0554559068597147</v>
      </c>
      <c r="W26" s="92">
        <v>3.8319122202620086</v>
      </c>
      <c r="X26" s="208"/>
      <c r="Y26">
        <v>0</v>
      </c>
      <c r="Z26">
        <v>0</v>
      </c>
      <c r="AA26">
        <v>51</v>
      </c>
      <c r="AB26">
        <v>4</v>
      </c>
      <c r="AC26">
        <v>1.083</v>
      </c>
      <c r="AD26">
        <v>101</v>
      </c>
      <c r="AE26">
        <v>2</v>
      </c>
      <c r="AF26">
        <v>53</v>
      </c>
      <c r="AG26">
        <v>7</v>
      </c>
      <c r="AH26">
        <v>4</v>
      </c>
      <c r="AI26">
        <v>28</v>
      </c>
      <c r="AJ26">
        <v>167</v>
      </c>
      <c r="AK26">
        <v>7.4</v>
      </c>
      <c r="AL26" s="117">
        <v>0</v>
      </c>
      <c r="AM26" s="113">
        <v>1</v>
      </c>
      <c r="AN26" s="118">
        <v>1</v>
      </c>
      <c r="AO26">
        <v>0</v>
      </c>
      <c r="AP26">
        <v>0.24752501194153509</v>
      </c>
      <c r="AQ26" s="117">
        <v>0.24752501194153509</v>
      </c>
      <c r="AR26" s="118">
        <v>0.75247498805846491</v>
      </c>
      <c r="AS26" s="117">
        <v>-0.28438752137202788</v>
      </c>
      <c r="AT26" s="118">
        <v>100</v>
      </c>
      <c r="AU26">
        <v>0.32894782666490863</v>
      </c>
      <c r="BX26">
        <v>0.38241087887288383</v>
      </c>
      <c r="BY26">
        <v>0</v>
      </c>
      <c r="BZ26">
        <v>1</v>
      </c>
      <c r="CA26">
        <v>16</v>
      </c>
      <c r="CB26">
        <v>6</v>
      </c>
      <c r="CC26">
        <v>0.70370370370370372</v>
      </c>
      <c r="CD26">
        <v>0.9375</v>
      </c>
      <c r="CE26">
        <v>1.7361111111111188E-2</v>
      </c>
    </row>
    <row r="27" spans="1:83" x14ac:dyDescent="0.3">
      <c r="A27" s="129">
        <v>0</v>
      </c>
      <c r="B27" s="131">
        <v>0</v>
      </c>
      <c r="C27" s="171">
        <v>40</v>
      </c>
      <c r="D27" s="130">
        <v>14</v>
      </c>
      <c r="E27" s="203">
        <v>0.97599999999999998</v>
      </c>
      <c r="F27" s="130">
        <v>82</v>
      </c>
      <c r="G27" s="130">
        <v>2</v>
      </c>
      <c r="H27" s="130">
        <v>37</v>
      </c>
      <c r="I27" s="130">
        <v>5</v>
      </c>
      <c r="J27" s="130">
        <v>3</v>
      </c>
      <c r="K27" s="171">
        <v>9</v>
      </c>
      <c r="L27" s="172">
        <v>168</v>
      </c>
      <c r="M27" s="170">
        <v>6.2</v>
      </c>
      <c r="N27" s="130">
        <v>0</v>
      </c>
      <c r="O27" s="208"/>
      <c r="P27" t="s">
        <v>44</v>
      </c>
      <c r="Q27" s="92">
        <v>1.4310678257843516E-2</v>
      </c>
      <c r="R27" s="92">
        <v>9.7178830556881868E-3</v>
      </c>
      <c r="S27" s="92">
        <v>2.1685882408551396</v>
      </c>
      <c r="T27" s="92">
        <v>0.14085549134201514</v>
      </c>
      <c r="U27" s="92">
        <v>1.0144135662269542</v>
      </c>
      <c r="V27" s="92">
        <v>0.99527517473364269</v>
      </c>
      <c r="W27" s="92">
        <v>1.0339199745645014</v>
      </c>
      <c r="X27" s="208"/>
      <c r="Y27">
        <v>0</v>
      </c>
      <c r="Z27">
        <v>0</v>
      </c>
      <c r="AA27">
        <v>51</v>
      </c>
      <c r="AB27">
        <v>6</v>
      </c>
      <c r="AC27">
        <v>0.498</v>
      </c>
      <c r="AD27">
        <v>31</v>
      </c>
      <c r="AE27">
        <v>4</v>
      </c>
      <c r="AF27">
        <v>30</v>
      </c>
      <c r="AG27">
        <v>5</v>
      </c>
      <c r="AH27">
        <v>2</v>
      </c>
      <c r="AI27">
        <v>20</v>
      </c>
      <c r="AJ27">
        <v>187</v>
      </c>
      <c r="AK27">
        <v>9.6</v>
      </c>
      <c r="AL27" s="117">
        <v>1</v>
      </c>
      <c r="AM27" s="113">
        <v>0</v>
      </c>
      <c r="AN27" s="118">
        <v>1</v>
      </c>
      <c r="AO27">
        <v>1</v>
      </c>
      <c r="AP27">
        <v>0.78771371381171129</v>
      </c>
      <c r="AQ27" s="117">
        <v>0.78771371381171129</v>
      </c>
      <c r="AR27" s="118">
        <v>0.21228628618828871</v>
      </c>
      <c r="AS27" s="117">
        <v>-0.23862056248190458</v>
      </c>
      <c r="AT27" s="118">
        <v>100</v>
      </c>
      <c r="AU27">
        <v>0.26949675048952099</v>
      </c>
      <c r="BX27">
        <v>0.40407925682265239</v>
      </c>
      <c r="BY27">
        <v>1</v>
      </c>
      <c r="BZ27">
        <v>0</v>
      </c>
      <c r="CA27">
        <v>17</v>
      </c>
      <c r="CB27">
        <v>6</v>
      </c>
      <c r="CC27">
        <v>0.68518518518518512</v>
      </c>
      <c r="CD27">
        <v>0.9375</v>
      </c>
      <c r="CE27">
        <v>1.736111111111098E-2</v>
      </c>
    </row>
    <row r="28" spans="1:83" x14ac:dyDescent="0.3">
      <c r="A28" s="129">
        <v>1</v>
      </c>
      <c r="B28" s="131">
        <v>1</v>
      </c>
      <c r="C28" s="171">
        <v>85</v>
      </c>
      <c r="D28" s="130">
        <v>12</v>
      </c>
      <c r="E28" s="203">
        <v>1.86</v>
      </c>
      <c r="F28" s="130">
        <v>311</v>
      </c>
      <c r="G28" s="130">
        <v>2</v>
      </c>
      <c r="H28" s="130">
        <v>37</v>
      </c>
      <c r="I28" s="130">
        <v>13</v>
      </c>
      <c r="J28" s="130">
        <v>2</v>
      </c>
      <c r="K28" s="171">
        <v>62</v>
      </c>
      <c r="L28" s="172">
        <v>172</v>
      </c>
      <c r="M28" s="170">
        <v>16.899999999999999</v>
      </c>
      <c r="N28" s="130">
        <v>1</v>
      </c>
      <c r="O28" s="208"/>
      <c r="P28" t="s">
        <v>45</v>
      </c>
      <c r="Q28" s="92">
        <v>0.39327254338972306</v>
      </c>
      <c r="R28" s="92">
        <v>0.15894113073484545</v>
      </c>
      <c r="S28" s="92">
        <v>6.1223007098681981</v>
      </c>
      <c r="T28" s="92">
        <v>1.3348695482736634E-2</v>
      </c>
      <c r="U28" s="92">
        <v>1.4818221951434933</v>
      </c>
      <c r="V28" s="92">
        <v>1.0851884423393983</v>
      </c>
      <c r="W28" s="92">
        <v>2.0234246259444904</v>
      </c>
      <c r="X28" s="208"/>
      <c r="Y28">
        <v>0</v>
      </c>
      <c r="Z28">
        <v>0</v>
      </c>
      <c r="AA28">
        <v>51</v>
      </c>
      <c r="AB28">
        <v>12</v>
      </c>
      <c r="AC28">
        <v>1</v>
      </c>
      <c r="AD28">
        <v>66</v>
      </c>
      <c r="AE28">
        <v>3</v>
      </c>
      <c r="AF28">
        <v>34</v>
      </c>
      <c r="AG28">
        <v>6</v>
      </c>
      <c r="AH28">
        <v>2</v>
      </c>
      <c r="AI28">
        <v>25</v>
      </c>
      <c r="AJ28">
        <v>184</v>
      </c>
      <c r="AK28">
        <v>8</v>
      </c>
      <c r="AL28" s="117">
        <v>1</v>
      </c>
      <c r="AM28" s="113">
        <v>0</v>
      </c>
      <c r="AN28" s="118">
        <v>1</v>
      </c>
      <c r="AO28">
        <v>1</v>
      </c>
      <c r="AP28">
        <v>0.88188188616391927</v>
      </c>
      <c r="AQ28" s="117">
        <v>0.88188188616391927</v>
      </c>
      <c r="AR28" s="118">
        <v>0.11811811383608073</v>
      </c>
      <c r="AS28" s="117">
        <v>-0.12569714785680608</v>
      </c>
      <c r="AT28" s="118">
        <v>100</v>
      </c>
      <c r="AU28">
        <v>0.13393870050997464</v>
      </c>
      <c r="BX28">
        <v>0.41076989910082456</v>
      </c>
      <c r="BY28">
        <v>1</v>
      </c>
      <c r="BZ28">
        <v>0</v>
      </c>
      <c r="CA28">
        <v>18</v>
      </c>
      <c r="CB28">
        <v>6</v>
      </c>
      <c r="CC28">
        <v>0.66666666666666674</v>
      </c>
      <c r="CD28">
        <v>0.9375</v>
      </c>
      <c r="CE28">
        <v>0</v>
      </c>
    </row>
    <row r="29" spans="1:83" x14ac:dyDescent="0.3">
      <c r="A29" s="129">
        <v>0</v>
      </c>
      <c r="B29" s="131">
        <v>0</v>
      </c>
      <c r="C29" s="171">
        <v>35</v>
      </c>
      <c r="D29" s="130">
        <v>6</v>
      </c>
      <c r="E29" s="203">
        <v>4.7E-2</v>
      </c>
      <c r="F29" s="130">
        <v>65</v>
      </c>
      <c r="G29" s="130">
        <v>4</v>
      </c>
      <c r="H29" s="130">
        <v>27</v>
      </c>
      <c r="I29" s="130">
        <v>5</v>
      </c>
      <c r="J29" s="130">
        <v>6</v>
      </c>
      <c r="K29" s="171">
        <v>16</v>
      </c>
      <c r="L29" s="172">
        <v>186</v>
      </c>
      <c r="M29" s="170">
        <v>7.9</v>
      </c>
      <c r="N29" s="130">
        <v>1</v>
      </c>
      <c r="O29" s="208"/>
      <c r="P29" t="s">
        <v>49</v>
      </c>
      <c r="Q29" s="92">
        <v>-9.7144074578271331E-2</v>
      </c>
      <c r="R29" s="92">
        <v>3.5965468818264401E-2</v>
      </c>
      <c r="S29" s="92">
        <v>7.2956027645748032</v>
      </c>
      <c r="T29" s="92">
        <v>6.9123575516657002E-3</v>
      </c>
      <c r="U29" s="92">
        <v>0.90742525980326871</v>
      </c>
      <c r="V29" s="92">
        <v>0.84566236215124158</v>
      </c>
      <c r="W29" s="92">
        <v>0.97369900681681987</v>
      </c>
      <c r="X29" s="208"/>
      <c r="Y29">
        <v>0</v>
      </c>
      <c r="Z29">
        <v>0</v>
      </c>
      <c r="AA29">
        <v>51</v>
      </c>
      <c r="AB29">
        <v>15</v>
      </c>
      <c r="AC29">
        <v>0.93500000000000005</v>
      </c>
      <c r="AD29">
        <v>112</v>
      </c>
      <c r="AE29">
        <v>4</v>
      </c>
      <c r="AF29">
        <v>36</v>
      </c>
      <c r="AG29">
        <v>4</v>
      </c>
      <c r="AH29">
        <v>3</v>
      </c>
      <c r="AI29">
        <v>29</v>
      </c>
      <c r="AJ29">
        <v>171</v>
      </c>
      <c r="AK29">
        <v>7.6</v>
      </c>
      <c r="AL29" s="117">
        <v>1</v>
      </c>
      <c r="AM29" s="113">
        <v>0</v>
      </c>
      <c r="AN29" s="118">
        <v>1</v>
      </c>
      <c r="AO29">
        <v>1</v>
      </c>
      <c r="AP29">
        <v>0.8448599714072641</v>
      </c>
      <c r="AQ29" s="117">
        <v>0.8448599714072641</v>
      </c>
      <c r="AR29" s="118">
        <v>0.1551400285927359</v>
      </c>
      <c r="AS29" s="117">
        <v>-0.16858437966802678</v>
      </c>
      <c r="AT29" s="118">
        <v>100</v>
      </c>
      <c r="AU29">
        <v>0.18362809677717679</v>
      </c>
      <c r="BX29">
        <v>0.41424576403462077</v>
      </c>
      <c r="BY29">
        <v>0</v>
      </c>
      <c r="BZ29">
        <v>1</v>
      </c>
      <c r="CA29">
        <v>18</v>
      </c>
      <c r="CB29">
        <v>7</v>
      </c>
      <c r="CC29">
        <v>0.66666666666666674</v>
      </c>
      <c r="CD29">
        <v>0.92708333333333337</v>
      </c>
      <c r="CE29">
        <v>1.7168209876543286E-2</v>
      </c>
    </row>
    <row r="30" spans="1:83" x14ac:dyDescent="0.3">
      <c r="A30" s="129">
        <v>0</v>
      </c>
      <c r="B30" s="131">
        <v>0</v>
      </c>
      <c r="C30" s="171">
        <v>51</v>
      </c>
      <c r="D30" s="130">
        <v>6</v>
      </c>
      <c r="E30" s="203">
        <v>0.498</v>
      </c>
      <c r="F30" s="130">
        <v>31</v>
      </c>
      <c r="G30" s="130">
        <v>4</v>
      </c>
      <c r="H30" s="130">
        <v>30</v>
      </c>
      <c r="I30" s="130">
        <v>5</v>
      </c>
      <c r="J30" s="130">
        <v>2</v>
      </c>
      <c r="K30" s="171">
        <v>20</v>
      </c>
      <c r="L30" s="172">
        <v>187</v>
      </c>
      <c r="M30" s="170">
        <v>9.6</v>
      </c>
      <c r="N30" s="130">
        <v>1</v>
      </c>
      <c r="O30" s="208"/>
      <c r="P30" t="s">
        <v>50</v>
      </c>
      <c r="Q30" s="92">
        <v>0.12700024885387726</v>
      </c>
      <c r="R30" s="92">
        <v>6.9727640474873051E-2</v>
      </c>
      <c r="S30" s="92">
        <v>3.3174104266086131</v>
      </c>
      <c r="T30" s="92">
        <v>6.8549725287435845E-2</v>
      </c>
      <c r="U30" s="92">
        <v>1.1354173003344488</v>
      </c>
      <c r="V30" s="92">
        <v>0.99038312555798869</v>
      </c>
      <c r="W30" s="92">
        <v>1.3016906413590592</v>
      </c>
      <c r="X30" s="208"/>
      <c r="Y30">
        <v>0</v>
      </c>
      <c r="Z30">
        <v>0</v>
      </c>
      <c r="AA30">
        <v>53</v>
      </c>
      <c r="AB30">
        <v>7</v>
      </c>
      <c r="AC30">
        <v>1.512</v>
      </c>
      <c r="AD30">
        <v>125</v>
      </c>
      <c r="AE30">
        <v>2</v>
      </c>
      <c r="AF30">
        <v>39</v>
      </c>
      <c r="AG30">
        <v>13</v>
      </c>
      <c r="AH30">
        <v>2</v>
      </c>
      <c r="AI30">
        <v>32</v>
      </c>
      <c r="AJ30">
        <v>179</v>
      </c>
      <c r="AK30">
        <v>11.8</v>
      </c>
      <c r="AL30" s="117">
        <v>1</v>
      </c>
      <c r="AM30" s="113">
        <v>0</v>
      </c>
      <c r="AN30" s="118">
        <v>1</v>
      </c>
      <c r="AO30">
        <v>1</v>
      </c>
      <c r="AP30">
        <v>0.83226046169263979</v>
      </c>
      <c r="AQ30" s="117">
        <v>0.83226046169263979</v>
      </c>
      <c r="AR30" s="118">
        <v>0.16773953830736021</v>
      </c>
      <c r="AS30" s="117">
        <v>-0.183609832233357</v>
      </c>
      <c r="AT30" s="118">
        <v>100</v>
      </c>
      <c r="AU30">
        <v>0.20154692674720348</v>
      </c>
      <c r="BX30">
        <v>0.41613401832071473</v>
      </c>
      <c r="BY30">
        <v>1</v>
      </c>
      <c r="BZ30">
        <v>0</v>
      </c>
      <c r="CA30">
        <v>19</v>
      </c>
      <c r="CB30">
        <v>7</v>
      </c>
      <c r="CC30">
        <v>0.64814814814814814</v>
      </c>
      <c r="CD30">
        <v>0.92708333333333337</v>
      </c>
      <c r="CE30">
        <v>0</v>
      </c>
    </row>
    <row r="31" spans="1:83" x14ac:dyDescent="0.3">
      <c r="A31" s="129">
        <v>1</v>
      </c>
      <c r="B31" s="131">
        <v>1</v>
      </c>
      <c r="C31" s="171">
        <v>102</v>
      </c>
      <c r="D31" s="130">
        <v>12</v>
      </c>
      <c r="E31" s="203">
        <v>8.4000000000000005E-2</v>
      </c>
      <c r="F31" s="130">
        <v>249</v>
      </c>
      <c r="G31" s="130">
        <v>2</v>
      </c>
      <c r="H31" s="130">
        <v>38</v>
      </c>
      <c r="I31" s="130">
        <v>11</v>
      </c>
      <c r="J31" s="130">
        <v>2</v>
      </c>
      <c r="K31" s="171">
        <v>114</v>
      </c>
      <c r="L31" s="172">
        <v>177</v>
      </c>
      <c r="M31" s="170">
        <v>16.3</v>
      </c>
      <c r="N31" s="130">
        <v>1</v>
      </c>
      <c r="O31" s="208"/>
      <c r="P31" t="s">
        <v>51</v>
      </c>
      <c r="Q31" s="92">
        <v>-0.15401029799011137</v>
      </c>
      <c r="R31" s="92">
        <v>0.1946151433788304</v>
      </c>
      <c r="S31" s="92">
        <v>0.62624786928979215</v>
      </c>
      <c r="T31" s="92">
        <v>0.4287349696154929</v>
      </c>
      <c r="U31" s="92">
        <v>0.85726319287811836</v>
      </c>
      <c r="V31" s="92">
        <v>0.58540640130534083</v>
      </c>
      <c r="W31" s="92">
        <v>1.2553675194273648</v>
      </c>
      <c r="X31" s="208"/>
      <c r="Y31">
        <v>0</v>
      </c>
      <c r="Z31">
        <v>0</v>
      </c>
      <c r="AA31">
        <v>53</v>
      </c>
      <c r="AB31">
        <v>21</v>
      </c>
      <c r="AC31">
        <v>0.56799999999999995</v>
      </c>
      <c r="AD31">
        <v>125</v>
      </c>
      <c r="AE31">
        <v>3</v>
      </c>
      <c r="AF31">
        <v>44</v>
      </c>
      <c r="AG31">
        <v>8</v>
      </c>
      <c r="AH31">
        <v>3</v>
      </c>
      <c r="AI31">
        <v>34</v>
      </c>
      <c r="AJ31">
        <v>167</v>
      </c>
      <c r="AK31">
        <v>8.5</v>
      </c>
      <c r="AL31" s="117">
        <v>0</v>
      </c>
      <c r="AM31" s="113">
        <v>1</v>
      </c>
      <c r="AN31" s="118">
        <v>1</v>
      </c>
      <c r="AO31">
        <v>0</v>
      </c>
      <c r="AP31">
        <v>0.65732293601684844</v>
      </c>
      <c r="AQ31" s="117">
        <v>0.65732293601684844</v>
      </c>
      <c r="AR31" s="118">
        <v>0.34267706398315156</v>
      </c>
      <c r="AS31" s="117">
        <v>-1.0709667797321738</v>
      </c>
      <c r="AT31" s="118">
        <v>0</v>
      </c>
      <c r="AU31">
        <v>1.9181993926770866</v>
      </c>
      <c r="BX31">
        <v>0.42250730084951843</v>
      </c>
      <c r="BY31">
        <v>0</v>
      </c>
      <c r="BZ31">
        <v>1</v>
      </c>
      <c r="CA31">
        <v>19</v>
      </c>
      <c r="CB31">
        <v>8</v>
      </c>
      <c r="CC31">
        <v>0.64814814814814814</v>
      </c>
      <c r="CD31">
        <v>0.91666666666666663</v>
      </c>
      <c r="CE31">
        <v>1.697530864197528E-2</v>
      </c>
    </row>
    <row r="32" spans="1:83" x14ac:dyDescent="0.3">
      <c r="A32" s="129">
        <v>1</v>
      </c>
      <c r="B32" s="131">
        <v>0</v>
      </c>
      <c r="C32" s="171">
        <v>70</v>
      </c>
      <c r="D32" s="130">
        <v>14</v>
      </c>
      <c r="E32" s="203">
        <v>4.8000000000000001E-2</v>
      </c>
      <c r="F32" s="130">
        <v>197</v>
      </c>
      <c r="G32" s="130">
        <v>4</v>
      </c>
      <c r="H32" s="130">
        <v>35</v>
      </c>
      <c r="I32" s="130">
        <v>11</v>
      </c>
      <c r="J32" s="130">
        <v>3</v>
      </c>
      <c r="K32" s="171">
        <v>56</v>
      </c>
      <c r="L32" s="172">
        <v>172</v>
      </c>
      <c r="M32" s="170">
        <v>11.2</v>
      </c>
      <c r="N32" s="130">
        <v>1</v>
      </c>
      <c r="O32" s="208"/>
      <c r="P32" s="34" t="s">
        <v>53</v>
      </c>
      <c r="Q32" s="212">
        <v>7.2640920278157547E-3</v>
      </c>
      <c r="R32" s="212">
        <v>1.379252244356941E-2</v>
      </c>
      <c r="S32" s="212">
        <v>0.27738008472857184</v>
      </c>
      <c r="T32" s="212">
        <v>0.59842356616046155</v>
      </c>
      <c r="U32" s="212">
        <v>1.007290539544591</v>
      </c>
      <c r="V32" s="212">
        <v>0.98042536534539648</v>
      </c>
      <c r="W32" s="212">
        <v>1.0348918611449689</v>
      </c>
      <c r="X32" s="208"/>
      <c r="Y32">
        <v>0</v>
      </c>
      <c r="Z32">
        <v>0</v>
      </c>
      <c r="AA32">
        <v>54</v>
      </c>
      <c r="AB32">
        <v>2</v>
      </c>
      <c r="AC32">
        <v>0.626</v>
      </c>
      <c r="AD32">
        <v>51</v>
      </c>
      <c r="AE32">
        <v>2</v>
      </c>
      <c r="AF32">
        <v>38</v>
      </c>
      <c r="AG32">
        <v>8</v>
      </c>
      <c r="AH32">
        <v>3</v>
      </c>
      <c r="AI32">
        <v>26</v>
      </c>
      <c r="AJ32">
        <v>193</v>
      </c>
      <c r="AK32">
        <v>9.6999999999999993</v>
      </c>
      <c r="AL32" s="117">
        <v>1</v>
      </c>
      <c r="AM32" s="113">
        <v>0</v>
      </c>
      <c r="AN32" s="118">
        <v>1</v>
      </c>
      <c r="AO32">
        <v>1</v>
      </c>
      <c r="AP32">
        <v>0.69216664271841122</v>
      </c>
      <c r="AQ32" s="117">
        <v>0.69216664271841122</v>
      </c>
      <c r="AR32" s="118">
        <v>0.30783335728158878</v>
      </c>
      <c r="AS32" s="117">
        <v>-0.36792853917841156</v>
      </c>
      <c r="AT32" s="118">
        <v>100</v>
      </c>
      <c r="AU32">
        <v>0.44473879306377129</v>
      </c>
      <c r="BX32">
        <v>0.44147444420291693</v>
      </c>
      <c r="BY32">
        <v>1</v>
      </c>
      <c r="BZ32">
        <v>0</v>
      </c>
      <c r="CA32">
        <v>20</v>
      </c>
      <c r="CB32">
        <v>8</v>
      </c>
      <c r="CC32">
        <v>0.62962962962962965</v>
      </c>
      <c r="CD32">
        <v>0.91666666666666663</v>
      </c>
      <c r="CE32">
        <v>0</v>
      </c>
    </row>
    <row r="33" spans="1:83" x14ac:dyDescent="0.3">
      <c r="A33" s="129">
        <v>1</v>
      </c>
      <c r="B33" s="131">
        <v>1</v>
      </c>
      <c r="C33" s="171">
        <v>61</v>
      </c>
      <c r="D33" s="130">
        <v>7</v>
      </c>
      <c r="E33" s="203">
        <v>0.96</v>
      </c>
      <c r="F33" s="130">
        <v>213</v>
      </c>
      <c r="G33" s="130">
        <v>2</v>
      </c>
      <c r="H33" s="130">
        <v>30</v>
      </c>
      <c r="I33" s="130">
        <v>10</v>
      </c>
      <c r="J33" s="130">
        <v>5</v>
      </c>
      <c r="K33" s="171">
        <v>43</v>
      </c>
      <c r="L33" s="172">
        <v>173</v>
      </c>
      <c r="M33" s="170">
        <v>13.1</v>
      </c>
      <c r="N33" s="130">
        <v>1</v>
      </c>
      <c r="O33" s="208"/>
      <c r="P33" t="s">
        <v>56</v>
      </c>
      <c r="Q33" s="92">
        <v>7.399045266496361E-2</v>
      </c>
      <c r="R33" s="92">
        <v>4.6944756457874458E-2</v>
      </c>
      <c r="S33" s="92">
        <v>2.4841464059344136</v>
      </c>
      <c r="T33" s="92">
        <v>0.11499872435854978</v>
      </c>
      <c r="U33" s="92">
        <v>1.0767965249099545</v>
      </c>
      <c r="V33" s="92">
        <v>0.98214180256478423</v>
      </c>
      <c r="W33" s="92">
        <v>1.1805736738119053</v>
      </c>
      <c r="X33" s="208"/>
      <c r="Y33">
        <v>0</v>
      </c>
      <c r="Z33">
        <v>0</v>
      </c>
      <c r="AA33">
        <v>55</v>
      </c>
      <c r="AB33">
        <v>8</v>
      </c>
      <c r="AC33">
        <v>1.1679999999999999</v>
      </c>
      <c r="AD33">
        <v>120</v>
      </c>
      <c r="AE33">
        <v>3</v>
      </c>
      <c r="AF33">
        <v>52</v>
      </c>
      <c r="AG33">
        <v>10</v>
      </c>
      <c r="AH33">
        <v>3</v>
      </c>
      <c r="AI33">
        <v>34</v>
      </c>
      <c r="AJ33">
        <v>182</v>
      </c>
      <c r="AK33">
        <v>10</v>
      </c>
      <c r="AL33" s="117">
        <v>1</v>
      </c>
      <c r="AM33" s="113">
        <v>0</v>
      </c>
      <c r="AN33" s="118">
        <v>1</v>
      </c>
      <c r="AO33">
        <v>1</v>
      </c>
      <c r="AP33">
        <v>0.69299596129099095</v>
      </c>
      <c r="AQ33" s="117">
        <v>0.69299596129099095</v>
      </c>
      <c r="AR33" s="118">
        <v>0.30700403870900905</v>
      </c>
      <c r="AS33" s="117">
        <v>-0.36673110767214379</v>
      </c>
      <c r="AT33" s="118">
        <v>100</v>
      </c>
      <c r="AU33">
        <v>0.44300985266506798</v>
      </c>
      <c r="BX33">
        <v>0.44579852958338662</v>
      </c>
      <c r="BY33">
        <v>0</v>
      </c>
      <c r="BZ33">
        <v>1</v>
      </c>
      <c r="CA33">
        <v>20</v>
      </c>
      <c r="CB33">
        <v>9</v>
      </c>
      <c r="CC33">
        <v>0.62962962962962965</v>
      </c>
      <c r="CD33">
        <v>0.90625</v>
      </c>
      <c r="CE33">
        <v>0</v>
      </c>
    </row>
    <row r="34" spans="1:83" x14ac:dyDescent="0.3">
      <c r="A34" s="129">
        <v>0</v>
      </c>
      <c r="B34" s="131">
        <v>0</v>
      </c>
      <c r="C34" s="171">
        <v>44</v>
      </c>
      <c r="D34" s="130">
        <v>3</v>
      </c>
      <c r="E34" s="203">
        <v>1.18</v>
      </c>
      <c r="F34" s="130">
        <v>69</v>
      </c>
      <c r="G34" s="130">
        <v>2</v>
      </c>
      <c r="H34" s="130">
        <v>34</v>
      </c>
      <c r="I34" s="130">
        <v>6</v>
      </c>
      <c r="J34" s="130">
        <v>2</v>
      </c>
      <c r="K34" s="171">
        <v>20</v>
      </c>
      <c r="L34" s="172">
        <v>183</v>
      </c>
      <c r="M34" s="170">
        <v>8</v>
      </c>
      <c r="N34" s="130">
        <v>0</v>
      </c>
      <c r="O34" s="208"/>
      <c r="P34" s="111" t="s">
        <v>39</v>
      </c>
      <c r="Q34" s="202">
        <v>-0.32649064881800505</v>
      </c>
      <c r="R34" s="202">
        <v>0.23332780637763761</v>
      </c>
      <c r="S34" s="202">
        <v>1.9579811109928646</v>
      </c>
      <c r="T34" s="202">
        <v>0.16172939967375743</v>
      </c>
      <c r="U34" s="202">
        <v>0.72145112143780632</v>
      </c>
      <c r="V34" s="202">
        <v>0.45666520666829652</v>
      </c>
      <c r="W34" s="202">
        <v>1.139766535798145</v>
      </c>
      <c r="X34" s="208"/>
      <c r="Y34">
        <v>0</v>
      </c>
      <c r="Z34">
        <v>0</v>
      </c>
      <c r="AA34">
        <v>55</v>
      </c>
      <c r="AB34">
        <v>11</v>
      </c>
      <c r="AC34">
        <v>8.5000000000000006E-2</v>
      </c>
      <c r="AD34">
        <v>125</v>
      </c>
      <c r="AE34">
        <v>7</v>
      </c>
      <c r="AF34">
        <v>38</v>
      </c>
      <c r="AG34">
        <v>4</v>
      </c>
      <c r="AH34">
        <v>5</v>
      </c>
      <c r="AI34">
        <v>35</v>
      </c>
      <c r="AJ34">
        <v>169</v>
      </c>
      <c r="AK34">
        <v>9.3000000000000007</v>
      </c>
      <c r="AL34" s="117">
        <v>1</v>
      </c>
      <c r="AM34" s="113">
        <v>0</v>
      </c>
      <c r="AN34" s="118">
        <v>1</v>
      </c>
      <c r="AO34">
        <v>1</v>
      </c>
      <c r="AP34">
        <v>0.79395255252018948</v>
      </c>
      <c r="AQ34" s="117">
        <v>0.79395255252018948</v>
      </c>
      <c r="AR34" s="118">
        <v>0.20604744747981052</v>
      </c>
      <c r="AS34" s="117">
        <v>-0.23073157705180125</v>
      </c>
      <c r="AT34" s="118">
        <v>100</v>
      </c>
      <c r="AU34">
        <v>0.25952110970078518</v>
      </c>
      <c r="BX34">
        <v>0.44589452532572044</v>
      </c>
      <c r="BY34">
        <v>0</v>
      </c>
      <c r="BZ34">
        <v>1</v>
      </c>
      <c r="CA34">
        <v>20</v>
      </c>
      <c r="CB34">
        <v>10</v>
      </c>
      <c r="CC34">
        <v>0.62962962962962965</v>
      </c>
      <c r="CD34">
        <v>0.89583333333333337</v>
      </c>
      <c r="CE34">
        <v>0</v>
      </c>
    </row>
    <row r="35" spans="1:83" x14ac:dyDescent="0.3">
      <c r="A35" s="129">
        <v>1</v>
      </c>
      <c r="B35" s="131">
        <v>0</v>
      </c>
      <c r="C35" s="171">
        <v>98</v>
      </c>
      <c r="D35" s="130">
        <v>3</v>
      </c>
      <c r="E35" s="203">
        <v>0.97399999999999998</v>
      </c>
      <c r="F35" s="130">
        <v>201</v>
      </c>
      <c r="G35" s="130">
        <v>1</v>
      </c>
      <c r="H35" s="130">
        <v>37</v>
      </c>
      <c r="I35" s="130">
        <v>6</v>
      </c>
      <c r="J35" s="130">
        <v>3</v>
      </c>
      <c r="K35" s="171">
        <v>106</v>
      </c>
      <c r="L35" s="172">
        <v>194</v>
      </c>
      <c r="M35" s="170">
        <v>16.100000000000001</v>
      </c>
      <c r="N35" s="130">
        <v>1</v>
      </c>
      <c r="O35" s="208"/>
      <c r="P35" s="208"/>
      <c r="Q35" s="208"/>
      <c r="R35" s="208"/>
      <c r="S35" s="208"/>
      <c r="T35" s="208"/>
      <c r="U35" s="208"/>
      <c r="V35" s="208"/>
      <c r="W35" s="208"/>
      <c r="X35" s="208"/>
      <c r="Y35">
        <v>0</v>
      </c>
      <c r="Z35">
        <v>0</v>
      </c>
      <c r="AA35">
        <v>55</v>
      </c>
      <c r="AB35">
        <v>14</v>
      </c>
      <c r="AC35">
        <v>0.65500000000000003</v>
      </c>
      <c r="AD35">
        <v>150</v>
      </c>
      <c r="AE35">
        <v>3</v>
      </c>
      <c r="AF35">
        <v>37</v>
      </c>
      <c r="AG35">
        <v>9</v>
      </c>
      <c r="AH35">
        <v>2</v>
      </c>
      <c r="AI35">
        <v>35</v>
      </c>
      <c r="AJ35">
        <v>168</v>
      </c>
      <c r="AK35">
        <v>9.4</v>
      </c>
      <c r="AL35" s="117">
        <v>1</v>
      </c>
      <c r="AM35" s="113">
        <v>0</v>
      </c>
      <c r="AN35" s="118">
        <v>1</v>
      </c>
      <c r="AO35">
        <v>1</v>
      </c>
      <c r="AP35">
        <v>0.84582358741683439</v>
      </c>
      <c r="AQ35" s="117">
        <v>0.84582358741683439</v>
      </c>
      <c r="AR35" s="118">
        <v>0.15417641258316561</v>
      </c>
      <c r="AS35" s="117">
        <v>-0.16744446663239734</v>
      </c>
      <c r="AT35" s="118">
        <v>100</v>
      </c>
      <c r="AU35">
        <v>0.18227963239240477</v>
      </c>
      <c r="BX35">
        <v>0.45491893808641531</v>
      </c>
      <c r="BY35">
        <v>0</v>
      </c>
      <c r="BZ35">
        <v>1</v>
      </c>
      <c r="CA35">
        <v>20</v>
      </c>
      <c r="CB35">
        <v>11</v>
      </c>
      <c r="CC35">
        <v>0.62962962962962965</v>
      </c>
      <c r="CD35">
        <v>0.88541666666666663</v>
      </c>
      <c r="CE35">
        <v>1.6396604938271577E-2</v>
      </c>
    </row>
    <row r="36" spans="1:83" x14ac:dyDescent="0.3">
      <c r="A36" s="129">
        <v>1</v>
      </c>
      <c r="B36" s="131">
        <v>0</v>
      </c>
      <c r="C36" s="171">
        <v>53</v>
      </c>
      <c r="D36" s="130">
        <v>4</v>
      </c>
      <c r="E36" s="203">
        <v>1.3149999999999999</v>
      </c>
      <c r="F36" s="130">
        <v>69</v>
      </c>
      <c r="G36" s="130">
        <v>1</v>
      </c>
      <c r="H36" s="130">
        <v>35</v>
      </c>
      <c r="I36" s="130">
        <v>9</v>
      </c>
      <c r="J36" s="130">
        <v>2</v>
      </c>
      <c r="K36" s="171">
        <v>25</v>
      </c>
      <c r="L36" s="172">
        <v>189</v>
      </c>
      <c r="M36" s="170">
        <v>10.4</v>
      </c>
      <c r="N36" s="130">
        <v>1</v>
      </c>
      <c r="O36" s="208"/>
      <c r="P36" s="208"/>
      <c r="Q36" s="208"/>
      <c r="R36" s="208"/>
      <c r="S36" s="208"/>
      <c r="T36" s="208"/>
      <c r="U36" s="208"/>
      <c r="V36" s="208"/>
      <c r="W36" s="208"/>
      <c r="X36" s="208"/>
      <c r="Y36">
        <v>0</v>
      </c>
      <c r="Z36">
        <v>0</v>
      </c>
      <c r="AA36">
        <v>56</v>
      </c>
      <c r="AB36">
        <v>3</v>
      </c>
      <c r="AC36">
        <v>0.496</v>
      </c>
      <c r="AD36">
        <v>86</v>
      </c>
      <c r="AE36">
        <v>3</v>
      </c>
      <c r="AF36">
        <v>54</v>
      </c>
      <c r="AG36">
        <v>8</v>
      </c>
      <c r="AH36">
        <v>4</v>
      </c>
      <c r="AI36">
        <v>37</v>
      </c>
      <c r="AJ36">
        <v>179</v>
      </c>
      <c r="AK36">
        <v>8.8000000000000007</v>
      </c>
      <c r="AL36" s="117">
        <v>0</v>
      </c>
      <c r="AM36" s="113">
        <v>1</v>
      </c>
      <c r="AN36" s="118">
        <v>1</v>
      </c>
      <c r="AO36">
        <v>0</v>
      </c>
      <c r="AP36">
        <v>0.34251795362480836</v>
      </c>
      <c r="AQ36" s="117">
        <v>0.34251795362480836</v>
      </c>
      <c r="AR36" s="118">
        <v>0.65748204637519159</v>
      </c>
      <c r="AS36" s="117">
        <v>-0.41933782119627488</v>
      </c>
      <c r="AT36" s="118">
        <v>100</v>
      </c>
      <c r="AU36">
        <v>0.52095407853821574</v>
      </c>
      <c r="BX36">
        <v>0.4612750770424982</v>
      </c>
      <c r="BY36">
        <v>1</v>
      </c>
      <c r="BZ36">
        <v>0</v>
      </c>
      <c r="CA36">
        <v>21</v>
      </c>
      <c r="CB36">
        <v>11</v>
      </c>
      <c r="CC36">
        <v>0.61111111111111116</v>
      </c>
      <c r="CD36">
        <v>0.88541666666666663</v>
      </c>
      <c r="CE36">
        <v>1.6396604938271678E-2</v>
      </c>
    </row>
    <row r="37" spans="1:83" x14ac:dyDescent="0.3">
      <c r="A37" s="129">
        <v>0</v>
      </c>
      <c r="B37" s="131">
        <v>1</v>
      </c>
      <c r="C37" s="171">
        <v>44</v>
      </c>
      <c r="D37" s="130">
        <v>12</v>
      </c>
      <c r="E37" s="203">
        <v>0.97399999999999998</v>
      </c>
      <c r="F37" s="130">
        <v>117</v>
      </c>
      <c r="G37" s="130">
        <v>3</v>
      </c>
      <c r="H37" s="130">
        <v>33</v>
      </c>
      <c r="I37" s="130">
        <v>6</v>
      </c>
      <c r="J37" s="130">
        <v>2</v>
      </c>
      <c r="K37" s="171">
        <v>22</v>
      </c>
      <c r="L37" s="172">
        <v>170</v>
      </c>
      <c r="M37" s="170">
        <v>7.4</v>
      </c>
      <c r="N37" s="130">
        <v>0</v>
      </c>
      <c r="O37" s="208"/>
      <c r="P37" s="208"/>
      <c r="Q37" s="208"/>
      <c r="R37" s="208"/>
      <c r="S37" s="208"/>
      <c r="T37" s="208"/>
      <c r="U37" s="208"/>
      <c r="V37" s="208"/>
      <c r="W37" s="208"/>
      <c r="X37" s="208"/>
      <c r="Y37">
        <v>0</v>
      </c>
      <c r="Z37">
        <v>0</v>
      </c>
      <c r="AA37">
        <v>56</v>
      </c>
      <c r="AB37">
        <v>3</v>
      </c>
      <c r="AC37">
        <v>1.4039999999999999</v>
      </c>
      <c r="AD37">
        <v>69</v>
      </c>
      <c r="AE37">
        <v>1</v>
      </c>
      <c r="AF37">
        <v>34</v>
      </c>
      <c r="AG37">
        <v>8</v>
      </c>
      <c r="AH37">
        <v>2</v>
      </c>
      <c r="AI37">
        <v>38</v>
      </c>
      <c r="AJ37">
        <v>181</v>
      </c>
      <c r="AK37">
        <v>9</v>
      </c>
      <c r="AL37" s="117">
        <v>1</v>
      </c>
      <c r="AM37" s="113">
        <v>0</v>
      </c>
      <c r="AN37" s="118">
        <v>1</v>
      </c>
      <c r="AO37">
        <v>1</v>
      </c>
      <c r="AP37">
        <v>0.78470857771307934</v>
      </c>
      <c r="AQ37" s="117">
        <v>0.78470857771307934</v>
      </c>
      <c r="AR37" s="118">
        <v>0.21529142228692066</v>
      </c>
      <c r="AS37" s="117">
        <v>-0.24244286870789478</v>
      </c>
      <c r="AT37" s="118">
        <v>100</v>
      </c>
      <c r="AU37">
        <v>0.27435844133927612</v>
      </c>
      <c r="BX37">
        <v>0.46593734141705678</v>
      </c>
      <c r="BY37">
        <v>1</v>
      </c>
      <c r="BZ37">
        <v>0</v>
      </c>
      <c r="CA37">
        <v>22</v>
      </c>
      <c r="CB37">
        <v>11</v>
      </c>
      <c r="CC37">
        <v>0.59259259259259256</v>
      </c>
      <c r="CD37">
        <v>0.88541666666666663</v>
      </c>
      <c r="CE37">
        <v>1.6396604938271577E-2</v>
      </c>
    </row>
    <row r="38" spans="1:83" x14ac:dyDescent="0.3">
      <c r="A38" s="129">
        <v>0</v>
      </c>
      <c r="B38" s="131">
        <v>0</v>
      </c>
      <c r="C38" s="171">
        <v>58</v>
      </c>
      <c r="D38" s="130">
        <v>15</v>
      </c>
      <c r="E38" s="203">
        <v>0.16700000000000001</v>
      </c>
      <c r="F38" s="130">
        <v>81</v>
      </c>
      <c r="G38" s="130">
        <v>1</v>
      </c>
      <c r="H38" s="130">
        <v>39</v>
      </c>
      <c r="I38" s="130">
        <v>10</v>
      </c>
      <c r="J38" s="130">
        <v>2</v>
      </c>
      <c r="K38" s="171">
        <v>35</v>
      </c>
      <c r="L38" s="172">
        <v>188</v>
      </c>
      <c r="M38" s="170">
        <v>10.5</v>
      </c>
      <c r="N38" s="130">
        <v>0</v>
      </c>
      <c r="O38" s="208"/>
      <c r="P38" s="208"/>
      <c r="Q38" s="208"/>
      <c r="R38" s="208"/>
      <c r="S38" s="208"/>
      <c r="T38" s="208"/>
      <c r="U38" s="208"/>
      <c r="V38" s="208"/>
      <c r="W38" s="208"/>
      <c r="X38" s="208"/>
      <c r="Y38">
        <v>0</v>
      </c>
      <c r="Z38">
        <v>0</v>
      </c>
      <c r="AA38">
        <v>56</v>
      </c>
      <c r="AB38">
        <v>4</v>
      </c>
      <c r="AC38">
        <v>0.123</v>
      </c>
      <c r="AD38">
        <v>113</v>
      </c>
      <c r="AE38">
        <v>3</v>
      </c>
      <c r="AF38">
        <v>45</v>
      </c>
      <c r="AG38">
        <v>6</v>
      </c>
      <c r="AH38">
        <v>3</v>
      </c>
      <c r="AI38">
        <v>36</v>
      </c>
      <c r="AJ38">
        <v>167</v>
      </c>
      <c r="AK38">
        <v>7.2</v>
      </c>
      <c r="AL38" s="117">
        <v>0</v>
      </c>
      <c r="AM38" s="113">
        <v>1</v>
      </c>
      <c r="AN38" s="118">
        <v>1</v>
      </c>
      <c r="AO38">
        <v>0</v>
      </c>
      <c r="AP38">
        <v>0.47573095831759982</v>
      </c>
      <c r="AQ38" s="117">
        <v>0.47573095831759982</v>
      </c>
      <c r="AR38" s="118">
        <v>0.52426904168240018</v>
      </c>
      <c r="AS38" s="117">
        <v>-0.64575028810026058</v>
      </c>
      <c r="AT38" s="118">
        <v>100</v>
      </c>
      <c r="AU38">
        <v>0.90741760526419846</v>
      </c>
      <c r="BX38">
        <v>0.47573095831759982</v>
      </c>
      <c r="BY38">
        <v>1</v>
      </c>
      <c r="BZ38">
        <v>0</v>
      </c>
      <c r="CA38">
        <v>23</v>
      </c>
      <c r="CB38">
        <v>11</v>
      </c>
      <c r="CC38">
        <v>0.57407407407407407</v>
      </c>
      <c r="CD38">
        <v>0.88541666666666663</v>
      </c>
      <c r="CE38">
        <v>1.6396604938271577E-2</v>
      </c>
    </row>
    <row r="39" spans="1:83" x14ac:dyDescent="0.3">
      <c r="A39" s="129">
        <v>0</v>
      </c>
      <c r="B39" s="131">
        <v>0</v>
      </c>
      <c r="C39" s="171">
        <v>60</v>
      </c>
      <c r="D39" s="130">
        <v>5</v>
      </c>
      <c r="E39" s="203">
        <v>0.93700000000000006</v>
      </c>
      <c r="F39" s="130">
        <v>211</v>
      </c>
      <c r="G39" s="130">
        <v>3</v>
      </c>
      <c r="H39" s="130">
        <v>59</v>
      </c>
      <c r="I39" s="130">
        <v>15</v>
      </c>
      <c r="J39" s="130">
        <v>4</v>
      </c>
      <c r="K39" s="171">
        <v>39</v>
      </c>
      <c r="L39" s="172">
        <v>171</v>
      </c>
      <c r="M39" s="170">
        <v>12</v>
      </c>
      <c r="N39" s="130">
        <v>1</v>
      </c>
      <c r="O39" s="208"/>
      <c r="P39" s="208"/>
      <c r="Q39" s="208"/>
      <c r="R39" s="208"/>
      <c r="S39" s="208"/>
      <c r="T39" s="208"/>
      <c r="U39" s="208"/>
      <c r="V39" s="208"/>
      <c r="W39" s="208"/>
      <c r="X39" s="208"/>
      <c r="Y39">
        <v>0</v>
      </c>
      <c r="Z39">
        <v>0</v>
      </c>
      <c r="AA39">
        <v>56</v>
      </c>
      <c r="AB39">
        <v>11</v>
      </c>
      <c r="AC39">
        <v>0.29199999999999998</v>
      </c>
      <c r="AD39">
        <v>47</v>
      </c>
      <c r="AE39">
        <v>3</v>
      </c>
      <c r="AF39">
        <v>34</v>
      </c>
      <c r="AG39">
        <v>9</v>
      </c>
      <c r="AH39">
        <v>2</v>
      </c>
      <c r="AI39">
        <v>30</v>
      </c>
      <c r="AJ39">
        <v>186</v>
      </c>
      <c r="AK39">
        <v>10.3</v>
      </c>
      <c r="AL39" s="117">
        <v>1</v>
      </c>
      <c r="AM39" s="113">
        <v>0</v>
      </c>
      <c r="AN39" s="118">
        <v>1</v>
      </c>
      <c r="AO39">
        <v>1</v>
      </c>
      <c r="AP39">
        <v>0.77266550377459264</v>
      </c>
      <c r="AQ39" s="117">
        <v>0.77266550377459264</v>
      </c>
      <c r="AR39" s="118">
        <v>0.22733449622540736</v>
      </c>
      <c r="AS39" s="117">
        <v>-0.25790904878887905</v>
      </c>
      <c r="AT39" s="118">
        <v>100</v>
      </c>
      <c r="AU39">
        <v>0.29422110229438553</v>
      </c>
      <c r="BX39">
        <v>0.49046855114271226</v>
      </c>
      <c r="BY39">
        <v>1</v>
      </c>
      <c r="BZ39">
        <v>0</v>
      </c>
      <c r="CA39">
        <v>24</v>
      </c>
      <c r="CB39">
        <v>11</v>
      </c>
      <c r="CC39">
        <v>0.55555555555555558</v>
      </c>
      <c r="CD39">
        <v>0.88541666666666663</v>
      </c>
      <c r="CE39">
        <v>1.6396604938271678E-2</v>
      </c>
    </row>
    <row r="40" spans="1:83" x14ac:dyDescent="0.3">
      <c r="A40" s="129">
        <v>1</v>
      </c>
      <c r="B40" s="131">
        <v>0</v>
      </c>
      <c r="C40" s="171">
        <v>54</v>
      </c>
      <c r="D40" s="130">
        <v>9</v>
      </c>
      <c r="E40" s="203">
        <v>4.5999999999999999E-2</v>
      </c>
      <c r="F40" s="130">
        <v>151</v>
      </c>
      <c r="G40" s="130">
        <v>0</v>
      </c>
      <c r="H40" s="130">
        <v>30</v>
      </c>
      <c r="I40" s="130">
        <v>13</v>
      </c>
      <c r="J40" s="130">
        <v>5</v>
      </c>
      <c r="K40" s="171">
        <v>26</v>
      </c>
      <c r="L40" s="172">
        <v>204</v>
      </c>
      <c r="M40" s="170">
        <v>14.5</v>
      </c>
      <c r="N40" s="130">
        <v>1</v>
      </c>
      <c r="O40" s="208"/>
      <c r="P40" s="208"/>
      <c r="Q40" s="208"/>
      <c r="R40" s="208"/>
      <c r="S40" s="208"/>
      <c r="T40" s="208"/>
      <c r="U40" s="208"/>
      <c r="V40" s="208"/>
      <c r="W40" s="208"/>
      <c r="X40" s="208"/>
      <c r="Y40">
        <v>0</v>
      </c>
      <c r="Z40">
        <v>0</v>
      </c>
      <c r="AA40">
        <v>56</v>
      </c>
      <c r="AB40">
        <v>24</v>
      </c>
      <c r="AC40">
        <v>1.56</v>
      </c>
      <c r="AD40">
        <v>115</v>
      </c>
      <c r="AE40">
        <v>5</v>
      </c>
      <c r="AF40">
        <v>46</v>
      </c>
      <c r="AG40">
        <v>1</v>
      </c>
      <c r="AH40">
        <v>4</v>
      </c>
      <c r="AI40">
        <v>37</v>
      </c>
      <c r="AJ40">
        <v>166</v>
      </c>
      <c r="AK40">
        <v>7.3</v>
      </c>
      <c r="AL40" s="117">
        <v>1</v>
      </c>
      <c r="AM40" s="113">
        <v>0</v>
      </c>
      <c r="AN40" s="118">
        <v>1</v>
      </c>
      <c r="AO40">
        <v>1</v>
      </c>
      <c r="AP40">
        <v>0.78393502410321181</v>
      </c>
      <c r="AQ40" s="117">
        <v>0.78393502410321181</v>
      </c>
      <c r="AR40" s="118">
        <v>0.21606497589678819</v>
      </c>
      <c r="AS40" s="117">
        <v>-0.24342913948562497</v>
      </c>
      <c r="AT40" s="118">
        <v>100</v>
      </c>
      <c r="AU40">
        <v>0.27561592383751105</v>
      </c>
      <c r="BX40">
        <v>0.49215067477704588</v>
      </c>
      <c r="BY40">
        <v>1</v>
      </c>
      <c r="BZ40">
        <v>0</v>
      </c>
      <c r="CA40">
        <v>25</v>
      </c>
      <c r="CB40">
        <v>11</v>
      </c>
      <c r="CC40">
        <v>0.53703703703703698</v>
      </c>
      <c r="CD40">
        <v>0.88541666666666663</v>
      </c>
      <c r="CE40">
        <v>0</v>
      </c>
    </row>
    <row r="41" spans="1:83" x14ac:dyDescent="0.3">
      <c r="A41" s="129">
        <v>0</v>
      </c>
      <c r="B41" s="131">
        <v>0</v>
      </c>
      <c r="C41" s="171">
        <v>48</v>
      </c>
      <c r="D41" s="174">
        <v>2</v>
      </c>
      <c r="E41" s="207">
        <v>1.7999999999999999E-2</v>
      </c>
      <c r="F41" s="174">
        <v>77</v>
      </c>
      <c r="G41" s="174">
        <v>2</v>
      </c>
      <c r="H41" s="130">
        <v>28</v>
      </c>
      <c r="I41" s="130">
        <v>1</v>
      </c>
      <c r="J41" s="130">
        <v>6</v>
      </c>
      <c r="K41" s="171">
        <v>24</v>
      </c>
      <c r="L41" s="172">
        <v>160</v>
      </c>
      <c r="M41" s="173">
        <v>5.9</v>
      </c>
      <c r="N41" s="130">
        <v>0</v>
      </c>
      <c r="O41" s="208"/>
      <c r="P41" s="208"/>
      <c r="Q41" s="208"/>
      <c r="R41" s="208"/>
      <c r="S41" s="208"/>
      <c r="T41" s="208"/>
      <c r="U41" s="208"/>
      <c r="V41" s="208"/>
      <c r="W41" s="208"/>
      <c r="X41" s="208"/>
      <c r="Y41">
        <v>0</v>
      </c>
      <c r="Z41">
        <v>0</v>
      </c>
      <c r="AA41">
        <v>58</v>
      </c>
      <c r="AB41">
        <v>13</v>
      </c>
      <c r="AC41">
        <v>0.86399999999999999</v>
      </c>
      <c r="AD41">
        <v>129</v>
      </c>
      <c r="AE41">
        <v>4</v>
      </c>
      <c r="AF41">
        <v>61</v>
      </c>
      <c r="AG41">
        <v>8</v>
      </c>
      <c r="AH41">
        <v>5</v>
      </c>
      <c r="AI41">
        <v>39</v>
      </c>
      <c r="AJ41">
        <v>168</v>
      </c>
      <c r="AK41">
        <v>8.8000000000000007</v>
      </c>
      <c r="AL41" s="117">
        <v>1</v>
      </c>
      <c r="AM41" s="113">
        <v>0</v>
      </c>
      <c r="AN41" s="118">
        <v>1</v>
      </c>
      <c r="AO41">
        <v>1</v>
      </c>
      <c r="AP41">
        <v>0.33929038568914377</v>
      </c>
      <c r="AQ41" s="117">
        <v>0.33929038568914377</v>
      </c>
      <c r="AR41" s="118">
        <v>0.66070961431085617</v>
      </c>
      <c r="AS41" s="117">
        <v>-1.0808989433165415</v>
      </c>
      <c r="AT41" s="118">
        <v>0</v>
      </c>
      <c r="AU41">
        <v>1.9473278412203379</v>
      </c>
      <c r="BX41">
        <v>0.49444241146103218</v>
      </c>
      <c r="BY41">
        <v>0</v>
      </c>
      <c r="BZ41">
        <v>1</v>
      </c>
      <c r="CA41">
        <v>25</v>
      </c>
      <c r="CB41">
        <v>12</v>
      </c>
      <c r="CC41">
        <v>0.53703703703703698</v>
      </c>
      <c r="CD41">
        <v>0.875</v>
      </c>
      <c r="CE41">
        <v>0</v>
      </c>
    </row>
    <row r="42" spans="1:83" x14ac:dyDescent="0.3">
      <c r="A42" s="129">
        <v>0</v>
      </c>
      <c r="B42" s="131">
        <v>1</v>
      </c>
      <c r="C42" s="171">
        <v>53</v>
      </c>
      <c r="D42" s="130">
        <v>13</v>
      </c>
      <c r="E42" s="203">
        <v>0.84</v>
      </c>
      <c r="F42" s="130">
        <v>99</v>
      </c>
      <c r="G42" s="130">
        <v>3</v>
      </c>
      <c r="H42" s="130">
        <v>36</v>
      </c>
      <c r="I42" s="130">
        <v>9</v>
      </c>
      <c r="J42" s="130">
        <v>2</v>
      </c>
      <c r="K42" s="171">
        <v>30</v>
      </c>
      <c r="L42" s="172">
        <v>176</v>
      </c>
      <c r="M42" s="170">
        <v>9</v>
      </c>
      <c r="N42" s="130">
        <v>1</v>
      </c>
      <c r="O42" s="208"/>
      <c r="P42" s="208"/>
      <c r="Q42" s="208"/>
      <c r="R42" s="208"/>
      <c r="S42" s="208"/>
      <c r="T42" s="208"/>
      <c r="U42" s="208"/>
      <c r="V42" s="208"/>
      <c r="W42" s="208"/>
      <c r="X42" s="208"/>
      <c r="Y42">
        <v>0</v>
      </c>
      <c r="Z42">
        <v>0</v>
      </c>
      <c r="AA42">
        <v>58</v>
      </c>
      <c r="AB42">
        <v>15</v>
      </c>
      <c r="AC42">
        <v>0.16700000000000001</v>
      </c>
      <c r="AD42">
        <v>81</v>
      </c>
      <c r="AE42">
        <v>1</v>
      </c>
      <c r="AF42">
        <v>39</v>
      </c>
      <c r="AG42">
        <v>10</v>
      </c>
      <c r="AH42">
        <v>2</v>
      </c>
      <c r="AI42">
        <v>35</v>
      </c>
      <c r="AJ42">
        <v>188</v>
      </c>
      <c r="AK42">
        <v>10.5</v>
      </c>
      <c r="AL42" s="117">
        <v>0</v>
      </c>
      <c r="AM42" s="113">
        <v>1</v>
      </c>
      <c r="AN42" s="118">
        <v>1</v>
      </c>
      <c r="AO42">
        <v>0</v>
      </c>
      <c r="AP42">
        <v>0.68653881659660754</v>
      </c>
      <c r="AQ42" s="117">
        <v>0.68653881659660754</v>
      </c>
      <c r="AR42" s="118">
        <v>0.31346118340339246</v>
      </c>
      <c r="AS42" s="117">
        <v>-1.1600797434701862</v>
      </c>
      <c r="AT42" s="118">
        <v>0</v>
      </c>
      <c r="AU42">
        <v>2.1901876626079804</v>
      </c>
      <c r="BX42">
        <v>0.49503649760908264</v>
      </c>
      <c r="BY42">
        <v>0</v>
      </c>
      <c r="BZ42">
        <v>1</v>
      </c>
      <c r="CA42">
        <v>25</v>
      </c>
      <c r="CB42">
        <v>13</v>
      </c>
      <c r="CC42">
        <v>0.53703703703703698</v>
      </c>
      <c r="CD42">
        <v>0.86458333333333337</v>
      </c>
      <c r="CE42">
        <v>0</v>
      </c>
    </row>
    <row r="43" spans="1:83" x14ac:dyDescent="0.3">
      <c r="A43" s="129">
        <v>0</v>
      </c>
      <c r="B43" s="131">
        <v>0</v>
      </c>
      <c r="C43" s="171">
        <v>88</v>
      </c>
      <c r="D43" s="130">
        <v>18</v>
      </c>
      <c r="E43" s="203">
        <v>1</v>
      </c>
      <c r="F43" s="130">
        <v>283</v>
      </c>
      <c r="G43" s="130">
        <v>2</v>
      </c>
      <c r="H43" s="130">
        <v>40</v>
      </c>
      <c r="I43" s="130">
        <v>8</v>
      </c>
      <c r="J43" s="130">
        <v>3</v>
      </c>
      <c r="K43" s="171">
        <v>64</v>
      </c>
      <c r="L43" s="172">
        <v>177</v>
      </c>
      <c r="M43" s="170">
        <v>15.8</v>
      </c>
      <c r="N43" s="130">
        <v>1</v>
      </c>
      <c r="O43" s="208"/>
      <c r="P43" s="208"/>
      <c r="Q43" s="208"/>
      <c r="R43" s="208"/>
      <c r="S43" s="208"/>
      <c r="T43" s="208"/>
      <c r="U43" s="208"/>
      <c r="V43" s="208"/>
      <c r="W43" s="208"/>
      <c r="X43" s="208"/>
      <c r="Y43">
        <v>0</v>
      </c>
      <c r="Z43">
        <v>0</v>
      </c>
      <c r="AA43">
        <v>58</v>
      </c>
      <c r="AB43">
        <v>17</v>
      </c>
      <c r="AC43">
        <v>0.496</v>
      </c>
      <c r="AD43">
        <v>100</v>
      </c>
      <c r="AE43">
        <v>2</v>
      </c>
      <c r="AF43">
        <v>42</v>
      </c>
      <c r="AG43">
        <v>5</v>
      </c>
      <c r="AH43">
        <v>3</v>
      </c>
      <c r="AI43">
        <v>39</v>
      </c>
      <c r="AJ43">
        <v>165</v>
      </c>
      <c r="AK43">
        <v>6.6</v>
      </c>
      <c r="AL43" s="117">
        <v>0</v>
      </c>
      <c r="AM43" s="113">
        <v>1</v>
      </c>
      <c r="AN43" s="118">
        <v>1</v>
      </c>
      <c r="AO43">
        <v>0</v>
      </c>
      <c r="AP43">
        <v>0.56325871095978408</v>
      </c>
      <c r="AQ43" s="117">
        <v>0.56325871095978408</v>
      </c>
      <c r="AR43" s="118">
        <v>0.43674128904021592</v>
      </c>
      <c r="AS43" s="117">
        <v>-0.82841427512344923</v>
      </c>
      <c r="AT43" s="118">
        <v>0</v>
      </c>
      <c r="AU43">
        <v>1.2896850494662486</v>
      </c>
      <c r="BX43">
        <v>0.49972477821572908</v>
      </c>
      <c r="BY43">
        <v>0</v>
      </c>
      <c r="BZ43">
        <v>1</v>
      </c>
      <c r="CA43">
        <v>25</v>
      </c>
      <c r="CB43">
        <v>14</v>
      </c>
      <c r="CC43">
        <v>0.53703703703703698</v>
      </c>
      <c r="CD43">
        <v>0.85416666666666663</v>
      </c>
      <c r="CE43">
        <v>1.5817901234567781E-2</v>
      </c>
    </row>
    <row r="44" spans="1:83" x14ac:dyDescent="0.3">
      <c r="A44" s="129">
        <v>0</v>
      </c>
      <c r="B44" s="131">
        <v>0</v>
      </c>
      <c r="C44" s="171">
        <v>59</v>
      </c>
      <c r="D44" s="130">
        <v>5</v>
      </c>
      <c r="E44" s="203">
        <v>1.159</v>
      </c>
      <c r="F44" s="130">
        <v>196</v>
      </c>
      <c r="G44" s="130">
        <v>1</v>
      </c>
      <c r="H44" s="130">
        <v>43</v>
      </c>
      <c r="I44" s="130">
        <v>15</v>
      </c>
      <c r="J44" s="130">
        <v>5</v>
      </c>
      <c r="K44" s="171">
        <v>45</v>
      </c>
      <c r="L44" s="172">
        <v>184</v>
      </c>
      <c r="M44" s="170">
        <v>14</v>
      </c>
      <c r="N44" s="130">
        <v>1</v>
      </c>
      <c r="O44" s="208"/>
      <c r="P44" s="208"/>
      <c r="Q44" s="208"/>
      <c r="R44" s="208"/>
      <c r="S44" s="208"/>
      <c r="T44" s="208"/>
      <c r="U44" s="208"/>
      <c r="V44" s="208"/>
      <c r="W44" s="208"/>
      <c r="X44" s="208"/>
      <c r="Y44">
        <v>0</v>
      </c>
      <c r="Z44">
        <v>0</v>
      </c>
      <c r="AA44">
        <v>58</v>
      </c>
      <c r="AB44">
        <v>19</v>
      </c>
      <c r="AC44">
        <v>0.44700000000000001</v>
      </c>
      <c r="AD44">
        <v>20</v>
      </c>
      <c r="AE44">
        <v>4</v>
      </c>
      <c r="AF44">
        <v>43</v>
      </c>
      <c r="AG44">
        <v>10</v>
      </c>
      <c r="AH44">
        <v>3</v>
      </c>
      <c r="AI44">
        <v>35</v>
      </c>
      <c r="AJ44">
        <v>184</v>
      </c>
      <c r="AK44">
        <v>8.1</v>
      </c>
      <c r="AL44" s="117">
        <v>1</v>
      </c>
      <c r="AM44" s="113">
        <v>0</v>
      </c>
      <c r="AN44" s="118">
        <v>1</v>
      </c>
      <c r="AO44">
        <v>1</v>
      </c>
      <c r="AP44">
        <v>0.79281294948422631</v>
      </c>
      <c r="AQ44" s="117">
        <v>0.79281294948422631</v>
      </c>
      <c r="AR44" s="118">
        <v>0.20718705051577369</v>
      </c>
      <c r="AS44" s="117">
        <v>-0.23216796223973177</v>
      </c>
      <c r="AT44" s="118">
        <v>100</v>
      </c>
      <c r="AU44">
        <v>0.26133156711247169</v>
      </c>
      <c r="BX44">
        <v>0.50831307700910178</v>
      </c>
      <c r="BY44">
        <v>1</v>
      </c>
      <c r="BZ44">
        <v>0</v>
      </c>
      <c r="CA44">
        <v>26</v>
      </c>
      <c r="CB44">
        <v>14</v>
      </c>
      <c r="CC44">
        <v>0.5185185185185186</v>
      </c>
      <c r="CD44">
        <v>0.85416666666666663</v>
      </c>
      <c r="CE44">
        <v>1.5817901234567971E-2</v>
      </c>
    </row>
    <row r="45" spans="1:83" x14ac:dyDescent="0.3">
      <c r="A45" s="129">
        <v>1</v>
      </c>
      <c r="B45" s="131">
        <v>0</v>
      </c>
      <c r="C45" s="171">
        <v>117</v>
      </c>
      <c r="D45" s="130">
        <v>2</v>
      </c>
      <c r="E45" s="203">
        <v>0.104</v>
      </c>
      <c r="F45" s="130">
        <v>253</v>
      </c>
      <c r="G45" s="130">
        <v>2</v>
      </c>
      <c r="H45" s="130">
        <v>52</v>
      </c>
      <c r="I45" s="130">
        <v>15</v>
      </c>
      <c r="J45" s="130">
        <v>3</v>
      </c>
      <c r="K45" s="171">
        <v>59</v>
      </c>
      <c r="L45" s="172">
        <v>169</v>
      </c>
      <c r="M45" s="170">
        <v>15.3</v>
      </c>
      <c r="N45" s="130">
        <v>1</v>
      </c>
      <c r="O45" s="208"/>
      <c r="P45" s="208"/>
      <c r="Q45" s="208"/>
      <c r="R45" s="208"/>
      <c r="S45" s="208"/>
      <c r="T45" s="208"/>
      <c r="U45" s="208"/>
      <c r="V45" s="208"/>
      <c r="W45" s="208"/>
      <c r="X45" s="208"/>
      <c r="Y45">
        <v>0</v>
      </c>
      <c r="Z45">
        <v>0</v>
      </c>
      <c r="AA45">
        <v>59</v>
      </c>
      <c r="AB45">
        <v>5</v>
      </c>
      <c r="AC45">
        <v>1.159</v>
      </c>
      <c r="AD45">
        <v>196</v>
      </c>
      <c r="AE45">
        <v>1</v>
      </c>
      <c r="AF45">
        <v>43</v>
      </c>
      <c r="AG45">
        <v>15</v>
      </c>
      <c r="AH45">
        <v>5</v>
      </c>
      <c r="AI45">
        <v>45</v>
      </c>
      <c r="AJ45">
        <v>184</v>
      </c>
      <c r="AK45">
        <v>14</v>
      </c>
      <c r="AL45" s="117">
        <v>1</v>
      </c>
      <c r="AM45" s="113">
        <v>0</v>
      </c>
      <c r="AN45" s="118">
        <v>1</v>
      </c>
      <c r="AO45">
        <v>1</v>
      </c>
      <c r="AP45">
        <v>0.78643713784775704</v>
      </c>
      <c r="AQ45" s="117">
        <v>0.78643713784775704</v>
      </c>
      <c r="AR45" s="118">
        <v>0.21356286215224296</v>
      </c>
      <c r="AS45" s="117">
        <v>-0.24024248612722621</v>
      </c>
      <c r="AT45" s="118">
        <v>100</v>
      </c>
      <c r="AU45">
        <v>0.27155744798204795</v>
      </c>
      <c r="BX45">
        <v>0.50870786260548262</v>
      </c>
      <c r="BY45">
        <v>1</v>
      </c>
      <c r="BZ45">
        <v>0</v>
      </c>
      <c r="CA45">
        <v>27</v>
      </c>
      <c r="CB45">
        <v>14</v>
      </c>
      <c r="CC45">
        <v>0.5</v>
      </c>
      <c r="CD45">
        <v>0.85416666666666663</v>
      </c>
      <c r="CE45">
        <v>1.5817901234567874E-2</v>
      </c>
    </row>
    <row r="46" spans="1:83" x14ac:dyDescent="0.3">
      <c r="A46" s="129">
        <v>0</v>
      </c>
      <c r="B46" s="131">
        <v>0</v>
      </c>
      <c r="C46" s="171">
        <v>83</v>
      </c>
      <c r="D46" s="130">
        <v>22</v>
      </c>
      <c r="E46" s="203">
        <v>0.93600000000000005</v>
      </c>
      <c r="F46" s="130">
        <v>203</v>
      </c>
      <c r="G46" s="130">
        <v>2</v>
      </c>
      <c r="H46" s="130">
        <v>45</v>
      </c>
      <c r="I46" s="130">
        <v>9</v>
      </c>
      <c r="J46" s="130">
        <v>3</v>
      </c>
      <c r="K46" s="171">
        <v>87</v>
      </c>
      <c r="L46" s="172">
        <v>178</v>
      </c>
      <c r="M46" s="170">
        <v>14.4</v>
      </c>
      <c r="N46" s="130">
        <v>1</v>
      </c>
      <c r="O46" s="208"/>
      <c r="P46" s="208"/>
      <c r="Q46" s="208"/>
      <c r="R46" s="208"/>
      <c r="S46" s="208"/>
      <c r="T46" s="208"/>
      <c r="U46" s="208"/>
      <c r="V46" s="208"/>
      <c r="W46" s="208"/>
      <c r="X46" s="208"/>
      <c r="Y46">
        <v>0</v>
      </c>
      <c r="Z46">
        <v>0</v>
      </c>
      <c r="AA46">
        <v>59</v>
      </c>
      <c r="AB46">
        <v>6</v>
      </c>
      <c r="AC46">
        <v>0.7</v>
      </c>
      <c r="AD46">
        <v>214</v>
      </c>
      <c r="AE46">
        <v>2</v>
      </c>
      <c r="AF46">
        <v>41</v>
      </c>
      <c r="AG46">
        <v>4</v>
      </c>
      <c r="AH46">
        <v>3</v>
      </c>
      <c r="AI46">
        <v>45</v>
      </c>
      <c r="AJ46">
        <v>182</v>
      </c>
      <c r="AK46">
        <v>14.9</v>
      </c>
      <c r="AL46" s="117">
        <v>1</v>
      </c>
      <c r="AM46" s="113">
        <v>0</v>
      </c>
      <c r="AN46" s="118">
        <v>1</v>
      </c>
      <c r="AO46">
        <v>1</v>
      </c>
      <c r="AP46">
        <v>0.58050697806027562</v>
      </c>
      <c r="AQ46" s="117">
        <v>0.58050697806027562</v>
      </c>
      <c r="AR46" s="118">
        <v>0.41949302193972438</v>
      </c>
      <c r="AS46" s="117">
        <v>-0.54385345714077116</v>
      </c>
      <c r="AT46" s="118">
        <v>100</v>
      </c>
      <c r="AU46">
        <v>0.72263217806861091</v>
      </c>
      <c r="BX46">
        <v>0.51753073335917366</v>
      </c>
      <c r="BY46">
        <v>1</v>
      </c>
      <c r="BZ46">
        <v>0</v>
      </c>
      <c r="CA46">
        <v>28</v>
      </c>
      <c r="CB46">
        <v>14</v>
      </c>
      <c r="CC46">
        <v>0.48148148148148151</v>
      </c>
      <c r="CD46">
        <v>0.85416666666666663</v>
      </c>
      <c r="CE46">
        <v>1.5817901234567971E-2</v>
      </c>
    </row>
    <row r="47" spans="1:83" x14ac:dyDescent="0.3">
      <c r="A47" s="129">
        <v>0</v>
      </c>
      <c r="B47" s="131">
        <v>0</v>
      </c>
      <c r="C47" s="171">
        <v>91</v>
      </c>
      <c r="D47" s="130">
        <v>2</v>
      </c>
      <c r="E47" s="203">
        <v>1.968</v>
      </c>
      <c r="F47" s="130">
        <v>164</v>
      </c>
      <c r="G47" s="130">
        <v>1</v>
      </c>
      <c r="H47" s="130">
        <v>33</v>
      </c>
      <c r="I47" s="130">
        <v>5</v>
      </c>
      <c r="J47" s="130">
        <v>2</v>
      </c>
      <c r="K47" s="171">
        <v>98</v>
      </c>
      <c r="L47" s="172">
        <v>194</v>
      </c>
      <c r="M47" s="170">
        <v>14.8</v>
      </c>
      <c r="N47" s="130">
        <v>1</v>
      </c>
      <c r="O47" s="208"/>
      <c r="P47" s="208"/>
      <c r="Q47" s="208"/>
      <c r="R47" s="208"/>
      <c r="S47" s="208"/>
      <c r="T47" s="208"/>
      <c r="U47" s="208"/>
      <c r="V47" s="208"/>
      <c r="W47" s="208"/>
      <c r="X47" s="208"/>
      <c r="Y47">
        <v>0</v>
      </c>
      <c r="Z47">
        <v>0</v>
      </c>
      <c r="AA47">
        <v>60</v>
      </c>
      <c r="AB47">
        <v>3</v>
      </c>
      <c r="AC47">
        <v>0.81299999999999994</v>
      </c>
      <c r="AD47">
        <v>101</v>
      </c>
      <c r="AE47">
        <v>3</v>
      </c>
      <c r="AF47">
        <v>44</v>
      </c>
      <c r="AG47">
        <v>8</v>
      </c>
      <c r="AH47">
        <v>3</v>
      </c>
      <c r="AI47">
        <v>45</v>
      </c>
      <c r="AJ47">
        <v>177</v>
      </c>
      <c r="AK47">
        <v>10.5</v>
      </c>
      <c r="AL47" s="117">
        <v>1</v>
      </c>
      <c r="AM47" s="113">
        <v>0</v>
      </c>
      <c r="AN47" s="118">
        <v>1</v>
      </c>
      <c r="AO47">
        <v>1</v>
      </c>
      <c r="AP47">
        <v>0.60321384676395373</v>
      </c>
      <c r="AQ47" s="117">
        <v>0.60321384676395373</v>
      </c>
      <c r="AR47" s="118">
        <v>0.39678615323604627</v>
      </c>
      <c r="AS47" s="117">
        <v>-0.50548350704133105</v>
      </c>
      <c r="AT47" s="118">
        <v>100</v>
      </c>
      <c r="AU47">
        <v>0.65778687834285487</v>
      </c>
      <c r="BX47">
        <v>0.52197676863989817</v>
      </c>
      <c r="BY47">
        <v>1</v>
      </c>
      <c r="BZ47">
        <v>0</v>
      </c>
      <c r="CA47">
        <v>29</v>
      </c>
      <c r="CB47">
        <v>14</v>
      </c>
      <c r="CC47">
        <v>0.46296296296296291</v>
      </c>
      <c r="CD47">
        <v>0.85416666666666663</v>
      </c>
      <c r="CE47">
        <v>0</v>
      </c>
    </row>
    <row r="48" spans="1:83" x14ac:dyDescent="0.3">
      <c r="A48" s="129">
        <v>1</v>
      </c>
      <c r="B48" s="131">
        <v>0</v>
      </c>
      <c r="C48" s="171">
        <v>56</v>
      </c>
      <c r="D48" s="130">
        <v>4</v>
      </c>
      <c r="E48" s="203">
        <v>2.536</v>
      </c>
      <c r="F48" s="130">
        <v>146</v>
      </c>
      <c r="G48" s="130">
        <v>1</v>
      </c>
      <c r="H48" s="130">
        <v>36</v>
      </c>
      <c r="I48" s="130">
        <v>8</v>
      </c>
      <c r="J48" s="130">
        <v>2</v>
      </c>
      <c r="K48" s="171">
        <v>40</v>
      </c>
      <c r="L48" s="172">
        <v>179</v>
      </c>
      <c r="M48" s="170">
        <v>12.1</v>
      </c>
      <c r="N48" s="130">
        <v>1</v>
      </c>
      <c r="O48" s="208"/>
      <c r="P48" s="208"/>
      <c r="Q48" s="208"/>
      <c r="R48" s="208"/>
      <c r="S48" s="208"/>
      <c r="T48" s="208"/>
      <c r="U48" s="208"/>
      <c r="V48" s="208"/>
      <c r="W48" s="208"/>
      <c r="X48" s="208"/>
      <c r="Y48">
        <v>0</v>
      </c>
      <c r="Z48">
        <v>0</v>
      </c>
      <c r="AA48">
        <v>60</v>
      </c>
      <c r="AB48">
        <v>5</v>
      </c>
      <c r="AC48">
        <v>0.93700000000000006</v>
      </c>
      <c r="AD48">
        <v>211</v>
      </c>
      <c r="AE48">
        <v>3</v>
      </c>
      <c r="AF48">
        <v>59</v>
      </c>
      <c r="AG48">
        <v>15</v>
      </c>
      <c r="AH48">
        <v>4</v>
      </c>
      <c r="AI48">
        <v>39</v>
      </c>
      <c r="AJ48">
        <v>171</v>
      </c>
      <c r="AK48">
        <v>12</v>
      </c>
      <c r="AL48" s="117">
        <v>1</v>
      </c>
      <c r="AM48" s="113">
        <v>0</v>
      </c>
      <c r="AN48" s="118">
        <v>1</v>
      </c>
      <c r="AO48">
        <v>1</v>
      </c>
      <c r="AP48">
        <v>0.60718115195975553</v>
      </c>
      <c r="AQ48" s="117">
        <v>0.60718115195975553</v>
      </c>
      <c r="AR48" s="118">
        <v>0.39281884804024447</v>
      </c>
      <c r="AS48" s="117">
        <v>-0.49892809429198942</v>
      </c>
      <c r="AT48" s="118">
        <v>100</v>
      </c>
      <c r="AU48">
        <v>0.64695494379621454</v>
      </c>
      <c r="BX48">
        <v>0.52712040476103106</v>
      </c>
      <c r="BY48">
        <v>0</v>
      </c>
      <c r="BZ48">
        <v>1</v>
      </c>
      <c r="CA48">
        <v>29</v>
      </c>
      <c r="CB48">
        <v>15</v>
      </c>
      <c r="CC48">
        <v>0.46296296296296291</v>
      </c>
      <c r="CD48">
        <v>0.84375</v>
      </c>
      <c r="CE48">
        <v>1.5624999999999976E-2</v>
      </c>
    </row>
    <row r="49" spans="1:83" x14ac:dyDescent="0.3">
      <c r="A49" s="129">
        <v>0</v>
      </c>
      <c r="B49" s="131">
        <v>1</v>
      </c>
      <c r="C49" s="171">
        <v>51</v>
      </c>
      <c r="D49" s="130">
        <v>2</v>
      </c>
      <c r="E49" s="203">
        <v>0.41699999999999998</v>
      </c>
      <c r="F49" s="130">
        <v>121</v>
      </c>
      <c r="G49" s="130">
        <v>3</v>
      </c>
      <c r="H49" s="130">
        <v>36</v>
      </c>
      <c r="I49" s="130">
        <v>8</v>
      </c>
      <c r="J49" s="130">
        <v>2</v>
      </c>
      <c r="K49" s="171">
        <v>32</v>
      </c>
      <c r="L49" s="172">
        <v>167</v>
      </c>
      <c r="M49" s="170">
        <v>8</v>
      </c>
      <c r="N49" s="130">
        <v>0</v>
      </c>
      <c r="O49" s="208"/>
      <c r="P49" s="208"/>
      <c r="Q49" s="208"/>
      <c r="R49" s="208"/>
      <c r="S49" s="208"/>
      <c r="T49" s="208"/>
      <c r="U49" s="208"/>
      <c r="V49" s="208"/>
      <c r="W49" s="208"/>
      <c r="X49" s="208"/>
      <c r="Y49">
        <v>0</v>
      </c>
      <c r="Z49">
        <v>0</v>
      </c>
      <c r="AA49">
        <v>62</v>
      </c>
      <c r="AB49">
        <v>21</v>
      </c>
      <c r="AC49">
        <v>0.73399999999999999</v>
      </c>
      <c r="AD49">
        <v>152</v>
      </c>
      <c r="AE49">
        <v>3</v>
      </c>
      <c r="AF49">
        <v>44</v>
      </c>
      <c r="AG49">
        <v>5</v>
      </c>
      <c r="AH49">
        <v>3</v>
      </c>
      <c r="AI49">
        <v>43</v>
      </c>
      <c r="AJ49">
        <v>169</v>
      </c>
      <c r="AK49">
        <v>9.5</v>
      </c>
      <c r="AL49" s="117">
        <v>1</v>
      </c>
      <c r="AM49" s="113">
        <v>0</v>
      </c>
      <c r="AN49" s="118">
        <v>1</v>
      </c>
      <c r="AO49">
        <v>1</v>
      </c>
      <c r="AP49">
        <v>0.73238411779962587</v>
      </c>
      <c r="AQ49" s="117">
        <v>0.73238411779962587</v>
      </c>
      <c r="AR49" s="118">
        <v>0.26761588220037413</v>
      </c>
      <c r="AS49" s="117">
        <v>-0.31145015156214806</v>
      </c>
      <c r="AT49" s="118">
        <v>100</v>
      </c>
      <c r="AU49">
        <v>0.36540372148483918</v>
      </c>
      <c r="BX49">
        <v>0.54374447541587723</v>
      </c>
      <c r="BY49">
        <v>1</v>
      </c>
      <c r="BZ49">
        <v>0</v>
      </c>
      <c r="CA49">
        <v>30</v>
      </c>
      <c r="CB49">
        <v>15</v>
      </c>
      <c r="CC49">
        <v>0.44444444444444442</v>
      </c>
      <c r="CD49">
        <v>0.84375</v>
      </c>
      <c r="CE49">
        <v>0</v>
      </c>
    </row>
    <row r="50" spans="1:83" x14ac:dyDescent="0.3">
      <c r="A50" s="129">
        <v>1</v>
      </c>
      <c r="B50" s="131">
        <v>0</v>
      </c>
      <c r="C50" s="171">
        <v>56</v>
      </c>
      <c r="D50" s="130">
        <v>14</v>
      </c>
      <c r="E50" s="203">
        <v>3.9E-2</v>
      </c>
      <c r="F50" s="130">
        <v>128</v>
      </c>
      <c r="G50" s="130">
        <v>1</v>
      </c>
      <c r="H50" s="130">
        <v>43</v>
      </c>
      <c r="I50" s="130">
        <v>6</v>
      </c>
      <c r="J50" s="130">
        <v>3</v>
      </c>
      <c r="K50" s="171">
        <v>37</v>
      </c>
      <c r="L50" s="172">
        <v>172</v>
      </c>
      <c r="M50" s="170">
        <v>8.4</v>
      </c>
      <c r="N50" s="130">
        <v>0</v>
      </c>
      <c r="O50" s="208"/>
      <c r="P50" s="208"/>
      <c r="Q50" s="208"/>
      <c r="R50" s="208"/>
      <c r="S50" s="208"/>
      <c r="T50" s="208"/>
      <c r="U50" s="208"/>
      <c r="V50" s="208"/>
      <c r="W50" s="208"/>
      <c r="X50" s="208"/>
      <c r="Y50">
        <v>0</v>
      </c>
      <c r="Z50">
        <v>0</v>
      </c>
      <c r="AA50">
        <v>63</v>
      </c>
      <c r="AB50">
        <v>12</v>
      </c>
      <c r="AC50">
        <v>0.61199999999999999</v>
      </c>
      <c r="AD50">
        <v>148</v>
      </c>
      <c r="AE50">
        <v>3</v>
      </c>
      <c r="AF50">
        <v>35</v>
      </c>
      <c r="AG50">
        <v>10</v>
      </c>
      <c r="AH50">
        <v>2</v>
      </c>
      <c r="AI50">
        <v>42</v>
      </c>
      <c r="AJ50">
        <v>185</v>
      </c>
      <c r="AK50">
        <v>13.8</v>
      </c>
      <c r="AL50" s="117">
        <v>1</v>
      </c>
      <c r="AM50" s="113">
        <v>0</v>
      </c>
      <c r="AN50" s="118">
        <v>1</v>
      </c>
      <c r="AO50">
        <v>1</v>
      </c>
      <c r="AP50">
        <v>0.88995671705958401</v>
      </c>
      <c r="AQ50" s="117">
        <v>0.88995671705958401</v>
      </c>
      <c r="AR50" s="118">
        <v>0.11004328294041599</v>
      </c>
      <c r="AS50" s="117">
        <v>-0.11658244995587208</v>
      </c>
      <c r="AT50" s="118">
        <v>100</v>
      </c>
      <c r="AU50">
        <v>0.12365015155343607</v>
      </c>
      <c r="BX50">
        <v>0.54420595457336096</v>
      </c>
      <c r="BY50">
        <v>0</v>
      </c>
      <c r="BZ50">
        <v>1</v>
      </c>
      <c r="CA50">
        <v>30</v>
      </c>
      <c r="CB50">
        <v>16</v>
      </c>
      <c r="CC50">
        <v>0.44444444444444442</v>
      </c>
      <c r="CD50">
        <v>0.83333333333333337</v>
      </c>
      <c r="CE50">
        <v>0</v>
      </c>
    </row>
    <row r="51" spans="1:83" x14ac:dyDescent="0.3">
      <c r="A51" s="129">
        <v>1</v>
      </c>
      <c r="B51" s="131">
        <v>0</v>
      </c>
      <c r="C51" s="171">
        <v>51</v>
      </c>
      <c r="D51" s="130">
        <v>3</v>
      </c>
      <c r="E51" s="203">
        <v>1.155</v>
      </c>
      <c r="F51" s="130">
        <v>132</v>
      </c>
      <c r="G51" s="130">
        <v>2</v>
      </c>
      <c r="H51" s="130">
        <v>35</v>
      </c>
      <c r="I51" s="130">
        <v>1</v>
      </c>
      <c r="J51" s="130">
        <v>3</v>
      </c>
      <c r="K51" s="171">
        <v>26</v>
      </c>
      <c r="L51" s="172">
        <v>181</v>
      </c>
      <c r="M51" s="170">
        <v>10.6</v>
      </c>
      <c r="N51" s="130">
        <v>0</v>
      </c>
      <c r="O51" s="208"/>
      <c r="P51" s="208"/>
      <c r="Q51" s="208"/>
      <c r="R51" s="208"/>
      <c r="S51" s="208"/>
      <c r="T51" s="208"/>
      <c r="U51" s="208"/>
      <c r="V51" s="208"/>
      <c r="W51" s="208"/>
      <c r="X51" s="208"/>
      <c r="Y51">
        <v>0</v>
      </c>
      <c r="Z51">
        <v>0</v>
      </c>
      <c r="AA51">
        <v>66</v>
      </c>
      <c r="AB51">
        <v>9</v>
      </c>
      <c r="AC51">
        <v>9.1999999999999998E-2</v>
      </c>
      <c r="AD51">
        <v>230</v>
      </c>
      <c r="AE51">
        <v>4</v>
      </c>
      <c r="AF51">
        <v>43</v>
      </c>
      <c r="AG51">
        <v>12</v>
      </c>
      <c r="AH51">
        <v>3</v>
      </c>
      <c r="AI51">
        <v>65</v>
      </c>
      <c r="AJ51">
        <v>174</v>
      </c>
      <c r="AK51">
        <v>15.9</v>
      </c>
      <c r="AL51" s="117">
        <v>0</v>
      </c>
      <c r="AM51" s="113">
        <v>1</v>
      </c>
      <c r="AN51" s="118">
        <v>1</v>
      </c>
      <c r="AO51">
        <v>0</v>
      </c>
      <c r="AP51">
        <v>0.78868132457344564</v>
      </c>
      <c r="AQ51" s="117">
        <v>0.78868132457344564</v>
      </c>
      <c r="AR51" s="118">
        <v>0.21131867542655436</v>
      </c>
      <c r="AS51" s="117">
        <v>-1.5543879747988221</v>
      </c>
      <c r="AT51" s="118">
        <v>0</v>
      </c>
      <c r="AU51">
        <v>3.7321894195175318</v>
      </c>
      <c r="BX51">
        <v>0.54506108485220717</v>
      </c>
      <c r="BY51">
        <v>0</v>
      </c>
      <c r="BZ51">
        <v>1</v>
      </c>
      <c r="CA51">
        <v>30</v>
      </c>
      <c r="CB51">
        <v>17</v>
      </c>
      <c r="CC51">
        <v>0.44444444444444442</v>
      </c>
      <c r="CD51">
        <v>0.82291666666666663</v>
      </c>
      <c r="CE51">
        <v>1.5239197530864173E-2</v>
      </c>
    </row>
    <row r="52" spans="1:83" x14ac:dyDescent="0.3">
      <c r="A52" s="129">
        <v>1</v>
      </c>
      <c r="B52" s="131">
        <v>0</v>
      </c>
      <c r="C52" s="171">
        <v>56</v>
      </c>
      <c r="D52" s="130">
        <v>9</v>
      </c>
      <c r="E52" s="203">
        <v>1.9990000000000001</v>
      </c>
      <c r="F52" s="130">
        <v>75</v>
      </c>
      <c r="G52" s="130">
        <v>0</v>
      </c>
      <c r="H52" s="130">
        <v>49</v>
      </c>
      <c r="I52" s="130">
        <v>7</v>
      </c>
      <c r="J52" s="130">
        <v>4</v>
      </c>
      <c r="K52" s="171">
        <v>33</v>
      </c>
      <c r="L52" s="172">
        <v>189</v>
      </c>
      <c r="M52" s="170">
        <v>10.9</v>
      </c>
      <c r="N52" s="130">
        <v>0</v>
      </c>
      <c r="O52" s="208"/>
      <c r="P52" s="208"/>
      <c r="Q52" s="208"/>
      <c r="R52" s="208"/>
      <c r="S52" s="208"/>
      <c r="T52" s="208"/>
      <c r="U52" s="208"/>
      <c r="V52" s="208"/>
      <c r="W52" s="208"/>
      <c r="X52" s="208"/>
      <c r="Y52">
        <v>0</v>
      </c>
      <c r="Z52">
        <v>0</v>
      </c>
      <c r="AA52">
        <v>67</v>
      </c>
      <c r="AB52">
        <v>10</v>
      </c>
      <c r="AC52">
        <v>0.85599999999999998</v>
      </c>
      <c r="AD52">
        <v>91</v>
      </c>
      <c r="AE52">
        <v>3</v>
      </c>
      <c r="AF52">
        <v>33</v>
      </c>
      <c r="AG52">
        <v>1</v>
      </c>
      <c r="AH52">
        <v>3</v>
      </c>
      <c r="AI52">
        <v>43</v>
      </c>
      <c r="AJ52">
        <v>188</v>
      </c>
      <c r="AK52">
        <v>12.5</v>
      </c>
      <c r="AL52" s="117">
        <v>1</v>
      </c>
      <c r="AM52" s="113">
        <v>0</v>
      </c>
      <c r="AN52" s="118">
        <v>1</v>
      </c>
      <c r="AO52">
        <v>1</v>
      </c>
      <c r="AP52">
        <v>0.74933475970130747</v>
      </c>
      <c r="AQ52" s="117">
        <v>0.74933475970130747</v>
      </c>
      <c r="AR52" s="118">
        <v>0.25066524029869253</v>
      </c>
      <c r="AS52" s="117">
        <v>-0.28856945312249699</v>
      </c>
      <c r="AT52" s="118">
        <v>100</v>
      </c>
      <c r="AU52">
        <v>0.33451703267923971</v>
      </c>
      <c r="BX52">
        <v>0.55293879294389658</v>
      </c>
      <c r="BY52">
        <v>1</v>
      </c>
      <c r="BZ52">
        <v>0</v>
      </c>
      <c r="CA52">
        <v>31</v>
      </c>
      <c r="CB52">
        <v>17</v>
      </c>
      <c r="CC52">
        <v>0.42592592592592593</v>
      </c>
      <c r="CD52">
        <v>0.82291666666666663</v>
      </c>
      <c r="CE52">
        <v>0</v>
      </c>
    </row>
    <row r="53" spans="1:83" x14ac:dyDescent="0.3">
      <c r="A53" s="129">
        <v>1</v>
      </c>
      <c r="B53" s="131">
        <v>0</v>
      </c>
      <c r="C53" s="171">
        <v>53</v>
      </c>
      <c r="D53" s="130">
        <v>2</v>
      </c>
      <c r="E53" s="203">
        <v>2.8719999999999999</v>
      </c>
      <c r="F53" s="130">
        <v>144</v>
      </c>
      <c r="G53" s="130">
        <v>6</v>
      </c>
      <c r="H53" s="130">
        <v>35</v>
      </c>
      <c r="I53" s="130">
        <v>4</v>
      </c>
      <c r="J53" s="130">
        <v>3</v>
      </c>
      <c r="K53" s="171">
        <v>34</v>
      </c>
      <c r="L53" s="172">
        <v>171</v>
      </c>
      <c r="M53" s="170">
        <v>8.6999999999999993</v>
      </c>
      <c r="N53" s="130">
        <v>1</v>
      </c>
      <c r="O53" s="208"/>
      <c r="P53" s="208"/>
      <c r="Q53" s="208"/>
      <c r="R53" s="208"/>
      <c r="S53" s="208"/>
      <c r="T53" s="208"/>
      <c r="U53" s="208"/>
      <c r="V53" s="208"/>
      <c r="W53" s="208"/>
      <c r="X53" s="208"/>
      <c r="Y53">
        <v>0</v>
      </c>
      <c r="Z53">
        <v>0</v>
      </c>
      <c r="AA53">
        <v>67</v>
      </c>
      <c r="AB53">
        <v>13</v>
      </c>
      <c r="AC53">
        <v>1.4610000000000001</v>
      </c>
      <c r="AD53">
        <v>180</v>
      </c>
      <c r="AE53">
        <v>4</v>
      </c>
      <c r="AF53">
        <v>44</v>
      </c>
      <c r="AG53">
        <v>10</v>
      </c>
      <c r="AH53">
        <v>3</v>
      </c>
      <c r="AI53">
        <v>44</v>
      </c>
      <c r="AJ53">
        <v>187</v>
      </c>
      <c r="AK53">
        <v>15.6</v>
      </c>
      <c r="AL53" s="117">
        <v>0</v>
      </c>
      <c r="AM53" s="113">
        <v>1</v>
      </c>
      <c r="AN53" s="118">
        <v>1</v>
      </c>
      <c r="AO53">
        <v>0</v>
      </c>
      <c r="AP53">
        <v>0.90577423677299806</v>
      </c>
      <c r="AQ53" s="117">
        <v>0.90577423677299806</v>
      </c>
      <c r="AR53" s="118">
        <v>9.4225763227001935E-2</v>
      </c>
      <c r="AS53" s="117">
        <v>-2.3620616398139647</v>
      </c>
      <c r="AT53" s="118">
        <v>0</v>
      </c>
      <c r="AU53">
        <v>9.612808702762873</v>
      </c>
      <c r="BX53">
        <v>0.55414438833699209</v>
      </c>
      <c r="BY53">
        <v>0</v>
      </c>
      <c r="BZ53">
        <v>1</v>
      </c>
      <c r="CA53">
        <v>31</v>
      </c>
      <c r="CB53">
        <v>18</v>
      </c>
      <c r="CC53">
        <v>0.42592592592592593</v>
      </c>
      <c r="CD53">
        <v>0.8125</v>
      </c>
      <c r="CE53">
        <v>1.5046296296296273E-2</v>
      </c>
    </row>
    <row r="54" spans="1:83" x14ac:dyDescent="0.3">
      <c r="A54" s="129">
        <v>0</v>
      </c>
      <c r="B54" s="131">
        <v>0</v>
      </c>
      <c r="C54" s="171">
        <v>62</v>
      </c>
      <c r="D54" s="130">
        <v>21</v>
      </c>
      <c r="E54" s="203">
        <v>0.73399999999999999</v>
      </c>
      <c r="F54" s="130">
        <v>152</v>
      </c>
      <c r="G54" s="130">
        <v>3</v>
      </c>
      <c r="H54" s="130">
        <v>44</v>
      </c>
      <c r="I54" s="130">
        <v>5</v>
      </c>
      <c r="J54" s="130">
        <v>3</v>
      </c>
      <c r="K54" s="171">
        <v>43</v>
      </c>
      <c r="L54" s="172">
        <v>169</v>
      </c>
      <c r="M54" s="170">
        <v>9.5</v>
      </c>
      <c r="N54" s="130">
        <v>1</v>
      </c>
      <c r="O54" s="208"/>
      <c r="P54" s="208"/>
      <c r="Q54" s="208"/>
      <c r="R54" s="208"/>
      <c r="S54" s="208"/>
      <c r="T54" s="208"/>
      <c r="U54" s="208"/>
      <c r="V54" s="208"/>
      <c r="W54" s="208"/>
      <c r="X54" s="208"/>
      <c r="Y54">
        <v>0</v>
      </c>
      <c r="Z54">
        <v>0</v>
      </c>
      <c r="AA54">
        <v>70</v>
      </c>
      <c r="AB54">
        <v>20</v>
      </c>
      <c r="AC54">
        <v>0.40799999999999997</v>
      </c>
      <c r="AD54">
        <v>175</v>
      </c>
      <c r="AE54">
        <v>2</v>
      </c>
      <c r="AF54">
        <v>42</v>
      </c>
      <c r="AG54">
        <v>7</v>
      </c>
      <c r="AH54">
        <v>6</v>
      </c>
      <c r="AI54">
        <v>49</v>
      </c>
      <c r="AJ54">
        <v>168</v>
      </c>
      <c r="AK54">
        <v>11.1</v>
      </c>
      <c r="AL54" s="117">
        <v>0</v>
      </c>
      <c r="AM54" s="113">
        <v>1</v>
      </c>
      <c r="AN54" s="118">
        <v>1</v>
      </c>
      <c r="AO54">
        <v>0</v>
      </c>
      <c r="AP54">
        <v>0.6057003534479487</v>
      </c>
      <c r="AQ54" s="117">
        <v>0.6057003534479487</v>
      </c>
      <c r="AR54" s="118">
        <v>0.3942996465520513</v>
      </c>
      <c r="AS54" s="117">
        <v>-0.9306441344924361</v>
      </c>
      <c r="AT54" s="118">
        <v>0</v>
      </c>
      <c r="AU54">
        <v>1.5361422683091108</v>
      </c>
      <c r="BX54">
        <v>0.56325871095978408</v>
      </c>
      <c r="BY54">
        <v>1</v>
      </c>
      <c r="BZ54">
        <v>0</v>
      </c>
      <c r="CA54">
        <v>32</v>
      </c>
      <c r="CB54">
        <v>18</v>
      </c>
      <c r="CC54">
        <v>0.40740740740740744</v>
      </c>
      <c r="CD54">
        <v>0.8125</v>
      </c>
      <c r="CE54">
        <v>0</v>
      </c>
    </row>
    <row r="55" spans="1:83" x14ac:dyDescent="0.3">
      <c r="A55" s="129">
        <v>0</v>
      </c>
      <c r="B55" s="131">
        <v>0</v>
      </c>
      <c r="C55" s="171">
        <v>44</v>
      </c>
      <c r="D55" s="130">
        <v>4</v>
      </c>
      <c r="E55" s="203">
        <v>4.5900000000000003E-2</v>
      </c>
      <c r="F55" s="130">
        <v>104</v>
      </c>
      <c r="G55" s="130">
        <v>6</v>
      </c>
      <c r="H55" s="130">
        <v>29</v>
      </c>
      <c r="I55" s="130">
        <v>2</v>
      </c>
      <c r="J55" s="130">
        <v>2</v>
      </c>
      <c r="K55" s="171">
        <v>21</v>
      </c>
      <c r="L55" s="172">
        <v>168</v>
      </c>
      <c r="M55" s="170">
        <v>6.8</v>
      </c>
      <c r="N55" s="130">
        <v>1</v>
      </c>
      <c r="O55" s="208"/>
      <c r="P55" s="208"/>
      <c r="Q55" s="208"/>
      <c r="R55" s="208"/>
      <c r="S55" s="208"/>
      <c r="T55" s="208"/>
      <c r="U55" s="208"/>
      <c r="V55" s="208"/>
      <c r="W55" s="208"/>
      <c r="X55" s="208"/>
      <c r="Y55">
        <v>0</v>
      </c>
      <c r="Z55">
        <v>0</v>
      </c>
      <c r="AA55">
        <v>78</v>
      </c>
      <c r="AB55">
        <v>3</v>
      </c>
      <c r="AC55">
        <v>1.6240000000000001</v>
      </c>
      <c r="AD55">
        <v>148</v>
      </c>
      <c r="AE55">
        <v>5</v>
      </c>
      <c r="AF55">
        <v>39</v>
      </c>
      <c r="AG55">
        <v>11</v>
      </c>
      <c r="AH55">
        <v>4</v>
      </c>
      <c r="AI55">
        <v>59</v>
      </c>
      <c r="AJ55">
        <v>175</v>
      </c>
      <c r="AK55">
        <v>9.1</v>
      </c>
      <c r="AL55" s="117">
        <v>1</v>
      </c>
      <c r="AM55" s="113">
        <v>0</v>
      </c>
      <c r="AN55" s="118">
        <v>1</v>
      </c>
      <c r="AO55">
        <v>1</v>
      </c>
      <c r="AP55">
        <v>0.98610754132538991</v>
      </c>
      <c r="AQ55" s="117">
        <v>0.98610754132538991</v>
      </c>
      <c r="AR55" s="118">
        <v>1.3892458674610086E-2</v>
      </c>
      <c r="AS55" s="117">
        <v>-1.3989862045685666E-2</v>
      </c>
      <c r="AT55" s="118">
        <v>100</v>
      </c>
      <c r="AU55">
        <v>1.4088178106758779E-2</v>
      </c>
      <c r="BX55">
        <v>0.56546079289048234</v>
      </c>
      <c r="BY55">
        <v>0</v>
      </c>
      <c r="BZ55">
        <v>1</v>
      </c>
      <c r="CA55">
        <v>32</v>
      </c>
      <c r="CB55">
        <v>19</v>
      </c>
      <c r="CC55">
        <v>0.40740740740740744</v>
      </c>
      <c r="CD55">
        <v>0.80208333333333337</v>
      </c>
      <c r="CE55">
        <v>0</v>
      </c>
    </row>
    <row r="56" spans="1:83" x14ac:dyDescent="0.3">
      <c r="A56" s="129">
        <v>0</v>
      </c>
      <c r="B56" s="131">
        <v>0</v>
      </c>
      <c r="C56" s="171">
        <v>41</v>
      </c>
      <c r="D56" s="130">
        <v>12</v>
      </c>
      <c r="E56" s="203">
        <v>0.879</v>
      </c>
      <c r="F56" s="130">
        <v>112</v>
      </c>
      <c r="G56" s="130">
        <v>2</v>
      </c>
      <c r="H56" s="130">
        <v>39</v>
      </c>
      <c r="I56" s="130">
        <v>5</v>
      </c>
      <c r="J56" s="130">
        <v>3</v>
      </c>
      <c r="K56" s="171">
        <v>14</v>
      </c>
      <c r="L56" s="172">
        <v>167</v>
      </c>
      <c r="M56" s="170">
        <v>7.2</v>
      </c>
      <c r="N56" s="130">
        <v>0</v>
      </c>
      <c r="O56" s="208"/>
      <c r="P56" s="208"/>
      <c r="Q56" s="208"/>
      <c r="R56" s="208"/>
      <c r="S56" s="208"/>
      <c r="T56" s="208"/>
      <c r="U56" s="208"/>
      <c r="V56" s="208"/>
      <c r="W56" s="208"/>
      <c r="X56" s="208"/>
      <c r="Y56">
        <v>0</v>
      </c>
      <c r="Z56">
        <v>0</v>
      </c>
      <c r="AA56">
        <v>79</v>
      </c>
      <c r="AB56">
        <v>2</v>
      </c>
      <c r="AC56">
        <v>0.54600000000000004</v>
      </c>
      <c r="AD56">
        <v>122</v>
      </c>
      <c r="AE56">
        <v>4</v>
      </c>
      <c r="AF56">
        <v>56</v>
      </c>
      <c r="AG56">
        <v>3</v>
      </c>
      <c r="AH56">
        <v>5</v>
      </c>
      <c r="AI56">
        <v>74</v>
      </c>
      <c r="AJ56">
        <v>170</v>
      </c>
      <c r="AK56">
        <v>8.1</v>
      </c>
      <c r="AL56" s="117">
        <v>1</v>
      </c>
      <c r="AM56" s="113">
        <v>0</v>
      </c>
      <c r="AN56" s="118">
        <v>1</v>
      </c>
      <c r="AO56">
        <v>1</v>
      </c>
      <c r="AP56">
        <v>0.49972477821572908</v>
      </c>
      <c r="AQ56" s="117">
        <v>0.49972477821572908</v>
      </c>
      <c r="AR56" s="118">
        <v>0.50027522178427097</v>
      </c>
      <c r="AS56" s="117">
        <v>-0.69369777567816382</v>
      </c>
      <c r="AT56" s="118">
        <v>0</v>
      </c>
      <c r="AU56">
        <v>1.0011014934470674</v>
      </c>
      <c r="BX56">
        <v>0.57445141172173697</v>
      </c>
      <c r="BY56">
        <v>0</v>
      </c>
      <c r="BZ56">
        <v>1</v>
      </c>
      <c r="CA56">
        <v>32</v>
      </c>
      <c r="CB56">
        <v>20</v>
      </c>
      <c r="CC56">
        <v>0.40740740740740744</v>
      </c>
      <c r="CD56">
        <v>0.79166666666666663</v>
      </c>
      <c r="CE56">
        <v>0</v>
      </c>
    </row>
    <row r="57" spans="1:83" x14ac:dyDescent="0.3">
      <c r="A57" s="129">
        <v>1</v>
      </c>
      <c r="B57" s="131">
        <v>0</v>
      </c>
      <c r="C57" s="171">
        <v>72</v>
      </c>
      <c r="D57" s="130">
        <v>4</v>
      </c>
      <c r="E57" s="203">
        <v>1.496</v>
      </c>
      <c r="F57" s="130">
        <v>139</v>
      </c>
      <c r="G57" s="130">
        <v>2</v>
      </c>
      <c r="H57" s="130">
        <v>36</v>
      </c>
      <c r="I57" s="130">
        <v>6</v>
      </c>
      <c r="J57" s="130">
        <v>3</v>
      </c>
      <c r="K57" s="171">
        <v>77</v>
      </c>
      <c r="L57" s="172">
        <v>184</v>
      </c>
      <c r="M57" s="170">
        <v>11.3</v>
      </c>
      <c r="N57" s="130">
        <v>1</v>
      </c>
      <c r="O57" s="208"/>
      <c r="P57" s="208"/>
      <c r="Q57" s="208"/>
      <c r="R57" s="208"/>
      <c r="S57" s="208"/>
      <c r="T57" s="208"/>
      <c r="U57" s="208"/>
      <c r="V57" s="208"/>
      <c r="W57" s="208"/>
      <c r="X57" s="208"/>
      <c r="Y57">
        <v>0</v>
      </c>
      <c r="Z57">
        <v>0</v>
      </c>
      <c r="AA57">
        <v>83</v>
      </c>
      <c r="AB57">
        <v>22</v>
      </c>
      <c r="AC57">
        <v>0.93600000000000005</v>
      </c>
      <c r="AD57">
        <v>203</v>
      </c>
      <c r="AE57">
        <v>2</v>
      </c>
      <c r="AF57">
        <v>45</v>
      </c>
      <c r="AG57">
        <v>9</v>
      </c>
      <c r="AH57">
        <v>3</v>
      </c>
      <c r="AI57">
        <v>87</v>
      </c>
      <c r="AJ57">
        <v>178</v>
      </c>
      <c r="AK57">
        <v>14.4</v>
      </c>
      <c r="AL57" s="117">
        <v>1</v>
      </c>
      <c r="AM57" s="113">
        <v>0</v>
      </c>
      <c r="AN57" s="118">
        <v>1</v>
      </c>
      <c r="AO57">
        <v>1</v>
      </c>
      <c r="AP57">
        <v>0.89270084324437271</v>
      </c>
      <c r="AQ57" s="117">
        <v>0.89270084324437271</v>
      </c>
      <c r="AR57" s="118">
        <v>0.10729915675562729</v>
      </c>
      <c r="AS57" s="117">
        <v>-0.11350375619731978</v>
      </c>
      <c r="AT57" s="118">
        <v>100</v>
      </c>
      <c r="AU57">
        <v>0.12019609656205359</v>
      </c>
      <c r="BX57">
        <v>0.58050697806027562</v>
      </c>
      <c r="BY57">
        <v>0</v>
      </c>
      <c r="BZ57">
        <v>1</v>
      </c>
      <c r="CA57">
        <v>32</v>
      </c>
      <c r="CB57">
        <v>21</v>
      </c>
      <c r="CC57">
        <v>0.40740740740740744</v>
      </c>
      <c r="CD57">
        <v>0.78125</v>
      </c>
      <c r="CE57">
        <v>0</v>
      </c>
    </row>
    <row r="58" spans="1:83" x14ac:dyDescent="0.3">
      <c r="A58" s="129">
        <v>0</v>
      </c>
      <c r="B58" s="131">
        <v>0</v>
      </c>
      <c r="C58" s="171">
        <v>55</v>
      </c>
      <c r="D58" s="130">
        <v>14</v>
      </c>
      <c r="E58" s="203">
        <v>0.65500000000000003</v>
      </c>
      <c r="F58" s="130">
        <v>150</v>
      </c>
      <c r="G58" s="130">
        <v>3</v>
      </c>
      <c r="H58" s="130">
        <v>37</v>
      </c>
      <c r="I58" s="130">
        <v>9</v>
      </c>
      <c r="J58" s="130">
        <v>2</v>
      </c>
      <c r="K58" s="171">
        <v>35</v>
      </c>
      <c r="L58" s="172">
        <v>168</v>
      </c>
      <c r="M58" s="170">
        <v>9.4</v>
      </c>
      <c r="N58" s="130">
        <v>1</v>
      </c>
      <c r="O58" s="208"/>
      <c r="P58" s="208"/>
      <c r="Q58" s="208"/>
      <c r="R58" s="208"/>
      <c r="S58" s="208"/>
      <c r="T58" s="208"/>
      <c r="U58" s="208"/>
      <c r="V58" s="208"/>
      <c r="W58" s="208"/>
      <c r="X58" s="208"/>
      <c r="Y58">
        <v>0</v>
      </c>
      <c r="Z58">
        <v>0</v>
      </c>
      <c r="AA58">
        <v>88</v>
      </c>
      <c r="AB58">
        <v>18</v>
      </c>
      <c r="AC58">
        <v>1</v>
      </c>
      <c r="AD58">
        <v>283</v>
      </c>
      <c r="AE58">
        <v>2</v>
      </c>
      <c r="AF58">
        <v>40</v>
      </c>
      <c r="AG58">
        <v>8</v>
      </c>
      <c r="AH58">
        <v>3</v>
      </c>
      <c r="AI58">
        <v>64</v>
      </c>
      <c r="AJ58">
        <v>177</v>
      </c>
      <c r="AK58">
        <v>15.8</v>
      </c>
      <c r="AL58" s="117">
        <v>1</v>
      </c>
      <c r="AM58" s="113">
        <v>0</v>
      </c>
      <c r="AN58" s="118">
        <v>1</v>
      </c>
      <c r="AO58">
        <v>1</v>
      </c>
      <c r="AP58">
        <v>0.95483275139276735</v>
      </c>
      <c r="AQ58" s="117">
        <v>0.95483275139276735</v>
      </c>
      <c r="AR58" s="118">
        <v>4.5167248607232646E-2</v>
      </c>
      <c r="AS58" s="117">
        <v>-4.6219083270013603E-2</v>
      </c>
      <c r="AT58" s="118">
        <v>100</v>
      </c>
      <c r="AU58">
        <v>4.7303832573138513E-2</v>
      </c>
      <c r="BX58">
        <v>0.58357166048431641</v>
      </c>
      <c r="BY58">
        <v>0</v>
      </c>
      <c r="BZ58">
        <v>1</v>
      </c>
      <c r="CA58">
        <v>32</v>
      </c>
      <c r="CB58">
        <v>22</v>
      </c>
      <c r="CC58">
        <v>0.40740740740740744</v>
      </c>
      <c r="CD58">
        <v>0.77083333333333337</v>
      </c>
      <c r="CE58">
        <v>0</v>
      </c>
    </row>
    <row r="59" spans="1:83" x14ac:dyDescent="0.3">
      <c r="A59" s="129">
        <v>1</v>
      </c>
      <c r="B59" s="131">
        <v>1</v>
      </c>
      <c r="C59" s="171">
        <v>48</v>
      </c>
      <c r="D59" s="130">
        <v>10</v>
      </c>
      <c r="E59" s="203">
        <v>1.6439999999999999</v>
      </c>
      <c r="F59" s="130">
        <v>60</v>
      </c>
      <c r="G59" s="130">
        <v>3</v>
      </c>
      <c r="H59" s="130">
        <v>34</v>
      </c>
      <c r="I59" s="130">
        <v>19</v>
      </c>
      <c r="J59" s="130">
        <v>1</v>
      </c>
      <c r="K59" s="171">
        <v>22</v>
      </c>
      <c r="L59" s="172">
        <v>180</v>
      </c>
      <c r="M59" s="170">
        <v>8.6</v>
      </c>
      <c r="N59" s="130">
        <v>0</v>
      </c>
      <c r="O59" s="208"/>
      <c r="P59" s="208"/>
      <c r="Q59" s="208"/>
      <c r="R59" s="208"/>
      <c r="S59" s="208"/>
      <c r="T59" s="208"/>
      <c r="U59" s="208"/>
      <c r="V59" s="208"/>
      <c r="W59" s="208"/>
      <c r="X59" s="208"/>
      <c r="Y59">
        <v>0</v>
      </c>
      <c r="Z59">
        <v>0</v>
      </c>
      <c r="AA59">
        <v>91</v>
      </c>
      <c r="AB59">
        <v>2</v>
      </c>
      <c r="AC59">
        <v>1.968</v>
      </c>
      <c r="AD59">
        <v>164</v>
      </c>
      <c r="AE59">
        <v>1</v>
      </c>
      <c r="AF59">
        <v>33</v>
      </c>
      <c r="AG59">
        <v>5</v>
      </c>
      <c r="AH59">
        <v>2</v>
      </c>
      <c r="AI59">
        <v>98</v>
      </c>
      <c r="AJ59">
        <v>194</v>
      </c>
      <c r="AK59">
        <v>14.8</v>
      </c>
      <c r="AL59" s="117">
        <v>1</v>
      </c>
      <c r="AM59" s="113">
        <v>0</v>
      </c>
      <c r="AN59" s="118">
        <v>1</v>
      </c>
      <c r="AO59">
        <v>1</v>
      </c>
      <c r="AP59">
        <v>0.97312839293810294</v>
      </c>
      <c r="AQ59" s="117">
        <v>0.97312839293810294</v>
      </c>
      <c r="AR59" s="118">
        <v>2.6871607061897063E-2</v>
      </c>
      <c r="AS59" s="117">
        <v>-2.723924975835677E-2</v>
      </c>
      <c r="AT59" s="118">
        <v>100</v>
      </c>
      <c r="AU59">
        <v>2.7613629667885217E-2</v>
      </c>
      <c r="BX59">
        <v>0.58830263148253437</v>
      </c>
      <c r="BY59">
        <v>0</v>
      </c>
      <c r="BZ59">
        <v>1</v>
      </c>
      <c r="CA59">
        <v>32</v>
      </c>
      <c r="CB59">
        <v>23</v>
      </c>
      <c r="CC59">
        <v>0.40740740740740744</v>
      </c>
      <c r="CD59">
        <v>0.76041666666666663</v>
      </c>
      <c r="CE59">
        <v>1.4081790123456853E-2</v>
      </c>
    </row>
    <row r="60" spans="1:83" x14ac:dyDescent="0.3">
      <c r="A60" s="129">
        <v>1</v>
      </c>
      <c r="B60" s="131">
        <v>1</v>
      </c>
      <c r="C60" s="171">
        <v>76</v>
      </c>
      <c r="D60" s="130">
        <v>5</v>
      </c>
      <c r="E60" s="203">
        <v>0.81899999999999995</v>
      </c>
      <c r="F60" s="130">
        <v>266</v>
      </c>
      <c r="G60" s="130">
        <v>4</v>
      </c>
      <c r="H60" s="130">
        <v>52</v>
      </c>
      <c r="I60" s="130">
        <v>18</v>
      </c>
      <c r="J60" s="130">
        <v>5</v>
      </c>
      <c r="K60" s="171">
        <v>87</v>
      </c>
      <c r="L60" s="172">
        <v>186</v>
      </c>
      <c r="M60" s="170">
        <v>17.100000000000001</v>
      </c>
      <c r="N60" s="130">
        <v>0</v>
      </c>
      <c r="O60" s="208"/>
      <c r="P60" s="208"/>
      <c r="Q60" s="208"/>
      <c r="R60" s="208"/>
      <c r="S60" s="208"/>
      <c r="T60" s="208"/>
      <c r="U60" s="208"/>
      <c r="V60" s="208"/>
      <c r="W60" s="208"/>
      <c r="X60" s="208"/>
      <c r="Y60">
        <v>0</v>
      </c>
      <c r="Z60">
        <v>0</v>
      </c>
      <c r="AA60">
        <v>96</v>
      </c>
      <c r="AB60">
        <v>1</v>
      </c>
      <c r="AC60">
        <v>0.83099999999999996</v>
      </c>
      <c r="AD60">
        <v>199</v>
      </c>
      <c r="AE60">
        <v>3</v>
      </c>
      <c r="AF60">
        <v>44</v>
      </c>
      <c r="AG60">
        <v>10</v>
      </c>
      <c r="AH60">
        <v>4</v>
      </c>
      <c r="AI60">
        <v>65</v>
      </c>
      <c r="AJ60">
        <v>168</v>
      </c>
      <c r="AK60">
        <v>11.4</v>
      </c>
      <c r="AL60" s="117">
        <v>1</v>
      </c>
      <c r="AM60" s="113">
        <v>0</v>
      </c>
      <c r="AN60" s="118">
        <v>1</v>
      </c>
      <c r="AO60">
        <v>1</v>
      </c>
      <c r="AP60">
        <v>0.92075962738612949</v>
      </c>
      <c r="AQ60" s="117">
        <v>0.92075962738612949</v>
      </c>
      <c r="AR60" s="118">
        <v>7.9240372613870513E-2</v>
      </c>
      <c r="AS60" s="117">
        <v>-8.255626768541989E-2</v>
      </c>
      <c r="AT60" s="118">
        <v>100</v>
      </c>
      <c r="AU60">
        <v>8.6059781789976655E-2</v>
      </c>
      <c r="BX60">
        <v>0.59342073066017986</v>
      </c>
      <c r="BY60">
        <v>1</v>
      </c>
      <c r="BZ60">
        <v>0</v>
      </c>
      <c r="CA60">
        <v>33</v>
      </c>
      <c r="CB60">
        <v>23</v>
      </c>
      <c r="CC60">
        <v>0.38888888888888884</v>
      </c>
      <c r="CD60">
        <v>0.76041666666666663</v>
      </c>
      <c r="CE60">
        <v>0</v>
      </c>
    </row>
    <row r="61" spans="1:83" x14ac:dyDescent="0.3">
      <c r="A61" s="129">
        <v>1</v>
      </c>
      <c r="B61" s="131">
        <v>1</v>
      </c>
      <c r="C61" s="171">
        <v>58</v>
      </c>
      <c r="D61" s="130">
        <v>6</v>
      </c>
      <c r="E61" s="203">
        <v>1.623</v>
      </c>
      <c r="F61" s="130">
        <v>209</v>
      </c>
      <c r="G61" s="130">
        <v>1</v>
      </c>
      <c r="H61" s="130">
        <v>45</v>
      </c>
      <c r="I61" s="130">
        <v>10</v>
      </c>
      <c r="J61" s="130">
        <v>3</v>
      </c>
      <c r="K61" s="171">
        <v>45</v>
      </c>
      <c r="L61" s="172">
        <v>187</v>
      </c>
      <c r="M61" s="170">
        <v>15.4</v>
      </c>
      <c r="N61" s="130">
        <v>0</v>
      </c>
      <c r="O61" s="208"/>
      <c r="P61" s="208"/>
      <c r="Q61" s="208"/>
      <c r="R61" s="208"/>
      <c r="S61" s="208"/>
      <c r="T61" s="208"/>
      <c r="U61" s="208"/>
      <c r="V61" s="208"/>
      <c r="W61" s="208"/>
      <c r="X61" s="208"/>
      <c r="Y61">
        <v>0</v>
      </c>
      <c r="Z61">
        <v>1</v>
      </c>
      <c r="AA61">
        <v>39</v>
      </c>
      <c r="AB61">
        <v>9</v>
      </c>
      <c r="AC61">
        <v>0.10299999999999999</v>
      </c>
      <c r="AD61">
        <v>89</v>
      </c>
      <c r="AE61">
        <v>5</v>
      </c>
      <c r="AF61">
        <v>40</v>
      </c>
      <c r="AG61">
        <v>20</v>
      </c>
      <c r="AH61">
        <v>2</v>
      </c>
      <c r="AI61">
        <v>16</v>
      </c>
      <c r="AJ61">
        <v>176</v>
      </c>
      <c r="AK61">
        <v>9</v>
      </c>
      <c r="AL61" s="117">
        <v>1</v>
      </c>
      <c r="AM61" s="113">
        <v>0</v>
      </c>
      <c r="AN61" s="118">
        <v>1</v>
      </c>
      <c r="AO61">
        <v>1</v>
      </c>
      <c r="AP61">
        <v>0.63773458804922911</v>
      </c>
      <c r="AQ61" s="117">
        <v>0.63773458804922911</v>
      </c>
      <c r="AR61" s="118">
        <v>0.36226541195077089</v>
      </c>
      <c r="AS61" s="117">
        <v>-0.44983308838435976</v>
      </c>
      <c r="AT61" s="118">
        <v>100</v>
      </c>
      <c r="AU61">
        <v>0.56805043781443176</v>
      </c>
      <c r="BX61">
        <v>0.60321384676395373</v>
      </c>
      <c r="BY61">
        <v>0</v>
      </c>
      <c r="BZ61">
        <v>1</v>
      </c>
      <c r="CA61">
        <v>33</v>
      </c>
      <c r="CB61">
        <v>24</v>
      </c>
      <c r="CC61">
        <v>0.38888888888888884</v>
      </c>
      <c r="CD61">
        <v>0.75</v>
      </c>
      <c r="CE61">
        <v>1.3888888888888867E-2</v>
      </c>
    </row>
    <row r="62" spans="1:83" x14ac:dyDescent="0.3">
      <c r="A62" s="129">
        <v>1</v>
      </c>
      <c r="B62" s="131">
        <v>0</v>
      </c>
      <c r="C62" s="171">
        <v>51</v>
      </c>
      <c r="D62" s="130">
        <v>6</v>
      </c>
      <c r="E62" s="203">
        <v>1.0840000000000001</v>
      </c>
      <c r="F62" s="130">
        <v>181</v>
      </c>
      <c r="G62" s="130">
        <v>2</v>
      </c>
      <c r="H62" s="130">
        <v>53</v>
      </c>
      <c r="I62" s="130">
        <v>9</v>
      </c>
      <c r="J62" s="130">
        <v>4</v>
      </c>
      <c r="K62" s="171">
        <v>33</v>
      </c>
      <c r="L62" s="172">
        <v>170</v>
      </c>
      <c r="M62" s="170">
        <v>11</v>
      </c>
      <c r="N62" s="130">
        <v>0</v>
      </c>
      <c r="O62" s="208"/>
      <c r="P62" s="208"/>
      <c r="Q62" s="208"/>
      <c r="R62" s="208"/>
      <c r="S62" s="208"/>
      <c r="T62" s="208"/>
      <c r="U62" s="208"/>
      <c r="V62" s="208"/>
      <c r="W62" s="208"/>
      <c r="X62" s="208"/>
      <c r="Y62">
        <v>0</v>
      </c>
      <c r="Z62">
        <v>1</v>
      </c>
      <c r="AA62">
        <v>44</v>
      </c>
      <c r="AB62">
        <v>12</v>
      </c>
      <c r="AC62">
        <v>0.97399999999999998</v>
      </c>
      <c r="AD62">
        <v>117</v>
      </c>
      <c r="AE62">
        <v>3</v>
      </c>
      <c r="AF62">
        <v>33</v>
      </c>
      <c r="AG62">
        <v>6</v>
      </c>
      <c r="AH62">
        <v>2</v>
      </c>
      <c r="AI62">
        <v>22</v>
      </c>
      <c r="AJ62">
        <v>170</v>
      </c>
      <c r="AK62">
        <v>7.4</v>
      </c>
      <c r="AL62" s="117">
        <v>0</v>
      </c>
      <c r="AM62" s="113">
        <v>1</v>
      </c>
      <c r="AN62" s="118">
        <v>1</v>
      </c>
      <c r="AO62">
        <v>0</v>
      </c>
      <c r="AP62">
        <v>0.52197676863989817</v>
      </c>
      <c r="AQ62" s="117">
        <v>0.52197676863989817</v>
      </c>
      <c r="AR62" s="118">
        <v>0.47802323136010183</v>
      </c>
      <c r="AS62" s="117">
        <v>-0.73809594649991861</v>
      </c>
      <c r="AT62" s="118">
        <v>0</v>
      </c>
      <c r="AU62">
        <v>1.0919485380548073</v>
      </c>
      <c r="BX62">
        <v>0.6057003534479487</v>
      </c>
      <c r="BY62">
        <v>1</v>
      </c>
      <c r="BZ62">
        <v>0</v>
      </c>
      <c r="CA62">
        <v>34</v>
      </c>
      <c r="CB62">
        <v>24</v>
      </c>
      <c r="CC62">
        <v>0.37037037037037035</v>
      </c>
      <c r="CD62">
        <v>0.75</v>
      </c>
      <c r="CE62">
        <v>0</v>
      </c>
    </row>
    <row r="63" spans="1:83" x14ac:dyDescent="0.3">
      <c r="A63" s="129">
        <v>0</v>
      </c>
      <c r="B63" s="131">
        <v>0</v>
      </c>
      <c r="C63" s="171">
        <v>67</v>
      </c>
      <c r="D63" s="130">
        <v>13</v>
      </c>
      <c r="E63" s="203">
        <v>1.4610000000000001</v>
      </c>
      <c r="F63" s="130">
        <v>180</v>
      </c>
      <c r="G63" s="130">
        <v>4</v>
      </c>
      <c r="H63" s="130">
        <v>44</v>
      </c>
      <c r="I63" s="130">
        <v>10</v>
      </c>
      <c r="J63" s="130">
        <v>3</v>
      </c>
      <c r="K63" s="171">
        <v>44</v>
      </c>
      <c r="L63" s="172">
        <v>187</v>
      </c>
      <c r="M63" s="170">
        <v>15.6</v>
      </c>
      <c r="N63" s="130">
        <v>0</v>
      </c>
      <c r="O63" s="208"/>
      <c r="P63" s="208"/>
      <c r="Q63" s="208"/>
      <c r="R63" s="208"/>
      <c r="S63" s="208"/>
      <c r="T63" s="208"/>
      <c r="U63" s="208"/>
      <c r="V63" s="208"/>
      <c r="W63" s="208"/>
      <c r="X63" s="208"/>
      <c r="Y63">
        <v>0</v>
      </c>
      <c r="Z63">
        <v>1</v>
      </c>
      <c r="AA63">
        <v>44</v>
      </c>
      <c r="AB63">
        <v>12</v>
      </c>
      <c r="AC63">
        <v>2.3239999999999998</v>
      </c>
      <c r="AD63">
        <v>97</v>
      </c>
      <c r="AE63">
        <v>2</v>
      </c>
      <c r="AF63">
        <v>49</v>
      </c>
      <c r="AG63">
        <v>19</v>
      </c>
      <c r="AH63">
        <v>3</v>
      </c>
      <c r="AI63">
        <v>21</v>
      </c>
      <c r="AJ63">
        <v>179</v>
      </c>
      <c r="AK63">
        <v>9.4</v>
      </c>
      <c r="AL63" s="117">
        <v>1</v>
      </c>
      <c r="AM63" s="113">
        <v>0</v>
      </c>
      <c r="AN63" s="118">
        <v>1</v>
      </c>
      <c r="AO63">
        <v>1</v>
      </c>
      <c r="AP63">
        <v>0.57445141172173697</v>
      </c>
      <c r="AQ63" s="117">
        <v>0.57445141172173697</v>
      </c>
      <c r="AR63" s="118">
        <v>0.42554858827826303</v>
      </c>
      <c r="AS63" s="117">
        <v>-0.55433976016687447</v>
      </c>
      <c r="AT63" s="118">
        <v>100</v>
      </c>
      <c r="AU63">
        <v>0.74079126553595775</v>
      </c>
      <c r="BX63">
        <v>0.60718115195975553</v>
      </c>
      <c r="BY63">
        <v>0</v>
      </c>
      <c r="BZ63">
        <v>1</v>
      </c>
      <c r="CA63">
        <v>34</v>
      </c>
      <c r="CB63">
        <v>25</v>
      </c>
      <c r="CC63">
        <v>0.37037037037037035</v>
      </c>
      <c r="CD63">
        <v>0.73958333333333326</v>
      </c>
      <c r="CE63">
        <v>1.3695987654320965E-2</v>
      </c>
    </row>
    <row r="64" spans="1:83" x14ac:dyDescent="0.3">
      <c r="A64" s="129">
        <v>0</v>
      </c>
      <c r="B64" s="131">
        <v>0</v>
      </c>
      <c r="C64" s="171">
        <v>50</v>
      </c>
      <c r="D64" s="130">
        <v>3</v>
      </c>
      <c r="E64" s="203">
        <v>0.53200000000000003</v>
      </c>
      <c r="F64" s="130">
        <v>111</v>
      </c>
      <c r="G64" s="130">
        <v>2</v>
      </c>
      <c r="H64" s="130">
        <v>46</v>
      </c>
      <c r="I64" s="130">
        <v>3</v>
      </c>
      <c r="J64" s="130">
        <v>4</v>
      </c>
      <c r="K64" s="171">
        <v>26</v>
      </c>
      <c r="L64" s="172">
        <v>172</v>
      </c>
      <c r="M64" s="170">
        <v>7.6</v>
      </c>
      <c r="N64" s="130">
        <v>0</v>
      </c>
      <c r="O64" s="208"/>
      <c r="P64" s="208"/>
      <c r="Q64" s="208"/>
      <c r="R64" s="208"/>
      <c r="S64" s="208"/>
      <c r="T64" s="208"/>
      <c r="U64" s="208"/>
      <c r="V64" s="208"/>
      <c r="W64" s="208"/>
      <c r="X64" s="208"/>
      <c r="Y64">
        <v>0</v>
      </c>
      <c r="Z64">
        <v>1</v>
      </c>
      <c r="AA64">
        <v>49</v>
      </c>
      <c r="AB64">
        <v>4</v>
      </c>
      <c r="AC64">
        <v>0.124</v>
      </c>
      <c r="AD64">
        <v>77</v>
      </c>
      <c r="AE64">
        <v>3</v>
      </c>
      <c r="AF64">
        <v>29</v>
      </c>
      <c r="AG64">
        <v>10</v>
      </c>
      <c r="AH64">
        <v>1</v>
      </c>
      <c r="AI64">
        <v>24</v>
      </c>
      <c r="AJ64">
        <v>175</v>
      </c>
      <c r="AK64">
        <v>8.3000000000000007</v>
      </c>
      <c r="AL64" s="117">
        <v>0</v>
      </c>
      <c r="AM64" s="113">
        <v>1</v>
      </c>
      <c r="AN64" s="118">
        <v>1</v>
      </c>
      <c r="AO64">
        <v>0</v>
      </c>
      <c r="AP64">
        <v>0.50870786260548262</v>
      </c>
      <c r="AQ64" s="117">
        <v>0.50870786260548262</v>
      </c>
      <c r="AR64" s="118">
        <v>0.49129213739451738</v>
      </c>
      <c r="AS64" s="117">
        <v>-0.71071634361050329</v>
      </c>
      <c r="AT64" s="118">
        <v>0</v>
      </c>
      <c r="AU64">
        <v>1.0354488172827812</v>
      </c>
      <c r="BX64">
        <v>0.61113234542369244</v>
      </c>
      <c r="BY64">
        <v>1</v>
      </c>
      <c r="BZ64">
        <v>0</v>
      </c>
      <c r="CA64">
        <v>35</v>
      </c>
      <c r="CB64">
        <v>25</v>
      </c>
      <c r="CC64">
        <v>0.35185185185185186</v>
      </c>
      <c r="CD64">
        <v>0.73958333333333326</v>
      </c>
      <c r="CE64">
        <v>0</v>
      </c>
    </row>
    <row r="65" spans="1:83" x14ac:dyDescent="0.3">
      <c r="A65" s="129">
        <v>1</v>
      </c>
      <c r="B65" s="131">
        <v>1</v>
      </c>
      <c r="C65" s="171">
        <v>58</v>
      </c>
      <c r="D65" s="130">
        <v>2</v>
      </c>
      <c r="E65" s="203">
        <v>1.3360000000000001</v>
      </c>
      <c r="F65" s="130">
        <v>150</v>
      </c>
      <c r="G65" s="130">
        <v>2</v>
      </c>
      <c r="H65" s="130">
        <v>38</v>
      </c>
      <c r="I65" s="130">
        <v>9</v>
      </c>
      <c r="J65" s="130">
        <v>2</v>
      </c>
      <c r="K65" s="171">
        <v>41</v>
      </c>
      <c r="L65" s="172">
        <v>183</v>
      </c>
      <c r="M65" s="170">
        <v>11.4</v>
      </c>
      <c r="N65" s="130">
        <v>0</v>
      </c>
      <c r="O65" s="208"/>
      <c r="P65" s="208"/>
      <c r="Q65" s="208"/>
      <c r="R65" s="208"/>
      <c r="S65" s="208"/>
      <c r="T65" s="208"/>
      <c r="U65" s="208"/>
      <c r="V65" s="208"/>
      <c r="W65" s="208"/>
      <c r="X65" s="208"/>
      <c r="Y65">
        <v>0</v>
      </c>
      <c r="Z65">
        <v>1</v>
      </c>
      <c r="AA65">
        <v>50</v>
      </c>
      <c r="AB65">
        <v>11</v>
      </c>
      <c r="AC65">
        <v>1.5449999999999999</v>
      </c>
      <c r="AD65">
        <v>102</v>
      </c>
      <c r="AE65">
        <v>3</v>
      </c>
      <c r="AF65">
        <v>41</v>
      </c>
      <c r="AG65">
        <v>10</v>
      </c>
      <c r="AH65">
        <v>3</v>
      </c>
      <c r="AI65">
        <v>28</v>
      </c>
      <c r="AJ65">
        <v>169</v>
      </c>
      <c r="AK65">
        <v>9.4</v>
      </c>
      <c r="AL65" s="117">
        <v>1</v>
      </c>
      <c r="AM65" s="113">
        <v>0</v>
      </c>
      <c r="AN65" s="118">
        <v>1</v>
      </c>
      <c r="AO65">
        <v>1</v>
      </c>
      <c r="AP65">
        <v>0.34739751839954175</v>
      </c>
      <c r="AQ65" s="117">
        <v>0.34739751839954175</v>
      </c>
      <c r="AR65" s="118">
        <v>0.65260248160045831</v>
      </c>
      <c r="AS65" s="117">
        <v>-1.0572855685525699</v>
      </c>
      <c r="AT65" s="118">
        <v>0</v>
      </c>
      <c r="AU65">
        <v>1.8785467570608851</v>
      </c>
      <c r="BX65">
        <v>0.6129931251892895</v>
      </c>
      <c r="BY65">
        <v>0</v>
      </c>
      <c r="BZ65">
        <v>1</v>
      </c>
      <c r="CA65">
        <v>35</v>
      </c>
      <c r="CB65">
        <v>26</v>
      </c>
      <c r="CC65">
        <v>0.35185185185185186</v>
      </c>
      <c r="CD65">
        <v>0.72916666666666674</v>
      </c>
      <c r="CE65">
        <v>0</v>
      </c>
    </row>
    <row r="66" spans="1:83" x14ac:dyDescent="0.3">
      <c r="A66" s="129">
        <v>1</v>
      </c>
      <c r="B66" s="131">
        <v>1</v>
      </c>
      <c r="C66" s="171">
        <v>89</v>
      </c>
      <c r="D66" s="130">
        <v>8</v>
      </c>
      <c r="E66" s="203">
        <v>1.018</v>
      </c>
      <c r="F66" s="130">
        <v>348</v>
      </c>
      <c r="G66" s="130">
        <v>0</v>
      </c>
      <c r="H66" s="130">
        <v>36</v>
      </c>
      <c r="I66" s="130">
        <v>12</v>
      </c>
      <c r="J66" s="130">
        <v>1</v>
      </c>
      <c r="K66" s="171">
        <v>57</v>
      </c>
      <c r="L66" s="172">
        <v>195</v>
      </c>
      <c r="M66" s="170">
        <v>23.5</v>
      </c>
      <c r="N66" s="130">
        <v>1</v>
      </c>
      <c r="O66" s="208"/>
      <c r="P66" s="208"/>
      <c r="Q66" s="208"/>
      <c r="R66" s="208"/>
      <c r="S66" s="208"/>
      <c r="T66" s="208"/>
      <c r="U66" s="208"/>
      <c r="V66" s="208"/>
      <c r="W66" s="208"/>
      <c r="X66" s="208"/>
      <c r="Y66">
        <v>0</v>
      </c>
      <c r="Z66">
        <v>1</v>
      </c>
      <c r="AA66">
        <v>51</v>
      </c>
      <c r="AB66">
        <v>2</v>
      </c>
      <c r="AC66">
        <v>0.41699999999999998</v>
      </c>
      <c r="AD66">
        <v>121</v>
      </c>
      <c r="AE66">
        <v>3</v>
      </c>
      <c r="AF66">
        <v>36</v>
      </c>
      <c r="AG66">
        <v>8</v>
      </c>
      <c r="AH66">
        <v>2</v>
      </c>
      <c r="AI66">
        <v>32</v>
      </c>
      <c r="AJ66">
        <v>167</v>
      </c>
      <c r="AK66">
        <v>8</v>
      </c>
      <c r="AL66" s="117">
        <v>0</v>
      </c>
      <c r="AM66" s="113">
        <v>1</v>
      </c>
      <c r="AN66" s="118">
        <v>1</v>
      </c>
      <c r="AO66">
        <v>0</v>
      </c>
      <c r="AP66">
        <v>0.3468859562203786</v>
      </c>
      <c r="AQ66" s="117">
        <v>0.3468859562203786</v>
      </c>
      <c r="AR66" s="118">
        <v>0.65311404377962146</v>
      </c>
      <c r="AS66" s="117">
        <v>-0.42600351904392814</v>
      </c>
      <c r="AT66" s="118">
        <v>100</v>
      </c>
      <c r="AU66">
        <v>0.53112616322399497</v>
      </c>
      <c r="BX66">
        <v>0.61406885630352681</v>
      </c>
      <c r="BY66">
        <v>0</v>
      </c>
      <c r="BZ66">
        <v>1</v>
      </c>
      <c r="CA66">
        <v>35</v>
      </c>
      <c r="CB66">
        <v>27</v>
      </c>
      <c r="CC66">
        <v>0.35185185185185186</v>
      </c>
      <c r="CD66">
        <v>0.71875</v>
      </c>
      <c r="CE66">
        <v>1.3310185185185164E-2</v>
      </c>
    </row>
    <row r="67" spans="1:83" x14ac:dyDescent="0.3">
      <c r="A67" s="129">
        <v>1</v>
      </c>
      <c r="B67" s="131">
        <v>0</v>
      </c>
      <c r="C67" s="171">
        <v>76</v>
      </c>
      <c r="D67" s="130">
        <v>19</v>
      </c>
      <c r="E67" s="203">
        <v>4.2999999999999997E-2</v>
      </c>
      <c r="F67" s="130">
        <v>214</v>
      </c>
      <c r="G67" s="130">
        <v>2</v>
      </c>
      <c r="H67" s="130">
        <v>42</v>
      </c>
      <c r="I67" s="130">
        <v>3</v>
      </c>
      <c r="J67" s="130">
        <v>3</v>
      </c>
      <c r="K67" s="171">
        <v>59</v>
      </c>
      <c r="L67" s="172">
        <v>166</v>
      </c>
      <c r="M67" s="170">
        <v>12.4</v>
      </c>
      <c r="N67" s="130">
        <v>1</v>
      </c>
      <c r="O67" s="208"/>
      <c r="P67" s="208"/>
      <c r="Q67" s="208"/>
      <c r="R67" s="208"/>
      <c r="S67" s="208"/>
      <c r="T67" s="208"/>
      <c r="U67" s="208"/>
      <c r="V67" s="208"/>
      <c r="W67" s="208"/>
      <c r="X67" s="208"/>
      <c r="Y67">
        <v>0</v>
      </c>
      <c r="Z67">
        <v>1</v>
      </c>
      <c r="AA67">
        <v>51</v>
      </c>
      <c r="AB67">
        <v>5</v>
      </c>
      <c r="AC67">
        <v>0.63600000000000001</v>
      </c>
      <c r="AD67">
        <v>118</v>
      </c>
      <c r="AE67">
        <v>3</v>
      </c>
      <c r="AF67">
        <v>32</v>
      </c>
      <c r="AG67">
        <v>10</v>
      </c>
      <c r="AH67">
        <v>2</v>
      </c>
      <c r="AI67">
        <v>26</v>
      </c>
      <c r="AJ67">
        <v>180</v>
      </c>
      <c r="AK67">
        <v>10.4</v>
      </c>
      <c r="AL67" s="117">
        <v>1</v>
      </c>
      <c r="AM67" s="113">
        <v>0</v>
      </c>
      <c r="AN67" s="118">
        <v>1</v>
      </c>
      <c r="AO67">
        <v>1</v>
      </c>
      <c r="AP67">
        <v>0.58357166048431641</v>
      </c>
      <c r="AQ67" s="117">
        <v>0.58357166048431641</v>
      </c>
      <c r="AR67" s="118">
        <v>0.41642833951568359</v>
      </c>
      <c r="AS67" s="117">
        <v>-0.53858802334068068</v>
      </c>
      <c r="AT67" s="118">
        <v>100</v>
      </c>
      <c r="AU67">
        <v>0.71358561032604362</v>
      </c>
      <c r="BX67">
        <v>0.61714159373192345</v>
      </c>
      <c r="BY67">
        <v>1</v>
      </c>
      <c r="BZ67">
        <v>0</v>
      </c>
      <c r="CA67">
        <v>36</v>
      </c>
      <c r="CB67">
        <v>27</v>
      </c>
      <c r="CC67">
        <v>0.33333333333333337</v>
      </c>
      <c r="CD67">
        <v>0.71875</v>
      </c>
      <c r="CE67">
        <v>1.3310185185185244E-2</v>
      </c>
    </row>
    <row r="68" spans="1:83" x14ac:dyDescent="0.3">
      <c r="A68" s="129">
        <v>1</v>
      </c>
      <c r="B68" s="131">
        <v>1</v>
      </c>
      <c r="C68" s="171">
        <v>71</v>
      </c>
      <c r="D68" s="130">
        <v>5</v>
      </c>
      <c r="E68" s="203">
        <v>1.28</v>
      </c>
      <c r="F68" s="130">
        <v>141</v>
      </c>
      <c r="G68" s="130">
        <v>2</v>
      </c>
      <c r="H68" s="130">
        <v>28</v>
      </c>
      <c r="I68" s="130">
        <v>9</v>
      </c>
      <c r="J68" s="130">
        <v>1</v>
      </c>
      <c r="K68" s="171">
        <v>54</v>
      </c>
      <c r="L68" s="172">
        <v>186</v>
      </c>
      <c r="M68" s="170">
        <v>13.4</v>
      </c>
      <c r="N68" s="130">
        <v>0</v>
      </c>
      <c r="O68" s="208"/>
      <c r="P68" s="208"/>
      <c r="Q68" s="208"/>
      <c r="R68" s="208"/>
      <c r="S68" s="208"/>
      <c r="T68" s="208"/>
      <c r="U68" s="208"/>
      <c r="V68" s="208"/>
      <c r="W68" s="208"/>
      <c r="X68" s="208"/>
      <c r="Y68">
        <v>0</v>
      </c>
      <c r="Z68">
        <v>1</v>
      </c>
      <c r="AA68">
        <v>51</v>
      </c>
      <c r="AB68">
        <v>18</v>
      </c>
      <c r="AC68">
        <v>0.23100000000000001</v>
      </c>
      <c r="AD68">
        <v>109</v>
      </c>
      <c r="AE68">
        <v>5</v>
      </c>
      <c r="AF68">
        <v>41</v>
      </c>
      <c r="AG68">
        <v>7</v>
      </c>
      <c r="AH68">
        <v>3</v>
      </c>
      <c r="AI68">
        <v>29</v>
      </c>
      <c r="AJ68">
        <v>165</v>
      </c>
      <c r="AK68">
        <v>7.5</v>
      </c>
      <c r="AL68" s="117">
        <v>1</v>
      </c>
      <c r="AM68" s="113">
        <v>0</v>
      </c>
      <c r="AN68" s="118">
        <v>1</v>
      </c>
      <c r="AO68">
        <v>1</v>
      </c>
      <c r="AP68">
        <v>0.38241087887288383</v>
      </c>
      <c r="AQ68" s="117">
        <v>0.38241087887288383</v>
      </c>
      <c r="AR68" s="118">
        <v>0.61758912112711617</v>
      </c>
      <c r="AS68" s="117">
        <v>-0.9612596492741885</v>
      </c>
      <c r="AT68" s="118">
        <v>0</v>
      </c>
      <c r="AU68">
        <v>1.6149883678712165</v>
      </c>
      <c r="BX68">
        <v>0.62027215679960335</v>
      </c>
      <c r="BY68">
        <v>1</v>
      </c>
      <c r="BZ68">
        <v>0</v>
      </c>
      <c r="CA68">
        <v>37</v>
      </c>
      <c r="CB68">
        <v>27</v>
      </c>
      <c r="CC68">
        <v>0.31481481481481477</v>
      </c>
      <c r="CD68">
        <v>0.71875</v>
      </c>
      <c r="CE68">
        <v>0</v>
      </c>
    </row>
    <row r="69" spans="1:83" x14ac:dyDescent="0.3">
      <c r="A69" s="129">
        <v>0</v>
      </c>
      <c r="B69" s="131">
        <v>0</v>
      </c>
      <c r="C69" s="171">
        <v>63</v>
      </c>
      <c r="D69" s="130">
        <v>12</v>
      </c>
      <c r="E69" s="203">
        <v>0.61199999999999999</v>
      </c>
      <c r="F69" s="130">
        <v>148</v>
      </c>
      <c r="G69" s="130">
        <v>3</v>
      </c>
      <c r="H69" s="130">
        <v>35</v>
      </c>
      <c r="I69" s="130">
        <v>10</v>
      </c>
      <c r="J69" s="130">
        <v>2</v>
      </c>
      <c r="K69" s="171">
        <v>42</v>
      </c>
      <c r="L69" s="172">
        <v>185</v>
      </c>
      <c r="M69" s="170">
        <v>13.8</v>
      </c>
      <c r="N69" s="130">
        <v>1</v>
      </c>
      <c r="O69" s="208"/>
      <c r="P69" s="208"/>
      <c r="Q69" s="208"/>
      <c r="R69" s="208"/>
      <c r="S69" s="208"/>
      <c r="T69" s="208"/>
      <c r="U69" s="208"/>
      <c r="V69" s="208"/>
      <c r="W69" s="208"/>
      <c r="X69" s="208"/>
      <c r="Y69">
        <v>0</v>
      </c>
      <c r="Z69">
        <v>1</v>
      </c>
      <c r="AA69">
        <v>53</v>
      </c>
      <c r="AB69">
        <v>13</v>
      </c>
      <c r="AC69">
        <v>0.84</v>
      </c>
      <c r="AD69">
        <v>99</v>
      </c>
      <c r="AE69">
        <v>3</v>
      </c>
      <c r="AF69">
        <v>36</v>
      </c>
      <c r="AG69">
        <v>9</v>
      </c>
      <c r="AH69">
        <v>2</v>
      </c>
      <c r="AI69">
        <v>30</v>
      </c>
      <c r="AJ69">
        <v>176</v>
      </c>
      <c r="AK69">
        <v>9</v>
      </c>
      <c r="AL69" s="117">
        <v>1</v>
      </c>
      <c r="AM69" s="113">
        <v>0</v>
      </c>
      <c r="AN69" s="118">
        <v>1</v>
      </c>
      <c r="AO69">
        <v>1</v>
      </c>
      <c r="AP69">
        <v>0.54506108485220717</v>
      </c>
      <c r="AQ69" s="117">
        <v>0.54506108485220717</v>
      </c>
      <c r="AR69" s="118">
        <v>0.45493891514779283</v>
      </c>
      <c r="AS69" s="117">
        <v>-0.60685740830201651</v>
      </c>
      <c r="AT69" s="118">
        <v>100</v>
      </c>
      <c r="AU69">
        <v>0.83465675277689133</v>
      </c>
      <c r="BX69">
        <v>0.63085792628047188</v>
      </c>
      <c r="BY69">
        <v>0</v>
      </c>
      <c r="BZ69">
        <v>1</v>
      </c>
      <c r="CA69">
        <v>37</v>
      </c>
      <c r="CB69">
        <v>28</v>
      </c>
      <c r="CC69">
        <v>0.31481481481481477</v>
      </c>
      <c r="CD69">
        <v>0.70833333333333326</v>
      </c>
      <c r="CE69">
        <v>0</v>
      </c>
    </row>
    <row r="70" spans="1:83" x14ac:dyDescent="0.3">
      <c r="A70" s="129">
        <v>1</v>
      </c>
      <c r="B70" s="131">
        <v>0</v>
      </c>
      <c r="C70" s="171">
        <v>55</v>
      </c>
      <c r="D70" s="130">
        <v>3</v>
      </c>
      <c r="E70" s="203">
        <v>0.73899999999999999</v>
      </c>
      <c r="F70" s="130">
        <v>146</v>
      </c>
      <c r="G70" s="130">
        <v>3</v>
      </c>
      <c r="H70" s="130">
        <v>43</v>
      </c>
      <c r="I70" s="130">
        <v>11</v>
      </c>
      <c r="J70" s="130">
        <v>3</v>
      </c>
      <c r="K70" s="171">
        <v>35</v>
      </c>
      <c r="L70" s="172">
        <v>175</v>
      </c>
      <c r="M70" s="170">
        <v>11.6</v>
      </c>
      <c r="N70" s="130">
        <v>1</v>
      </c>
      <c r="O70" s="208"/>
      <c r="P70" s="208"/>
      <c r="Q70" s="208"/>
      <c r="R70" s="208"/>
      <c r="S70" s="208"/>
      <c r="T70" s="208"/>
      <c r="U70" s="208"/>
      <c r="V70" s="208"/>
      <c r="W70" s="208"/>
      <c r="X70" s="208"/>
      <c r="Y70">
        <v>0</v>
      </c>
      <c r="Z70">
        <v>1</v>
      </c>
      <c r="AA70">
        <v>53</v>
      </c>
      <c r="AB70">
        <v>19</v>
      </c>
      <c r="AC70">
        <v>1.2949999999999999</v>
      </c>
      <c r="AD70">
        <v>110</v>
      </c>
      <c r="AE70">
        <v>1</v>
      </c>
      <c r="AF70">
        <v>40</v>
      </c>
      <c r="AG70">
        <v>8</v>
      </c>
      <c r="AH70">
        <v>3</v>
      </c>
      <c r="AI70">
        <v>31</v>
      </c>
      <c r="AJ70">
        <v>182</v>
      </c>
      <c r="AK70">
        <v>9.5</v>
      </c>
      <c r="AL70" s="117">
        <v>1</v>
      </c>
      <c r="AM70" s="113">
        <v>0</v>
      </c>
      <c r="AN70" s="118">
        <v>1</v>
      </c>
      <c r="AO70">
        <v>1</v>
      </c>
      <c r="AP70">
        <v>0.41424576403462077</v>
      </c>
      <c r="AQ70" s="117">
        <v>0.41424576403462077</v>
      </c>
      <c r="AR70" s="118">
        <v>0.58575423596537923</v>
      </c>
      <c r="AS70" s="117">
        <v>-0.88129584835328512</v>
      </c>
      <c r="AT70" s="118">
        <v>0</v>
      </c>
      <c r="AU70">
        <v>1.4140258919254141</v>
      </c>
      <c r="BX70">
        <v>0.63773458804922911</v>
      </c>
      <c r="BY70">
        <v>0</v>
      </c>
      <c r="BZ70">
        <v>1</v>
      </c>
      <c r="CA70">
        <v>37</v>
      </c>
      <c r="CB70">
        <v>29</v>
      </c>
      <c r="CC70">
        <v>0.31481481481481477</v>
      </c>
      <c r="CD70">
        <v>0.69791666666666674</v>
      </c>
      <c r="CE70">
        <v>0</v>
      </c>
    </row>
    <row r="71" spans="1:83" x14ac:dyDescent="0.3">
      <c r="A71" s="129">
        <v>1</v>
      </c>
      <c r="B71" s="131">
        <v>0</v>
      </c>
      <c r="C71" s="171">
        <v>56</v>
      </c>
      <c r="D71" s="130">
        <v>2</v>
      </c>
      <c r="E71" s="203">
        <v>1.1419999999999999</v>
      </c>
      <c r="F71" s="130">
        <v>199</v>
      </c>
      <c r="G71" s="130">
        <v>2</v>
      </c>
      <c r="H71" s="130">
        <v>35</v>
      </c>
      <c r="I71" s="130">
        <v>8</v>
      </c>
      <c r="J71" s="130">
        <v>2</v>
      </c>
      <c r="K71" s="171">
        <v>37</v>
      </c>
      <c r="L71" s="172">
        <v>170</v>
      </c>
      <c r="M71" s="170">
        <v>11.8</v>
      </c>
      <c r="N71" s="130">
        <v>1</v>
      </c>
      <c r="O71" s="208"/>
      <c r="P71" s="208"/>
      <c r="Q71" s="208"/>
      <c r="R71" s="208"/>
      <c r="S71" s="208"/>
      <c r="T71" s="208"/>
      <c r="U71" s="208"/>
      <c r="V71" s="208"/>
      <c r="W71" s="208"/>
      <c r="X71" s="208"/>
      <c r="Y71">
        <v>0</v>
      </c>
      <c r="Z71">
        <v>1</v>
      </c>
      <c r="AA71">
        <v>55</v>
      </c>
      <c r="AB71">
        <v>4</v>
      </c>
      <c r="AC71">
        <v>1.3839999999999999</v>
      </c>
      <c r="AD71">
        <v>33</v>
      </c>
      <c r="AE71">
        <v>2</v>
      </c>
      <c r="AF71">
        <v>27</v>
      </c>
      <c r="AG71">
        <v>10</v>
      </c>
      <c r="AH71">
        <v>1</v>
      </c>
      <c r="AI71">
        <v>94</v>
      </c>
      <c r="AJ71">
        <v>192</v>
      </c>
      <c r="AK71">
        <v>9.6999999999999993</v>
      </c>
      <c r="AL71" s="117">
        <v>1</v>
      </c>
      <c r="AM71" s="113">
        <v>0</v>
      </c>
      <c r="AN71" s="118">
        <v>1</v>
      </c>
      <c r="AO71">
        <v>1</v>
      </c>
      <c r="AP71">
        <v>0.83578040855052749</v>
      </c>
      <c r="AQ71" s="117">
        <v>0.83578040855052749</v>
      </c>
      <c r="AR71" s="118">
        <v>0.16421959144947251</v>
      </c>
      <c r="AS71" s="117">
        <v>-0.17938936959896498</v>
      </c>
      <c r="AT71" s="118">
        <v>100</v>
      </c>
      <c r="AU71">
        <v>0.19648652896072827</v>
      </c>
      <c r="BX71">
        <v>0.6383256819133234</v>
      </c>
      <c r="BY71">
        <v>0</v>
      </c>
      <c r="BZ71">
        <v>1</v>
      </c>
      <c r="CA71">
        <v>37</v>
      </c>
      <c r="CB71">
        <v>30</v>
      </c>
      <c r="CC71">
        <v>0.31481481481481477</v>
      </c>
      <c r="CD71">
        <v>0.6875</v>
      </c>
      <c r="CE71">
        <v>1.2731481481481462E-2</v>
      </c>
    </row>
    <row r="72" spans="1:83" x14ac:dyDescent="0.3">
      <c r="A72" s="129">
        <v>0</v>
      </c>
      <c r="B72" s="131">
        <v>1</v>
      </c>
      <c r="C72" s="171">
        <v>57</v>
      </c>
      <c r="D72" s="130">
        <v>7</v>
      </c>
      <c r="E72" s="203">
        <v>1.476</v>
      </c>
      <c r="F72" s="130">
        <v>171</v>
      </c>
      <c r="G72" s="130">
        <v>1</v>
      </c>
      <c r="H72" s="130">
        <v>28</v>
      </c>
      <c r="I72" s="130">
        <v>8</v>
      </c>
      <c r="J72" s="130">
        <v>2</v>
      </c>
      <c r="K72" s="171">
        <v>41</v>
      </c>
      <c r="L72" s="172">
        <v>181</v>
      </c>
      <c r="M72" s="170">
        <v>12.4</v>
      </c>
      <c r="N72" s="130">
        <v>1</v>
      </c>
      <c r="O72" s="208"/>
      <c r="P72" s="208"/>
      <c r="Q72" s="208"/>
      <c r="R72" s="208"/>
      <c r="S72" s="208"/>
      <c r="T72" s="208"/>
      <c r="U72" s="208"/>
      <c r="V72" s="208"/>
      <c r="W72" s="208"/>
      <c r="X72" s="208"/>
      <c r="Y72">
        <v>0</v>
      </c>
      <c r="Z72">
        <v>1</v>
      </c>
      <c r="AA72">
        <v>55</v>
      </c>
      <c r="AB72">
        <v>16</v>
      </c>
      <c r="AC72">
        <v>6.5000000000000002E-2</v>
      </c>
      <c r="AD72">
        <v>154</v>
      </c>
      <c r="AE72">
        <v>3</v>
      </c>
      <c r="AF72">
        <v>42</v>
      </c>
      <c r="AG72">
        <v>13</v>
      </c>
      <c r="AH72">
        <v>2</v>
      </c>
      <c r="AI72">
        <v>34</v>
      </c>
      <c r="AJ72">
        <v>165</v>
      </c>
      <c r="AK72">
        <v>9.1999999999999993</v>
      </c>
      <c r="AL72" s="117">
        <v>0</v>
      </c>
      <c r="AM72" s="113">
        <v>1</v>
      </c>
      <c r="AN72" s="118">
        <v>1</v>
      </c>
      <c r="AO72">
        <v>0</v>
      </c>
      <c r="AP72">
        <v>0.41613401832071473</v>
      </c>
      <c r="AQ72" s="117">
        <v>0.41613401832071473</v>
      </c>
      <c r="AR72" s="118">
        <v>0.58386598167928527</v>
      </c>
      <c r="AS72" s="117">
        <v>-0.53808380591514182</v>
      </c>
      <c r="AT72" s="118">
        <v>100</v>
      </c>
      <c r="AU72">
        <v>0.71272180839145904</v>
      </c>
      <c r="BX72">
        <v>0.6410170075098145</v>
      </c>
      <c r="BY72">
        <v>1</v>
      </c>
      <c r="BZ72">
        <v>0</v>
      </c>
      <c r="CA72">
        <v>38</v>
      </c>
      <c r="CB72">
        <v>30</v>
      </c>
      <c r="CC72">
        <v>0.29629629629629628</v>
      </c>
      <c r="CD72">
        <v>0.6875</v>
      </c>
      <c r="CE72">
        <v>0</v>
      </c>
    </row>
    <row r="73" spans="1:83" x14ac:dyDescent="0.3">
      <c r="A73" s="129">
        <v>0</v>
      </c>
      <c r="B73" s="131">
        <v>0</v>
      </c>
      <c r="C73" s="171">
        <v>79</v>
      </c>
      <c r="D73" s="130">
        <v>2</v>
      </c>
      <c r="E73" s="203">
        <v>0.54600000000000004</v>
      </c>
      <c r="F73" s="130">
        <v>122</v>
      </c>
      <c r="G73" s="130">
        <v>4</v>
      </c>
      <c r="H73" s="130">
        <v>56</v>
      </c>
      <c r="I73" s="130">
        <v>3</v>
      </c>
      <c r="J73" s="130">
        <v>5</v>
      </c>
      <c r="K73" s="171">
        <v>74</v>
      </c>
      <c r="L73" s="172">
        <v>170</v>
      </c>
      <c r="M73" s="170">
        <v>8.1</v>
      </c>
      <c r="N73" s="130">
        <v>1</v>
      </c>
      <c r="O73" s="208"/>
      <c r="P73" s="208"/>
      <c r="Q73" s="208"/>
      <c r="R73" s="208"/>
      <c r="S73" s="208"/>
      <c r="T73" s="208"/>
      <c r="U73" s="208"/>
      <c r="V73" s="208"/>
      <c r="W73" s="208"/>
      <c r="X73" s="208"/>
      <c r="Y73">
        <v>0</v>
      </c>
      <c r="Z73">
        <v>1</v>
      </c>
      <c r="AA73">
        <v>56</v>
      </c>
      <c r="AB73">
        <v>7</v>
      </c>
      <c r="AC73">
        <v>0.91100000000000003</v>
      </c>
      <c r="AD73">
        <v>134</v>
      </c>
      <c r="AE73">
        <v>2</v>
      </c>
      <c r="AF73">
        <v>30</v>
      </c>
      <c r="AG73">
        <v>13</v>
      </c>
      <c r="AH73">
        <v>1</v>
      </c>
      <c r="AI73">
        <v>34</v>
      </c>
      <c r="AJ73">
        <v>185</v>
      </c>
      <c r="AK73">
        <v>14</v>
      </c>
      <c r="AL73" s="117">
        <v>1</v>
      </c>
      <c r="AM73" s="113">
        <v>0</v>
      </c>
      <c r="AN73" s="118">
        <v>1</v>
      </c>
      <c r="AO73">
        <v>1</v>
      </c>
      <c r="AP73">
        <v>0.64459441172275023</v>
      </c>
      <c r="AQ73" s="117">
        <v>0.64459441172275023</v>
      </c>
      <c r="AR73" s="118">
        <v>0.35540558827724977</v>
      </c>
      <c r="AS73" s="117">
        <v>-0.43913397901046969</v>
      </c>
      <c r="AT73" s="118">
        <v>100</v>
      </c>
      <c r="AU73">
        <v>0.55136312356073458</v>
      </c>
      <c r="BX73">
        <v>0.64163907392679598</v>
      </c>
      <c r="BY73">
        <v>0</v>
      </c>
      <c r="BZ73">
        <v>1</v>
      </c>
      <c r="CA73">
        <v>38</v>
      </c>
      <c r="CB73">
        <v>31</v>
      </c>
      <c r="CC73">
        <v>0.29629629629629628</v>
      </c>
      <c r="CD73">
        <v>0.67708333333333326</v>
      </c>
      <c r="CE73">
        <v>0</v>
      </c>
    </row>
    <row r="74" spans="1:83" x14ac:dyDescent="0.3">
      <c r="A74" s="129">
        <v>0</v>
      </c>
      <c r="B74" s="131">
        <v>1</v>
      </c>
      <c r="C74" s="171">
        <v>53</v>
      </c>
      <c r="D74" s="130">
        <v>19</v>
      </c>
      <c r="E74" s="203">
        <v>1.2949999999999999</v>
      </c>
      <c r="F74" s="130">
        <v>110</v>
      </c>
      <c r="G74" s="130">
        <v>1</v>
      </c>
      <c r="H74" s="130">
        <v>40</v>
      </c>
      <c r="I74" s="130">
        <v>8</v>
      </c>
      <c r="J74" s="130">
        <v>3</v>
      </c>
      <c r="K74" s="171">
        <v>31</v>
      </c>
      <c r="L74" s="172">
        <v>182</v>
      </c>
      <c r="M74" s="170">
        <v>9.5</v>
      </c>
      <c r="N74" s="130">
        <v>1</v>
      </c>
      <c r="O74" s="208"/>
      <c r="P74" s="208"/>
      <c r="Q74" s="208"/>
      <c r="R74" s="208"/>
      <c r="S74" s="208"/>
      <c r="T74" s="208"/>
      <c r="U74" s="208"/>
      <c r="V74" s="208"/>
      <c r="W74" s="208"/>
      <c r="X74" s="208"/>
      <c r="Y74">
        <v>0</v>
      </c>
      <c r="Z74">
        <v>1</v>
      </c>
      <c r="AA74">
        <v>57</v>
      </c>
      <c r="AB74">
        <v>7</v>
      </c>
      <c r="AC74">
        <v>1.476</v>
      </c>
      <c r="AD74">
        <v>171</v>
      </c>
      <c r="AE74">
        <v>1</v>
      </c>
      <c r="AF74">
        <v>28</v>
      </c>
      <c r="AG74">
        <v>8</v>
      </c>
      <c r="AH74">
        <v>2</v>
      </c>
      <c r="AI74">
        <v>41</v>
      </c>
      <c r="AJ74">
        <v>181</v>
      </c>
      <c r="AK74">
        <v>12.4</v>
      </c>
      <c r="AL74" s="117">
        <v>1</v>
      </c>
      <c r="AM74" s="113">
        <v>0</v>
      </c>
      <c r="AN74" s="118">
        <v>1</v>
      </c>
      <c r="AO74">
        <v>1</v>
      </c>
      <c r="AP74">
        <v>0.70003206185512901</v>
      </c>
      <c r="AQ74" s="117">
        <v>0.70003206185512901</v>
      </c>
      <c r="AR74" s="118">
        <v>0.29996793814487099</v>
      </c>
      <c r="AS74" s="117">
        <v>-0.35662914233745746</v>
      </c>
      <c r="AT74" s="118">
        <v>100</v>
      </c>
      <c r="AU74">
        <v>0.42850599921086052</v>
      </c>
      <c r="BX74">
        <v>0.64459441172275023</v>
      </c>
      <c r="BY74">
        <v>0</v>
      </c>
      <c r="BZ74">
        <v>1</v>
      </c>
      <c r="CA74">
        <v>38</v>
      </c>
      <c r="CB74">
        <v>32</v>
      </c>
      <c r="CC74">
        <v>0.29629629629629628</v>
      </c>
      <c r="CD74">
        <v>0.66666666666666674</v>
      </c>
      <c r="CE74">
        <v>0</v>
      </c>
    </row>
    <row r="75" spans="1:83" x14ac:dyDescent="0.3">
      <c r="A75" s="129">
        <v>1</v>
      </c>
      <c r="B75" s="131">
        <v>1</v>
      </c>
      <c r="C75" s="171">
        <v>47</v>
      </c>
      <c r="D75" s="130">
        <v>10</v>
      </c>
      <c r="E75" s="203">
        <v>1.512</v>
      </c>
      <c r="F75" s="130">
        <v>73</v>
      </c>
      <c r="G75" s="130">
        <v>0</v>
      </c>
      <c r="H75" s="130">
        <v>31</v>
      </c>
      <c r="I75" s="130">
        <v>7</v>
      </c>
      <c r="J75" s="130">
        <v>2</v>
      </c>
      <c r="K75" s="171">
        <v>22</v>
      </c>
      <c r="L75" s="172">
        <v>180</v>
      </c>
      <c r="M75" s="170">
        <v>8.4</v>
      </c>
      <c r="N75" s="130">
        <v>0</v>
      </c>
      <c r="O75" s="208"/>
      <c r="P75" s="208"/>
      <c r="Q75" s="208"/>
      <c r="R75" s="208"/>
      <c r="S75" s="208"/>
      <c r="T75" s="208"/>
      <c r="U75" s="208"/>
      <c r="V75" s="208"/>
      <c r="W75" s="208"/>
      <c r="X75" s="208"/>
      <c r="Y75">
        <v>0</v>
      </c>
      <c r="Z75">
        <v>1</v>
      </c>
      <c r="AA75">
        <v>60</v>
      </c>
      <c r="AB75">
        <v>10</v>
      </c>
      <c r="AC75">
        <v>0.71199999999999997</v>
      </c>
      <c r="AD75">
        <v>171</v>
      </c>
      <c r="AE75">
        <v>3</v>
      </c>
      <c r="AF75">
        <v>33</v>
      </c>
      <c r="AG75">
        <v>12</v>
      </c>
      <c r="AH75">
        <v>2</v>
      </c>
      <c r="AI75">
        <v>46</v>
      </c>
      <c r="AJ75">
        <v>178</v>
      </c>
      <c r="AK75">
        <v>12.5</v>
      </c>
      <c r="AL75" s="117">
        <v>1</v>
      </c>
      <c r="AM75" s="113">
        <v>0</v>
      </c>
      <c r="AN75" s="118">
        <v>1</v>
      </c>
      <c r="AO75">
        <v>1</v>
      </c>
      <c r="AP75">
        <v>0.75077425518466279</v>
      </c>
      <c r="AQ75" s="117">
        <v>0.75077425518466279</v>
      </c>
      <c r="AR75" s="118">
        <v>0.24922574481533721</v>
      </c>
      <c r="AS75" s="117">
        <v>-0.28665026470230881</v>
      </c>
      <c r="AT75" s="118">
        <v>100</v>
      </c>
      <c r="AU75">
        <v>0.33195829917481234</v>
      </c>
      <c r="BX75">
        <v>0.6468459758430225</v>
      </c>
      <c r="BY75">
        <v>0</v>
      </c>
      <c r="BZ75">
        <v>1</v>
      </c>
      <c r="CA75">
        <v>38</v>
      </c>
      <c r="CB75">
        <v>33</v>
      </c>
      <c r="CC75">
        <v>0.29629629629629628</v>
      </c>
      <c r="CD75">
        <v>0.65625</v>
      </c>
      <c r="CE75">
        <v>1.2152777777777759E-2</v>
      </c>
    </row>
    <row r="76" spans="1:83" x14ac:dyDescent="0.3">
      <c r="A76" s="129">
        <v>0</v>
      </c>
      <c r="B76" s="131">
        <v>1</v>
      </c>
      <c r="C76" s="171">
        <v>39</v>
      </c>
      <c r="D76" s="130">
        <v>9</v>
      </c>
      <c r="E76" s="203">
        <v>0.10299999999999999</v>
      </c>
      <c r="F76" s="130">
        <v>89</v>
      </c>
      <c r="G76" s="130">
        <v>5</v>
      </c>
      <c r="H76" s="130">
        <v>40</v>
      </c>
      <c r="I76" s="130">
        <v>20</v>
      </c>
      <c r="J76" s="130">
        <v>2</v>
      </c>
      <c r="K76" s="171">
        <v>16</v>
      </c>
      <c r="L76" s="172">
        <v>176</v>
      </c>
      <c r="M76" s="170">
        <v>9</v>
      </c>
      <c r="N76" s="130">
        <v>1</v>
      </c>
      <c r="O76" s="208"/>
      <c r="P76" s="208"/>
      <c r="Q76" s="208"/>
      <c r="R76" s="208"/>
      <c r="S76" s="208"/>
      <c r="T76" s="208"/>
      <c r="U76" s="208"/>
      <c r="V76" s="208"/>
      <c r="W76" s="208"/>
      <c r="X76" s="208"/>
      <c r="Y76">
        <v>0</v>
      </c>
      <c r="Z76">
        <v>1</v>
      </c>
      <c r="AA76">
        <v>62</v>
      </c>
      <c r="AB76">
        <v>23</v>
      </c>
      <c r="AC76">
        <v>0.42399999999999999</v>
      </c>
      <c r="AD76">
        <v>123</v>
      </c>
      <c r="AE76">
        <v>2</v>
      </c>
      <c r="AF76">
        <v>49</v>
      </c>
      <c r="AG76">
        <v>12</v>
      </c>
      <c r="AH76">
        <v>3</v>
      </c>
      <c r="AI76">
        <v>43</v>
      </c>
      <c r="AJ76">
        <v>162</v>
      </c>
      <c r="AK76">
        <v>9.1</v>
      </c>
      <c r="AL76" s="117">
        <v>0</v>
      </c>
      <c r="AM76" s="113">
        <v>1</v>
      </c>
      <c r="AN76" s="118">
        <v>1</v>
      </c>
      <c r="AO76">
        <v>0</v>
      </c>
      <c r="AP76">
        <v>0.17560370059502298</v>
      </c>
      <c r="AQ76" s="117">
        <v>0.17560370059502298</v>
      </c>
      <c r="AR76" s="118">
        <v>0.82439629940497705</v>
      </c>
      <c r="AS76" s="117">
        <v>-0.1931039188102395</v>
      </c>
      <c r="AT76" s="118">
        <v>100</v>
      </c>
      <c r="AU76">
        <v>0.21300884140524179</v>
      </c>
      <c r="BX76">
        <v>0.64995153531444716</v>
      </c>
      <c r="BY76">
        <v>1</v>
      </c>
      <c r="BZ76">
        <v>0</v>
      </c>
      <c r="CA76">
        <v>39</v>
      </c>
      <c r="CB76">
        <v>33</v>
      </c>
      <c r="CC76">
        <v>0.27777777777777779</v>
      </c>
      <c r="CD76">
        <v>0.65625</v>
      </c>
      <c r="CE76">
        <v>0</v>
      </c>
    </row>
    <row r="77" spans="1:83" x14ac:dyDescent="0.3">
      <c r="A77" s="129">
        <v>0</v>
      </c>
      <c r="B77" s="131">
        <v>1</v>
      </c>
      <c r="C77" s="171">
        <v>75</v>
      </c>
      <c r="D77" s="130">
        <v>4</v>
      </c>
      <c r="E77" s="203">
        <v>0.185</v>
      </c>
      <c r="F77" s="130">
        <v>166</v>
      </c>
      <c r="G77" s="130">
        <v>5</v>
      </c>
      <c r="H77" s="130">
        <v>29</v>
      </c>
      <c r="I77" s="130">
        <v>15</v>
      </c>
      <c r="J77" s="130">
        <v>1</v>
      </c>
      <c r="K77" s="171">
        <v>97</v>
      </c>
      <c r="L77" s="172">
        <v>187</v>
      </c>
      <c r="M77" s="170">
        <v>15.5</v>
      </c>
      <c r="N77" s="130">
        <v>0</v>
      </c>
      <c r="O77" s="208"/>
      <c r="P77" s="208"/>
      <c r="Q77" s="208"/>
      <c r="R77" s="208"/>
      <c r="S77" s="208"/>
      <c r="T77" s="208"/>
      <c r="U77" s="208"/>
      <c r="V77" s="208"/>
      <c r="W77" s="208"/>
      <c r="X77" s="208"/>
      <c r="Y77">
        <v>0</v>
      </c>
      <c r="Z77">
        <v>1</v>
      </c>
      <c r="AA77">
        <v>65</v>
      </c>
      <c r="AB77">
        <v>10</v>
      </c>
      <c r="AC77">
        <v>2.1440000000000001</v>
      </c>
      <c r="AD77">
        <v>97</v>
      </c>
      <c r="AE77">
        <v>2</v>
      </c>
      <c r="AF77">
        <v>32</v>
      </c>
      <c r="AG77">
        <v>8</v>
      </c>
      <c r="AH77">
        <v>2</v>
      </c>
      <c r="AI77">
        <v>51</v>
      </c>
      <c r="AJ77">
        <v>180</v>
      </c>
      <c r="AK77">
        <v>10.3</v>
      </c>
      <c r="AL77" s="117">
        <v>1</v>
      </c>
      <c r="AM77" s="113">
        <v>0</v>
      </c>
      <c r="AN77" s="118">
        <v>1</v>
      </c>
      <c r="AO77">
        <v>1</v>
      </c>
      <c r="AP77">
        <v>0.79175739415957269</v>
      </c>
      <c r="AQ77" s="117">
        <v>0.79175739415957269</v>
      </c>
      <c r="AR77" s="118">
        <v>0.20824260584042731</v>
      </c>
      <c r="AS77" s="117">
        <v>-0.23350025459901042</v>
      </c>
      <c r="AT77" s="118">
        <v>100</v>
      </c>
      <c r="AU77">
        <v>0.26301314945276988</v>
      </c>
      <c r="BX77">
        <v>0.65150959561826949</v>
      </c>
      <c r="BY77">
        <v>0</v>
      </c>
      <c r="BZ77">
        <v>1</v>
      </c>
      <c r="CA77">
        <v>39</v>
      </c>
      <c r="CB77">
        <v>34</v>
      </c>
      <c r="CC77">
        <v>0.27777777777777779</v>
      </c>
      <c r="CD77">
        <v>0.64583333333333326</v>
      </c>
      <c r="CE77">
        <v>1.1959876543209857E-2</v>
      </c>
    </row>
    <row r="78" spans="1:83" x14ac:dyDescent="0.3">
      <c r="A78" s="129">
        <v>0</v>
      </c>
      <c r="B78" s="131">
        <v>1</v>
      </c>
      <c r="C78" s="171">
        <v>51</v>
      </c>
      <c r="D78" s="130">
        <v>5</v>
      </c>
      <c r="E78" s="203">
        <v>0.63600000000000001</v>
      </c>
      <c r="F78" s="130">
        <v>118</v>
      </c>
      <c r="G78" s="130">
        <v>3</v>
      </c>
      <c r="H78" s="130">
        <v>32</v>
      </c>
      <c r="I78" s="130">
        <v>10</v>
      </c>
      <c r="J78" s="130">
        <v>2</v>
      </c>
      <c r="K78" s="171">
        <v>26</v>
      </c>
      <c r="L78" s="172">
        <v>180</v>
      </c>
      <c r="M78" s="170">
        <v>10.4</v>
      </c>
      <c r="N78" s="130">
        <v>1</v>
      </c>
      <c r="O78" s="208"/>
      <c r="P78" s="208"/>
      <c r="Q78" s="208"/>
      <c r="R78" s="208"/>
      <c r="S78" s="208"/>
      <c r="T78" s="208"/>
      <c r="U78" s="208"/>
      <c r="V78" s="208"/>
      <c r="W78" s="208"/>
      <c r="X78" s="208"/>
      <c r="Y78">
        <v>0</v>
      </c>
      <c r="Z78">
        <v>1</v>
      </c>
      <c r="AA78">
        <v>69</v>
      </c>
      <c r="AB78">
        <v>8</v>
      </c>
      <c r="AC78">
        <v>9.0999999999999998E-2</v>
      </c>
      <c r="AD78">
        <v>213</v>
      </c>
      <c r="AE78">
        <v>3</v>
      </c>
      <c r="AF78">
        <v>33</v>
      </c>
      <c r="AG78">
        <v>16</v>
      </c>
      <c r="AH78">
        <v>1</v>
      </c>
      <c r="AI78">
        <v>73</v>
      </c>
      <c r="AJ78">
        <v>178</v>
      </c>
      <c r="AK78">
        <v>14.5</v>
      </c>
      <c r="AL78" s="117">
        <v>1</v>
      </c>
      <c r="AM78" s="113">
        <v>0</v>
      </c>
      <c r="AN78" s="118">
        <v>1</v>
      </c>
      <c r="AO78">
        <v>1</v>
      </c>
      <c r="AP78">
        <v>0.85408244791461785</v>
      </c>
      <c r="AQ78" s="117">
        <v>0.85408244791461785</v>
      </c>
      <c r="AR78" s="118">
        <v>0.14591755208538215</v>
      </c>
      <c r="AS78" s="117">
        <v>-0.15772754662801663</v>
      </c>
      <c r="AT78" s="118">
        <v>100</v>
      </c>
      <c r="AU78">
        <v>0.17084714999314615</v>
      </c>
      <c r="BX78">
        <v>0.65551590396661208</v>
      </c>
      <c r="BY78">
        <v>1</v>
      </c>
      <c r="BZ78">
        <v>0</v>
      </c>
      <c r="CA78">
        <v>40</v>
      </c>
      <c r="CB78">
        <v>34</v>
      </c>
      <c r="CC78">
        <v>0.2592592592592593</v>
      </c>
      <c r="CD78">
        <v>0.64583333333333326</v>
      </c>
      <c r="CE78">
        <v>1.1959876543209928E-2</v>
      </c>
    </row>
    <row r="79" spans="1:83" x14ac:dyDescent="0.3">
      <c r="A79" s="129">
        <v>1</v>
      </c>
      <c r="B79" s="131">
        <v>0</v>
      </c>
      <c r="C79" s="171">
        <v>51</v>
      </c>
      <c r="D79" s="130">
        <v>7</v>
      </c>
      <c r="E79" s="203">
        <v>0.17199999999999999</v>
      </c>
      <c r="F79" s="130">
        <v>117</v>
      </c>
      <c r="G79" s="130">
        <v>5</v>
      </c>
      <c r="H79" s="130">
        <v>33</v>
      </c>
      <c r="I79" s="130">
        <v>11</v>
      </c>
      <c r="J79" s="130">
        <v>5</v>
      </c>
      <c r="K79" s="171">
        <v>23</v>
      </c>
      <c r="L79" s="172">
        <v>184</v>
      </c>
      <c r="M79" s="170">
        <v>12.7</v>
      </c>
      <c r="N79" s="130">
        <v>1</v>
      </c>
      <c r="O79" s="208"/>
      <c r="P79" s="208"/>
      <c r="Q79" s="208"/>
      <c r="R79" s="208"/>
      <c r="S79" s="208"/>
      <c r="T79" s="208"/>
      <c r="U79" s="208"/>
      <c r="V79" s="208"/>
      <c r="W79" s="208"/>
      <c r="X79" s="208"/>
      <c r="Y79">
        <v>0</v>
      </c>
      <c r="Z79">
        <v>1</v>
      </c>
      <c r="AA79">
        <v>75</v>
      </c>
      <c r="AB79">
        <v>4</v>
      </c>
      <c r="AC79">
        <v>0.185</v>
      </c>
      <c r="AD79">
        <v>166</v>
      </c>
      <c r="AE79">
        <v>5</v>
      </c>
      <c r="AF79">
        <v>29</v>
      </c>
      <c r="AG79">
        <v>15</v>
      </c>
      <c r="AH79">
        <v>1</v>
      </c>
      <c r="AI79">
        <v>97</v>
      </c>
      <c r="AJ79">
        <v>187</v>
      </c>
      <c r="AK79">
        <v>15.5</v>
      </c>
      <c r="AL79" s="117">
        <v>0</v>
      </c>
      <c r="AM79" s="113">
        <v>1</v>
      </c>
      <c r="AN79" s="118">
        <v>1</v>
      </c>
      <c r="AO79">
        <v>0</v>
      </c>
      <c r="AP79">
        <v>0.94495090026734019</v>
      </c>
      <c r="AQ79" s="117">
        <v>0.94495090026734019</v>
      </c>
      <c r="AR79" s="118">
        <v>5.5049099732659812E-2</v>
      </c>
      <c r="AS79" s="117">
        <v>-2.8995297695773279</v>
      </c>
      <c r="AT79" s="118">
        <v>0</v>
      </c>
      <c r="AU79">
        <v>17.165601342372451</v>
      </c>
      <c r="BX79">
        <v>0.65732293601684844</v>
      </c>
      <c r="BY79">
        <v>1</v>
      </c>
      <c r="BZ79">
        <v>0</v>
      </c>
      <c r="CA79">
        <v>41</v>
      </c>
      <c r="CB79">
        <v>34</v>
      </c>
      <c r="CC79">
        <v>0.2407407407407407</v>
      </c>
      <c r="CD79">
        <v>0.64583333333333326</v>
      </c>
      <c r="CE79">
        <v>0</v>
      </c>
    </row>
    <row r="80" spans="1:83" x14ac:dyDescent="0.3">
      <c r="A80" s="129">
        <v>1</v>
      </c>
      <c r="B80" s="131">
        <v>0</v>
      </c>
      <c r="C80" s="171">
        <v>74</v>
      </c>
      <c r="D80" s="130">
        <v>18</v>
      </c>
      <c r="E80" s="203">
        <v>4.3999999999999997E-2</v>
      </c>
      <c r="F80" s="130">
        <v>175</v>
      </c>
      <c r="G80" s="130">
        <v>3</v>
      </c>
      <c r="H80" s="130">
        <v>39</v>
      </c>
      <c r="I80" s="130">
        <v>7</v>
      </c>
      <c r="J80" s="130">
        <v>3</v>
      </c>
      <c r="K80" s="171">
        <v>84</v>
      </c>
      <c r="L80" s="172">
        <v>187</v>
      </c>
      <c r="M80" s="170">
        <v>14</v>
      </c>
      <c r="N80" s="130">
        <v>1</v>
      </c>
      <c r="O80" s="208"/>
      <c r="P80" s="208"/>
      <c r="Q80" s="208"/>
      <c r="R80" s="208"/>
      <c r="S80" s="208"/>
      <c r="T80" s="208"/>
      <c r="U80" s="208"/>
      <c r="V80" s="208"/>
      <c r="W80" s="208"/>
      <c r="X80" s="208"/>
      <c r="Y80">
        <v>1</v>
      </c>
      <c r="Z80">
        <v>0</v>
      </c>
      <c r="AA80">
        <v>49</v>
      </c>
      <c r="AB80">
        <v>3</v>
      </c>
      <c r="AC80">
        <v>1.881</v>
      </c>
      <c r="AD80">
        <v>46</v>
      </c>
      <c r="AE80">
        <v>1</v>
      </c>
      <c r="AF80">
        <v>46</v>
      </c>
      <c r="AG80">
        <v>9</v>
      </c>
      <c r="AH80">
        <v>3</v>
      </c>
      <c r="AI80">
        <v>17</v>
      </c>
      <c r="AJ80">
        <v>194</v>
      </c>
      <c r="AK80">
        <v>10.3</v>
      </c>
      <c r="AL80" s="117">
        <v>0</v>
      </c>
      <c r="AM80" s="113">
        <v>1</v>
      </c>
      <c r="AN80" s="118">
        <v>1</v>
      </c>
      <c r="AO80">
        <v>0</v>
      </c>
      <c r="AP80">
        <v>0.40407925682265239</v>
      </c>
      <c r="AQ80" s="117">
        <v>0.40407925682265239</v>
      </c>
      <c r="AR80" s="118">
        <v>0.59592074317734767</v>
      </c>
      <c r="AS80" s="117">
        <v>-0.51764760200563809</v>
      </c>
      <c r="AT80" s="118">
        <v>100</v>
      </c>
      <c r="AU80">
        <v>0.67807550156447105</v>
      </c>
      <c r="BX80">
        <v>0.67428193584121621</v>
      </c>
      <c r="BY80">
        <v>0</v>
      </c>
      <c r="BZ80">
        <v>1</v>
      </c>
      <c r="CA80">
        <v>41</v>
      </c>
      <c r="CB80">
        <v>35</v>
      </c>
      <c r="CC80">
        <v>0.2407407407407407</v>
      </c>
      <c r="CD80">
        <v>0.63541666666666674</v>
      </c>
      <c r="CE80">
        <v>0</v>
      </c>
    </row>
    <row r="81" spans="1:83" x14ac:dyDescent="0.3">
      <c r="A81" s="129">
        <v>0</v>
      </c>
      <c r="B81" s="131">
        <v>1</v>
      </c>
      <c r="C81" s="171">
        <v>50</v>
      </c>
      <c r="D81" s="130">
        <v>11</v>
      </c>
      <c r="E81" s="203">
        <v>1.5449999999999999</v>
      </c>
      <c r="F81" s="130">
        <v>102</v>
      </c>
      <c r="G81" s="130">
        <v>3</v>
      </c>
      <c r="H81" s="130">
        <v>41</v>
      </c>
      <c r="I81" s="130">
        <v>10</v>
      </c>
      <c r="J81" s="130">
        <v>3</v>
      </c>
      <c r="K81" s="171">
        <v>28</v>
      </c>
      <c r="L81" s="172">
        <v>169</v>
      </c>
      <c r="M81" s="170">
        <v>9.4</v>
      </c>
      <c r="N81" s="130">
        <v>1</v>
      </c>
      <c r="O81" s="208"/>
      <c r="P81" s="208"/>
      <c r="Q81" s="208"/>
      <c r="R81" s="208"/>
      <c r="S81" s="208"/>
      <c r="T81" s="208"/>
      <c r="U81" s="208"/>
      <c r="V81" s="208"/>
      <c r="W81" s="208"/>
      <c r="X81" s="208"/>
      <c r="Y81">
        <v>1</v>
      </c>
      <c r="Z81">
        <v>0</v>
      </c>
      <c r="AA81">
        <v>51</v>
      </c>
      <c r="AB81">
        <v>3</v>
      </c>
      <c r="AC81">
        <v>1.155</v>
      </c>
      <c r="AD81">
        <v>132</v>
      </c>
      <c r="AE81">
        <v>2</v>
      </c>
      <c r="AF81">
        <v>35</v>
      </c>
      <c r="AG81">
        <v>1</v>
      </c>
      <c r="AH81">
        <v>3</v>
      </c>
      <c r="AI81">
        <v>26</v>
      </c>
      <c r="AJ81">
        <v>181</v>
      </c>
      <c r="AK81">
        <v>10.6</v>
      </c>
      <c r="AL81" s="117">
        <v>0</v>
      </c>
      <c r="AM81" s="113">
        <v>1</v>
      </c>
      <c r="AN81" s="118">
        <v>1</v>
      </c>
      <c r="AO81">
        <v>0</v>
      </c>
      <c r="AP81">
        <v>0.46593734141705678</v>
      </c>
      <c r="AQ81" s="117">
        <v>0.46593734141705678</v>
      </c>
      <c r="AR81" s="118">
        <v>0.53406265858294322</v>
      </c>
      <c r="AS81" s="117">
        <v>-0.62724210873522124</v>
      </c>
      <c r="AT81" s="118">
        <v>100</v>
      </c>
      <c r="AU81">
        <v>0.8724394674088487</v>
      </c>
      <c r="BX81">
        <v>0.67564858568135922</v>
      </c>
      <c r="BY81">
        <v>0</v>
      </c>
      <c r="BZ81">
        <v>1</v>
      </c>
      <c r="CA81">
        <v>41</v>
      </c>
      <c r="CB81">
        <v>36</v>
      </c>
      <c r="CC81">
        <v>0.2407407407407407</v>
      </c>
      <c r="CD81">
        <v>0.625</v>
      </c>
      <c r="CE81">
        <v>0</v>
      </c>
    </row>
    <row r="82" spans="1:83" x14ac:dyDescent="0.3">
      <c r="A82" s="129">
        <v>1</v>
      </c>
      <c r="B82" s="131">
        <v>1</v>
      </c>
      <c r="C82" s="171">
        <v>70</v>
      </c>
      <c r="D82" s="130">
        <v>5</v>
      </c>
      <c r="E82" s="203">
        <v>0.29099999999999998</v>
      </c>
      <c r="F82" s="130">
        <v>182</v>
      </c>
      <c r="G82" s="130">
        <v>3</v>
      </c>
      <c r="H82" s="130">
        <v>31</v>
      </c>
      <c r="I82" s="130">
        <v>6</v>
      </c>
      <c r="J82" s="130">
        <v>2</v>
      </c>
      <c r="K82" s="171">
        <v>74</v>
      </c>
      <c r="L82" s="172">
        <v>173</v>
      </c>
      <c r="M82" s="170">
        <v>14</v>
      </c>
      <c r="N82" s="130">
        <v>1</v>
      </c>
      <c r="O82" s="208"/>
      <c r="P82" s="208"/>
      <c r="Q82" s="208"/>
      <c r="R82" s="208"/>
      <c r="S82" s="208"/>
      <c r="T82" s="208"/>
      <c r="U82" s="208"/>
      <c r="V82" s="208"/>
      <c r="W82" s="208"/>
      <c r="X82" s="208"/>
      <c r="Y82">
        <v>1</v>
      </c>
      <c r="Z82">
        <v>0</v>
      </c>
      <c r="AA82">
        <v>51</v>
      </c>
      <c r="AB82">
        <v>6</v>
      </c>
      <c r="AC82">
        <v>1.0840000000000001</v>
      </c>
      <c r="AD82">
        <v>181</v>
      </c>
      <c r="AE82">
        <v>2</v>
      </c>
      <c r="AF82">
        <v>53</v>
      </c>
      <c r="AG82">
        <v>9</v>
      </c>
      <c r="AH82">
        <v>4</v>
      </c>
      <c r="AI82">
        <v>33</v>
      </c>
      <c r="AJ82">
        <v>170</v>
      </c>
      <c r="AK82">
        <v>11</v>
      </c>
      <c r="AL82" s="117">
        <v>0</v>
      </c>
      <c r="AM82" s="113">
        <v>1</v>
      </c>
      <c r="AN82" s="118">
        <v>1</v>
      </c>
      <c r="AO82">
        <v>0</v>
      </c>
      <c r="AP82">
        <v>0.23464845082242639</v>
      </c>
      <c r="AQ82" s="117">
        <v>0.23464845082242639</v>
      </c>
      <c r="AR82" s="118">
        <v>0.76535154917757364</v>
      </c>
      <c r="AS82" s="117">
        <v>-0.26742000930382409</v>
      </c>
      <c r="AT82" s="118">
        <v>100</v>
      </c>
      <c r="AU82">
        <v>0.30658911068328448</v>
      </c>
      <c r="BX82">
        <v>0.68052007758501243</v>
      </c>
      <c r="BY82">
        <v>0</v>
      </c>
      <c r="BZ82">
        <v>1</v>
      </c>
      <c r="CA82">
        <v>41</v>
      </c>
      <c r="CB82">
        <v>37</v>
      </c>
      <c r="CC82">
        <v>0.2407407407407407</v>
      </c>
      <c r="CD82">
        <v>0.61458333333333326</v>
      </c>
      <c r="CE82">
        <v>1.1381172839506154E-2</v>
      </c>
    </row>
    <row r="83" spans="1:83" x14ac:dyDescent="0.3">
      <c r="A83" s="129">
        <v>0</v>
      </c>
      <c r="B83" s="131">
        <v>0</v>
      </c>
      <c r="C83" s="171">
        <v>66</v>
      </c>
      <c r="D83" s="130">
        <v>9</v>
      </c>
      <c r="E83" s="203">
        <v>9.1999999999999998E-2</v>
      </c>
      <c r="F83" s="130">
        <v>230</v>
      </c>
      <c r="G83" s="130">
        <v>4</v>
      </c>
      <c r="H83" s="130">
        <v>43</v>
      </c>
      <c r="I83" s="130">
        <v>12</v>
      </c>
      <c r="J83" s="130">
        <v>3</v>
      </c>
      <c r="K83" s="171">
        <v>65</v>
      </c>
      <c r="L83" s="172">
        <v>174</v>
      </c>
      <c r="M83" s="170">
        <v>15.9</v>
      </c>
      <c r="N83" s="130">
        <v>0</v>
      </c>
      <c r="O83" s="208"/>
      <c r="P83" s="208"/>
      <c r="Q83" s="208"/>
      <c r="R83" s="208"/>
      <c r="S83" s="208"/>
      <c r="T83" s="208"/>
      <c r="U83" s="208"/>
      <c r="V83" s="208"/>
      <c r="W83" s="208"/>
      <c r="X83" s="208"/>
      <c r="Y83">
        <v>1</v>
      </c>
      <c r="Z83">
        <v>0</v>
      </c>
      <c r="AA83">
        <v>51</v>
      </c>
      <c r="AB83">
        <v>7</v>
      </c>
      <c r="AC83">
        <v>0.17199999999999999</v>
      </c>
      <c r="AD83">
        <v>117</v>
      </c>
      <c r="AE83">
        <v>5</v>
      </c>
      <c r="AF83">
        <v>33</v>
      </c>
      <c r="AG83">
        <v>11</v>
      </c>
      <c r="AH83">
        <v>5</v>
      </c>
      <c r="AI83">
        <v>23</v>
      </c>
      <c r="AJ83">
        <v>184</v>
      </c>
      <c r="AK83">
        <v>12.7</v>
      </c>
      <c r="AL83" s="117">
        <v>1</v>
      </c>
      <c r="AM83" s="113">
        <v>0</v>
      </c>
      <c r="AN83" s="118">
        <v>1</v>
      </c>
      <c r="AO83">
        <v>1</v>
      </c>
      <c r="AP83">
        <v>0.71568934733711653</v>
      </c>
      <c r="AQ83" s="117">
        <v>0.71568934733711653</v>
      </c>
      <c r="AR83" s="118">
        <v>0.28431065266288347</v>
      </c>
      <c r="AS83" s="117">
        <v>-0.3345090786055645</v>
      </c>
      <c r="AT83" s="118">
        <v>100</v>
      </c>
      <c r="AU83">
        <v>0.39725427480613662</v>
      </c>
      <c r="BX83">
        <v>0.68653881659660754</v>
      </c>
      <c r="BY83">
        <v>1</v>
      </c>
      <c r="BZ83">
        <v>0</v>
      </c>
      <c r="CA83">
        <v>42</v>
      </c>
      <c r="CB83">
        <v>37</v>
      </c>
      <c r="CC83">
        <v>0.22222222222222221</v>
      </c>
      <c r="CD83">
        <v>0.61458333333333326</v>
      </c>
      <c r="CE83">
        <v>0</v>
      </c>
    </row>
    <row r="84" spans="1:83" x14ac:dyDescent="0.3">
      <c r="A84" s="129">
        <v>0</v>
      </c>
      <c r="B84" s="131">
        <v>0</v>
      </c>
      <c r="C84" s="171">
        <v>43</v>
      </c>
      <c r="D84" s="130">
        <v>5</v>
      </c>
      <c r="E84" s="203">
        <v>0.48</v>
      </c>
      <c r="F84" s="130">
        <v>59</v>
      </c>
      <c r="G84" s="130">
        <v>3</v>
      </c>
      <c r="H84" s="130">
        <v>30</v>
      </c>
      <c r="I84" s="130">
        <v>4</v>
      </c>
      <c r="J84" s="130">
        <v>2</v>
      </c>
      <c r="K84" s="171">
        <v>17</v>
      </c>
      <c r="L84" s="172">
        <v>175</v>
      </c>
      <c r="M84" s="170">
        <v>7.5</v>
      </c>
      <c r="N84" s="130">
        <v>0</v>
      </c>
      <c r="O84" s="208"/>
      <c r="P84" s="208"/>
      <c r="Q84" s="208"/>
      <c r="R84" s="208"/>
      <c r="S84" s="208"/>
      <c r="T84" s="208"/>
      <c r="U84" s="208"/>
      <c r="V84" s="208"/>
      <c r="W84" s="208"/>
      <c r="X84" s="208"/>
      <c r="Y84">
        <v>1</v>
      </c>
      <c r="Z84">
        <v>0</v>
      </c>
      <c r="AA84">
        <v>51</v>
      </c>
      <c r="AB84">
        <v>8</v>
      </c>
      <c r="AC84">
        <v>0.79900000000000004</v>
      </c>
      <c r="AD84">
        <v>96</v>
      </c>
      <c r="AE84">
        <v>6</v>
      </c>
      <c r="AF84">
        <v>34</v>
      </c>
      <c r="AG84">
        <v>12</v>
      </c>
      <c r="AH84">
        <v>2</v>
      </c>
      <c r="AI84">
        <v>22</v>
      </c>
      <c r="AJ84">
        <v>189</v>
      </c>
      <c r="AK84">
        <v>11.8</v>
      </c>
      <c r="AL84" s="117">
        <v>1</v>
      </c>
      <c r="AM84" s="113">
        <v>0</v>
      </c>
      <c r="AN84" s="118">
        <v>1</v>
      </c>
      <c r="AO84">
        <v>1</v>
      </c>
      <c r="AP84">
        <v>0.93276897875969977</v>
      </c>
      <c r="AQ84" s="117">
        <v>0.93276897875969977</v>
      </c>
      <c r="AR84" s="118">
        <v>6.7231021240300226E-2</v>
      </c>
      <c r="AS84" s="117">
        <v>-6.9597719985537737E-2</v>
      </c>
      <c r="AT84" s="118">
        <v>100</v>
      </c>
      <c r="AU84">
        <v>7.2076819417490834E-2</v>
      </c>
      <c r="BX84">
        <v>0.69216664271841122</v>
      </c>
      <c r="BY84">
        <v>0</v>
      </c>
      <c r="BZ84">
        <v>1</v>
      </c>
      <c r="CA84">
        <v>42</v>
      </c>
      <c r="CB84">
        <v>38</v>
      </c>
      <c r="CC84">
        <v>0.22222222222222221</v>
      </c>
      <c r="CD84">
        <v>0.60416666666666674</v>
      </c>
      <c r="CE84">
        <v>0</v>
      </c>
    </row>
    <row r="85" spans="1:83" x14ac:dyDescent="0.3">
      <c r="A85" s="129">
        <v>0</v>
      </c>
      <c r="B85" s="131">
        <v>0</v>
      </c>
      <c r="C85" s="171">
        <v>49</v>
      </c>
      <c r="D85" s="130">
        <v>16</v>
      </c>
      <c r="E85" s="203">
        <v>0.98299999999999998</v>
      </c>
      <c r="F85" s="130">
        <v>71</v>
      </c>
      <c r="G85" s="130">
        <v>4</v>
      </c>
      <c r="H85" s="130">
        <v>39</v>
      </c>
      <c r="I85" s="130">
        <v>7</v>
      </c>
      <c r="J85" s="130">
        <v>3</v>
      </c>
      <c r="K85" s="171">
        <v>23</v>
      </c>
      <c r="L85" s="172">
        <v>180</v>
      </c>
      <c r="M85" s="170">
        <v>8.1</v>
      </c>
      <c r="N85" s="130">
        <v>1</v>
      </c>
      <c r="O85" s="208"/>
      <c r="P85" s="208"/>
      <c r="Q85" s="208"/>
      <c r="R85" s="208"/>
      <c r="S85" s="208"/>
      <c r="T85" s="208"/>
      <c r="U85" s="208"/>
      <c r="V85" s="208"/>
      <c r="W85" s="208"/>
      <c r="X85" s="208"/>
      <c r="Y85">
        <v>1</v>
      </c>
      <c r="Z85">
        <v>0</v>
      </c>
      <c r="AA85">
        <v>53</v>
      </c>
      <c r="AB85">
        <v>2</v>
      </c>
      <c r="AC85">
        <v>2.8719999999999999</v>
      </c>
      <c r="AD85">
        <v>144</v>
      </c>
      <c r="AE85">
        <v>6</v>
      </c>
      <c r="AF85">
        <v>35</v>
      </c>
      <c r="AG85">
        <v>4</v>
      </c>
      <c r="AH85">
        <v>3</v>
      </c>
      <c r="AI85">
        <v>34</v>
      </c>
      <c r="AJ85">
        <v>171</v>
      </c>
      <c r="AK85">
        <v>8.6999999999999993</v>
      </c>
      <c r="AL85" s="117">
        <v>1</v>
      </c>
      <c r="AM85" s="113">
        <v>0</v>
      </c>
      <c r="AN85" s="118">
        <v>1</v>
      </c>
      <c r="AO85">
        <v>1</v>
      </c>
      <c r="AP85">
        <v>0.95996096062543768</v>
      </c>
      <c r="AQ85" s="117">
        <v>0.95996096062543768</v>
      </c>
      <c r="AR85" s="118">
        <v>4.0039039374562324E-2</v>
      </c>
      <c r="AS85" s="117">
        <v>-4.0862661362309032E-2</v>
      </c>
      <c r="AT85" s="118">
        <v>100</v>
      </c>
      <c r="AU85">
        <v>4.1709028821834512E-2</v>
      </c>
      <c r="BX85">
        <v>0.69299596129099095</v>
      </c>
      <c r="BY85">
        <v>0</v>
      </c>
      <c r="BZ85">
        <v>1</v>
      </c>
      <c r="CA85">
        <v>42</v>
      </c>
      <c r="CB85">
        <v>39</v>
      </c>
      <c r="CC85">
        <v>0.22222222222222221</v>
      </c>
      <c r="CD85">
        <v>0.59375</v>
      </c>
      <c r="CE85">
        <v>0</v>
      </c>
    </row>
    <row r="86" spans="1:83" x14ac:dyDescent="0.3">
      <c r="A86" s="129">
        <v>1</v>
      </c>
      <c r="B86" s="131">
        <v>0</v>
      </c>
      <c r="C86" s="171">
        <v>49</v>
      </c>
      <c r="D86" s="130">
        <v>3</v>
      </c>
      <c r="E86" s="203">
        <v>1.881</v>
      </c>
      <c r="F86" s="130">
        <v>46</v>
      </c>
      <c r="G86" s="130">
        <v>1</v>
      </c>
      <c r="H86" s="130">
        <v>46</v>
      </c>
      <c r="I86" s="130">
        <v>9</v>
      </c>
      <c r="J86" s="130">
        <v>3</v>
      </c>
      <c r="K86" s="171">
        <v>17</v>
      </c>
      <c r="L86" s="172">
        <v>194</v>
      </c>
      <c r="M86" s="170">
        <v>10.3</v>
      </c>
      <c r="N86" s="130">
        <v>0</v>
      </c>
      <c r="O86" s="208"/>
      <c r="P86" s="208"/>
      <c r="Q86" s="208"/>
      <c r="R86" s="208"/>
      <c r="S86" s="208"/>
      <c r="T86" s="208"/>
      <c r="U86" s="208"/>
      <c r="V86" s="208"/>
      <c r="W86" s="208"/>
      <c r="X86" s="208"/>
      <c r="Y86">
        <v>1</v>
      </c>
      <c r="Z86">
        <v>0</v>
      </c>
      <c r="AA86">
        <v>53</v>
      </c>
      <c r="AB86">
        <v>4</v>
      </c>
      <c r="AC86">
        <v>1.018</v>
      </c>
      <c r="AD86">
        <v>134</v>
      </c>
      <c r="AE86">
        <v>1</v>
      </c>
      <c r="AF86">
        <v>36</v>
      </c>
      <c r="AG86">
        <v>10</v>
      </c>
      <c r="AH86">
        <v>4</v>
      </c>
      <c r="AI86">
        <v>31</v>
      </c>
      <c r="AJ86">
        <v>182</v>
      </c>
      <c r="AK86">
        <v>10.7</v>
      </c>
      <c r="AL86" s="117">
        <v>0</v>
      </c>
      <c r="AM86" s="113">
        <v>1</v>
      </c>
      <c r="AN86" s="118">
        <v>1</v>
      </c>
      <c r="AO86">
        <v>0</v>
      </c>
      <c r="AP86">
        <v>0.61714159373192345</v>
      </c>
      <c r="AQ86" s="117">
        <v>0.61714159373192345</v>
      </c>
      <c r="AR86" s="118">
        <v>0.38285840626807655</v>
      </c>
      <c r="AS86" s="117">
        <v>-0.9600900545840616</v>
      </c>
      <c r="AT86" s="118">
        <v>0</v>
      </c>
      <c r="AU86">
        <v>1.6119316792532494</v>
      </c>
      <c r="BX86">
        <v>0.70003206185512901</v>
      </c>
      <c r="BY86">
        <v>0</v>
      </c>
      <c r="BZ86">
        <v>1</v>
      </c>
      <c r="CA86">
        <v>42</v>
      </c>
      <c r="CB86">
        <v>40</v>
      </c>
      <c r="CC86">
        <v>0.22222222222222221</v>
      </c>
      <c r="CD86">
        <v>0.58333333333333326</v>
      </c>
      <c r="CE86">
        <v>0</v>
      </c>
    </row>
    <row r="87" spans="1:83" x14ac:dyDescent="0.3">
      <c r="A87" s="129">
        <v>0</v>
      </c>
      <c r="B87" s="131">
        <v>0</v>
      </c>
      <c r="C87" s="171">
        <v>46</v>
      </c>
      <c r="D87" s="130">
        <v>3</v>
      </c>
      <c r="E87" s="203">
        <v>2.6259999999999999</v>
      </c>
      <c r="F87" s="130">
        <v>43</v>
      </c>
      <c r="G87" s="130">
        <v>2</v>
      </c>
      <c r="H87" s="130">
        <v>50</v>
      </c>
      <c r="I87" s="130">
        <v>4</v>
      </c>
      <c r="J87" s="130">
        <v>4</v>
      </c>
      <c r="K87" s="171">
        <v>21</v>
      </c>
      <c r="L87" s="172">
        <v>180</v>
      </c>
      <c r="M87" s="170">
        <v>7.7</v>
      </c>
      <c r="N87" s="130">
        <v>0</v>
      </c>
      <c r="O87" s="208"/>
      <c r="P87" s="208"/>
      <c r="Q87" s="208"/>
      <c r="R87" s="208"/>
      <c r="S87" s="208"/>
      <c r="T87" s="208"/>
      <c r="U87" s="208"/>
      <c r="V87" s="208"/>
      <c r="W87" s="208"/>
      <c r="X87" s="208"/>
      <c r="Y87">
        <v>1</v>
      </c>
      <c r="Z87">
        <v>0</v>
      </c>
      <c r="AA87">
        <v>53</v>
      </c>
      <c r="AB87">
        <v>4</v>
      </c>
      <c r="AC87">
        <v>1.3149999999999999</v>
      </c>
      <c r="AD87">
        <v>69</v>
      </c>
      <c r="AE87">
        <v>1</v>
      </c>
      <c r="AF87">
        <v>35</v>
      </c>
      <c r="AG87">
        <v>9</v>
      </c>
      <c r="AH87">
        <v>2</v>
      </c>
      <c r="AI87">
        <v>25</v>
      </c>
      <c r="AJ87">
        <v>189</v>
      </c>
      <c r="AK87">
        <v>10.4</v>
      </c>
      <c r="AL87" s="117">
        <v>1</v>
      </c>
      <c r="AM87" s="113">
        <v>0</v>
      </c>
      <c r="AN87" s="118">
        <v>1</v>
      </c>
      <c r="AO87">
        <v>1</v>
      </c>
      <c r="AP87">
        <v>0.6468459758430225</v>
      </c>
      <c r="AQ87" s="117">
        <v>0.6468459758430225</v>
      </c>
      <c r="AR87" s="118">
        <v>0.3531540241569775</v>
      </c>
      <c r="AS87" s="117">
        <v>-0.43564707179700796</v>
      </c>
      <c r="AT87" s="118">
        <v>100</v>
      </c>
      <c r="AU87">
        <v>0.54596308448347131</v>
      </c>
      <c r="BX87">
        <v>0.70750781521345596</v>
      </c>
      <c r="BY87">
        <v>0</v>
      </c>
      <c r="BZ87">
        <v>1</v>
      </c>
      <c r="CA87">
        <v>42</v>
      </c>
      <c r="CB87">
        <v>41</v>
      </c>
      <c r="CC87">
        <v>0.22222222222222221</v>
      </c>
      <c r="CD87">
        <v>0.57291666666666674</v>
      </c>
      <c r="CE87">
        <v>0</v>
      </c>
    </row>
    <row r="88" spans="1:83" x14ac:dyDescent="0.3">
      <c r="A88" s="129">
        <v>0</v>
      </c>
      <c r="B88" s="131">
        <v>0</v>
      </c>
      <c r="C88" s="171">
        <v>53</v>
      </c>
      <c r="D88" s="130">
        <v>21</v>
      </c>
      <c r="E88" s="203">
        <v>0.56799999999999995</v>
      </c>
      <c r="F88" s="130">
        <v>125</v>
      </c>
      <c r="G88" s="130">
        <v>3</v>
      </c>
      <c r="H88" s="130">
        <v>44</v>
      </c>
      <c r="I88" s="130">
        <v>8</v>
      </c>
      <c r="J88" s="130">
        <v>3</v>
      </c>
      <c r="K88" s="171">
        <v>34</v>
      </c>
      <c r="L88" s="172">
        <v>167</v>
      </c>
      <c r="M88" s="170">
        <v>8.5</v>
      </c>
      <c r="N88" s="130">
        <v>0</v>
      </c>
      <c r="O88" s="208"/>
      <c r="P88" s="208"/>
      <c r="Q88" s="208"/>
      <c r="R88" s="208"/>
      <c r="S88" s="208"/>
      <c r="T88" s="208"/>
      <c r="U88" s="208"/>
      <c r="V88" s="208"/>
      <c r="W88" s="208"/>
      <c r="X88" s="208"/>
      <c r="Y88">
        <v>1</v>
      </c>
      <c r="Z88">
        <v>0</v>
      </c>
      <c r="AA88">
        <v>54</v>
      </c>
      <c r="AB88">
        <v>9</v>
      </c>
      <c r="AC88">
        <v>4.5999999999999999E-2</v>
      </c>
      <c r="AD88">
        <v>151</v>
      </c>
      <c r="AE88">
        <v>0</v>
      </c>
      <c r="AF88">
        <v>30</v>
      </c>
      <c r="AG88">
        <v>13</v>
      </c>
      <c r="AH88">
        <v>5</v>
      </c>
      <c r="AI88">
        <v>26</v>
      </c>
      <c r="AJ88">
        <v>204</v>
      </c>
      <c r="AK88">
        <v>14.5</v>
      </c>
      <c r="AL88" s="117">
        <v>1</v>
      </c>
      <c r="AM88" s="113">
        <v>0</v>
      </c>
      <c r="AN88" s="118">
        <v>1</v>
      </c>
      <c r="AO88">
        <v>1</v>
      </c>
      <c r="AP88">
        <v>0.72822511375675425</v>
      </c>
      <c r="AQ88" s="117">
        <v>0.72822511375675425</v>
      </c>
      <c r="AR88" s="118">
        <v>0.27177488624324575</v>
      </c>
      <c r="AS88" s="117">
        <v>-0.31714505639143625</v>
      </c>
      <c r="AT88" s="118">
        <v>100</v>
      </c>
      <c r="AU88">
        <v>0.37320174916959192</v>
      </c>
      <c r="BX88">
        <v>0.71007353810179152</v>
      </c>
      <c r="BY88">
        <v>0</v>
      </c>
      <c r="BZ88">
        <v>1</v>
      </c>
      <c r="CA88">
        <v>42</v>
      </c>
      <c r="CB88">
        <v>42</v>
      </c>
      <c r="CC88">
        <v>0.22222222222222221</v>
      </c>
      <c r="CD88">
        <v>0.5625</v>
      </c>
      <c r="CE88">
        <v>0</v>
      </c>
    </row>
    <row r="89" spans="1:83" x14ac:dyDescent="0.3">
      <c r="A89" s="129">
        <v>1</v>
      </c>
      <c r="B89" s="131">
        <v>1</v>
      </c>
      <c r="C89" s="171">
        <v>62</v>
      </c>
      <c r="D89" s="130">
        <v>8</v>
      </c>
      <c r="E89" s="203">
        <v>0.879</v>
      </c>
      <c r="F89" s="130">
        <v>118</v>
      </c>
      <c r="G89" s="130">
        <v>3</v>
      </c>
      <c r="H89" s="130">
        <v>31</v>
      </c>
      <c r="I89" s="130">
        <v>10</v>
      </c>
      <c r="J89" s="130">
        <v>2</v>
      </c>
      <c r="K89" s="171">
        <v>50</v>
      </c>
      <c r="L89" s="172">
        <v>180</v>
      </c>
      <c r="M89" s="170">
        <v>10.7</v>
      </c>
      <c r="N89" s="130">
        <v>0</v>
      </c>
      <c r="O89" s="208"/>
      <c r="P89" s="208"/>
      <c r="Q89" s="208"/>
      <c r="R89" s="208"/>
      <c r="S89" s="208"/>
      <c r="T89" s="208"/>
      <c r="U89" s="208"/>
      <c r="V89" s="208"/>
      <c r="W89" s="208"/>
      <c r="X89" s="208"/>
      <c r="Y89">
        <v>1</v>
      </c>
      <c r="Z89">
        <v>0</v>
      </c>
      <c r="AA89">
        <v>55</v>
      </c>
      <c r="AB89">
        <v>3</v>
      </c>
      <c r="AC89">
        <v>0.73899999999999999</v>
      </c>
      <c r="AD89">
        <v>146</v>
      </c>
      <c r="AE89">
        <v>3</v>
      </c>
      <c r="AF89">
        <v>43</v>
      </c>
      <c r="AG89">
        <v>11</v>
      </c>
      <c r="AH89">
        <v>3</v>
      </c>
      <c r="AI89">
        <v>35</v>
      </c>
      <c r="AJ89">
        <v>175</v>
      </c>
      <c r="AK89">
        <v>11.6</v>
      </c>
      <c r="AL89" s="117">
        <v>1</v>
      </c>
      <c r="AM89" s="113">
        <v>0</v>
      </c>
      <c r="AN89" s="118">
        <v>1</v>
      </c>
      <c r="AO89">
        <v>1</v>
      </c>
      <c r="AP89">
        <v>0.52712040476103106</v>
      </c>
      <c r="AQ89" s="117">
        <v>0.52712040476103106</v>
      </c>
      <c r="AR89" s="118">
        <v>0.47287959523896894</v>
      </c>
      <c r="AS89" s="117">
        <v>-0.6403262845042178</v>
      </c>
      <c r="AT89" s="118">
        <v>100</v>
      </c>
      <c r="AU89">
        <v>0.89709977259056761</v>
      </c>
      <c r="BX89">
        <v>0.7119821836765825</v>
      </c>
      <c r="BY89">
        <v>0</v>
      </c>
      <c r="BZ89">
        <v>1</v>
      </c>
      <c r="CA89">
        <v>42</v>
      </c>
      <c r="CB89">
        <v>43</v>
      </c>
      <c r="CC89">
        <v>0.22222222222222221</v>
      </c>
      <c r="CD89">
        <v>0.55208333333333326</v>
      </c>
      <c r="CE89">
        <v>1.0223765432098748E-2</v>
      </c>
    </row>
    <row r="90" spans="1:83" x14ac:dyDescent="0.3">
      <c r="A90" s="129">
        <v>0</v>
      </c>
      <c r="B90" s="131">
        <v>0</v>
      </c>
      <c r="C90" s="171">
        <v>51</v>
      </c>
      <c r="D90" s="130">
        <v>4</v>
      </c>
      <c r="E90" s="203">
        <v>1.083</v>
      </c>
      <c r="F90" s="130">
        <v>101</v>
      </c>
      <c r="G90" s="130">
        <v>2</v>
      </c>
      <c r="H90" s="130">
        <v>53</v>
      </c>
      <c r="I90" s="130">
        <v>7</v>
      </c>
      <c r="J90" s="130">
        <v>4</v>
      </c>
      <c r="K90" s="171">
        <v>28</v>
      </c>
      <c r="L90" s="172">
        <v>167</v>
      </c>
      <c r="M90" s="170">
        <v>7.4</v>
      </c>
      <c r="N90" s="130">
        <v>0</v>
      </c>
      <c r="O90" s="208"/>
      <c r="P90" s="208"/>
      <c r="Q90" s="208"/>
      <c r="R90" s="208"/>
      <c r="S90" s="208"/>
      <c r="T90" s="208"/>
      <c r="U90" s="208"/>
      <c r="V90" s="208"/>
      <c r="W90" s="208"/>
      <c r="X90" s="208"/>
      <c r="Y90">
        <v>1</v>
      </c>
      <c r="Z90">
        <v>0</v>
      </c>
      <c r="AA90">
        <v>56</v>
      </c>
      <c r="AB90">
        <v>2</v>
      </c>
      <c r="AC90">
        <v>1.1419999999999999</v>
      </c>
      <c r="AD90">
        <v>199</v>
      </c>
      <c r="AE90">
        <v>2</v>
      </c>
      <c r="AF90">
        <v>35</v>
      </c>
      <c r="AG90">
        <v>8</v>
      </c>
      <c r="AH90">
        <v>2</v>
      </c>
      <c r="AI90">
        <v>37</v>
      </c>
      <c r="AJ90">
        <v>170</v>
      </c>
      <c r="AK90">
        <v>11.8</v>
      </c>
      <c r="AL90" s="117">
        <v>1</v>
      </c>
      <c r="AM90" s="113">
        <v>0</v>
      </c>
      <c r="AN90" s="118">
        <v>1</v>
      </c>
      <c r="AO90">
        <v>1</v>
      </c>
      <c r="AP90">
        <v>0.71007353810179152</v>
      </c>
      <c r="AQ90" s="117">
        <v>0.71007353810179152</v>
      </c>
      <c r="AR90" s="118">
        <v>0.28992646189820848</v>
      </c>
      <c r="AS90" s="117">
        <v>-0.3423867395190186</v>
      </c>
      <c r="AT90" s="118">
        <v>100</v>
      </c>
      <c r="AU90">
        <v>0.40830483934559259</v>
      </c>
      <c r="BX90">
        <v>0.7129580774470996</v>
      </c>
      <c r="BY90">
        <v>1</v>
      </c>
      <c r="BZ90">
        <v>0</v>
      </c>
      <c r="CA90">
        <v>43</v>
      </c>
      <c r="CB90">
        <v>43</v>
      </c>
      <c r="CC90">
        <v>0.20370370370370372</v>
      </c>
      <c r="CD90">
        <v>0.55208333333333326</v>
      </c>
      <c r="CE90">
        <v>0</v>
      </c>
    </row>
    <row r="91" spans="1:83" x14ac:dyDescent="0.3">
      <c r="A91" s="129">
        <v>1</v>
      </c>
      <c r="B91" s="131">
        <v>1</v>
      </c>
      <c r="C91" s="171">
        <v>70</v>
      </c>
      <c r="D91" s="130">
        <v>6</v>
      </c>
      <c r="E91" s="203">
        <v>0.82799999999999996</v>
      </c>
      <c r="F91" s="130">
        <v>213</v>
      </c>
      <c r="G91" s="130">
        <v>3</v>
      </c>
      <c r="H91" s="130">
        <v>37</v>
      </c>
      <c r="I91" s="130">
        <v>15</v>
      </c>
      <c r="J91" s="130">
        <v>2</v>
      </c>
      <c r="K91" s="171">
        <v>75</v>
      </c>
      <c r="L91" s="172">
        <v>176</v>
      </c>
      <c r="M91" s="170">
        <v>14.8</v>
      </c>
      <c r="N91" s="130">
        <v>1</v>
      </c>
      <c r="O91" s="208"/>
      <c r="P91" s="208"/>
      <c r="Q91" s="208"/>
      <c r="R91" s="208"/>
      <c r="S91" s="208"/>
      <c r="T91" s="208"/>
      <c r="U91" s="208"/>
      <c r="V91" s="208"/>
      <c r="W91" s="208"/>
      <c r="X91" s="208"/>
      <c r="Y91">
        <v>1</v>
      </c>
      <c r="Z91">
        <v>0</v>
      </c>
      <c r="AA91">
        <v>56</v>
      </c>
      <c r="AB91">
        <v>4</v>
      </c>
      <c r="AC91">
        <v>2.536</v>
      </c>
      <c r="AD91">
        <v>146</v>
      </c>
      <c r="AE91">
        <v>1</v>
      </c>
      <c r="AF91">
        <v>36</v>
      </c>
      <c r="AG91">
        <v>8</v>
      </c>
      <c r="AH91">
        <v>2</v>
      </c>
      <c r="AI91">
        <v>40</v>
      </c>
      <c r="AJ91">
        <v>179</v>
      </c>
      <c r="AK91">
        <v>12.1</v>
      </c>
      <c r="AL91" s="117">
        <v>1</v>
      </c>
      <c r="AM91" s="113">
        <v>0</v>
      </c>
      <c r="AN91" s="118">
        <v>1</v>
      </c>
      <c r="AO91">
        <v>1</v>
      </c>
      <c r="AP91">
        <v>0.78002109422637922</v>
      </c>
      <c r="AQ91" s="117">
        <v>0.78002109422637922</v>
      </c>
      <c r="AR91" s="118">
        <v>0.21997890577362078</v>
      </c>
      <c r="AS91" s="117">
        <v>-0.24843431578420541</v>
      </c>
      <c r="AT91" s="118">
        <v>100</v>
      </c>
      <c r="AU91">
        <v>0.28201661134792089</v>
      </c>
      <c r="BX91">
        <v>0.71396961588261998</v>
      </c>
      <c r="BY91">
        <v>0</v>
      </c>
      <c r="BZ91">
        <v>1</v>
      </c>
      <c r="CA91">
        <v>43</v>
      </c>
      <c r="CB91">
        <v>44</v>
      </c>
      <c r="CC91">
        <v>0.20370370370370372</v>
      </c>
      <c r="CD91">
        <v>0.54166666666666674</v>
      </c>
      <c r="CE91">
        <v>0</v>
      </c>
    </row>
    <row r="92" spans="1:83" x14ac:dyDescent="0.3">
      <c r="A92" s="129">
        <v>0</v>
      </c>
      <c r="B92" s="131">
        <v>0</v>
      </c>
      <c r="C92" s="171">
        <v>56</v>
      </c>
      <c r="D92" s="130">
        <v>24</v>
      </c>
      <c r="E92" s="203">
        <v>1.56</v>
      </c>
      <c r="F92" s="130">
        <v>115</v>
      </c>
      <c r="G92" s="130">
        <v>5</v>
      </c>
      <c r="H92" s="130">
        <v>46</v>
      </c>
      <c r="I92" s="130">
        <v>1</v>
      </c>
      <c r="J92" s="130">
        <v>4</v>
      </c>
      <c r="K92" s="171">
        <v>37</v>
      </c>
      <c r="L92" s="172">
        <v>166</v>
      </c>
      <c r="M92" s="170">
        <v>7.3</v>
      </c>
      <c r="N92" s="130">
        <v>1</v>
      </c>
      <c r="O92" s="208"/>
      <c r="P92" s="208"/>
      <c r="Q92" s="208"/>
      <c r="R92" s="208"/>
      <c r="S92" s="208"/>
      <c r="T92" s="208"/>
      <c r="U92" s="208"/>
      <c r="V92" s="208"/>
      <c r="W92" s="208"/>
      <c r="X92" s="208"/>
      <c r="Y92">
        <v>1</v>
      </c>
      <c r="Z92">
        <v>0</v>
      </c>
      <c r="AA92">
        <v>56</v>
      </c>
      <c r="AB92">
        <v>9</v>
      </c>
      <c r="AC92">
        <v>1.9990000000000001</v>
      </c>
      <c r="AD92">
        <v>75</v>
      </c>
      <c r="AE92">
        <v>0</v>
      </c>
      <c r="AF92">
        <v>49</v>
      </c>
      <c r="AG92">
        <v>7</v>
      </c>
      <c r="AH92">
        <v>4</v>
      </c>
      <c r="AI92">
        <v>33</v>
      </c>
      <c r="AJ92">
        <v>189</v>
      </c>
      <c r="AK92">
        <v>10.9</v>
      </c>
      <c r="AL92" s="117">
        <v>0</v>
      </c>
      <c r="AM92" s="113">
        <v>1</v>
      </c>
      <c r="AN92" s="118">
        <v>1</v>
      </c>
      <c r="AO92">
        <v>0</v>
      </c>
      <c r="AP92">
        <v>0.26939267458930788</v>
      </c>
      <c r="AQ92" s="117">
        <v>0.26939267458930788</v>
      </c>
      <c r="AR92" s="118">
        <v>0.73060732541069218</v>
      </c>
      <c r="AS92" s="117">
        <v>-0.31387913810306817</v>
      </c>
      <c r="AT92" s="118">
        <v>100</v>
      </c>
      <c r="AU92">
        <v>0.36872429993481887</v>
      </c>
      <c r="BX92">
        <v>0.71457694491801083</v>
      </c>
      <c r="BY92">
        <v>0</v>
      </c>
      <c r="BZ92">
        <v>1</v>
      </c>
      <c r="CA92">
        <v>43</v>
      </c>
      <c r="CB92">
        <v>45</v>
      </c>
      <c r="CC92">
        <v>0.20370370370370372</v>
      </c>
      <c r="CD92">
        <v>0.53125</v>
      </c>
      <c r="CE92">
        <v>0</v>
      </c>
    </row>
    <row r="93" spans="1:83" x14ac:dyDescent="0.3">
      <c r="A93" s="129">
        <v>0</v>
      </c>
      <c r="B93" s="131">
        <v>0</v>
      </c>
      <c r="C93" s="171">
        <v>42</v>
      </c>
      <c r="D93" s="130">
        <v>1</v>
      </c>
      <c r="E93" s="203">
        <v>1.4279999999999999</v>
      </c>
      <c r="F93" s="130">
        <v>121</v>
      </c>
      <c r="G93" s="130">
        <v>4</v>
      </c>
      <c r="H93" s="130">
        <v>45</v>
      </c>
      <c r="I93" s="130">
        <v>5</v>
      </c>
      <c r="J93" s="130">
        <v>4</v>
      </c>
      <c r="K93" s="171">
        <v>14</v>
      </c>
      <c r="L93" s="172">
        <v>165</v>
      </c>
      <c r="M93" s="170">
        <v>7.6</v>
      </c>
      <c r="N93" s="130">
        <v>1</v>
      </c>
      <c r="O93" s="208"/>
      <c r="P93" s="208"/>
      <c r="Q93" s="208"/>
      <c r="R93" s="208"/>
      <c r="S93" s="208"/>
      <c r="T93" s="208"/>
      <c r="U93" s="208"/>
      <c r="V93" s="208"/>
      <c r="W93" s="208"/>
      <c r="X93" s="208"/>
      <c r="Y93">
        <v>1</v>
      </c>
      <c r="Z93">
        <v>0</v>
      </c>
      <c r="AA93">
        <v>56</v>
      </c>
      <c r="AB93">
        <v>14</v>
      </c>
      <c r="AC93">
        <v>3.9E-2</v>
      </c>
      <c r="AD93">
        <v>128</v>
      </c>
      <c r="AE93">
        <v>1</v>
      </c>
      <c r="AF93">
        <v>43</v>
      </c>
      <c r="AG93">
        <v>6</v>
      </c>
      <c r="AH93">
        <v>3</v>
      </c>
      <c r="AI93">
        <v>37</v>
      </c>
      <c r="AJ93">
        <v>172</v>
      </c>
      <c r="AK93">
        <v>8.4</v>
      </c>
      <c r="AL93" s="117">
        <v>0</v>
      </c>
      <c r="AM93" s="113">
        <v>1</v>
      </c>
      <c r="AN93" s="118">
        <v>1</v>
      </c>
      <c r="AO93">
        <v>0</v>
      </c>
      <c r="AP93">
        <v>0.29318432409799478</v>
      </c>
      <c r="AQ93" s="117">
        <v>0.29318432409799478</v>
      </c>
      <c r="AR93" s="118">
        <v>0.70681567590200522</v>
      </c>
      <c r="AS93" s="117">
        <v>-0.34698536008700281</v>
      </c>
      <c r="AT93" s="118">
        <v>100</v>
      </c>
      <c r="AU93">
        <v>0.41479601272827826</v>
      </c>
      <c r="BX93">
        <v>0.71568934733711653</v>
      </c>
      <c r="BY93">
        <v>0</v>
      </c>
      <c r="BZ93">
        <v>1</v>
      </c>
      <c r="CA93">
        <v>43</v>
      </c>
      <c r="CB93">
        <v>46</v>
      </c>
      <c r="CC93">
        <v>0.20370370370370372</v>
      </c>
      <c r="CD93">
        <v>0.52083333333333326</v>
      </c>
      <c r="CE93">
        <v>0</v>
      </c>
    </row>
    <row r="94" spans="1:83" x14ac:dyDescent="0.3">
      <c r="A94" s="129">
        <v>0</v>
      </c>
      <c r="B94" s="131">
        <v>0</v>
      </c>
      <c r="C94" s="171">
        <v>56</v>
      </c>
      <c r="D94" s="130">
        <v>3</v>
      </c>
      <c r="E94" s="203">
        <v>1.4039999999999999</v>
      </c>
      <c r="F94" s="130">
        <v>69</v>
      </c>
      <c r="G94" s="130">
        <v>1</v>
      </c>
      <c r="H94" s="130">
        <v>34</v>
      </c>
      <c r="I94" s="130">
        <v>8</v>
      </c>
      <c r="J94" s="130">
        <v>2</v>
      </c>
      <c r="K94" s="171">
        <v>38</v>
      </c>
      <c r="L94" s="172">
        <v>181</v>
      </c>
      <c r="M94" s="170">
        <v>9</v>
      </c>
      <c r="N94" s="130">
        <v>1</v>
      </c>
      <c r="O94" s="208"/>
      <c r="P94" s="208"/>
      <c r="Q94" s="208"/>
      <c r="R94" s="208"/>
      <c r="S94" s="208"/>
      <c r="T94" s="208"/>
      <c r="U94" s="208"/>
      <c r="V94" s="208"/>
      <c r="W94" s="208"/>
      <c r="X94" s="208"/>
      <c r="Y94">
        <v>1</v>
      </c>
      <c r="Z94">
        <v>0</v>
      </c>
      <c r="AA94">
        <v>60</v>
      </c>
      <c r="AB94">
        <v>9</v>
      </c>
      <c r="AC94">
        <v>3.2000000000000001E-2</v>
      </c>
      <c r="AD94">
        <v>102</v>
      </c>
      <c r="AE94">
        <v>5</v>
      </c>
      <c r="AF94">
        <v>35</v>
      </c>
      <c r="AG94">
        <v>8</v>
      </c>
      <c r="AH94">
        <v>2</v>
      </c>
      <c r="AI94">
        <v>37</v>
      </c>
      <c r="AJ94">
        <v>185</v>
      </c>
      <c r="AK94">
        <v>11.6</v>
      </c>
      <c r="AL94" s="117">
        <v>1</v>
      </c>
      <c r="AM94" s="113">
        <v>0</v>
      </c>
      <c r="AN94" s="118">
        <v>1</v>
      </c>
      <c r="AO94">
        <v>1</v>
      </c>
      <c r="AP94">
        <v>0.80762233498168134</v>
      </c>
      <c r="AQ94" s="117">
        <v>0.80762233498168134</v>
      </c>
      <c r="AR94" s="118">
        <v>0.19237766501831866</v>
      </c>
      <c r="AS94" s="117">
        <v>-0.21366073693072682</v>
      </c>
      <c r="AT94" s="118">
        <v>100</v>
      </c>
      <c r="AU94">
        <v>0.23820250714423619</v>
      </c>
      <c r="BX94">
        <v>0.71608558757034446</v>
      </c>
      <c r="BY94">
        <v>0</v>
      </c>
      <c r="BZ94">
        <v>1</v>
      </c>
      <c r="CA94">
        <v>43</v>
      </c>
      <c r="CB94">
        <v>47</v>
      </c>
      <c r="CC94">
        <v>0.20370370370370372</v>
      </c>
      <c r="CD94">
        <v>0.51041666666666674</v>
      </c>
      <c r="CE94">
        <v>9.452160493827147E-3</v>
      </c>
    </row>
    <row r="95" spans="1:83" x14ac:dyDescent="0.3">
      <c r="A95" s="129">
        <v>1</v>
      </c>
      <c r="B95" s="131">
        <v>1</v>
      </c>
      <c r="C95" s="171">
        <v>60</v>
      </c>
      <c r="D95" s="130">
        <v>5</v>
      </c>
      <c r="E95" s="203">
        <v>1.0720000000000001</v>
      </c>
      <c r="F95" s="130">
        <v>178</v>
      </c>
      <c r="G95" s="130">
        <v>2</v>
      </c>
      <c r="H95" s="130">
        <v>38</v>
      </c>
      <c r="I95" s="130">
        <v>13</v>
      </c>
      <c r="J95" s="130">
        <v>2</v>
      </c>
      <c r="K95" s="171">
        <v>49</v>
      </c>
      <c r="L95" s="172">
        <v>183</v>
      </c>
      <c r="M95" s="170">
        <v>12.9</v>
      </c>
      <c r="N95" s="130">
        <v>1</v>
      </c>
      <c r="O95" s="208"/>
      <c r="P95" s="208"/>
      <c r="Q95" s="208"/>
      <c r="R95" s="208"/>
      <c r="S95" s="208"/>
      <c r="T95" s="208"/>
      <c r="U95" s="208"/>
      <c r="V95" s="208"/>
      <c r="W95" s="208"/>
      <c r="X95" s="208"/>
      <c r="Y95">
        <v>1</v>
      </c>
      <c r="Z95">
        <v>0</v>
      </c>
      <c r="AA95">
        <v>60</v>
      </c>
      <c r="AB95">
        <v>17</v>
      </c>
      <c r="AC95">
        <v>1.8</v>
      </c>
      <c r="AD95">
        <v>212</v>
      </c>
      <c r="AE95">
        <v>2</v>
      </c>
      <c r="AF95">
        <v>39</v>
      </c>
      <c r="AG95">
        <v>9</v>
      </c>
      <c r="AH95">
        <v>3</v>
      </c>
      <c r="AI95">
        <v>40</v>
      </c>
      <c r="AJ95">
        <v>171</v>
      </c>
      <c r="AK95">
        <v>12.5</v>
      </c>
      <c r="AL95" s="117">
        <v>1</v>
      </c>
      <c r="AM95" s="113">
        <v>0</v>
      </c>
      <c r="AN95" s="118">
        <v>1</v>
      </c>
      <c r="AO95">
        <v>1</v>
      </c>
      <c r="AP95">
        <v>0.82658939137789011</v>
      </c>
      <c r="AQ95" s="117">
        <v>0.82658939137789011</v>
      </c>
      <c r="AR95" s="118">
        <v>0.17341060862210989</v>
      </c>
      <c r="AS95" s="117">
        <v>-0.19044721103248261</v>
      </c>
      <c r="AT95" s="118">
        <v>100</v>
      </c>
      <c r="AU95">
        <v>0.20979050835995078</v>
      </c>
      <c r="BX95">
        <v>0.72512486687230004</v>
      </c>
      <c r="BY95">
        <v>1</v>
      </c>
      <c r="BZ95">
        <v>0</v>
      </c>
      <c r="CA95">
        <v>44</v>
      </c>
      <c r="CB95">
        <v>47</v>
      </c>
      <c r="CC95">
        <v>0.18518518518518523</v>
      </c>
      <c r="CD95">
        <v>0.51041666666666674</v>
      </c>
      <c r="CE95">
        <v>0</v>
      </c>
    </row>
    <row r="96" spans="1:83" x14ac:dyDescent="0.3">
      <c r="A96" s="129">
        <v>0</v>
      </c>
      <c r="B96" s="131">
        <v>0</v>
      </c>
      <c r="C96" s="171">
        <v>48</v>
      </c>
      <c r="D96" s="130">
        <v>12</v>
      </c>
      <c r="E96" s="203">
        <v>0.183</v>
      </c>
      <c r="F96" s="130">
        <v>85</v>
      </c>
      <c r="G96" s="130">
        <v>4</v>
      </c>
      <c r="H96" s="130">
        <v>37</v>
      </c>
      <c r="I96" s="130">
        <v>11</v>
      </c>
      <c r="J96" s="130">
        <v>2</v>
      </c>
      <c r="K96" s="171">
        <v>22</v>
      </c>
      <c r="L96" s="172">
        <v>178</v>
      </c>
      <c r="M96" s="170">
        <v>9</v>
      </c>
      <c r="N96" s="130">
        <v>1</v>
      </c>
      <c r="O96" s="208"/>
      <c r="P96" s="208"/>
      <c r="Q96" s="208"/>
      <c r="R96" s="208"/>
      <c r="S96" s="208"/>
      <c r="T96" s="208"/>
      <c r="U96" s="208"/>
      <c r="V96" s="208"/>
      <c r="W96" s="208"/>
      <c r="X96" s="208"/>
      <c r="Y96">
        <v>1</v>
      </c>
      <c r="Z96">
        <v>0</v>
      </c>
      <c r="AA96">
        <v>61</v>
      </c>
      <c r="AB96">
        <v>7</v>
      </c>
      <c r="AC96">
        <v>0.66200000000000003</v>
      </c>
      <c r="AD96">
        <v>124</v>
      </c>
      <c r="AE96">
        <v>2</v>
      </c>
      <c r="AF96">
        <v>52</v>
      </c>
      <c r="AG96">
        <v>15</v>
      </c>
      <c r="AH96">
        <v>3</v>
      </c>
      <c r="AI96">
        <v>69</v>
      </c>
      <c r="AJ96">
        <v>191</v>
      </c>
      <c r="AK96">
        <v>13.1</v>
      </c>
      <c r="AL96" s="117">
        <v>1</v>
      </c>
      <c r="AM96" s="113">
        <v>0</v>
      </c>
      <c r="AN96" s="118">
        <v>1</v>
      </c>
      <c r="AO96">
        <v>1</v>
      </c>
      <c r="AP96">
        <v>0.56546079289048234</v>
      </c>
      <c r="AQ96" s="117">
        <v>0.56546079289048234</v>
      </c>
      <c r="AR96" s="118">
        <v>0.43453920710951766</v>
      </c>
      <c r="AS96" s="117">
        <v>-0.57011431758817133</v>
      </c>
      <c r="AT96" s="118">
        <v>100</v>
      </c>
      <c r="AU96">
        <v>0.76846920701304688</v>
      </c>
      <c r="BX96">
        <v>0.72822511375675425</v>
      </c>
      <c r="BY96">
        <v>0</v>
      </c>
      <c r="BZ96">
        <v>1</v>
      </c>
      <c r="CA96">
        <v>44</v>
      </c>
      <c r="CB96">
        <v>48</v>
      </c>
      <c r="CC96">
        <v>0.18518518518518523</v>
      </c>
      <c r="CD96">
        <v>0.5</v>
      </c>
      <c r="CE96">
        <v>0</v>
      </c>
    </row>
    <row r="97" spans="1:83" x14ac:dyDescent="0.3">
      <c r="A97" s="129">
        <v>1</v>
      </c>
      <c r="B97" s="131">
        <v>1</v>
      </c>
      <c r="C97" s="171">
        <v>88</v>
      </c>
      <c r="D97" s="130">
        <v>12</v>
      </c>
      <c r="E97" s="203">
        <v>1.6</v>
      </c>
      <c r="F97" s="130">
        <v>282</v>
      </c>
      <c r="G97" s="130">
        <v>0</v>
      </c>
      <c r="H97" s="130">
        <v>39</v>
      </c>
      <c r="I97" s="130">
        <v>18</v>
      </c>
      <c r="J97" s="130">
        <v>1</v>
      </c>
      <c r="K97" s="171">
        <v>29</v>
      </c>
      <c r="L97" s="172">
        <v>185</v>
      </c>
      <c r="M97" s="170">
        <v>18.2</v>
      </c>
      <c r="N97" s="130">
        <v>1</v>
      </c>
      <c r="O97" s="208"/>
      <c r="P97" s="208"/>
      <c r="Q97" s="208"/>
      <c r="R97" s="208"/>
      <c r="S97" s="208"/>
      <c r="T97" s="208"/>
      <c r="U97" s="208"/>
      <c r="V97" s="208"/>
      <c r="W97" s="208"/>
      <c r="X97" s="208"/>
      <c r="Y97">
        <v>1</v>
      </c>
      <c r="Z97">
        <v>0</v>
      </c>
      <c r="AA97">
        <v>62</v>
      </c>
      <c r="AB97">
        <v>11</v>
      </c>
      <c r="AC97">
        <v>1.1519999999999999</v>
      </c>
      <c r="AD97">
        <v>106</v>
      </c>
      <c r="AE97">
        <v>2</v>
      </c>
      <c r="AF97">
        <v>42</v>
      </c>
      <c r="AG97">
        <v>8</v>
      </c>
      <c r="AH97">
        <v>3</v>
      </c>
      <c r="AI97">
        <v>49</v>
      </c>
      <c r="AJ97">
        <v>178</v>
      </c>
      <c r="AK97">
        <v>9.6999999999999993</v>
      </c>
      <c r="AL97" s="117">
        <v>1</v>
      </c>
      <c r="AM97" s="113">
        <v>0</v>
      </c>
      <c r="AN97" s="118">
        <v>1</v>
      </c>
      <c r="AO97">
        <v>1</v>
      </c>
      <c r="AP97">
        <v>0.64163907392679598</v>
      </c>
      <c r="AQ97" s="117">
        <v>0.64163907392679598</v>
      </c>
      <c r="AR97" s="118">
        <v>0.35836092607320402</v>
      </c>
      <c r="AS97" s="117">
        <v>-0.44372932352548633</v>
      </c>
      <c r="AT97" s="118">
        <v>100</v>
      </c>
      <c r="AU97">
        <v>0.55850857691701172</v>
      </c>
      <c r="BX97">
        <v>0.72966379212441246</v>
      </c>
      <c r="BY97">
        <v>0</v>
      </c>
      <c r="BZ97">
        <v>1</v>
      </c>
      <c r="CA97">
        <v>44</v>
      </c>
      <c r="CB97">
        <v>49</v>
      </c>
      <c r="CC97">
        <v>0.18518518518518523</v>
      </c>
      <c r="CD97">
        <v>0.48958333333333337</v>
      </c>
      <c r="CE97">
        <v>0</v>
      </c>
    </row>
    <row r="98" spans="1:83" x14ac:dyDescent="0.3">
      <c r="A98" s="129">
        <v>1</v>
      </c>
      <c r="B98" s="131">
        <v>1</v>
      </c>
      <c r="C98" s="171">
        <v>75</v>
      </c>
      <c r="D98" s="130">
        <v>5</v>
      </c>
      <c r="E98" s="203">
        <v>0.61199999999999999</v>
      </c>
      <c r="F98" s="130">
        <v>156</v>
      </c>
      <c r="G98" s="130">
        <v>5</v>
      </c>
      <c r="H98" s="130">
        <v>42</v>
      </c>
      <c r="I98" s="130">
        <v>15</v>
      </c>
      <c r="J98" s="130">
        <v>4</v>
      </c>
      <c r="K98" s="171">
        <v>55</v>
      </c>
      <c r="L98" s="172">
        <v>193</v>
      </c>
      <c r="M98" s="170">
        <v>14.4</v>
      </c>
      <c r="N98" s="130">
        <v>0</v>
      </c>
      <c r="O98" s="208"/>
      <c r="P98" s="208"/>
      <c r="Q98" s="208"/>
      <c r="R98" s="208"/>
      <c r="S98" s="208"/>
      <c r="T98" s="208"/>
      <c r="U98" s="208"/>
      <c r="V98" s="208"/>
      <c r="W98" s="208"/>
      <c r="X98" s="208"/>
      <c r="Y98">
        <v>1</v>
      </c>
      <c r="Z98">
        <v>0</v>
      </c>
      <c r="AA98">
        <v>65</v>
      </c>
      <c r="AB98">
        <v>3</v>
      </c>
      <c r="AC98">
        <v>0.59</v>
      </c>
      <c r="AD98">
        <v>121</v>
      </c>
      <c r="AE98">
        <v>3</v>
      </c>
      <c r="AF98">
        <v>32</v>
      </c>
      <c r="AG98">
        <v>10</v>
      </c>
      <c r="AH98">
        <v>2</v>
      </c>
      <c r="AI98">
        <v>54</v>
      </c>
      <c r="AJ98">
        <v>181</v>
      </c>
      <c r="AK98">
        <v>10.5</v>
      </c>
      <c r="AL98" s="117">
        <v>1</v>
      </c>
      <c r="AM98" s="113">
        <v>0</v>
      </c>
      <c r="AN98" s="118">
        <v>1</v>
      </c>
      <c r="AO98">
        <v>1</v>
      </c>
      <c r="AP98">
        <v>0.88786506226704709</v>
      </c>
      <c r="AQ98" s="117">
        <v>0.88786506226704709</v>
      </c>
      <c r="AR98" s="118">
        <v>0.11213493773295291</v>
      </c>
      <c r="AS98" s="117">
        <v>-0.11893550444306594</v>
      </c>
      <c r="AT98" s="118">
        <v>100</v>
      </c>
      <c r="AU98">
        <v>0.12629727477577624</v>
      </c>
      <c r="BX98">
        <v>0.73238411779962587</v>
      </c>
      <c r="BY98">
        <v>0</v>
      </c>
      <c r="BZ98">
        <v>1</v>
      </c>
      <c r="CA98">
        <v>44</v>
      </c>
      <c r="CB98">
        <v>50</v>
      </c>
      <c r="CC98">
        <v>0.18518518518518523</v>
      </c>
      <c r="CD98">
        <v>0.47916666666666663</v>
      </c>
      <c r="CE98">
        <v>0</v>
      </c>
    </row>
    <row r="99" spans="1:83" x14ac:dyDescent="0.3">
      <c r="A99" s="129">
        <v>0</v>
      </c>
      <c r="B99" s="131">
        <v>0</v>
      </c>
      <c r="C99" s="171">
        <v>56</v>
      </c>
      <c r="D99" s="130">
        <v>3</v>
      </c>
      <c r="E99" s="203">
        <v>0.496</v>
      </c>
      <c r="F99" s="130">
        <v>86</v>
      </c>
      <c r="G99" s="130">
        <v>3</v>
      </c>
      <c r="H99" s="130">
        <v>54</v>
      </c>
      <c r="I99" s="130">
        <v>8</v>
      </c>
      <c r="J99" s="130">
        <v>4</v>
      </c>
      <c r="K99" s="171">
        <v>37</v>
      </c>
      <c r="L99" s="172">
        <v>179</v>
      </c>
      <c r="M99" s="170">
        <v>8.8000000000000007</v>
      </c>
      <c r="N99" s="130">
        <v>0</v>
      </c>
      <c r="O99" s="208"/>
      <c r="P99" s="208"/>
      <c r="Q99" s="208"/>
      <c r="R99" s="208"/>
      <c r="S99" s="208"/>
      <c r="T99" s="208"/>
      <c r="U99" s="208"/>
      <c r="V99" s="208"/>
      <c r="W99" s="208"/>
      <c r="X99" s="208"/>
      <c r="Y99">
        <v>1</v>
      </c>
      <c r="Z99">
        <v>0</v>
      </c>
      <c r="AA99">
        <v>65</v>
      </c>
      <c r="AB99">
        <v>6</v>
      </c>
      <c r="AC99">
        <v>0.89900000000000002</v>
      </c>
      <c r="AD99">
        <v>165</v>
      </c>
      <c r="AE99">
        <v>1</v>
      </c>
      <c r="AF99">
        <v>60</v>
      </c>
      <c r="AG99">
        <v>9</v>
      </c>
      <c r="AH99">
        <v>5</v>
      </c>
      <c r="AI99">
        <v>62</v>
      </c>
      <c r="AJ99">
        <v>174</v>
      </c>
      <c r="AK99">
        <v>12.7</v>
      </c>
      <c r="AL99" s="117">
        <v>0</v>
      </c>
      <c r="AM99" s="113">
        <v>1</v>
      </c>
      <c r="AN99" s="118">
        <v>1</v>
      </c>
      <c r="AO99">
        <v>0</v>
      </c>
      <c r="AP99">
        <v>9.3113904437264999E-2</v>
      </c>
      <c r="AQ99" s="117">
        <v>9.3113904437264999E-2</v>
      </c>
      <c r="AR99" s="118">
        <v>0.90688609556273503</v>
      </c>
      <c r="AS99" s="117">
        <v>-9.7738420476852175E-2</v>
      </c>
      <c r="AT99" s="118">
        <v>100</v>
      </c>
      <c r="AU99">
        <v>0.10267431036031768</v>
      </c>
      <c r="BX99">
        <v>0.73509034982973853</v>
      </c>
      <c r="BY99">
        <v>0</v>
      </c>
      <c r="BZ99">
        <v>1</v>
      </c>
      <c r="CA99">
        <v>44</v>
      </c>
      <c r="CB99">
        <v>51</v>
      </c>
      <c r="CC99">
        <v>0.18518518518518523</v>
      </c>
      <c r="CD99">
        <v>0.46875</v>
      </c>
      <c r="CE99">
        <v>8.6805555555555941E-3</v>
      </c>
    </row>
    <row r="100" spans="1:83" x14ac:dyDescent="0.3">
      <c r="A100" s="129">
        <v>1</v>
      </c>
      <c r="B100" s="131">
        <v>0</v>
      </c>
      <c r="C100" s="171">
        <v>60</v>
      </c>
      <c r="D100" s="130">
        <v>17</v>
      </c>
      <c r="E100" s="203">
        <v>1.8</v>
      </c>
      <c r="F100" s="130">
        <v>212</v>
      </c>
      <c r="G100" s="130">
        <v>2</v>
      </c>
      <c r="H100" s="130">
        <v>39</v>
      </c>
      <c r="I100" s="130">
        <v>9</v>
      </c>
      <c r="J100" s="130">
        <v>3</v>
      </c>
      <c r="K100" s="171">
        <v>40</v>
      </c>
      <c r="L100" s="172">
        <v>171</v>
      </c>
      <c r="M100" s="170">
        <v>12.5</v>
      </c>
      <c r="N100" s="130">
        <v>1</v>
      </c>
      <c r="O100" s="208"/>
      <c r="P100" s="208"/>
      <c r="Q100" s="208"/>
      <c r="R100" s="208"/>
      <c r="S100" s="208"/>
      <c r="T100" s="208"/>
      <c r="U100" s="208"/>
      <c r="V100" s="208"/>
      <c r="W100" s="208"/>
      <c r="X100" s="208"/>
      <c r="Y100">
        <v>1</v>
      </c>
      <c r="Z100">
        <v>0</v>
      </c>
      <c r="AA100">
        <v>66</v>
      </c>
      <c r="AB100">
        <v>7</v>
      </c>
      <c r="AC100">
        <v>1.3720000000000001</v>
      </c>
      <c r="AD100">
        <v>287</v>
      </c>
      <c r="AE100">
        <v>1</v>
      </c>
      <c r="AF100">
        <v>29</v>
      </c>
      <c r="AG100">
        <v>10</v>
      </c>
      <c r="AH100">
        <v>2</v>
      </c>
      <c r="AI100">
        <v>66</v>
      </c>
      <c r="AJ100">
        <v>180</v>
      </c>
      <c r="AK100">
        <v>18.2</v>
      </c>
      <c r="AL100" s="117">
        <v>1</v>
      </c>
      <c r="AM100" s="113">
        <v>0</v>
      </c>
      <c r="AN100" s="118">
        <v>1</v>
      </c>
      <c r="AO100">
        <v>1</v>
      </c>
      <c r="AP100">
        <v>0.89512194070745277</v>
      </c>
      <c r="AQ100" s="117">
        <v>0.89512194070745277</v>
      </c>
      <c r="AR100" s="118">
        <v>0.10487805929254723</v>
      </c>
      <c r="AS100" s="117">
        <v>-0.11079532338750091</v>
      </c>
      <c r="AT100" s="118">
        <v>100</v>
      </c>
      <c r="AU100">
        <v>0.11716622565374463</v>
      </c>
      <c r="BX100">
        <v>0.74070285620031151</v>
      </c>
      <c r="BY100">
        <v>1</v>
      </c>
      <c r="BZ100">
        <v>0</v>
      </c>
      <c r="CA100">
        <v>45</v>
      </c>
      <c r="CB100">
        <v>51</v>
      </c>
      <c r="CC100">
        <v>0.16666666666666663</v>
      </c>
      <c r="CD100">
        <v>0.46875</v>
      </c>
      <c r="CE100">
        <v>0</v>
      </c>
    </row>
    <row r="101" spans="1:83" x14ac:dyDescent="0.3">
      <c r="A101" s="129">
        <v>1</v>
      </c>
      <c r="B101" s="131">
        <v>1</v>
      </c>
      <c r="C101" s="171">
        <v>58</v>
      </c>
      <c r="D101" s="130">
        <v>6</v>
      </c>
      <c r="E101" s="203">
        <v>0.40300000000000002</v>
      </c>
      <c r="F101" s="130">
        <v>157</v>
      </c>
      <c r="G101" s="130">
        <v>2</v>
      </c>
      <c r="H101" s="130">
        <v>35</v>
      </c>
      <c r="I101" s="130">
        <v>16</v>
      </c>
      <c r="J101" s="130">
        <v>1</v>
      </c>
      <c r="K101" s="171">
        <v>45</v>
      </c>
      <c r="L101" s="172">
        <v>180</v>
      </c>
      <c r="M101" s="170">
        <v>13.3</v>
      </c>
      <c r="N101" s="130">
        <v>0</v>
      </c>
      <c r="O101" s="208"/>
      <c r="P101" s="208"/>
      <c r="Q101" s="208"/>
      <c r="R101" s="208"/>
      <c r="S101" s="208"/>
      <c r="T101" s="208"/>
      <c r="U101" s="208"/>
      <c r="V101" s="208"/>
      <c r="W101" s="208"/>
      <c r="X101" s="208"/>
      <c r="Y101">
        <v>1</v>
      </c>
      <c r="Z101">
        <v>0</v>
      </c>
      <c r="AA101">
        <v>66</v>
      </c>
      <c r="AB101">
        <v>7</v>
      </c>
      <c r="AC101">
        <v>2.2850000000000001</v>
      </c>
      <c r="AD101">
        <v>200</v>
      </c>
      <c r="AE101">
        <v>3</v>
      </c>
      <c r="AF101">
        <v>32</v>
      </c>
      <c r="AG101">
        <v>9</v>
      </c>
      <c r="AH101">
        <v>2</v>
      </c>
      <c r="AI101">
        <v>62</v>
      </c>
      <c r="AJ101">
        <v>177</v>
      </c>
      <c r="AK101">
        <v>13.9</v>
      </c>
      <c r="AL101" s="117">
        <v>1</v>
      </c>
      <c r="AM101" s="113">
        <v>0</v>
      </c>
      <c r="AN101" s="118">
        <v>1</v>
      </c>
      <c r="AO101">
        <v>1</v>
      </c>
      <c r="AP101">
        <v>0.95512714936872789</v>
      </c>
      <c r="AQ101" s="117">
        <v>0.95512714936872789</v>
      </c>
      <c r="AR101" s="118">
        <v>4.487285063127211E-2</v>
      </c>
      <c r="AS101" s="117">
        <v>-4.5910806663604579E-2</v>
      </c>
      <c r="AT101" s="118">
        <v>100</v>
      </c>
      <c r="AU101">
        <v>4.6981023061620567E-2</v>
      </c>
      <c r="BX101">
        <v>0.74933475970130747</v>
      </c>
      <c r="BY101">
        <v>0</v>
      </c>
      <c r="BZ101">
        <v>1</v>
      </c>
      <c r="CA101">
        <v>45</v>
      </c>
      <c r="CB101">
        <v>52</v>
      </c>
      <c r="CC101">
        <v>0.16666666666666663</v>
      </c>
      <c r="CD101">
        <v>0.45833333333333337</v>
      </c>
      <c r="CE101">
        <v>0</v>
      </c>
    </row>
    <row r="102" spans="1:83" x14ac:dyDescent="0.3">
      <c r="A102" s="129">
        <v>0</v>
      </c>
      <c r="B102" s="131">
        <v>0</v>
      </c>
      <c r="C102" s="171">
        <v>67</v>
      </c>
      <c r="D102" s="130">
        <v>10</v>
      </c>
      <c r="E102" s="203">
        <v>0.85599999999999998</v>
      </c>
      <c r="F102" s="130">
        <v>91</v>
      </c>
      <c r="G102" s="130">
        <v>3</v>
      </c>
      <c r="H102" s="130">
        <v>33</v>
      </c>
      <c r="I102" s="130">
        <v>1</v>
      </c>
      <c r="J102" s="130">
        <v>3</v>
      </c>
      <c r="K102" s="171">
        <v>43</v>
      </c>
      <c r="L102" s="172">
        <v>188</v>
      </c>
      <c r="M102" s="170">
        <v>12.5</v>
      </c>
      <c r="N102" s="130">
        <v>1</v>
      </c>
      <c r="O102" s="208"/>
      <c r="P102" s="208"/>
      <c r="Q102" s="208"/>
      <c r="R102" s="208"/>
      <c r="S102" s="208"/>
      <c r="T102" s="208"/>
      <c r="U102" s="208"/>
      <c r="V102" s="208"/>
      <c r="W102" s="208"/>
      <c r="X102" s="208"/>
      <c r="Y102">
        <v>1</v>
      </c>
      <c r="Z102">
        <v>0</v>
      </c>
      <c r="AA102">
        <v>66</v>
      </c>
      <c r="AB102">
        <v>17</v>
      </c>
      <c r="AC102">
        <v>2.62</v>
      </c>
      <c r="AD102">
        <v>103</v>
      </c>
      <c r="AE102">
        <v>2</v>
      </c>
      <c r="AF102">
        <v>39</v>
      </c>
      <c r="AG102">
        <v>8</v>
      </c>
      <c r="AH102">
        <v>3</v>
      </c>
      <c r="AI102">
        <v>48</v>
      </c>
      <c r="AJ102">
        <v>172</v>
      </c>
      <c r="AK102">
        <v>13.6</v>
      </c>
      <c r="AL102" s="117">
        <v>0</v>
      </c>
      <c r="AM102" s="113">
        <v>1</v>
      </c>
      <c r="AN102" s="118">
        <v>1</v>
      </c>
      <c r="AO102">
        <v>0</v>
      </c>
      <c r="AP102">
        <v>0.61113234542369244</v>
      </c>
      <c r="AQ102" s="117">
        <v>0.61113234542369244</v>
      </c>
      <c r="AR102" s="118">
        <v>0.38886765457630756</v>
      </c>
      <c r="AS102" s="117">
        <v>-0.94451621284968945</v>
      </c>
      <c r="AT102" s="118">
        <v>0</v>
      </c>
      <c r="AU102">
        <v>1.5715689855705648</v>
      </c>
      <c r="BX102">
        <v>0.75077425518466279</v>
      </c>
      <c r="BY102">
        <v>0</v>
      </c>
      <c r="BZ102">
        <v>1</v>
      </c>
      <c r="CA102">
        <v>45</v>
      </c>
      <c r="CB102">
        <v>53</v>
      </c>
      <c r="CC102">
        <v>0.16666666666666663</v>
      </c>
      <c r="CD102">
        <v>0.44791666666666663</v>
      </c>
      <c r="CE102">
        <v>8.2947530864197396E-3</v>
      </c>
    </row>
    <row r="103" spans="1:83" x14ac:dyDescent="0.3">
      <c r="A103" s="129">
        <v>1</v>
      </c>
      <c r="B103" s="131">
        <v>1</v>
      </c>
      <c r="C103" s="171">
        <v>73</v>
      </c>
      <c r="D103" s="130">
        <v>15</v>
      </c>
      <c r="E103" s="203">
        <v>1.8360000000000001</v>
      </c>
      <c r="F103" s="130">
        <v>169</v>
      </c>
      <c r="G103" s="130">
        <v>0</v>
      </c>
      <c r="H103" s="130">
        <v>36</v>
      </c>
      <c r="I103" s="130">
        <v>7</v>
      </c>
      <c r="J103" s="130">
        <v>2</v>
      </c>
      <c r="K103" s="171">
        <v>83</v>
      </c>
      <c r="L103" s="172">
        <v>187</v>
      </c>
      <c r="M103" s="170">
        <v>13.2</v>
      </c>
      <c r="N103" s="130">
        <v>0</v>
      </c>
      <c r="O103" s="208"/>
      <c r="P103" s="208"/>
      <c r="Q103" s="208"/>
      <c r="R103" s="208"/>
      <c r="S103" s="208"/>
      <c r="T103" s="208"/>
      <c r="U103" s="208"/>
      <c r="V103" s="208"/>
      <c r="W103" s="208"/>
      <c r="X103" s="208"/>
      <c r="Y103">
        <v>1</v>
      </c>
      <c r="Z103">
        <v>0</v>
      </c>
      <c r="AA103">
        <v>70</v>
      </c>
      <c r="AB103">
        <v>13</v>
      </c>
      <c r="AC103">
        <v>1.4159999999999999</v>
      </c>
      <c r="AD103">
        <v>209</v>
      </c>
      <c r="AE103">
        <v>2</v>
      </c>
      <c r="AF103">
        <v>45</v>
      </c>
      <c r="AG103">
        <v>6</v>
      </c>
      <c r="AH103">
        <v>3</v>
      </c>
      <c r="AI103">
        <v>57</v>
      </c>
      <c r="AJ103">
        <v>175</v>
      </c>
      <c r="AK103">
        <v>12.8</v>
      </c>
      <c r="AL103" s="117">
        <v>1</v>
      </c>
      <c r="AM103" s="113">
        <v>0</v>
      </c>
      <c r="AN103" s="118">
        <v>1</v>
      </c>
      <c r="AO103">
        <v>1</v>
      </c>
      <c r="AP103">
        <v>0.70750781521345596</v>
      </c>
      <c r="AQ103" s="117">
        <v>0.70750781521345596</v>
      </c>
      <c r="AR103" s="118">
        <v>0.29249218478654404</v>
      </c>
      <c r="AS103" s="117">
        <v>-0.34600660328765331</v>
      </c>
      <c r="AT103" s="118">
        <v>100</v>
      </c>
      <c r="AU103">
        <v>0.41341194895253386</v>
      </c>
      <c r="BX103">
        <v>0.76078089605533306</v>
      </c>
      <c r="BY103">
        <v>1</v>
      </c>
      <c r="BZ103">
        <v>0</v>
      </c>
      <c r="CA103">
        <v>46</v>
      </c>
      <c r="CB103">
        <v>53</v>
      </c>
      <c r="CC103">
        <v>0.14814814814814814</v>
      </c>
      <c r="CD103">
        <v>0.44791666666666663</v>
      </c>
      <c r="CE103">
        <v>0</v>
      </c>
    </row>
    <row r="104" spans="1:83" x14ac:dyDescent="0.3">
      <c r="A104" s="129">
        <v>0</v>
      </c>
      <c r="B104" s="131">
        <v>0</v>
      </c>
      <c r="C104" s="171">
        <v>70</v>
      </c>
      <c r="D104" s="130">
        <v>20</v>
      </c>
      <c r="E104" s="203">
        <v>0.40799999999999997</v>
      </c>
      <c r="F104" s="130">
        <v>175</v>
      </c>
      <c r="G104" s="130">
        <v>2</v>
      </c>
      <c r="H104" s="130">
        <v>42</v>
      </c>
      <c r="I104" s="130">
        <v>7</v>
      </c>
      <c r="J104" s="130">
        <v>6</v>
      </c>
      <c r="K104" s="171">
        <v>49</v>
      </c>
      <c r="L104" s="172">
        <v>168</v>
      </c>
      <c r="M104" s="170">
        <v>11.1</v>
      </c>
      <c r="N104" s="130">
        <v>0</v>
      </c>
      <c r="O104" s="208"/>
      <c r="P104" s="208"/>
      <c r="Q104" s="208"/>
      <c r="R104" s="208"/>
      <c r="S104" s="208"/>
      <c r="T104" s="208"/>
      <c r="U104" s="208"/>
      <c r="V104" s="208"/>
      <c r="W104" s="208"/>
      <c r="X104" s="208"/>
      <c r="Y104">
        <v>1</v>
      </c>
      <c r="Z104">
        <v>0</v>
      </c>
      <c r="AA104">
        <v>70</v>
      </c>
      <c r="AB104">
        <v>14</v>
      </c>
      <c r="AC104">
        <v>4.8000000000000001E-2</v>
      </c>
      <c r="AD104">
        <v>197</v>
      </c>
      <c r="AE104">
        <v>4</v>
      </c>
      <c r="AF104">
        <v>35</v>
      </c>
      <c r="AG104">
        <v>11</v>
      </c>
      <c r="AH104">
        <v>3</v>
      </c>
      <c r="AI104">
        <v>56</v>
      </c>
      <c r="AJ104">
        <v>172</v>
      </c>
      <c r="AK104">
        <v>11.2</v>
      </c>
      <c r="AL104" s="117">
        <v>1</v>
      </c>
      <c r="AM104" s="113">
        <v>0</v>
      </c>
      <c r="AN104" s="118">
        <v>1</v>
      </c>
      <c r="AO104">
        <v>1</v>
      </c>
      <c r="AP104">
        <v>0.92197974530168214</v>
      </c>
      <c r="AQ104" s="117">
        <v>0.92197974530168214</v>
      </c>
      <c r="AR104" s="118">
        <v>7.8020254698317859E-2</v>
      </c>
      <c r="AS104" s="117">
        <v>-8.1232023886281771E-2</v>
      </c>
      <c r="AT104" s="118">
        <v>100</v>
      </c>
      <c r="AU104">
        <v>8.4622525707209281E-2</v>
      </c>
      <c r="BX104">
        <v>0.76162939897960247</v>
      </c>
      <c r="BY104">
        <v>0</v>
      </c>
      <c r="BZ104">
        <v>1</v>
      </c>
      <c r="CA104">
        <v>46</v>
      </c>
      <c r="CB104">
        <v>54</v>
      </c>
      <c r="CC104">
        <v>0.14814814814814814</v>
      </c>
      <c r="CD104">
        <v>0.4375</v>
      </c>
      <c r="CE104">
        <v>8.1018518518518393E-3</v>
      </c>
    </row>
    <row r="105" spans="1:83" x14ac:dyDescent="0.3">
      <c r="A105" s="129">
        <v>0</v>
      </c>
      <c r="B105" s="131">
        <v>1</v>
      </c>
      <c r="C105" s="171">
        <v>49</v>
      </c>
      <c r="D105" s="130">
        <v>4</v>
      </c>
      <c r="E105" s="203">
        <v>0.124</v>
      </c>
      <c r="F105" s="130">
        <v>77</v>
      </c>
      <c r="G105" s="130">
        <v>3</v>
      </c>
      <c r="H105" s="130">
        <v>29</v>
      </c>
      <c r="I105" s="130">
        <v>10</v>
      </c>
      <c r="J105" s="130">
        <v>1</v>
      </c>
      <c r="K105" s="171">
        <v>24</v>
      </c>
      <c r="L105" s="172">
        <v>175</v>
      </c>
      <c r="M105" s="170">
        <v>8.3000000000000007</v>
      </c>
      <c r="N105" s="130">
        <v>0</v>
      </c>
      <c r="O105" s="208"/>
      <c r="P105" s="208"/>
      <c r="Q105" s="208"/>
      <c r="R105" s="208"/>
      <c r="S105" s="208"/>
      <c r="T105" s="208"/>
      <c r="U105" s="208"/>
      <c r="V105" s="208"/>
      <c r="W105" s="208"/>
      <c r="X105" s="208"/>
      <c r="Y105">
        <v>1</v>
      </c>
      <c r="Z105">
        <v>0</v>
      </c>
      <c r="AA105">
        <v>72</v>
      </c>
      <c r="AB105">
        <v>4</v>
      </c>
      <c r="AC105">
        <v>1.496</v>
      </c>
      <c r="AD105">
        <v>139</v>
      </c>
      <c r="AE105">
        <v>2</v>
      </c>
      <c r="AF105">
        <v>36</v>
      </c>
      <c r="AG105">
        <v>6</v>
      </c>
      <c r="AH105">
        <v>3</v>
      </c>
      <c r="AI105">
        <v>77</v>
      </c>
      <c r="AJ105">
        <v>184</v>
      </c>
      <c r="AK105">
        <v>11.3</v>
      </c>
      <c r="AL105" s="117">
        <v>1</v>
      </c>
      <c r="AM105" s="113">
        <v>0</v>
      </c>
      <c r="AN105" s="118">
        <v>1</v>
      </c>
      <c r="AO105">
        <v>1</v>
      </c>
      <c r="AP105">
        <v>0.87449497857233227</v>
      </c>
      <c r="AQ105" s="117">
        <v>0.87449497857233227</v>
      </c>
      <c r="AR105" s="118">
        <v>0.12550502142766773</v>
      </c>
      <c r="AS105" s="117">
        <v>-0.13410872659561801</v>
      </c>
      <c r="AT105" s="118">
        <v>100</v>
      </c>
      <c r="AU105">
        <v>0.14351714361191933</v>
      </c>
      <c r="BX105">
        <v>0.76687254280182482</v>
      </c>
      <c r="BY105">
        <v>1</v>
      </c>
      <c r="BZ105">
        <v>0</v>
      </c>
      <c r="CA105">
        <v>47</v>
      </c>
      <c r="CB105">
        <v>54</v>
      </c>
      <c r="CC105">
        <v>0.12962962962962965</v>
      </c>
      <c r="CD105">
        <v>0.4375</v>
      </c>
      <c r="CE105">
        <v>0</v>
      </c>
    </row>
    <row r="106" spans="1:83" x14ac:dyDescent="0.3">
      <c r="A106" s="129">
        <v>0</v>
      </c>
      <c r="B106" s="131">
        <v>0</v>
      </c>
      <c r="C106" s="171">
        <v>55</v>
      </c>
      <c r="D106" s="130">
        <v>11</v>
      </c>
      <c r="E106" s="203">
        <v>8.5000000000000006E-2</v>
      </c>
      <c r="F106" s="130">
        <v>125</v>
      </c>
      <c r="G106" s="130">
        <v>7</v>
      </c>
      <c r="H106" s="130">
        <v>38</v>
      </c>
      <c r="I106" s="130">
        <v>4</v>
      </c>
      <c r="J106" s="130">
        <v>5</v>
      </c>
      <c r="K106" s="171">
        <v>35</v>
      </c>
      <c r="L106" s="172">
        <v>169</v>
      </c>
      <c r="M106" s="170">
        <v>9.3000000000000007</v>
      </c>
      <c r="N106" s="130">
        <v>1</v>
      </c>
      <c r="O106" s="208"/>
      <c r="P106" s="208"/>
      <c r="Q106" s="208"/>
      <c r="R106" s="208"/>
      <c r="S106" s="208"/>
      <c r="T106" s="208"/>
      <c r="U106" s="208"/>
      <c r="V106" s="208"/>
      <c r="W106" s="208"/>
      <c r="X106" s="208"/>
      <c r="Y106">
        <v>1</v>
      </c>
      <c r="Z106">
        <v>0</v>
      </c>
      <c r="AA106">
        <v>74</v>
      </c>
      <c r="AB106">
        <v>6</v>
      </c>
      <c r="AC106">
        <v>1.927</v>
      </c>
      <c r="AD106">
        <v>249</v>
      </c>
      <c r="AE106">
        <v>2</v>
      </c>
      <c r="AF106">
        <v>29</v>
      </c>
      <c r="AG106">
        <v>7</v>
      </c>
      <c r="AH106">
        <v>2</v>
      </c>
      <c r="AI106">
        <v>58</v>
      </c>
      <c r="AJ106">
        <v>171</v>
      </c>
      <c r="AK106">
        <v>14.8</v>
      </c>
      <c r="AL106" s="117">
        <v>1</v>
      </c>
      <c r="AM106" s="113">
        <v>0</v>
      </c>
      <c r="AN106" s="118">
        <v>1</v>
      </c>
      <c r="AO106">
        <v>1</v>
      </c>
      <c r="AP106">
        <v>0.93507401854810934</v>
      </c>
      <c r="AQ106" s="117">
        <v>0.93507401854810934</v>
      </c>
      <c r="AR106" s="118">
        <v>6.4925981451890658E-2</v>
      </c>
      <c r="AS106" s="117">
        <v>-6.712958860419492E-2</v>
      </c>
      <c r="AT106" s="118">
        <v>100</v>
      </c>
      <c r="AU106">
        <v>6.9434055661926439E-2</v>
      </c>
      <c r="BX106">
        <v>0.77266550377459264</v>
      </c>
      <c r="BY106">
        <v>0</v>
      </c>
      <c r="BZ106">
        <v>1</v>
      </c>
      <c r="CA106">
        <v>47</v>
      </c>
      <c r="CB106">
        <v>55</v>
      </c>
      <c r="CC106">
        <v>0.12962962962962965</v>
      </c>
      <c r="CD106">
        <v>0.42708333333333337</v>
      </c>
      <c r="CE106">
        <v>0</v>
      </c>
    </row>
    <row r="107" spans="1:83" x14ac:dyDescent="0.3">
      <c r="A107" s="129">
        <v>0</v>
      </c>
      <c r="B107" s="131">
        <v>0</v>
      </c>
      <c r="C107" s="171">
        <v>49</v>
      </c>
      <c r="D107" s="130">
        <v>13</v>
      </c>
      <c r="E107" s="203">
        <v>0.85199999999999998</v>
      </c>
      <c r="F107" s="130">
        <v>102</v>
      </c>
      <c r="G107" s="130">
        <v>3</v>
      </c>
      <c r="H107" s="130">
        <v>37</v>
      </c>
      <c r="I107" s="130">
        <v>9</v>
      </c>
      <c r="J107" s="130">
        <v>4</v>
      </c>
      <c r="K107" s="171">
        <v>25</v>
      </c>
      <c r="L107" s="172">
        <v>168</v>
      </c>
      <c r="M107" s="170">
        <v>8.1999999999999993</v>
      </c>
      <c r="N107" s="130">
        <v>1</v>
      </c>
      <c r="O107" s="208"/>
      <c r="P107" s="208"/>
      <c r="Q107" s="208"/>
      <c r="R107" s="208"/>
      <c r="S107" s="208"/>
      <c r="T107" s="208"/>
      <c r="U107" s="208"/>
      <c r="V107" s="208"/>
      <c r="W107" s="208"/>
      <c r="X107" s="208"/>
      <c r="Y107">
        <v>1</v>
      </c>
      <c r="Z107">
        <v>0</v>
      </c>
      <c r="AA107">
        <v>74</v>
      </c>
      <c r="AB107">
        <v>18</v>
      </c>
      <c r="AC107">
        <v>4.3999999999999997E-2</v>
      </c>
      <c r="AD107">
        <v>175</v>
      </c>
      <c r="AE107">
        <v>3</v>
      </c>
      <c r="AF107">
        <v>39</v>
      </c>
      <c r="AG107">
        <v>7</v>
      </c>
      <c r="AH107">
        <v>3</v>
      </c>
      <c r="AI107">
        <v>84</v>
      </c>
      <c r="AJ107">
        <v>187</v>
      </c>
      <c r="AK107">
        <v>14</v>
      </c>
      <c r="AL107" s="117">
        <v>1</v>
      </c>
      <c r="AM107" s="113">
        <v>0</v>
      </c>
      <c r="AN107" s="118">
        <v>1</v>
      </c>
      <c r="AO107">
        <v>1</v>
      </c>
      <c r="AP107">
        <v>0.82140407017500805</v>
      </c>
      <c r="AQ107" s="117">
        <v>0.82140407017500805</v>
      </c>
      <c r="AR107" s="118">
        <v>0.17859592982499195</v>
      </c>
      <c r="AS107" s="117">
        <v>-0.19674012230394</v>
      </c>
      <c r="AT107" s="118">
        <v>100</v>
      </c>
      <c r="AU107">
        <v>0.21742761730769167</v>
      </c>
      <c r="BX107">
        <v>0.78002109422637922</v>
      </c>
      <c r="BY107">
        <v>0</v>
      </c>
      <c r="BZ107">
        <v>1</v>
      </c>
      <c r="CA107">
        <v>47</v>
      </c>
      <c r="CB107">
        <v>56</v>
      </c>
      <c r="CC107">
        <v>0.12962962962962965</v>
      </c>
      <c r="CD107">
        <v>0.41666666666666663</v>
      </c>
      <c r="CE107">
        <v>7.7160493827160368E-3</v>
      </c>
    </row>
    <row r="108" spans="1:83" x14ac:dyDescent="0.3">
      <c r="A108" s="129">
        <v>1</v>
      </c>
      <c r="B108" s="131">
        <v>0</v>
      </c>
      <c r="C108" s="171">
        <v>74</v>
      </c>
      <c r="D108" s="130">
        <v>6</v>
      </c>
      <c r="E108" s="203">
        <v>1.927</v>
      </c>
      <c r="F108" s="130">
        <v>249</v>
      </c>
      <c r="G108" s="130">
        <v>2</v>
      </c>
      <c r="H108" s="130">
        <v>29</v>
      </c>
      <c r="I108" s="130">
        <v>7</v>
      </c>
      <c r="J108" s="130">
        <v>2</v>
      </c>
      <c r="K108" s="171">
        <v>58</v>
      </c>
      <c r="L108" s="172">
        <v>171</v>
      </c>
      <c r="M108" s="170">
        <v>14.8</v>
      </c>
      <c r="N108" s="130">
        <v>1</v>
      </c>
      <c r="O108" s="208"/>
      <c r="P108" s="208"/>
      <c r="Q108" s="208"/>
      <c r="R108" s="208"/>
      <c r="S108" s="208"/>
      <c r="T108" s="208"/>
      <c r="U108" s="208"/>
      <c r="V108" s="208"/>
      <c r="W108" s="208"/>
      <c r="X108" s="208"/>
      <c r="Y108">
        <v>1</v>
      </c>
      <c r="Z108">
        <v>0</v>
      </c>
      <c r="AA108">
        <v>76</v>
      </c>
      <c r="AB108">
        <v>19</v>
      </c>
      <c r="AC108">
        <v>4.2999999999999997E-2</v>
      </c>
      <c r="AD108">
        <v>214</v>
      </c>
      <c r="AE108">
        <v>2</v>
      </c>
      <c r="AF108">
        <v>42</v>
      </c>
      <c r="AG108">
        <v>3</v>
      </c>
      <c r="AH108">
        <v>3</v>
      </c>
      <c r="AI108">
        <v>59</v>
      </c>
      <c r="AJ108">
        <v>166</v>
      </c>
      <c r="AK108">
        <v>12.4</v>
      </c>
      <c r="AL108" s="117">
        <v>1</v>
      </c>
      <c r="AM108" s="113">
        <v>0</v>
      </c>
      <c r="AN108" s="118">
        <v>1</v>
      </c>
      <c r="AO108">
        <v>1</v>
      </c>
      <c r="AP108">
        <v>0.44579852958338662</v>
      </c>
      <c r="AQ108" s="117">
        <v>0.44579852958338662</v>
      </c>
      <c r="AR108" s="118">
        <v>0.55420147041661338</v>
      </c>
      <c r="AS108" s="117">
        <v>-0.80788815641313749</v>
      </c>
      <c r="AT108" s="118">
        <v>0</v>
      </c>
      <c r="AU108">
        <v>1.2431657657878166</v>
      </c>
      <c r="BX108">
        <v>0.78369048435832445</v>
      </c>
      <c r="BY108">
        <v>1</v>
      </c>
      <c r="BZ108">
        <v>0</v>
      </c>
      <c r="CA108">
        <v>48</v>
      </c>
      <c r="CB108">
        <v>56</v>
      </c>
      <c r="CC108">
        <v>0.11111111111111116</v>
      </c>
      <c r="CD108">
        <v>0.41666666666666663</v>
      </c>
      <c r="CE108">
        <v>0</v>
      </c>
    </row>
    <row r="109" spans="1:83" x14ac:dyDescent="0.3">
      <c r="A109" s="129">
        <v>1</v>
      </c>
      <c r="B109" s="131">
        <v>0</v>
      </c>
      <c r="C109" s="171">
        <v>53</v>
      </c>
      <c r="D109" s="130">
        <v>4</v>
      </c>
      <c r="E109" s="203">
        <v>1.018</v>
      </c>
      <c r="F109" s="130">
        <v>134</v>
      </c>
      <c r="G109" s="130">
        <v>1</v>
      </c>
      <c r="H109" s="130">
        <v>36</v>
      </c>
      <c r="I109" s="130">
        <v>10</v>
      </c>
      <c r="J109" s="130">
        <v>4</v>
      </c>
      <c r="K109" s="171">
        <v>31</v>
      </c>
      <c r="L109" s="172">
        <v>182</v>
      </c>
      <c r="M109" s="170">
        <v>10.7</v>
      </c>
      <c r="N109" s="130">
        <v>0</v>
      </c>
      <c r="O109" s="208"/>
      <c r="P109" s="208"/>
      <c r="Q109" s="208"/>
      <c r="R109" s="208"/>
      <c r="S109" s="208"/>
      <c r="T109" s="208"/>
      <c r="U109" s="208"/>
      <c r="V109" s="208"/>
      <c r="W109" s="208"/>
      <c r="X109" s="208"/>
      <c r="Y109">
        <v>1</v>
      </c>
      <c r="Z109">
        <v>0</v>
      </c>
      <c r="AA109">
        <v>98</v>
      </c>
      <c r="AB109">
        <v>3</v>
      </c>
      <c r="AC109">
        <v>0.97399999999999998</v>
      </c>
      <c r="AD109">
        <v>201</v>
      </c>
      <c r="AE109">
        <v>1</v>
      </c>
      <c r="AF109">
        <v>37</v>
      </c>
      <c r="AG109">
        <v>6</v>
      </c>
      <c r="AH109">
        <v>3</v>
      </c>
      <c r="AI109">
        <v>106</v>
      </c>
      <c r="AJ109">
        <v>194</v>
      </c>
      <c r="AK109">
        <v>16.100000000000001</v>
      </c>
      <c r="AL109" s="117">
        <v>1</v>
      </c>
      <c r="AM109" s="113">
        <v>0</v>
      </c>
      <c r="AN109" s="118">
        <v>1</v>
      </c>
      <c r="AO109">
        <v>1</v>
      </c>
      <c r="AP109">
        <v>0.91149774297467712</v>
      </c>
      <c r="AQ109" s="117">
        <v>0.91149774297467712</v>
      </c>
      <c r="AR109" s="118">
        <v>8.8502257025322884E-2</v>
      </c>
      <c r="AS109" s="117">
        <v>-9.2666161032500263E-2</v>
      </c>
      <c r="AT109" s="118">
        <v>100</v>
      </c>
      <c r="AU109">
        <v>9.7095420923912962E-2</v>
      </c>
      <c r="BX109">
        <v>0.78393502410321181</v>
      </c>
      <c r="BY109">
        <v>0</v>
      </c>
      <c r="BZ109">
        <v>1</v>
      </c>
      <c r="CA109">
        <v>48</v>
      </c>
      <c r="CB109">
        <v>57</v>
      </c>
      <c r="CC109">
        <v>0.11111111111111116</v>
      </c>
      <c r="CD109">
        <v>0.40625</v>
      </c>
      <c r="CE109">
        <v>0</v>
      </c>
    </row>
    <row r="110" spans="1:83" x14ac:dyDescent="0.3">
      <c r="A110" s="129">
        <v>0</v>
      </c>
      <c r="B110" s="131">
        <v>0</v>
      </c>
      <c r="C110" s="171">
        <v>58</v>
      </c>
      <c r="D110" s="130">
        <v>13</v>
      </c>
      <c r="E110" s="203">
        <v>0.86399999999999999</v>
      </c>
      <c r="F110" s="130">
        <v>129</v>
      </c>
      <c r="G110" s="130">
        <v>4</v>
      </c>
      <c r="H110" s="130">
        <v>61</v>
      </c>
      <c r="I110" s="130">
        <v>8</v>
      </c>
      <c r="J110" s="130">
        <v>5</v>
      </c>
      <c r="K110" s="171">
        <v>39</v>
      </c>
      <c r="L110" s="172">
        <v>168</v>
      </c>
      <c r="M110" s="170">
        <v>8.8000000000000007</v>
      </c>
      <c r="N110" s="130">
        <v>1</v>
      </c>
      <c r="O110" s="208"/>
      <c r="P110" s="208"/>
      <c r="Q110" s="208"/>
      <c r="R110" s="208"/>
      <c r="S110" s="208"/>
      <c r="T110" s="208"/>
      <c r="U110" s="208"/>
      <c r="V110" s="208"/>
      <c r="W110" s="208"/>
      <c r="X110" s="208"/>
      <c r="Y110">
        <v>1</v>
      </c>
      <c r="Z110">
        <v>0</v>
      </c>
      <c r="AA110">
        <v>117</v>
      </c>
      <c r="AB110">
        <v>2</v>
      </c>
      <c r="AC110">
        <v>0.104</v>
      </c>
      <c r="AD110">
        <v>253</v>
      </c>
      <c r="AE110">
        <v>2</v>
      </c>
      <c r="AF110">
        <v>52</v>
      </c>
      <c r="AG110">
        <v>15</v>
      </c>
      <c r="AH110">
        <v>3</v>
      </c>
      <c r="AI110">
        <v>59</v>
      </c>
      <c r="AJ110">
        <v>169</v>
      </c>
      <c r="AK110">
        <v>15.3</v>
      </c>
      <c r="AL110" s="117">
        <v>1</v>
      </c>
      <c r="AM110" s="113">
        <v>0</v>
      </c>
      <c r="AN110" s="118">
        <v>1</v>
      </c>
      <c r="AO110">
        <v>1</v>
      </c>
      <c r="AP110">
        <v>0.78963514180835193</v>
      </c>
      <c r="AQ110" s="117">
        <v>0.78963514180835193</v>
      </c>
      <c r="AR110" s="118">
        <v>0.21036485819164807</v>
      </c>
      <c r="AS110" s="117">
        <v>-0.23618428601690861</v>
      </c>
      <c r="AT110" s="118">
        <v>100</v>
      </c>
      <c r="AU110">
        <v>0.26640766988901893</v>
      </c>
      <c r="BX110">
        <v>0.78470857771307934</v>
      </c>
      <c r="BY110">
        <v>0</v>
      </c>
      <c r="BZ110">
        <v>1</v>
      </c>
      <c r="CA110">
        <v>48</v>
      </c>
      <c r="CB110">
        <v>58</v>
      </c>
      <c r="CC110">
        <v>0.11111111111111116</v>
      </c>
      <c r="CD110">
        <v>0.39583333333333337</v>
      </c>
      <c r="CE110">
        <v>0</v>
      </c>
    </row>
    <row r="111" spans="1:83" x14ac:dyDescent="0.3">
      <c r="A111" s="129">
        <v>0</v>
      </c>
      <c r="B111" s="131">
        <v>0</v>
      </c>
      <c r="C111" s="171">
        <v>54</v>
      </c>
      <c r="D111" s="130">
        <v>2</v>
      </c>
      <c r="E111" s="203">
        <v>0.626</v>
      </c>
      <c r="F111" s="130">
        <v>51</v>
      </c>
      <c r="G111" s="130">
        <v>2</v>
      </c>
      <c r="H111" s="130">
        <v>38</v>
      </c>
      <c r="I111" s="130">
        <v>8</v>
      </c>
      <c r="J111" s="130">
        <v>3</v>
      </c>
      <c r="K111" s="171">
        <v>26</v>
      </c>
      <c r="L111" s="172">
        <v>193</v>
      </c>
      <c r="M111" s="170">
        <v>9.6999999999999993</v>
      </c>
      <c r="N111" s="130">
        <v>1</v>
      </c>
      <c r="O111" s="208"/>
      <c r="P111" s="208"/>
      <c r="Q111" s="208"/>
      <c r="R111" s="208"/>
      <c r="S111" s="208"/>
      <c r="T111" s="208"/>
      <c r="U111" s="208"/>
      <c r="V111" s="208"/>
      <c r="W111" s="208"/>
      <c r="X111" s="208"/>
      <c r="Y111">
        <v>1</v>
      </c>
      <c r="Z111">
        <v>1</v>
      </c>
      <c r="AA111">
        <v>39</v>
      </c>
      <c r="AB111">
        <v>7</v>
      </c>
      <c r="AC111">
        <v>7.1999999999999995E-2</v>
      </c>
      <c r="AD111">
        <v>116</v>
      </c>
      <c r="AE111">
        <v>7</v>
      </c>
      <c r="AF111">
        <v>44</v>
      </c>
      <c r="AG111">
        <v>16</v>
      </c>
      <c r="AH111">
        <v>2</v>
      </c>
      <c r="AI111">
        <v>8</v>
      </c>
      <c r="AJ111">
        <v>170</v>
      </c>
      <c r="AK111">
        <v>8.9</v>
      </c>
      <c r="AL111" s="117">
        <v>1</v>
      </c>
      <c r="AM111" s="113">
        <v>0</v>
      </c>
      <c r="AN111" s="118">
        <v>1</v>
      </c>
      <c r="AO111">
        <v>1</v>
      </c>
      <c r="AP111">
        <v>0.42250730084951843</v>
      </c>
      <c r="AQ111" s="117">
        <v>0.42250730084951843</v>
      </c>
      <c r="AR111" s="118">
        <v>0.57749269915048163</v>
      </c>
      <c r="AS111" s="117">
        <v>-0.86154855221700466</v>
      </c>
      <c r="AT111" s="118">
        <v>0</v>
      </c>
      <c r="AU111">
        <v>1.3668230063464946</v>
      </c>
      <c r="BX111">
        <v>0.78643713784775704</v>
      </c>
      <c r="BY111">
        <v>0</v>
      </c>
      <c r="BZ111">
        <v>1</v>
      </c>
      <c r="CA111">
        <v>48</v>
      </c>
      <c r="CB111">
        <v>59</v>
      </c>
      <c r="CC111">
        <v>0.11111111111111116</v>
      </c>
      <c r="CD111">
        <v>0.38541666666666663</v>
      </c>
      <c r="CE111">
        <v>7.1373456790123765E-3</v>
      </c>
    </row>
    <row r="112" spans="1:83" x14ac:dyDescent="0.3">
      <c r="A112" s="129">
        <v>0</v>
      </c>
      <c r="B112" s="131">
        <v>1</v>
      </c>
      <c r="C112" s="171">
        <v>55</v>
      </c>
      <c r="D112" s="130">
        <v>4</v>
      </c>
      <c r="E112" s="203">
        <v>1.3839999999999999</v>
      </c>
      <c r="F112" s="130">
        <v>33</v>
      </c>
      <c r="G112" s="130">
        <v>2</v>
      </c>
      <c r="H112" s="130">
        <v>27</v>
      </c>
      <c r="I112" s="130">
        <v>10</v>
      </c>
      <c r="J112" s="130">
        <v>1</v>
      </c>
      <c r="K112" s="171">
        <v>94</v>
      </c>
      <c r="L112" s="172">
        <v>192</v>
      </c>
      <c r="M112" s="170">
        <v>9.6999999999999993</v>
      </c>
      <c r="N112" s="130">
        <v>1</v>
      </c>
      <c r="O112" s="208"/>
      <c r="P112" s="208"/>
      <c r="Q112" s="208"/>
      <c r="R112" s="208"/>
      <c r="S112" s="208"/>
      <c r="T112" s="208"/>
      <c r="U112" s="208"/>
      <c r="V112" s="208"/>
      <c r="W112" s="208"/>
      <c r="X112" s="208"/>
      <c r="Y112">
        <v>1</v>
      </c>
      <c r="Z112">
        <v>1</v>
      </c>
      <c r="AA112">
        <v>47</v>
      </c>
      <c r="AB112">
        <v>10</v>
      </c>
      <c r="AC112">
        <v>1.512</v>
      </c>
      <c r="AD112">
        <v>73</v>
      </c>
      <c r="AE112">
        <v>0</v>
      </c>
      <c r="AF112">
        <v>31</v>
      </c>
      <c r="AG112">
        <v>7</v>
      </c>
      <c r="AH112">
        <v>2</v>
      </c>
      <c r="AI112">
        <v>22</v>
      </c>
      <c r="AJ112">
        <v>180</v>
      </c>
      <c r="AK112">
        <v>8.4</v>
      </c>
      <c r="AL112" s="117">
        <v>0</v>
      </c>
      <c r="AM112" s="113">
        <v>1</v>
      </c>
      <c r="AN112" s="118">
        <v>1</v>
      </c>
      <c r="AO112">
        <v>0</v>
      </c>
      <c r="AP112">
        <v>0.23893042913364632</v>
      </c>
      <c r="AQ112" s="117">
        <v>0.23893042913364632</v>
      </c>
      <c r="AR112" s="118">
        <v>0.76106957086635374</v>
      </c>
      <c r="AS112" s="117">
        <v>-0.27303050497531062</v>
      </c>
      <c r="AT112" s="118">
        <v>100</v>
      </c>
      <c r="AU112">
        <v>0.31394032593060173</v>
      </c>
      <c r="BX112">
        <v>0.78756788281422385</v>
      </c>
      <c r="BY112">
        <v>1</v>
      </c>
      <c r="BZ112">
        <v>0</v>
      </c>
      <c r="CA112">
        <v>49</v>
      </c>
      <c r="CB112">
        <v>59</v>
      </c>
      <c r="CC112">
        <v>9.259259259259256E-2</v>
      </c>
      <c r="CD112">
        <v>0.38541666666666663</v>
      </c>
      <c r="CE112">
        <v>0</v>
      </c>
    </row>
    <row r="113" spans="1:83" x14ac:dyDescent="0.3">
      <c r="A113" s="129">
        <v>1</v>
      </c>
      <c r="B113" s="131">
        <v>0</v>
      </c>
      <c r="C113" s="171">
        <v>65</v>
      </c>
      <c r="D113" s="130">
        <v>3</v>
      </c>
      <c r="E113" s="203">
        <v>0.59</v>
      </c>
      <c r="F113" s="130">
        <v>121</v>
      </c>
      <c r="G113" s="130">
        <v>3</v>
      </c>
      <c r="H113" s="130">
        <v>32</v>
      </c>
      <c r="I113" s="130">
        <v>10</v>
      </c>
      <c r="J113" s="130">
        <v>2</v>
      </c>
      <c r="K113" s="171">
        <v>54</v>
      </c>
      <c r="L113" s="172">
        <v>181</v>
      </c>
      <c r="M113" s="170">
        <v>10.5</v>
      </c>
      <c r="N113" s="130">
        <v>1</v>
      </c>
      <c r="O113" s="208"/>
      <c r="P113" s="208"/>
      <c r="Q113" s="208"/>
      <c r="R113" s="208"/>
      <c r="S113" s="208"/>
      <c r="T113" s="208"/>
      <c r="U113" s="208"/>
      <c r="V113" s="208"/>
      <c r="W113" s="208"/>
      <c r="X113" s="208"/>
      <c r="Y113">
        <v>1</v>
      </c>
      <c r="Z113">
        <v>1</v>
      </c>
      <c r="AA113">
        <v>48</v>
      </c>
      <c r="AB113">
        <v>10</v>
      </c>
      <c r="AC113">
        <v>1.6439999999999999</v>
      </c>
      <c r="AD113">
        <v>60</v>
      </c>
      <c r="AE113">
        <v>3</v>
      </c>
      <c r="AF113">
        <v>34</v>
      </c>
      <c r="AG113">
        <v>19</v>
      </c>
      <c r="AH113">
        <v>1</v>
      </c>
      <c r="AI113">
        <v>22</v>
      </c>
      <c r="AJ113">
        <v>180</v>
      </c>
      <c r="AK113">
        <v>8.6</v>
      </c>
      <c r="AL113" s="117">
        <v>0</v>
      </c>
      <c r="AM113" s="113">
        <v>1</v>
      </c>
      <c r="AN113" s="118">
        <v>1</v>
      </c>
      <c r="AO113">
        <v>0</v>
      </c>
      <c r="AP113">
        <v>0.78369048435832445</v>
      </c>
      <c r="AQ113" s="117">
        <v>0.78369048435832445</v>
      </c>
      <c r="AR113" s="118">
        <v>0.21630951564167555</v>
      </c>
      <c r="AS113" s="117">
        <v>-1.5310449541952376</v>
      </c>
      <c r="AT113" s="118">
        <v>0</v>
      </c>
      <c r="AU113">
        <v>3.6230051277842801</v>
      </c>
      <c r="BX113">
        <v>0.78771371381171129</v>
      </c>
      <c r="BY113">
        <v>0</v>
      </c>
      <c r="BZ113">
        <v>1</v>
      </c>
      <c r="CA113">
        <v>49</v>
      </c>
      <c r="CB113">
        <v>60</v>
      </c>
      <c r="CC113">
        <v>9.259259259259256E-2</v>
      </c>
      <c r="CD113">
        <v>0.375</v>
      </c>
      <c r="CE113">
        <v>6.9444444444444337E-3</v>
      </c>
    </row>
    <row r="114" spans="1:83" x14ac:dyDescent="0.3">
      <c r="A114" s="129">
        <v>1</v>
      </c>
      <c r="B114" s="131">
        <v>1</v>
      </c>
      <c r="C114" s="171">
        <v>39</v>
      </c>
      <c r="D114" s="130">
        <v>7</v>
      </c>
      <c r="E114" s="203">
        <v>7.1999999999999995E-2</v>
      </c>
      <c r="F114" s="130">
        <v>116</v>
      </c>
      <c r="G114" s="130">
        <v>7</v>
      </c>
      <c r="H114" s="130">
        <v>44</v>
      </c>
      <c r="I114" s="130">
        <v>16</v>
      </c>
      <c r="J114" s="130">
        <v>2</v>
      </c>
      <c r="K114" s="171">
        <v>8</v>
      </c>
      <c r="L114" s="172">
        <v>170</v>
      </c>
      <c r="M114" s="170">
        <v>8.9</v>
      </c>
      <c r="N114" s="130">
        <v>1</v>
      </c>
      <c r="O114" s="208"/>
      <c r="P114" s="208"/>
      <c r="Q114" s="208"/>
      <c r="R114" s="208"/>
      <c r="S114" s="208"/>
      <c r="T114" s="208"/>
      <c r="U114" s="208"/>
      <c r="V114" s="208"/>
      <c r="W114" s="208"/>
      <c r="X114" s="208"/>
      <c r="Y114">
        <v>1</v>
      </c>
      <c r="Z114">
        <v>1</v>
      </c>
      <c r="AA114">
        <v>51</v>
      </c>
      <c r="AB114">
        <v>15</v>
      </c>
      <c r="AC114">
        <v>0.18</v>
      </c>
      <c r="AD114">
        <v>84</v>
      </c>
      <c r="AE114">
        <v>4</v>
      </c>
      <c r="AF114">
        <v>40</v>
      </c>
      <c r="AG114">
        <v>8</v>
      </c>
      <c r="AH114">
        <v>3</v>
      </c>
      <c r="AI114">
        <v>26</v>
      </c>
      <c r="AJ114">
        <v>180</v>
      </c>
      <c r="AK114">
        <v>8.6999999999999993</v>
      </c>
      <c r="AL114" s="117">
        <v>1</v>
      </c>
      <c r="AM114" s="113">
        <v>0</v>
      </c>
      <c r="AN114" s="118">
        <v>1</v>
      </c>
      <c r="AO114">
        <v>1</v>
      </c>
      <c r="AP114">
        <v>0.26182234864948195</v>
      </c>
      <c r="AQ114" s="117">
        <v>0.26182234864948195</v>
      </c>
      <c r="AR114" s="118">
        <v>0.73817765135051805</v>
      </c>
      <c r="AS114" s="117">
        <v>-1.3400890637964977</v>
      </c>
      <c r="AT114" s="118">
        <v>0</v>
      </c>
      <c r="AU114">
        <v>2.8193836590273773</v>
      </c>
      <c r="BX114">
        <v>0.78868132457344564</v>
      </c>
      <c r="BY114">
        <v>1</v>
      </c>
      <c r="BZ114">
        <v>0</v>
      </c>
      <c r="CA114">
        <v>50</v>
      </c>
      <c r="CB114">
        <v>60</v>
      </c>
      <c r="CC114">
        <v>7.407407407407407E-2</v>
      </c>
      <c r="CD114">
        <v>0.375</v>
      </c>
      <c r="CE114">
        <v>0</v>
      </c>
    </row>
    <row r="115" spans="1:83" x14ac:dyDescent="0.3">
      <c r="A115" s="129">
        <v>0</v>
      </c>
      <c r="B115" s="131">
        <v>0</v>
      </c>
      <c r="C115" s="171">
        <v>42</v>
      </c>
      <c r="D115" s="130">
        <v>4</v>
      </c>
      <c r="E115" s="203">
        <v>1.2829999999999999</v>
      </c>
      <c r="F115" s="130">
        <v>68</v>
      </c>
      <c r="G115" s="130">
        <v>4</v>
      </c>
      <c r="H115" s="130">
        <v>37</v>
      </c>
      <c r="I115" s="130">
        <v>6</v>
      </c>
      <c r="J115" s="130">
        <v>3</v>
      </c>
      <c r="K115" s="171">
        <v>17</v>
      </c>
      <c r="L115" s="172">
        <v>175</v>
      </c>
      <c r="M115" s="170">
        <v>7.9</v>
      </c>
      <c r="N115" s="130">
        <v>1</v>
      </c>
      <c r="O115" s="208"/>
      <c r="P115" s="208"/>
      <c r="Q115" s="208"/>
      <c r="R115" s="208"/>
      <c r="S115" s="208"/>
      <c r="T115" s="208"/>
      <c r="U115" s="208"/>
      <c r="V115" s="208"/>
      <c r="W115" s="208"/>
      <c r="X115" s="208"/>
      <c r="Y115">
        <v>1</v>
      </c>
      <c r="Z115">
        <v>1</v>
      </c>
      <c r="AA115">
        <v>53</v>
      </c>
      <c r="AB115">
        <v>10</v>
      </c>
      <c r="AC115">
        <v>1.2</v>
      </c>
      <c r="AD115">
        <v>83</v>
      </c>
      <c r="AE115">
        <v>2</v>
      </c>
      <c r="AF115">
        <v>33</v>
      </c>
      <c r="AG115">
        <v>8</v>
      </c>
      <c r="AH115">
        <v>2</v>
      </c>
      <c r="AI115">
        <v>109</v>
      </c>
      <c r="AJ115">
        <v>179</v>
      </c>
      <c r="AK115">
        <v>8.6999999999999993</v>
      </c>
      <c r="AL115" s="117">
        <v>1</v>
      </c>
      <c r="AM115" s="113">
        <v>0</v>
      </c>
      <c r="AN115" s="118">
        <v>1</v>
      </c>
      <c r="AO115">
        <v>1</v>
      </c>
      <c r="AP115">
        <v>0.54420595457336096</v>
      </c>
      <c r="AQ115" s="117">
        <v>0.54420595457336096</v>
      </c>
      <c r="AR115" s="118">
        <v>0.45579404542663904</v>
      </c>
      <c r="AS115" s="117">
        <v>-0.60842751080869106</v>
      </c>
      <c r="AT115" s="118">
        <v>100</v>
      </c>
      <c r="AU115">
        <v>0.837539614545317</v>
      </c>
      <c r="BX115">
        <v>0.78963514180835193</v>
      </c>
      <c r="BY115">
        <v>0</v>
      </c>
      <c r="BZ115">
        <v>1</v>
      </c>
      <c r="CA115">
        <v>50</v>
      </c>
      <c r="CB115">
        <v>61</v>
      </c>
      <c r="CC115">
        <v>7.407407407407407E-2</v>
      </c>
      <c r="CD115">
        <v>0.36458333333333337</v>
      </c>
      <c r="CE115">
        <v>0</v>
      </c>
    </row>
    <row r="116" spans="1:83" x14ac:dyDescent="0.3">
      <c r="A116" s="129">
        <v>1</v>
      </c>
      <c r="B116" s="131">
        <v>1</v>
      </c>
      <c r="C116" s="171">
        <v>89</v>
      </c>
      <c r="D116" s="130">
        <v>6</v>
      </c>
      <c r="E116" s="203">
        <v>7.4999999999999997E-2</v>
      </c>
      <c r="F116" s="130">
        <v>296</v>
      </c>
      <c r="G116" s="130">
        <v>0</v>
      </c>
      <c r="H116" s="130">
        <v>37</v>
      </c>
      <c r="I116" s="130">
        <v>13</v>
      </c>
      <c r="J116" s="130">
        <v>1</v>
      </c>
      <c r="K116" s="171">
        <v>27</v>
      </c>
      <c r="L116" s="172">
        <v>196</v>
      </c>
      <c r="M116" s="170">
        <v>21</v>
      </c>
      <c r="N116" s="130">
        <v>1</v>
      </c>
      <c r="O116" s="208"/>
      <c r="P116" s="208"/>
      <c r="Q116" s="208"/>
      <c r="R116" s="208"/>
      <c r="S116" s="208"/>
      <c r="T116" s="208"/>
      <c r="U116" s="208"/>
      <c r="V116" s="208"/>
      <c r="W116" s="208"/>
      <c r="X116" s="208"/>
      <c r="Y116">
        <v>1</v>
      </c>
      <c r="Z116">
        <v>1</v>
      </c>
      <c r="AA116">
        <v>58</v>
      </c>
      <c r="AB116">
        <v>2</v>
      </c>
      <c r="AC116">
        <v>1.3360000000000001</v>
      </c>
      <c r="AD116">
        <v>150</v>
      </c>
      <c r="AE116">
        <v>2</v>
      </c>
      <c r="AF116">
        <v>38</v>
      </c>
      <c r="AG116">
        <v>9</v>
      </c>
      <c r="AH116">
        <v>2</v>
      </c>
      <c r="AI116">
        <v>41</v>
      </c>
      <c r="AJ116">
        <v>183</v>
      </c>
      <c r="AK116">
        <v>11.4</v>
      </c>
      <c r="AL116" s="117">
        <v>0</v>
      </c>
      <c r="AM116" s="113">
        <v>1</v>
      </c>
      <c r="AN116" s="118">
        <v>1</v>
      </c>
      <c r="AO116">
        <v>0</v>
      </c>
      <c r="AP116">
        <v>0.44147444420291693</v>
      </c>
      <c r="AQ116" s="117">
        <v>0.44147444420291693</v>
      </c>
      <c r="AR116" s="118">
        <v>0.55852555579708307</v>
      </c>
      <c r="AS116" s="117">
        <v>-0.58245490360195795</v>
      </c>
      <c r="AT116" s="118">
        <v>100</v>
      </c>
      <c r="AU116">
        <v>0.7904283691600823</v>
      </c>
      <c r="BX116">
        <v>0.79175739415957269</v>
      </c>
      <c r="BY116">
        <v>0</v>
      </c>
      <c r="BZ116">
        <v>1</v>
      </c>
      <c r="CA116">
        <v>50</v>
      </c>
      <c r="CB116">
        <v>62</v>
      </c>
      <c r="CC116">
        <v>7.407407407407407E-2</v>
      </c>
      <c r="CD116">
        <v>0.35416666666666663</v>
      </c>
      <c r="CE116">
        <v>0</v>
      </c>
    </row>
    <row r="117" spans="1:83" x14ac:dyDescent="0.3">
      <c r="A117" s="129">
        <v>1</v>
      </c>
      <c r="B117" s="131">
        <v>0</v>
      </c>
      <c r="C117" s="171">
        <v>65</v>
      </c>
      <c r="D117" s="130">
        <v>6</v>
      </c>
      <c r="E117" s="203">
        <v>0.89900000000000002</v>
      </c>
      <c r="F117" s="130">
        <v>165</v>
      </c>
      <c r="G117" s="130">
        <v>1</v>
      </c>
      <c r="H117" s="130">
        <v>60</v>
      </c>
      <c r="I117" s="130">
        <v>9</v>
      </c>
      <c r="J117" s="130">
        <v>5</v>
      </c>
      <c r="K117" s="171">
        <v>62</v>
      </c>
      <c r="L117" s="172">
        <v>174</v>
      </c>
      <c r="M117" s="170">
        <v>12.7</v>
      </c>
      <c r="N117" s="130">
        <v>0</v>
      </c>
      <c r="O117" s="208"/>
      <c r="P117" s="208"/>
      <c r="Q117" s="208"/>
      <c r="R117" s="208"/>
      <c r="S117" s="208"/>
      <c r="T117" s="208"/>
      <c r="U117" s="208"/>
      <c r="V117" s="208"/>
      <c r="W117" s="208"/>
      <c r="X117" s="208"/>
      <c r="Y117">
        <v>1</v>
      </c>
      <c r="Z117">
        <v>1</v>
      </c>
      <c r="AA117">
        <v>58</v>
      </c>
      <c r="AB117">
        <v>6</v>
      </c>
      <c r="AC117">
        <v>0.40300000000000002</v>
      </c>
      <c r="AD117">
        <v>157</v>
      </c>
      <c r="AE117">
        <v>2</v>
      </c>
      <c r="AF117">
        <v>35</v>
      </c>
      <c r="AG117">
        <v>16</v>
      </c>
      <c r="AH117">
        <v>1</v>
      </c>
      <c r="AI117">
        <v>45</v>
      </c>
      <c r="AJ117">
        <v>180</v>
      </c>
      <c r="AK117">
        <v>13.3</v>
      </c>
      <c r="AL117" s="117">
        <v>0</v>
      </c>
      <c r="AM117" s="113">
        <v>1</v>
      </c>
      <c r="AN117" s="118">
        <v>1</v>
      </c>
      <c r="AO117">
        <v>0</v>
      </c>
      <c r="AP117">
        <v>0.4612750770424982</v>
      </c>
      <c r="AQ117" s="117">
        <v>0.4612750770424982</v>
      </c>
      <c r="AR117" s="118">
        <v>0.53872492295750174</v>
      </c>
      <c r="AS117" s="117">
        <v>-0.61855018536212536</v>
      </c>
      <c r="AT117" s="118">
        <v>100</v>
      </c>
      <c r="AU117">
        <v>0.85623489351519511</v>
      </c>
      <c r="BX117">
        <v>0.79281294948422631</v>
      </c>
      <c r="BY117">
        <v>0</v>
      </c>
      <c r="BZ117">
        <v>1</v>
      </c>
      <c r="CA117">
        <v>50</v>
      </c>
      <c r="CB117">
        <v>63</v>
      </c>
      <c r="CC117">
        <v>7.407407407407407E-2</v>
      </c>
      <c r="CD117">
        <v>0.34375</v>
      </c>
      <c r="CE117">
        <v>0</v>
      </c>
    </row>
    <row r="118" spans="1:83" x14ac:dyDescent="0.3">
      <c r="A118" s="129">
        <v>0</v>
      </c>
      <c r="B118" s="131">
        <v>0</v>
      </c>
      <c r="C118" s="171">
        <v>49</v>
      </c>
      <c r="D118" s="130">
        <v>10</v>
      </c>
      <c r="E118" s="203">
        <v>1.248</v>
      </c>
      <c r="F118" s="130">
        <v>92</v>
      </c>
      <c r="G118" s="130">
        <v>2</v>
      </c>
      <c r="H118" s="130">
        <v>53</v>
      </c>
      <c r="I118" s="130">
        <v>12</v>
      </c>
      <c r="J118" s="130">
        <v>4</v>
      </c>
      <c r="K118" s="171">
        <v>25</v>
      </c>
      <c r="L118" s="172">
        <v>182</v>
      </c>
      <c r="M118" s="170">
        <v>9.4</v>
      </c>
      <c r="N118" s="130">
        <v>0</v>
      </c>
      <c r="O118" s="208"/>
      <c r="P118" s="208"/>
      <c r="Q118" s="208"/>
      <c r="R118" s="208"/>
      <c r="S118" s="208"/>
      <c r="T118" s="208"/>
      <c r="U118" s="208"/>
      <c r="V118" s="208"/>
      <c r="W118" s="208"/>
      <c r="X118" s="208"/>
      <c r="Y118">
        <v>1</v>
      </c>
      <c r="Z118">
        <v>1</v>
      </c>
      <c r="AA118">
        <v>58</v>
      </c>
      <c r="AB118">
        <v>6</v>
      </c>
      <c r="AC118">
        <v>1.623</v>
      </c>
      <c r="AD118">
        <v>209</v>
      </c>
      <c r="AE118">
        <v>1</v>
      </c>
      <c r="AF118">
        <v>45</v>
      </c>
      <c r="AG118">
        <v>10</v>
      </c>
      <c r="AH118">
        <v>3</v>
      </c>
      <c r="AI118">
        <v>45</v>
      </c>
      <c r="AJ118">
        <v>187</v>
      </c>
      <c r="AK118">
        <v>15.4</v>
      </c>
      <c r="AL118" s="117">
        <v>0</v>
      </c>
      <c r="AM118" s="113">
        <v>1</v>
      </c>
      <c r="AN118" s="118">
        <v>1</v>
      </c>
      <c r="AO118">
        <v>0</v>
      </c>
      <c r="AP118">
        <v>0.23846521361115952</v>
      </c>
      <c r="AQ118" s="117">
        <v>0.23846521361115952</v>
      </c>
      <c r="AR118" s="118">
        <v>0.76153478638884042</v>
      </c>
      <c r="AS118" s="117">
        <v>-0.27241942628668536</v>
      </c>
      <c r="AT118" s="118">
        <v>100</v>
      </c>
      <c r="AU118">
        <v>0.31313765027327189</v>
      </c>
      <c r="BX118">
        <v>0.79395255252018948</v>
      </c>
      <c r="BY118">
        <v>0</v>
      </c>
      <c r="BZ118">
        <v>1</v>
      </c>
      <c r="CA118">
        <v>50</v>
      </c>
      <c r="CB118">
        <v>64</v>
      </c>
      <c r="CC118">
        <v>7.407407407407407E-2</v>
      </c>
      <c r="CD118">
        <v>0.33333333333333337</v>
      </c>
      <c r="CE118">
        <v>0</v>
      </c>
    </row>
    <row r="119" spans="1:83" x14ac:dyDescent="0.3">
      <c r="A119" s="129">
        <v>0</v>
      </c>
      <c r="B119" s="131">
        <v>1</v>
      </c>
      <c r="C119" s="171">
        <v>51</v>
      </c>
      <c r="D119" s="130">
        <v>18</v>
      </c>
      <c r="E119" s="203">
        <v>0.23100000000000001</v>
      </c>
      <c r="F119" s="130">
        <v>109</v>
      </c>
      <c r="G119" s="130">
        <v>5</v>
      </c>
      <c r="H119" s="130">
        <v>41</v>
      </c>
      <c r="I119" s="130">
        <v>7</v>
      </c>
      <c r="J119" s="130">
        <v>3</v>
      </c>
      <c r="K119" s="171">
        <v>29</v>
      </c>
      <c r="L119" s="172">
        <v>165</v>
      </c>
      <c r="M119" s="170">
        <v>7.5</v>
      </c>
      <c r="N119" s="130">
        <v>1</v>
      </c>
      <c r="O119" s="208"/>
      <c r="P119" s="208"/>
      <c r="Q119" s="208"/>
      <c r="R119" s="208"/>
      <c r="S119" s="208"/>
      <c r="T119" s="208"/>
      <c r="U119" s="208"/>
      <c r="V119" s="208"/>
      <c r="W119" s="208"/>
      <c r="X119" s="208"/>
      <c r="Y119">
        <v>1</v>
      </c>
      <c r="Z119">
        <v>1</v>
      </c>
      <c r="AA119">
        <v>60</v>
      </c>
      <c r="AB119">
        <v>5</v>
      </c>
      <c r="AC119">
        <v>1.0720000000000001</v>
      </c>
      <c r="AD119">
        <v>178</v>
      </c>
      <c r="AE119">
        <v>2</v>
      </c>
      <c r="AF119">
        <v>38</v>
      </c>
      <c r="AG119">
        <v>13</v>
      </c>
      <c r="AH119">
        <v>2</v>
      </c>
      <c r="AI119">
        <v>49</v>
      </c>
      <c r="AJ119">
        <v>183</v>
      </c>
      <c r="AK119">
        <v>12.9</v>
      </c>
      <c r="AL119" s="117">
        <v>1</v>
      </c>
      <c r="AM119" s="113">
        <v>0</v>
      </c>
      <c r="AN119" s="118">
        <v>1</v>
      </c>
      <c r="AO119">
        <v>1</v>
      </c>
      <c r="AP119">
        <v>0.55414438833699209</v>
      </c>
      <c r="AQ119" s="117">
        <v>0.55414438833699209</v>
      </c>
      <c r="AR119" s="118">
        <v>0.44585561166300791</v>
      </c>
      <c r="AS119" s="117">
        <v>-0.59032999742549652</v>
      </c>
      <c r="AT119" s="118">
        <v>100</v>
      </c>
      <c r="AU119">
        <v>0.80458382516700588</v>
      </c>
      <c r="BX119">
        <v>0.80762233498168134</v>
      </c>
      <c r="BY119">
        <v>0</v>
      </c>
      <c r="BZ119">
        <v>1</v>
      </c>
      <c r="CA119">
        <v>50</v>
      </c>
      <c r="CB119">
        <v>65</v>
      </c>
      <c r="CC119">
        <v>7.407407407407407E-2</v>
      </c>
      <c r="CD119">
        <v>0.32291666666666663</v>
      </c>
      <c r="CE119">
        <v>5.9799382716049284E-3</v>
      </c>
    </row>
    <row r="120" spans="1:83" x14ac:dyDescent="0.3">
      <c r="A120" s="129">
        <v>0</v>
      </c>
      <c r="B120" s="131">
        <v>0</v>
      </c>
      <c r="C120" s="171">
        <v>53</v>
      </c>
      <c r="D120" s="130">
        <v>7</v>
      </c>
      <c r="E120" s="203">
        <v>1.512</v>
      </c>
      <c r="F120" s="130">
        <v>125</v>
      </c>
      <c r="G120" s="130">
        <v>2</v>
      </c>
      <c r="H120" s="130">
        <v>39</v>
      </c>
      <c r="I120" s="130">
        <v>13</v>
      </c>
      <c r="J120" s="130">
        <v>2</v>
      </c>
      <c r="K120" s="171">
        <v>32</v>
      </c>
      <c r="L120" s="172">
        <v>179</v>
      </c>
      <c r="M120" s="170">
        <v>11.8</v>
      </c>
      <c r="N120" s="130">
        <v>1</v>
      </c>
      <c r="O120" s="208"/>
      <c r="P120" s="208"/>
      <c r="Q120" s="208"/>
      <c r="R120" s="208"/>
      <c r="S120" s="208"/>
      <c r="T120" s="208"/>
      <c r="U120" s="208"/>
      <c r="V120" s="208"/>
      <c r="W120" s="208"/>
      <c r="X120" s="208"/>
      <c r="Y120">
        <v>1</v>
      </c>
      <c r="Z120">
        <v>1</v>
      </c>
      <c r="AA120">
        <v>61</v>
      </c>
      <c r="AB120">
        <v>7</v>
      </c>
      <c r="AC120">
        <v>0.96</v>
      </c>
      <c r="AD120">
        <v>213</v>
      </c>
      <c r="AE120">
        <v>2</v>
      </c>
      <c r="AF120">
        <v>30</v>
      </c>
      <c r="AG120">
        <v>10</v>
      </c>
      <c r="AH120">
        <v>5</v>
      </c>
      <c r="AI120">
        <v>43</v>
      </c>
      <c r="AJ120">
        <v>173</v>
      </c>
      <c r="AK120">
        <v>13.1</v>
      </c>
      <c r="AL120" s="117">
        <v>1</v>
      </c>
      <c r="AM120" s="113">
        <v>0</v>
      </c>
      <c r="AN120" s="118">
        <v>1</v>
      </c>
      <c r="AO120">
        <v>1</v>
      </c>
      <c r="AP120">
        <v>0.45491893808641531</v>
      </c>
      <c r="AQ120" s="117">
        <v>0.45491893808641531</v>
      </c>
      <c r="AR120" s="118">
        <v>0.54508106191358463</v>
      </c>
      <c r="AS120" s="117">
        <v>-0.787636033955052</v>
      </c>
      <c r="AT120" s="118">
        <v>0</v>
      </c>
      <c r="AU120">
        <v>1.1981938237313883</v>
      </c>
      <c r="BX120">
        <v>0.81279656412489176</v>
      </c>
      <c r="BY120">
        <v>1</v>
      </c>
      <c r="BZ120">
        <v>0</v>
      </c>
      <c r="CA120">
        <v>51</v>
      </c>
      <c r="CB120">
        <v>65</v>
      </c>
      <c r="CC120">
        <v>5.555555555555558E-2</v>
      </c>
      <c r="CD120">
        <v>0.32291666666666663</v>
      </c>
      <c r="CE120">
        <v>0</v>
      </c>
    </row>
    <row r="121" spans="1:83" x14ac:dyDescent="0.3">
      <c r="A121" s="129">
        <v>0</v>
      </c>
      <c r="B121" s="131">
        <v>0</v>
      </c>
      <c r="C121" s="171">
        <v>96</v>
      </c>
      <c r="D121" s="130">
        <v>1</v>
      </c>
      <c r="E121" s="203">
        <v>0.83099999999999996</v>
      </c>
      <c r="F121" s="130">
        <v>199</v>
      </c>
      <c r="G121" s="130">
        <v>3</v>
      </c>
      <c r="H121" s="130">
        <v>44</v>
      </c>
      <c r="I121" s="130">
        <v>10</v>
      </c>
      <c r="J121" s="130">
        <v>4</v>
      </c>
      <c r="K121" s="171">
        <v>65</v>
      </c>
      <c r="L121" s="172">
        <v>168</v>
      </c>
      <c r="M121" s="170">
        <v>11.4</v>
      </c>
      <c r="N121" s="130">
        <v>1</v>
      </c>
      <c r="O121" s="208"/>
      <c r="P121" s="208"/>
      <c r="Q121" s="208"/>
      <c r="R121" s="208"/>
      <c r="S121" s="208"/>
      <c r="T121" s="208"/>
      <c r="U121" s="208"/>
      <c r="V121" s="208"/>
      <c r="W121" s="208"/>
      <c r="X121" s="208"/>
      <c r="Y121">
        <v>1</v>
      </c>
      <c r="Z121">
        <v>1</v>
      </c>
      <c r="AA121">
        <v>62</v>
      </c>
      <c r="AB121">
        <v>6</v>
      </c>
      <c r="AC121">
        <v>2.0190000000000001</v>
      </c>
      <c r="AD121">
        <v>238</v>
      </c>
      <c r="AE121">
        <v>0</v>
      </c>
      <c r="AF121">
        <v>32</v>
      </c>
      <c r="AG121">
        <v>15</v>
      </c>
      <c r="AH121">
        <v>4</v>
      </c>
      <c r="AI121">
        <v>40</v>
      </c>
      <c r="AJ121">
        <v>192</v>
      </c>
      <c r="AK121">
        <v>18.5</v>
      </c>
      <c r="AL121" s="117">
        <v>1</v>
      </c>
      <c r="AM121" s="113">
        <v>0</v>
      </c>
      <c r="AN121" s="118">
        <v>1</v>
      </c>
      <c r="AO121">
        <v>1</v>
      </c>
      <c r="AP121">
        <v>0.58830263148253437</v>
      </c>
      <c r="AQ121" s="117">
        <v>0.58830263148253437</v>
      </c>
      <c r="AR121" s="118">
        <v>0.41169736851746563</v>
      </c>
      <c r="AS121" s="117">
        <v>-0.5305137840934554</v>
      </c>
      <c r="AT121" s="118">
        <v>100</v>
      </c>
      <c r="AU121">
        <v>0.69980541729004342</v>
      </c>
      <c r="BX121">
        <v>0.82135014087655533</v>
      </c>
      <c r="BY121">
        <v>0</v>
      </c>
      <c r="BZ121">
        <v>1</v>
      </c>
      <c r="CA121">
        <v>51</v>
      </c>
      <c r="CB121">
        <v>66</v>
      </c>
      <c r="CC121">
        <v>5.555555555555558E-2</v>
      </c>
      <c r="CD121">
        <v>0.3125</v>
      </c>
      <c r="CE121">
        <v>0</v>
      </c>
    </row>
    <row r="122" spans="1:83" x14ac:dyDescent="0.3">
      <c r="A122" s="129">
        <v>0</v>
      </c>
      <c r="B122" s="131">
        <v>0</v>
      </c>
      <c r="C122" s="171">
        <v>56</v>
      </c>
      <c r="D122" s="130">
        <v>4</v>
      </c>
      <c r="E122" s="203">
        <v>0.123</v>
      </c>
      <c r="F122" s="130">
        <v>113</v>
      </c>
      <c r="G122" s="130">
        <v>3</v>
      </c>
      <c r="H122" s="130">
        <v>45</v>
      </c>
      <c r="I122" s="130">
        <v>6</v>
      </c>
      <c r="J122" s="130">
        <v>3</v>
      </c>
      <c r="K122" s="171">
        <v>36</v>
      </c>
      <c r="L122" s="172">
        <v>167</v>
      </c>
      <c r="M122" s="170">
        <v>7.2</v>
      </c>
      <c r="N122" s="130">
        <v>0</v>
      </c>
      <c r="O122" s="208"/>
      <c r="P122" s="208"/>
      <c r="Q122" s="208"/>
      <c r="R122" s="208"/>
      <c r="S122" s="208"/>
      <c r="T122" s="208"/>
      <c r="U122" s="208"/>
      <c r="V122" s="208"/>
      <c r="W122" s="208"/>
      <c r="X122" s="208"/>
      <c r="Y122">
        <v>1</v>
      </c>
      <c r="Z122">
        <v>1</v>
      </c>
      <c r="AA122">
        <v>62</v>
      </c>
      <c r="AB122">
        <v>8</v>
      </c>
      <c r="AC122">
        <v>0.879</v>
      </c>
      <c r="AD122">
        <v>118</v>
      </c>
      <c r="AE122">
        <v>3</v>
      </c>
      <c r="AF122">
        <v>31</v>
      </c>
      <c r="AG122">
        <v>10</v>
      </c>
      <c r="AH122">
        <v>2</v>
      </c>
      <c r="AI122">
        <v>50</v>
      </c>
      <c r="AJ122">
        <v>180</v>
      </c>
      <c r="AK122">
        <v>10.7</v>
      </c>
      <c r="AL122" s="117">
        <v>0</v>
      </c>
      <c r="AM122" s="113">
        <v>1</v>
      </c>
      <c r="AN122" s="118">
        <v>1</v>
      </c>
      <c r="AO122">
        <v>0</v>
      </c>
      <c r="AP122">
        <v>0.6410170075098145</v>
      </c>
      <c r="AQ122" s="117">
        <v>0.6410170075098145</v>
      </c>
      <c r="AR122" s="118">
        <v>0.3589829924901855</v>
      </c>
      <c r="AS122" s="117">
        <v>-1.0244802662952228</v>
      </c>
      <c r="AT122" s="118">
        <v>0</v>
      </c>
      <c r="AU122">
        <v>1.7856472894808233</v>
      </c>
      <c r="BX122">
        <v>0.82140407017500805</v>
      </c>
      <c r="BY122">
        <v>0</v>
      </c>
      <c r="BZ122">
        <v>1</v>
      </c>
      <c r="CA122">
        <v>51</v>
      </c>
      <c r="CB122">
        <v>67</v>
      </c>
      <c r="CC122">
        <v>5.555555555555558E-2</v>
      </c>
      <c r="CD122">
        <v>0.30208333333333337</v>
      </c>
      <c r="CE122">
        <v>0</v>
      </c>
    </row>
    <row r="123" spans="1:83" x14ac:dyDescent="0.3">
      <c r="A123" s="129">
        <v>1</v>
      </c>
      <c r="B123" s="131">
        <v>1</v>
      </c>
      <c r="C123" s="171">
        <v>79</v>
      </c>
      <c r="D123" s="130">
        <v>7</v>
      </c>
      <c r="E123" s="203">
        <v>0.13100000000000001</v>
      </c>
      <c r="F123" s="130">
        <v>284</v>
      </c>
      <c r="G123" s="130">
        <v>4</v>
      </c>
      <c r="H123" s="130">
        <v>38</v>
      </c>
      <c r="I123" s="130">
        <v>15</v>
      </c>
      <c r="J123" s="130">
        <v>5</v>
      </c>
      <c r="K123" s="171">
        <v>39</v>
      </c>
      <c r="L123" s="172">
        <v>185</v>
      </c>
      <c r="M123" s="170">
        <v>20.399999999999999</v>
      </c>
      <c r="N123" s="130">
        <v>0</v>
      </c>
      <c r="O123" s="208"/>
      <c r="P123" s="208"/>
      <c r="Q123" s="208"/>
      <c r="R123" s="208"/>
      <c r="S123" s="208"/>
      <c r="T123" s="208"/>
      <c r="U123" s="208"/>
      <c r="V123" s="208"/>
      <c r="W123" s="208"/>
      <c r="X123" s="208"/>
      <c r="Y123">
        <v>1</v>
      </c>
      <c r="Z123">
        <v>1</v>
      </c>
      <c r="AA123">
        <v>62</v>
      </c>
      <c r="AB123">
        <v>16</v>
      </c>
      <c r="AC123">
        <v>0.58799999999999997</v>
      </c>
      <c r="AD123">
        <v>136</v>
      </c>
      <c r="AE123">
        <v>4</v>
      </c>
      <c r="AF123">
        <v>41</v>
      </c>
      <c r="AG123">
        <v>10</v>
      </c>
      <c r="AH123">
        <v>3</v>
      </c>
      <c r="AI123">
        <v>44</v>
      </c>
      <c r="AJ123">
        <v>167</v>
      </c>
      <c r="AK123">
        <v>9.8000000000000007</v>
      </c>
      <c r="AL123" s="117">
        <v>1</v>
      </c>
      <c r="AM123" s="113">
        <v>0</v>
      </c>
      <c r="AN123" s="118">
        <v>1</v>
      </c>
      <c r="AO123">
        <v>1</v>
      </c>
      <c r="AP123">
        <v>0.35690435579374769</v>
      </c>
      <c r="AQ123" s="117">
        <v>0.35690435579374769</v>
      </c>
      <c r="AR123" s="118">
        <v>0.64309564420625231</v>
      </c>
      <c r="AS123" s="117">
        <v>-1.0302874440389287</v>
      </c>
      <c r="AT123" s="118">
        <v>0</v>
      </c>
      <c r="AU123">
        <v>1.8018711001047361</v>
      </c>
      <c r="BX123">
        <v>0.82351838155022417</v>
      </c>
      <c r="BY123">
        <v>0</v>
      </c>
      <c r="BZ123">
        <v>1</v>
      </c>
      <c r="CA123">
        <v>51</v>
      </c>
      <c r="CB123">
        <v>68</v>
      </c>
      <c r="CC123">
        <v>5.555555555555558E-2</v>
      </c>
      <c r="CD123">
        <v>0.29166666666666663</v>
      </c>
      <c r="CE123">
        <v>0</v>
      </c>
    </row>
    <row r="124" spans="1:83" x14ac:dyDescent="0.3">
      <c r="A124" s="129">
        <v>1</v>
      </c>
      <c r="B124" s="131">
        <v>1</v>
      </c>
      <c r="C124" s="171">
        <v>64</v>
      </c>
      <c r="D124" s="130">
        <v>5</v>
      </c>
      <c r="E124" s="203">
        <v>1.5389999999999999</v>
      </c>
      <c r="F124" s="130">
        <v>115</v>
      </c>
      <c r="G124" s="130">
        <v>4</v>
      </c>
      <c r="H124" s="130">
        <v>36</v>
      </c>
      <c r="I124" s="130">
        <v>8</v>
      </c>
      <c r="J124" s="130">
        <v>2</v>
      </c>
      <c r="K124" s="171">
        <v>50</v>
      </c>
      <c r="L124" s="172">
        <v>183</v>
      </c>
      <c r="M124" s="170">
        <v>9.8000000000000007</v>
      </c>
      <c r="N124" s="130">
        <v>1</v>
      </c>
      <c r="O124" s="208"/>
      <c r="P124" s="208"/>
      <c r="Q124" s="208"/>
      <c r="R124" s="208"/>
      <c r="S124" s="208"/>
      <c r="T124" s="208"/>
      <c r="U124" s="208"/>
      <c r="V124" s="208"/>
      <c r="W124" s="208"/>
      <c r="X124" s="208"/>
      <c r="Y124">
        <v>1</v>
      </c>
      <c r="Z124">
        <v>1</v>
      </c>
      <c r="AA124">
        <v>64</v>
      </c>
      <c r="AB124">
        <v>5</v>
      </c>
      <c r="AC124">
        <v>1.5389999999999999</v>
      </c>
      <c r="AD124">
        <v>115</v>
      </c>
      <c r="AE124">
        <v>4</v>
      </c>
      <c r="AF124">
        <v>36</v>
      </c>
      <c r="AG124">
        <v>8</v>
      </c>
      <c r="AH124">
        <v>2</v>
      </c>
      <c r="AI124">
        <v>50</v>
      </c>
      <c r="AJ124">
        <v>183</v>
      </c>
      <c r="AK124">
        <v>9.8000000000000007</v>
      </c>
      <c r="AL124" s="117">
        <v>1</v>
      </c>
      <c r="AM124" s="113">
        <v>0</v>
      </c>
      <c r="AN124" s="118">
        <v>1</v>
      </c>
      <c r="AO124">
        <v>1</v>
      </c>
      <c r="AP124">
        <v>0.76162939897960247</v>
      </c>
      <c r="AQ124" s="117">
        <v>0.76162939897960247</v>
      </c>
      <c r="AR124" s="118">
        <v>0.23837060102039753</v>
      </c>
      <c r="AS124" s="117">
        <v>-0.27229519464863533</v>
      </c>
      <c r="AT124" s="118">
        <v>100</v>
      </c>
      <c r="AU124">
        <v>0.31297452716472862</v>
      </c>
      <c r="BX124">
        <v>0.82446030800326964</v>
      </c>
      <c r="BY124">
        <v>0</v>
      </c>
      <c r="BZ124">
        <v>1</v>
      </c>
      <c r="CA124">
        <v>51</v>
      </c>
      <c r="CB124">
        <v>69</v>
      </c>
      <c r="CC124">
        <v>5.555555555555558E-2</v>
      </c>
      <c r="CD124">
        <v>0.28125</v>
      </c>
      <c r="CE124">
        <v>0</v>
      </c>
    </row>
    <row r="125" spans="1:83" x14ac:dyDescent="0.3">
      <c r="A125" s="129">
        <v>1</v>
      </c>
      <c r="B125" s="131">
        <v>1</v>
      </c>
      <c r="C125" s="171">
        <v>67</v>
      </c>
      <c r="D125" s="130">
        <v>9</v>
      </c>
      <c r="E125" s="203">
        <v>0.63700000000000001</v>
      </c>
      <c r="F125" s="130">
        <v>188</v>
      </c>
      <c r="G125" s="130">
        <v>4</v>
      </c>
      <c r="H125" s="130">
        <v>30</v>
      </c>
      <c r="I125" s="130">
        <v>12</v>
      </c>
      <c r="J125" s="130">
        <v>1</v>
      </c>
      <c r="K125" s="171">
        <v>49</v>
      </c>
      <c r="L125" s="172">
        <v>190</v>
      </c>
      <c r="M125" s="170">
        <v>16.2</v>
      </c>
      <c r="N125" s="130">
        <v>0</v>
      </c>
      <c r="O125" s="208"/>
      <c r="P125" s="208"/>
      <c r="Q125" s="208"/>
      <c r="R125" s="208"/>
      <c r="S125" s="208"/>
      <c r="T125" s="208"/>
      <c r="U125" s="208"/>
      <c r="V125" s="208"/>
      <c r="W125" s="208"/>
      <c r="X125" s="208"/>
      <c r="Y125">
        <v>1</v>
      </c>
      <c r="Z125">
        <v>1</v>
      </c>
      <c r="AA125">
        <v>65</v>
      </c>
      <c r="AB125">
        <v>3</v>
      </c>
      <c r="AC125">
        <v>0.159</v>
      </c>
      <c r="AD125">
        <v>144</v>
      </c>
      <c r="AE125">
        <v>2</v>
      </c>
      <c r="AF125">
        <v>47</v>
      </c>
      <c r="AG125">
        <v>14</v>
      </c>
      <c r="AH125">
        <v>3</v>
      </c>
      <c r="AI125">
        <v>59</v>
      </c>
      <c r="AJ125">
        <v>174</v>
      </c>
      <c r="AK125">
        <v>11.1</v>
      </c>
      <c r="AL125" s="117">
        <v>0</v>
      </c>
      <c r="AM125" s="113">
        <v>1</v>
      </c>
      <c r="AN125" s="118">
        <v>1</v>
      </c>
      <c r="AO125">
        <v>0</v>
      </c>
      <c r="AP125">
        <v>0.15758728319542678</v>
      </c>
      <c r="AQ125" s="117">
        <v>0.15758728319542678</v>
      </c>
      <c r="AR125" s="118">
        <v>0.84241271680457319</v>
      </c>
      <c r="AS125" s="117">
        <v>-0.17148522235445557</v>
      </c>
      <c r="AT125" s="118">
        <v>100</v>
      </c>
      <c r="AU125">
        <v>0.1870666005532115</v>
      </c>
      <c r="BX125">
        <v>0.82658939137789011</v>
      </c>
      <c r="BY125">
        <v>0</v>
      </c>
      <c r="BZ125">
        <v>1</v>
      </c>
      <c r="CA125">
        <v>51</v>
      </c>
      <c r="CB125">
        <v>70</v>
      </c>
      <c r="CC125">
        <v>5.555555555555558E-2</v>
      </c>
      <c r="CD125">
        <v>0.27083333333333337</v>
      </c>
      <c r="CE125">
        <v>0</v>
      </c>
    </row>
    <row r="126" spans="1:83" x14ac:dyDescent="0.3">
      <c r="A126" s="129">
        <v>1</v>
      </c>
      <c r="B126" s="131">
        <v>1</v>
      </c>
      <c r="C126" s="171">
        <v>65</v>
      </c>
      <c r="D126" s="130">
        <v>9</v>
      </c>
      <c r="E126" s="203">
        <v>0.27500000000000002</v>
      </c>
      <c r="F126" s="130">
        <v>139</v>
      </c>
      <c r="G126" s="130">
        <v>1</v>
      </c>
      <c r="H126" s="130">
        <v>34</v>
      </c>
      <c r="I126" s="130">
        <v>11</v>
      </c>
      <c r="J126" s="130">
        <v>2</v>
      </c>
      <c r="K126" s="171">
        <v>59</v>
      </c>
      <c r="L126" s="172">
        <v>174</v>
      </c>
      <c r="M126" s="170">
        <v>11.4</v>
      </c>
      <c r="N126" s="130">
        <v>0</v>
      </c>
      <c r="O126" s="208"/>
      <c r="P126" s="208"/>
      <c r="Q126" s="208"/>
      <c r="R126" s="208"/>
      <c r="S126" s="208"/>
      <c r="T126" s="208"/>
      <c r="U126" s="208"/>
      <c r="V126" s="208"/>
      <c r="W126" s="208"/>
      <c r="X126" s="208"/>
      <c r="Y126">
        <v>1</v>
      </c>
      <c r="Z126">
        <v>1</v>
      </c>
      <c r="AA126">
        <v>65</v>
      </c>
      <c r="AB126">
        <v>8</v>
      </c>
      <c r="AC126">
        <v>0.93700000000000006</v>
      </c>
      <c r="AD126">
        <v>215</v>
      </c>
      <c r="AE126">
        <v>4</v>
      </c>
      <c r="AF126">
        <v>31</v>
      </c>
      <c r="AG126">
        <v>12</v>
      </c>
      <c r="AH126">
        <v>5</v>
      </c>
      <c r="AI126">
        <v>42</v>
      </c>
      <c r="AJ126">
        <v>192</v>
      </c>
      <c r="AK126">
        <v>17.100000000000001</v>
      </c>
      <c r="AL126" s="117">
        <v>0</v>
      </c>
      <c r="AM126" s="113">
        <v>1</v>
      </c>
      <c r="AN126" s="118">
        <v>1</v>
      </c>
      <c r="AO126">
        <v>0</v>
      </c>
      <c r="AP126">
        <v>0.74070285620031151</v>
      </c>
      <c r="AQ126" s="117">
        <v>0.74070285620031151</v>
      </c>
      <c r="AR126" s="118">
        <v>0.25929714379968849</v>
      </c>
      <c r="AS126" s="117">
        <v>-1.3497806015398794</v>
      </c>
      <c r="AT126" s="118">
        <v>0</v>
      </c>
      <c r="AU126">
        <v>2.8565793103086285</v>
      </c>
      <c r="BX126">
        <v>0.83226046169263979</v>
      </c>
      <c r="BY126">
        <v>0</v>
      </c>
      <c r="BZ126">
        <v>1</v>
      </c>
      <c r="CA126">
        <v>51</v>
      </c>
      <c r="CB126">
        <v>71</v>
      </c>
      <c r="CC126">
        <v>5.555555555555558E-2</v>
      </c>
      <c r="CD126">
        <v>0.26041666666666663</v>
      </c>
      <c r="CE126">
        <v>0</v>
      </c>
    </row>
    <row r="127" spans="1:83" x14ac:dyDescent="0.3">
      <c r="A127" s="129">
        <v>1</v>
      </c>
      <c r="B127" s="131">
        <v>1</v>
      </c>
      <c r="C127" s="171">
        <v>89</v>
      </c>
      <c r="D127" s="130">
        <v>6</v>
      </c>
      <c r="E127" s="203">
        <v>0.71099999999999997</v>
      </c>
      <c r="F127" s="130">
        <v>232</v>
      </c>
      <c r="G127" s="130">
        <v>4</v>
      </c>
      <c r="H127" s="130">
        <v>47</v>
      </c>
      <c r="I127" s="130">
        <v>13</v>
      </c>
      <c r="J127" s="130">
        <v>3</v>
      </c>
      <c r="K127" s="171">
        <v>89</v>
      </c>
      <c r="L127" s="172">
        <v>193</v>
      </c>
      <c r="M127" s="170">
        <v>18.3</v>
      </c>
      <c r="N127" s="130">
        <v>0</v>
      </c>
      <c r="O127" s="208"/>
      <c r="P127" s="208"/>
      <c r="Q127" s="208"/>
      <c r="R127" s="208"/>
      <c r="S127" s="208"/>
      <c r="T127" s="208"/>
      <c r="U127" s="208"/>
      <c r="V127" s="208"/>
      <c r="W127" s="208"/>
      <c r="X127" s="208"/>
      <c r="Y127">
        <v>1</v>
      </c>
      <c r="Z127">
        <v>1</v>
      </c>
      <c r="AA127">
        <v>65</v>
      </c>
      <c r="AB127">
        <v>9</v>
      </c>
      <c r="AC127">
        <v>0.27500000000000002</v>
      </c>
      <c r="AD127">
        <v>139</v>
      </c>
      <c r="AE127">
        <v>1</v>
      </c>
      <c r="AF127">
        <v>34</v>
      </c>
      <c r="AG127">
        <v>11</v>
      </c>
      <c r="AH127">
        <v>2</v>
      </c>
      <c r="AI127">
        <v>59</v>
      </c>
      <c r="AJ127">
        <v>174</v>
      </c>
      <c r="AK127">
        <v>11.4</v>
      </c>
      <c r="AL127" s="117">
        <v>0</v>
      </c>
      <c r="AM127" s="113">
        <v>1</v>
      </c>
      <c r="AN127" s="118">
        <v>1</v>
      </c>
      <c r="AO127">
        <v>0</v>
      </c>
      <c r="AP127">
        <v>0.27758905202398587</v>
      </c>
      <c r="AQ127" s="117">
        <v>0.27758905202398587</v>
      </c>
      <c r="AR127" s="118">
        <v>0.72241094797601413</v>
      </c>
      <c r="AS127" s="117">
        <v>-0.32516112198864067</v>
      </c>
      <c r="AT127" s="118">
        <v>100</v>
      </c>
      <c r="AU127">
        <v>0.38425366171665842</v>
      </c>
      <c r="BX127">
        <v>0.83578040855052749</v>
      </c>
      <c r="BY127">
        <v>0</v>
      </c>
      <c r="BZ127">
        <v>1</v>
      </c>
      <c r="CA127">
        <v>51</v>
      </c>
      <c r="CB127">
        <v>72</v>
      </c>
      <c r="CC127">
        <v>5.555555555555558E-2</v>
      </c>
      <c r="CD127">
        <v>0.25</v>
      </c>
      <c r="CE127">
        <v>0</v>
      </c>
    </row>
    <row r="128" spans="1:83" x14ac:dyDescent="0.3">
      <c r="A128" s="129">
        <v>1</v>
      </c>
      <c r="B128" s="131">
        <v>1</v>
      </c>
      <c r="C128" s="171">
        <v>53</v>
      </c>
      <c r="D128" s="130">
        <v>10</v>
      </c>
      <c r="E128" s="203">
        <v>1.2</v>
      </c>
      <c r="F128" s="130">
        <v>83</v>
      </c>
      <c r="G128" s="130">
        <v>2</v>
      </c>
      <c r="H128" s="130">
        <v>33</v>
      </c>
      <c r="I128" s="130">
        <v>8</v>
      </c>
      <c r="J128" s="130">
        <v>2</v>
      </c>
      <c r="K128" s="171">
        <v>109</v>
      </c>
      <c r="L128" s="172">
        <v>179</v>
      </c>
      <c r="M128" s="170">
        <v>8.6999999999999993</v>
      </c>
      <c r="N128" s="130">
        <v>1</v>
      </c>
      <c r="O128" s="208"/>
      <c r="P128" s="208"/>
      <c r="Q128" s="208"/>
      <c r="R128" s="208"/>
      <c r="S128" s="208"/>
      <c r="T128" s="208"/>
      <c r="U128" s="208"/>
      <c r="V128" s="208"/>
      <c r="W128" s="208"/>
      <c r="X128" s="208"/>
      <c r="Y128">
        <v>1</v>
      </c>
      <c r="Z128">
        <v>1</v>
      </c>
      <c r="AA128">
        <v>67</v>
      </c>
      <c r="AB128">
        <v>8</v>
      </c>
      <c r="AC128">
        <v>4.4999999999999998E-2</v>
      </c>
      <c r="AD128">
        <v>187</v>
      </c>
      <c r="AE128">
        <v>0</v>
      </c>
      <c r="AF128">
        <v>29</v>
      </c>
      <c r="AG128">
        <v>13</v>
      </c>
      <c r="AH128">
        <v>1</v>
      </c>
      <c r="AI128">
        <v>45</v>
      </c>
      <c r="AJ128">
        <v>192</v>
      </c>
      <c r="AK128">
        <v>16.2</v>
      </c>
      <c r="AL128" s="117">
        <v>1</v>
      </c>
      <c r="AM128" s="113">
        <v>0</v>
      </c>
      <c r="AN128" s="118">
        <v>1</v>
      </c>
      <c r="AO128">
        <v>1</v>
      </c>
      <c r="AP128">
        <v>0.44589452532572044</v>
      </c>
      <c r="AQ128" s="117">
        <v>0.44589452532572044</v>
      </c>
      <c r="AR128" s="118">
        <v>0.55410547467427951</v>
      </c>
      <c r="AS128" s="117">
        <v>-0.80767284523138905</v>
      </c>
      <c r="AT128" s="118">
        <v>0</v>
      </c>
      <c r="AU128">
        <v>1.2426828391075495</v>
      </c>
      <c r="BX128">
        <v>0.8376393072345516</v>
      </c>
      <c r="BY128">
        <v>0</v>
      </c>
      <c r="BZ128">
        <v>1</v>
      </c>
      <c r="CA128">
        <v>51</v>
      </c>
      <c r="CB128">
        <v>73</v>
      </c>
      <c r="CC128">
        <v>5.555555555555558E-2</v>
      </c>
      <c r="CD128">
        <v>0.23958333333333337</v>
      </c>
      <c r="CE128">
        <v>0</v>
      </c>
    </row>
    <row r="129" spans="1:83" x14ac:dyDescent="0.3">
      <c r="A129" s="129">
        <v>0</v>
      </c>
      <c r="B129" s="131">
        <v>0</v>
      </c>
      <c r="C129" s="171">
        <v>44</v>
      </c>
      <c r="D129" s="130">
        <v>14</v>
      </c>
      <c r="E129" s="203">
        <v>1.2270000000000001</v>
      </c>
      <c r="F129" s="130">
        <v>100</v>
      </c>
      <c r="G129" s="130">
        <v>5</v>
      </c>
      <c r="H129" s="130">
        <v>37</v>
      </c>
      <c r="I129" s="130">
        <v>10</v>
      </c>
      <c r="J129" s="130">
        <v>4</v>
      </c>
      <c r="K129" s="171">
        <v>20</v>
      </c>
      <c r="L129" s="172">
        <v>180</v>
      </c>
      <c r="M129" s="170">
        <v>9.1</v>
      </c>
      <c r="N129" s="130">
        <v>1</v>
      </c>
      <c r="O129" s="208"/>
      <c r="P129" s="208"/>
      <c r="Q129" s="208"/>
      <c r="R129" s="208"/>
      <c r="S129" s="208"/>
      <c r="T129" s="208"/>
      <c r="U129" s="208"/>
      <c r="V129" s="208"/>
      <c r="W129" s="208"/>
      <c r="X129" s="208"/>
      <c r="Y129">
        <v>1</v>
      </c>
      <c r="Z129">
        <v>1</v>
      </c>
      <c r="AA129">
        <v>67</v>
      </c>
      <c r="AB129">
        <v>9</v>
      </c>
      <c r="AC129">
        <v>0.05</v>
      </c>
      <c r="AD129">
        <v>228</v>
      </c>
      <c r="AE129">
        <v>4</v>
      </c>
      <c r="AF129">
        <v>31</v>
      </c>
      <c r="AG129">
        <v>13</v>
      </c>
      <c r="AH129">
        <v>1</v>
      </c>
      <c r="AI129">
        <v>70</v>
      </c>
      <c r="AJ129">
        <v>181</v>
      </c>
      <c r="AK129">
        <v>15.7</v>
      </c>
      <c r="AL129" s="117">
        <v>0</v>
      </c>
      <c r="AM129" s="113">
        <v>1</v>
      </c>
      <c r="AN129" s="118">
        <v>1</v>
      </c>
      <c r="AO129">
        <v>0</v>
      </c>
      <c r="AP129">
        <v>0.78756788281422385</v>
      </c>
      <c r="AQ129" s="117">
        <v>0.78756788281422385</v>
      </c>
      <c r="AR129" s="118">
        <v>0.21243211718577615</v>
      </c>
      <c r="AS129" s="117">
        <v>-1.5491327901897425</v>
      </c>
      <c r="AT129" s="118">
        <v>0</v>
      </c>
      <c r="AU129">
        <v>3.7073861205529477</v>
      </c>
      <c r="BX129">
        <v>0.8448599714072641</v>
      </c>
      <c r="BY129">
        <v>0</v>
      </c>
      <c r="BZ129">
        <v>1</v>
      </c>
      <c r="CA129">
        <v>51</v>
      </c>
      <c r="CB129">
        <v>74</v>
      </c>
      <c r="CC129">
        <v>5.555555555555558E-2</v>
      </c>
      <c r="CD129">
        <v>0.22916666666666663</v>
      </c>
      <c r="CE129">
        <v>0</v>
      </c>
    </row>
    <row r="130" spans="1:83" x14ac:dyDescent="0.3">
      <c r="A130" s="129">
        <v>0</v>
      </c>
      <c r="B130" s="131">
        <v>0</v>
      </c>
      <c r="C130" s="171">
        <v>46</v>
      </c>
      <c r="D130" s="130">
        <v>7</v>
      </c>
      <c r="E130" s="203">
        <v>1.9630000000000001</v>
      </c>
      <c r="F130" s="130">
        <v>113</v>
      </c>
      <c r="G130" s="130">
        <v>4</v>
      </c>
      <c r="H130" s="130">
        <v>28</v>
      </c>
      <c r="I130" s="130">
        <v>10</v>
      </c>
      <c r="J130" s="130">
        <v>1</v>
      </c>
      <c r="K130" s="171">
        <v>22</v>
      </c>
      <c r="L130" s="172">
        <v>181</v>
      </c>
      <c r="M130" s="170">
        <v>9.6999999999999993</v>
      </c>
      <c r="N130" s="130">
        <v>1</v>
      </c>
      <c r="O130" s="208"/>
      <c r="P130" s="208"/>
      <c r="Q130" s="208"/>
      <c r="R130" s="208"/>
      <c r="S130" s="208"/>
      <c r="T130" s="208"/>
      <c r="U130" s="208"/>
      <c r="V130" s="208"/>
      <c r="W130" s="208"/>
      <c r="X130" s="208"/>
      <c r="Y130">
        <v>1</v>
      </c>
      <c r="Z130">
        <v>1</v>
      </c>
      <c r="AA130">
        <v>67</v>
      </c>
      <c r="AB130">
        <v>9</v>
      </c>
      <c r="AC130">
        <v>0.63700000000000001</v>
      </c>
      <c r="AD130">
        <v>188</v>
      </c>
      <c r="AE130">
        <v>4</v>
      </c>
      <c r="AF130">
        <v>30</v>
      </c>
      <c r="AG130">
        <v>12</v>
      </c>
      <c r="AH130">
        <v>1</v>
      </c>
      <c r="AI130">
        <v>49</v>
      </c>
      <c r="AJ130">
        <v>190</v>
      </c>
      <c r="AK130">
        <v>16.2</v>
      </c>
      <c r="AL130" s="117">
        <v>0</v>
      </c>
      <c r="AM130" s="113">
        <v>1</v>
      </c>
      <c r="AN130" s="118">
        <v>1</v>
      </c>
      <c r="AO130">
        <v>0</v>
      </c>
      <c r="AP130">
        <v>0.81279656412489176</v>
      </c>
      <c r="AQ130" s="117">
        <v>0.81279656412489176</v>
      </c>
      <c r="AR130" s="118">
        <v>0.18720343587510824</v>
      </c>
      <c r="AS130" s="117">
        <v>-1.6755593610733808</v>
      </c>
      <c r="AT130" s="118">
        <v>0</v>
      </c>
      <c r="AU130">
        <v>4.3417822986280266</v>
      </c>
      <c r="BX130">
        <v>0.84582358741683439</v>
      </c>
      <c r="BY130">
        <v>0</v>
      </c>
      <c r="BZ130">
        <v>1</v>
      </c>
      <c r="CA130">
        <v>51</v>
      </c>
      <c r="CB130">
        <v>75</v>
      </c>
      <c r="CC130">
        <v>5.555555555555558E-2</v>
      </c>
      <c r="CD130">
        <v>0.21875</v>
      </c>
      <c r="CE130">
        <v>0</v>
      </c>
    </row>
    <row r="131" spans="1:83" x14ac:dyDescent="0.3">
      <c r="A131" s="129">
        <v>0</v>
      </c>
      <c r="B131" s="131">
        <v>0</v>
      </c>
      <c r="C131" s="171">
        <v>58</v>
      </c>
      <c r="D131" s="130">
        <v>17</v>
      </c>
      <c r="E131" s="203">
        <v>0.496</v>
      </c>
      <c r="F131" s="130">
        <v>100</v>
      </c>
      <c r="G131" s="130">
        <v>2</v>
      </c>
      <c r="H131" s="130">
        <v>42</v>
      </c>
      <c r="I131" s="130">
        <v>5</v>
      </c>
      <c r="J131" s="130">
        <v>3</v>
      </c>
      <c r="K131" s="171">
        <v>39</v>
      </c>
      <c r="L131" s="172">
        <v>165</v>
      </c>
      <c r="M131" s="170">
        <v>6.6</v>
      </c>
      <c r="N131" s="130">
        <v>0</v>
      </c>
      <c r="O131" s="208"/>
      <c r="P131" s="208"/>
      <c r="Q131" s="208"/>
      <c r="R131" s="208"/>
      <c r="S131" s="208"/>
      <c r="T131" s="208"/>
      <c r="U131" s="208"/>
      <c r="V131" s="208"/>
      <c r="W131" s="208"/>
      <c r="X131" s="208"/>
      <c r="Y131">
        <v>1</v>
      </c>
      <c r="Z131">
        <v>1</v>
      </c>
      <c r="AA131">
        <v>68</v>
      </c>
      <c r="AB131">
        <v>4</v>
      </c>
      <c r="AC131">
        <v>2.3519999999999999</v>
      </c>
      <c r="AD131">
        <v>209</v>
      </c>
      <c r="AE131">
        <v>0</v>
      </c>
      <c r="AF131">
        <v>30</v>
      </c>
      <c r="AG131">
        <v>12</v>
      </c>
      <c r="AH131">
        <v>2</v>
      </c>
      <c r="AI131">
        <v>51</v>
      </c>
      <c r="AJ131">
        <v>189</v>
      </c>
      <c r="AK131">
        <v>16.7</v>
      </c>
      <c r="AL131" s="117">
        <v>1</v>
      </c>
      <c r="AM131" s="113">
        <v>0</v>
      </c>
      <c r="AN131" s="118">
        <v>1</v>
      </c>
      <c r="AO131">
        <v>1</v>
      </c>
      <c r="AP131">
        <v>0.71457694491801083</v>
      </c>
      <c r="AQ131" s="117">
        <v>0.71457694491801083</v>
      </c>
      <c r="AR131" s="118">
        <v>0.28542305508198917</v>
      </c>
      <c r="AS131" s="117">
        <v>-0.33606459683238726</v>
      </c>
      <c r="AT131" s="118">
        <v>100</v>
      </c>
      <c r="AU131">
        <v>0.3994294205989784</v>
      </c>
      <c r="BX131">
        <v>0.8498083813362195</v>
      </c>
      <c r="BY131">
        <v>0</v>
      </c>
      <c r="BZ131">
        <v>1</v>
      </c>
      <c r="CA131">
        <v>51</v>
      </c>
      <c r="CB131">
        <v>76</v>
      </c>
      <c r="CC131">
        <v>5.555555555555558E-2</v>
      </c>
      <c r="CD131">
        <v>0.20833333333333337</v>
      </c>
      <c r="CE131">
        <v>0</v>
      </c>
    </row>
    <row r="132" spans="1:83" x14ac:dyDescent="0.3">
      <c r="A132" s="129">
        <v>0</v>
      </c>
      <c r="B132" s="131">
        <v>1</v>
      </c>
      <c r="C132" s="171">
        <v>62</v>
      </c>
      <c r="D132" s="130">
        <v>23</v>
      </c>
      <c r="E132" s="203">
        <v>0.42399999999999999</v>
      </c>
      <c r="F132" s="130">
        <v>123</v>
      </c>
      <c r="G132" s="130">
        <v>2</v>
      </c>
      <c r="H132" s="130">
        <v>49</v>
      </c>
      <c r="I132" s="130">
        <v>12</v>
      </c>
      <c r="J132" s="130">
        <v>3</v>
      </c>
      <c r="K132" s="171">
        <v>43</v>
      </c>
      <c r="L132" s="172">
        <v>162</v>
      </c>
      <c r="M132" s="170">
        <v>9.1</v>
      </c>
      <c r="N132" s="130">
        <v>0</v>
      </c>
      <c r="O132" s="208"/>
      <c r="P132" s="208"/>
      <c r="Q132" s="208"/>
      <c r="R132" s="208"/>
      <c r="S132" s="208"/>
      <c r="T132" s="208"/>
      <c r="U132" s="208"/>
      <c r="V132" s="208"/>
      <c r="W132" s="208"/>
      <c r="X132" s="208"/>
      <c r="Y132">
        <v>1</v>
      </c>
      <c r="Z132">
        <v>1</v>
      </c>
      <c r="AA132">
        <v>70</v>
      </c>
      <c r="AB132">
        <v>5</v>
      </c>
      <c r="AC132">
        <v>0.29099999999999998</v>
      </c>
      <c r="AD132">
        <v>182</v>
      </c>
      <c r="AE132">
        <v>3</v>
      </c>
      <c r="AF132">
        <v>31</v>
      </c>
      <c r="AG132">
        <v>6</v>
      </c>
      <c r="AH132">
        <v>2</v>
      </c>
      <c r="AI132">
        <v>74</v>
      </c>
      <c r="AJ132">
        <v>173</v>
      </c>
      <c r="AK132">
        <v>14</v>
      </c>
      <c r="AL132" s="117">
        <v>1</v>
      </c>
      <c r="AM132" s="113">
        <v>0</v>
      </c>
      <c r="AN132" s="118">
        <v>1</v>
      </c>
      <c r="AO132">
        <v>1</v>
      </c>
      <c r="AP132">
        <v>0.35013459001832292</v>
      </c>
      <c r="AQ132" s="117">
        <v>0.35013459001832292</v>
      </c>
      <c r="AR132" s="118">
        <v>0.64986540998167708</v>
      </c>
      <c r="AS132" s="117">
        <v>-1.0494376555068592</v>
      </c>
      <c r="AT132" s="118">
        <v>0</v>
      </c>
      <c r="AU132">
        <v>1.8560445854483238</v>
      </c>
      <c r="BX132">
        <v>0.85408244791461785</v>
      </c>
      <c r="BY132">
        <v>0</v>
      </c>
      <c r="BZ132">
        <v>1</v>
      </c>
      <c r="CA132">
        <v>51</v>
      </c>
      <c r="CB132">
        <v>77</v>
      </c>
      <c r="CC132">
        <v>5.555555555555558E-2</v>
      </c>
      <c r="CD132">
        <v>0.19791666666666663</v>
      </c>
      <c r="CE132">
        <v>0</v>
      </c>
    </row>
    <row r="133" spans="1:83" x14ac:dyDescent="0.3">
      <c r="A133" s="129">
        <v>1</v>
      </c>
      <c r="B133" s="131">
        <v>0</v>
      </c>
      <c r="C133" s="171">
        <v>62</v>
      </c>
      <c r="D133" s="130">
        <v>11</v>
      </c>
      <c r="E133" s="203">
        <v>1.1519999999999999</v>
      </c>
      <c r="F133" s="130">
        <v>106</v>
      </c>
      <c r="G133" s="130">
        <v>2</v>
      </c>
      <c r="H133" s="130">
        <v>42</v>
      </c>
      <c r="I133" s="130">
        <v>8</v>
      </c>
      <c r="J133" s="130">
        <v>3</v>
      </c>
      <c r="K133" s="171">
        <v>49</v>
      </c>
      <c r="L133" s="172">
        <v>178</v>
      </c>
      <c r="M133" s="170">
        <v>9.6999999999999993</v>
      </c>
      <c r="N133" s="130">
        <v>1</v>
      </c>
      <c r="O133" s="208"/>
      <c r="P133" s="208"/>
      <c r="Q133" s="208"/>
      <c r="R133" s="208"/>
      <c r="S133" s="208"/>
      <c r="T133" s="208"/>
      <c r="U133" s="208"/>
      <c r="V133" s="208"/>
      <c r="W133" s="208"/>
      <c r="X133" s="208"/>
      <c r="Y133">
        <v>1</v>
      </c>
      <c r="Z133">
        <v>1</v>
      </c>
      <c r="AA133">
        <v>70</v>
      </c>
      <c r="AB133">
        <v>6</v>
      </c>
      <c r="AC133">
        <v>0.82799999999999996</v>
      </c>
      <c r="AD133">
        <v>213</v>
      </c>
      <c r="AE133">
        <v>3</v>
      </c>
      <c r="AF133">
        <v>37</v>
      </c>
      <c r="AG133">
        <v>15</v>
      </c>
      <c r="AH133">
        <v>2</v>
      </c>
      <c r="AI133">
        <v>75</v>
      </c>
      <c r="AJ133">
        <v>176</v>
      </c>
      <c r="AK133">
        <v>14.8</v>
      </c>
      <c r="AL133" s="117">
        <v>1</v>
      </c>
      <c r="AM133" s="113">
        <v>0</v>
      </c>
      <c r="AN133" s="118">
        <v>1</v>
      </c>
      <c r="AO133">
        <v>1</v>
      </c>
      <c r="AP133">
        <v>0.68052007758501243</v>
      </c>
      <c r="AQ133" s="117">
        <v>0.68052007758501243</v>
      </c>
      <c r="AR133" s="118">
        <v>0.31947992241498757</v>
      </c>
      <c r="AS133" s="117">
        <v>-0.38489795315978298</v>
      </c>
      <c r="AT133" s="118">
        <v>100</v>
      </c>
      <c r="AU133">
        <v>0.46946435959499999</v>
      </c>
      <c r="BX133">
        <v>0.86995638711170542</v>
      </c>
      <c r="BY133">
        <v>0</v>
      </c>
      <c r="BZ133">
        <v>1</v>
      </c>
      <c r="CA133">
        <v>51</v>
      </c>
      <c r="CB133">
        <v>78</v>
      </c>
      <c r="CC133">
        <v>5.555555555555558E-2</v>
      </c>
      <c r="CD133">
        <v>0.1875</v>
      </c>
      <c r="CE133">
        <v>0</v>
      </c>
    </row>
    <row r="134" spans="1:83" x14ac:dyDescent="0.3">
      <c r="A134" s="129">
        <v>0</v>
      </c>
      <c r="B134" s="131">
        <v>0</v>
      </c>
      <c r="C134" s="171">
        <v>46</v>
      </c>
      <c r="D134" s="130">
        <v>17</v>
      </c>
      <c r="E134" s="203">
        <v>1.4810000000000001</v>
      </c>
      <c r="F134" s="130">
        <v>126</v>
      </c>
      <c r="G134" s="130">
        <v>3</v>
      </c>
      <c r="H134" s="130">
        <v>40</v>
      </c>
      <c r="I134" s="130">
        <v>1</v>
      </c>
      <c r="J134" s="130">
        <v>6</v>
      </c>
      <c r="K134" s="171">
        <v>24</v>
      </c>
      <c r="L134" s="172">
        <v>165</v>
      </c>
      <c r="M134" s="170">
        <v>7.8</v>
      </c>
      <c r="N134" s="130">
        <v>0</v>
      </c>
      <c r="O134" s="208"/>
      <c r="P134" s="208"/>
      <c r="Q134" s="208"/>
      <c r="R134" s="208"/>
      <c r="S134" s="208"/>
      <c r="T134" s="208"/>
      <c r="U134" s="208"/>
      <c r="V134" s="208"/>
      <c r="W134" s="208"/>
      <c r="X134" s="208"/>
      <c r="Y134">
        <v>1</v>
      </c>
      <c r="Z134">
        <v>1</v>
      </c>
      <c r="AA134">
        <v>71</v>
      </c>
      <c r="AB134">
        <v>5</v>
      </c>
      <c r="AC134">
        <v>1.28</v>
      </c>
      <c r="AD134">
        <v>141</v>
      </c>
      <c r="AE134">
        <v>2</v>
      </c>
      <c r="AF134">
        <v>28</v>
      </c>
      <c r="AG134">
        <v>9</v>
      </c>
      <c r="AH134">
        <v>1</v>
      </c>
      <c r="AI134">
        <v>54</v>
      </c>
      <c r="AJ134">
        <v>186</v>
      </c>
      <c r="AK134">
        <v>13.4</v>
      </c>
      <c r="AL134" s="117">
        <v>0</v>
      </c>
      <c r="AM134" s="113">
        <v>1</v>
      </c>
      <c r="AN134" s="118">
        <v>1</v>
      </c>
      <c r="AO134">
        <v>0</v>
      </c>
      <c r="AP134">
        <v>0.72512486687230004</v>
      </c>
      <c r="AQ134" s="117">
        <v>0.72512486687230004</v>
      </c>
      <c r="AR134" s="118">
        <v>0.27487513312769996</v>
      </c>
      <c r="AS134" s="117">
        <v>-1.2914383457864562</v>
      </c>
      <c r="AT134" s="118">
        <v>0</v>
      </c>
      <c r="AU134">
        <v>2.638015518615231</v>
      </c>
      <c r="BX134">
        <v>0.87449497857233227</v>
      </c>
      <c r="BY134">
        <v>0</v>
      </c>
      <c r="BZ134">
        <v>1</v>
      </c>
      <c r="CA134">
        <v>51</v>
      </c>
      <c r="CB134">
        <v>79</v>
      </c>
      <c r="CC134">
        <v>5.555555555555558E-2</v>
      </c>
      <c r="CD134">
        <v>0.17708333333333337</v>
      </c>
      <c r="CE134">
        <v>0</v>
      </c>
    </row>
    <row r="135" spans="1:83" x14ac:dyDescent="0.3">
      <c r="A135" s="129">
        <v>1</v>
      </c>
      <c r="B135" s="131">
        <v>0</v>
      </c>
      <c r="C135" s="171">
        <v>66</v>
      </c>
      <c r="D135" s="130">
        <v>7</v>
      </c>
      <c r="E135" s="203">
        <v>2.2850000000000001</v>
      </c>
      <c r="F135" s="130">
        <v>200</v>
      </c>
      <c r="G135" s="130">
        <v>3</v>
      </c>
      <c r="H135" s="130">
        <v>32</v>
      </c>
      <c r="I135" s="130">
        <v>9</v>
      </c>
      <c r="J135" s="130">
        <v>2</v>
      </c>
      <c r="K135" s="171">
        <v>62</v>
      </c>
      <c r="L135" s="172">
        <v>177</v>
      </c>
      <c r="M135" s="170">
        <v>13.9</v>
      </c>
      <c r="N135" s="130">
        <v>1</v>
      </c>
      <c r="O135" s="208"/>
      <c r="P135" s="208"/>
      <c r="Q135" s="208"/>
      <c r="R135" s="208"/>
      <c r="S135" s="208"/>
      <c r="T135" s="208"/>
      <c r="U135" s="208"/>
      <c r="V135" s="208"/>
      <c r="W135" s="208"/>
      <c r="X135" s="208"/>
      <c r="Y135">
        <v>1</v>
      </c>
      <c r="Z135">
        <v>1</v>
      </c>
      <c r="AA135">
        <v>71</v>
      </c>
      <c r="AB135">
        <v>13</v>
      </c>
      <c r="AC135">
        <v>0.121</v>
      </c>
      <c r="AD135">
        <v>116</v>
      </c>
      <c r="AE135">
        <v>0</v>
      </c>
      <c r="AF135">
        <v>34</v>
      </c>
      <c r="AG135">
        <v>8</v>
      </c>
      <c r="AH135">
        <v>2</v>
      </c>
      <c r="AI135">
        <v>51</v>
      </c>
      <c r="AJ135">
        <v>193</v>
      </c>
      <c r="AK135">
        <v>12.2</v>
      </c>
      <c r="AL135" s="117">
        <v>0</v>
      </c>
      <c r="AM135" s="113">
        <v>1</v>
      </c>
      <c r="AN135" s="118">
        <v>1</v>
      </c>
      <c r="AO135">
        <v>0</v>
      </c>
      <c r="AP135">
        <v>0.32320622080401812</v>
      </c>
      <c r="AQ135" s="117">
        <v>0.32320622080401812</v>
      </c>
      <c r="AR135" s="118">
        <v>0.67679377919598194</v>
      </c>
      <c r="AS135" s="117">
        <v>-0.39038866222766416</v>
      </c>
      <c r="AT135" s="118">
        <v>100</v>
      </c>
      <c r="AU135">
        <v>0.47755495209778809</v>
      </c>
      <c r="BX135">
        <v>0.88188188616391927</v>
      </c>
      <c r="BY135">
        <v>0</v>
      </c>
      <c r="BZ135">
        <v>1</v>
      </c>
      <c r="CA135">
        <v>51</v>
      </c>
      <c r="CB135">
        <v>80</v>
      </c>
      <c r="CC135">
        <v>5.555555555555558E-2</v>
      </c>
      <c r="CD135">
        <v>0.16666666666666663</v>
      </c>
      <c r="CE135">
        <v>0</v>
      </c>
    </row>
    <row r="136" spans="1:83" x14ac:dyDescent="0.3">
      <c r="A136" s="129">
        <v>0</v>
      </c>
      <c r="B136" s="131">
        <v>0</v>
      </c>
      <c r="C136" s="171">
        <v>56</v>
      </c>
      <c r="D136" s="130">
        <v>11</v>
      </c>
      <c r="E136" s="203">
        <v>0.29199999999999998</v>
      </c>
      <c r="F136" s="130">
        <v>47</v>
      </c>
      <c r="G136" s="130">
        <v>3</v>
      </c>
      <c r="H136" s="130">
        <v>34</v>
      </c>
      <c r="I136" s="130">
        <v>9</v>
      </c>
      <c r="J136" s="130">
        <v>2</v>
      </c>
      <c r="K136" s="171">
        <v>30</v>
      </c>
      <c r="L136" s="172">
        <v>186</v>
      </c>
      <c r="M136" s="170">
        <v>10.3</v>
      </c>
      <c r="N136" s="130">
        <v>1</v>
      </c>
      <c r="O136" s="208"/>
      <c r="P136" s="208"/>
      <c r="Q136" s="208"/>
      <c r="R136" s="208"/>
      <c r="S136" s="208"/>
      <c r="T136" s="208"/>
      <c r="U136" s="208"/>
      <c r="V136" s="208"/>
      <c r="W136" s="208"/>
      <c r="X136" s="208"/>
      <c r="Y136">
        <v>1</v>
      </c>
      <c r="Z136">
        <v>1</v>
      </c>
      <c r="AA136">
        <v>73</v>
      </c>
      <c r="AB136">
        <v>15</v>
      </c>
      <c r="AC136">
        <v>1.8360000000000001</v>
      </c>
      <c r="AD136">
        <v>169</v>
      </c>
      <c r="AE136">
        <v>0</v>
      </c>
      <c r="AF136">
        <v>36</v>
      </c>
      <c r="AG136">
        <v>7</v>
      </c>
      <c r="AH136">
        <v>2</v>
      </c>
      <c r="AI136">
        <v>83</v>
      </c>
      <c r="AJ136">
        <v>187</v>
      </c>
      <c r="AK136">
        <v>13.2</v>
      </c>
      <c r="AL136" s="117">
        <v>0</v>
      </c>
      <c r="AM136" s="113">
        <v>1</v>
      </c>
      <c r="AN136" s="118">
        <v>1</v>
      </c>
      <c r="AO136">
        <v>0</v>
      </c>
      <c r="AP136">
        <v>0.62027215679960335</v>
      </c>
      <c r="AQ136" s="117">
        <v>0.62027215679960335</v>
      </c>
      <c r="AR136" s="118">
        <v>0.37972784320039665</v>
      </c>
      <c r="AS136" s="117">
        <v>-0.96830048496117538</v>
      </c>
      <c r="AT136" s="118">
        <v>0</v>
      </c>
      <c r="AU136">
        <v>1.6334650405718665</v>
      </c>
      <c r="BX136">
        <v>0.88786506226704709</v>
      </c>
      <c r="BY136">
        <v>0</v>
      </c>
      <c r="BZ136">
        <v>1</v>
      </c>
      <c r="CA136">
        <v>51</v>
      </c>
      <c r="CB136">
        <v>81</v>
      </c>
      <c r="CC136">
        <v>5.555555555555558E-2</v>
      </c>
      <c r="CD136">
        <v>0.15625</v>
      </c>
      <c r="CE136">
        <v>0</v>
      </c>
    </row>
    <row r="137" spans="1:83" x14ac:dyDescent="0.3">
      <c r="A137" s="129">
        <v>1</v>
      </c>
      <c r="B137" s="131">
        <v>1</v>
      </c>
      <c r="C137" s="171">
        <v>82</v>
      </c>
      <c r="D137" s="130">
        <v>15</v>
      </c>
      <c r="E137" s="203">
        <v>0.88800000000000001</v>
      </c>
      <c r="F137" s="130">
        <v>202</v>
      </c>
      <c r="G137" s="130">
        <v>5</v>
      </c>
      <c r="H137" s="130">
        <v>40</v>
      </c>
      <c r="I137" s="130">
        <v>7</v>
      </c>
      <c r="J137" s="130">
        <v>3</v>
      </c>
      <c r="K137" s="171">
        <v>61</v>
      </c>
      <c r="L137" s="172">
        <v>163</v>
      </c>
      <c r="M137" s="170">
        <v>11.7</v>
      </c>
      <c r="N137" s="130">
        <v>1</v>
      </c>
      <c r="O137" s="208"/>
      <c r="P137" s="208"/>
      <c r="Q137" s="208"/>
      <c r="R137" s="208"/>
      <c r="S137" s="208"/>
      <c r="T137" s="208"/>
      <c r="U137" s="208"/>
      <c r="V137" s="208"/>
      <c r="W137" s="208"/>
      <c r="X137" s="208"/>
      <c r="Y137">
        <v>1</v>
      </c>
      <c r="Z137">
        <v>1</v>
      </c>
      <c r="AA137">
        <v>74</v>
      </c>
      <c r="AB137">
        <v>7</v>
      </c>
      <c r="AC137">
        <v>0.248</v>
      </c>
      <c r="AD137">
        <v>301</v>
      </c>
      <c r="AE137">
        <v>1</v>
      </c>
      <c r="AF137">
        <v>39</v>
      </c>
      <c r="AG137">
        <v>21</v>
      </c>
      <c r="AH137">
        <v>5</v>
      </c>
      <c r="AI137">
        <v>86</v>
      </c>
      <c r="AJ137">
        <v>187</v>
      </c>
      <c r="AK137">
        <v>19.3</v>
      </c>
      <c r="AL137" s="117">
        <v>1</v>
      </c>
      <c r="AM137" s="113">
        <v>0</v>
      </c>
      <c r="AN137" s="118">
        <v>1</v>
      </c>
      <c r="AO137">
        <v>1</v>
      </c>
      <c r="AP137">
        <v>0.63085792628047188</v>
      </c>
      <c r="AQ137" s="117">
        <v>0.63085792628047188</v>
      </c>
      <c r="AR137" s="118">
        <v>0.36914207371952812</v>
      </c>
      <c r="AS137" s="117">
        <v>-0.46067459824177409</v>
      </c>
      <c r="AT137" s="118">
        <v>100</v>
      </c>
      <c r="AU137">
        <v>0.58514295904306668</v>
      </c>
      <c r="BX137">
        <v>0.88995671705958401</v>
      </c>
      <c r="BY137">
        <v>0</v>
      </c>
      <c r="BZ137">
        <v>1</v>
      </c>
      <c r="CA137">
        <v>51</v>
      </c>
      <c r="CB137">
        <v>82</v>
      </c>
      <c r="CC137">
        <v>5.555555555555558E-2</v>
      </c>
      <c r="CD137">
        <v>0.14583333333333337</v>
      </c>
      <c r="CE137">
        <v>0</v>
      </c>
    </row>
    <row r="138" spans="1:83" x14ac:dyDescent="0.3">
      <c r="A138" s="129">
        <v>0</v>
      </c>
      <c r="B138" s="131">
        <v>1</v>
      </c>
      <c r="C138" s="171">
        <v>44</v>
      </c>
      <c r="D138" s="130">
        <v>12</v>
      </c>
      <c r="E138" s="203">
        <v>2.3239999999999998</v>
      </c>
      <c r="F138" s="130">
        <v>97</v>
      </c>
      <c r="G138" s="130">
        <v>2</v>
      </c>
      <c r="H138" s="130">
        <v>49</v>
      </c>
      <c r="I138" s="130">
        <v>19</v>
      </c>
      <c r="J138" s="130">
        <v>3</v>
      </c>
      <c r="K138" s="171">
        <v>21</v>
      </c>
      <c r="L138" s="172">
        <v>179</v>
      </c>
      <c r="M138" s="170">
        <v>9.4</v>
      </c>
      <c r="N138" s="130">
        <v>1</v>
      </c>
      <c r="O138" s="208"/>
      <c r="P138" s="208"/>
      <c r="Q138" s="208"/>
      <c r="R138" s="208"/>
      <c r="S138" s="208"/>
      <c r="T138" s="208"/>
      <c r="U138" s="208"/>
      <c r="V138" s="208"/>
      <c r="W138" s="208"/>
      <c r="X138" s="208"/>
      <c r="Y138">
        <v>1</v>
      </c>
      <c r="Z138">
        <v>1</v>
      </c>
      <c r="AA138">
        <v>75</v>
      </c>
      <c r="AB138">
        <v>5</v>
      </c>
      <c r="AC138">
        <v>0.61199999999999999</v>
      </c>
      <c r="AD138">
        <v>156</v>
      </c>
      <c r="AE138">
        <v>5</v>
      </c>
      <c r="AF138">
        <v>42</v>
      </c>
      <c r="AG138">
        <v>15</v>
      </c>
      <c r="AH138">
        <v>4</v>
      </c>
      <c r="AI138">
        <v>55</v>
      </c>
      <c r="AJ138">
        <v>193</v>
      </c>
      <c r="AK138">
        <v>14.4</v>
      </c>
      <c r="AL138" s="117">
        <v>0</v>
      </c>
      <c r="AM138" s="113">
        <v>1</v>
      </c>
      <c r="AN138" s="118">
        <v>1</v>
      </c>
      <c r="AO138">
        <v>0</v>
      </c>
      <c r="AP138">
        <v>0.76687254280182482</v>
      </c>
      <c r="AQ138" s="117">
        <v>0.76687254280182482</v>
      </c>
      <c r="AR138" s="118">
        <v>0.23312745719817518</v>
      </c>
      <c r="AS138" s="117">
        <v>-1.4561699483793364</v>
      </c>
      <c r="AT138" s="118">
        <v>0</v>
      </c>
      <c r="AU138">
        <v>3.2894990234888022</v>
      </c>
      <c r="BX138">
        <v>0.89270084324437271</v>
      </c>
      <c r="BY138">
        <v>0</v>
      </c>
      <c r="BZ138">
        <v>1</v>
      </c>
      <c r="CA138">
        <v>51</v>
      </c>
      <c r="CB138">
        <v>83</v>
      </c>
      <c r="CC138">
        <v>5.555555555555558E-2</v>
      </c>
      <c r="CD138">
        <v>0.13541666666666663</v>
      </c>
      <c r="CE138">
        <v>0</v>
      </c>
    </row>
    <row r="139" spans="1:83" x14ac:dyDescent="0.3">
      <c r="A139" s="129">
        <v>0</v>
      </c>
      <c r="B139" s="131">
        <v>0</v>
      </c>
      <c r="C139" s="171">
        <v>44</v>
      </c>
      <c r="D139" s="130">
        <v>10</v>
      </c>
      <c r="E139" s="203">
        <v>0.19600000000000001</v>
      </c>
      <c r="F139" s="130">
        <v>49</v>
      </c>
      <c r="G139" s="130">
        <v>3</v>
      </c>
      <c r="H139" s="130">
        <v>33</v>
      </c>
      <c r="I139" s="130">
        <v>12</v>
      </c>
      <c r="J139" s="130">
        <v>2</v>
      </c>
      <c r="K139" s="171">
        <v>15</v>
      </c>
      <c r="L139" s="172">
        <v>189</v>
      </c>
      <c r="M139" s="170">
        <v>9.5</v>
      </c>
      <c r="N139" s="130">
        <v>1</v>
      </c>
      <c r="O139" s="208"/>
      <c r="P139" s="208"/>
      <c r="Q139" s="208"/>
      <c r="R139" s="208"/>
      <c r="S139" s="208"/>
      <c r="T139" s="208"/>
      <c r="U139" s="208"/>
      <c r="V139" s="208"/>
      <c r="W139" s="208"/>
      <c r="X139" s="208"/>
      <c r="Y139">
        <v>1</v>
      </c>
      <c r="Z139">
        <v>1</v>
      </c>
      <c r="AA139">
        <v>75</v>
      </c>
      <c r="AB139">
        <v>7</v>
      </c>
      <c r="AC139">
        <v>0.995</v>
      </c>
      <c r="AD139">
        <v>185</v>
      </c>
      <c r="AE139">
        <v>2</v>
      </c>
      <c r="AF139">
        <v>30</v>
      </c>
      <c r="AG139">
        <v>10</v>
      </c>
      <c r="AH139">
        <v>2</v>
      </c>
      <c r="AI139">
        <v>58</v>
      </c>
      <c r="AJ139">
        <v>189</v>
      </c>
      <c r="AK139">
        <v>17</v>
      </c>
      <c r="AL139" s="117">
        <v>1</v>
      </c>
      <c r="AM139" s="113">
        <v>0</v>
      </c>
      <c r="AN139" s="118">
        <v>1</v>
      </c>
      <c r="AO139">
        <v>1</v>
      </c>
      <c r="AP139">
        <v>0.61406885630352681</v>
      </c>
      <c r="AQ139" s="117">
        <v>0.61406885630352681</v>
      </c>
      <c r="AR139" s="118">
        <v>0.38593114369647319</v>
      </c>
      <c r="AS139" s="117">
        <v>-0.48764821330582342</v>
      </c>
      <c r="AT139" s="118">
        <v>100</v>
      </c>
      <c r="AU139">
        <v>0.62848187094137875</v>
      </c>
      <c r="BX139">
        <v>0.89512194070745277</v>
      </c>
      <c r="BY139">
        <v>0</v>
      </c>
      <c r="BZ139">
        <v>1</v>
      </c>
      <c r="CA139">
        <v>51</v>
      </c>
      <c r="CB139">
        <v>84</v>
      </c>
      <c r="CC139">
        <v>5.555555555555558E-2</v>
      </c>
      <c r="CD139">
        <v>0.125</v>
      </c>
      <c r="CE139">
        <v>2.3148148148148112E-3</v>
      </c>
    </row>
    <row r="140" spans="1:83" x14ac:dyDescent="0.3">
      <c r="A140" s="129">
        <v>1</v>
      </c>
      <c r="B140" s="131">
        <v>1</v>
      </c>
      <c r="C140" s="171">
        <v>51</v>
      </c>
      <c r="D140" s="130">
        <v>15</v>
      </c>
      <c r="E140" s="203">
        <v>0.18</v>
      </c>
      <c r="F140" s="130">
        <v>84</v>
      </c>
      <c r="G140" s="130">
        <v>4</v>
      </c>
      <c r="H140" s="130">
        <v>40</v>
      </c>
      <c r="I140" s="130">
        <v>8</v>
      </c>
      <c r="J140" s="130">
        <v>3</v>
      </c>
      <c r="K140" s="171">
        <v>26</v>
      </c>
      <c r="L140" s="172">
        <v>180</v>
      </c>
      <c r="M140" s="170">
        <v>8.6999999999999993</v>
      </c>
      <c r="N140" s="130">
        <v>1</v>
      </c>
      <c r="O140" s="208"/>
      <c r="P140" s="208"/>
      <c r="Q140" s="208"/>
      <c r="R140" s="208"/>
      <c r="S140" s="208"/>
      <c r="T140" s="208"/>
      <c r="U140" s="208"/>
      <c r="V140" s="208"/>
      <c r="W140" s="208"/>
      <c r="X140" s="208"/>
      <c r="Y140">
        <v>1</v>
      </c>
      <c r="Z140">
        <v>1</v>
      </c>
      <c r="AA140">
        <v>76</v>
      </c>
      <c r="AB140">
        <v>5</v>
      </c>
      <c r="AC140">
        <v>0.81899999999999995</v>
      </c>
      <c r="AD140">
        <v>266</v>
      </c>
      <c r="AE140">
        <v>4</v>
      </c>
      <c r="AF140">
        <v>52</v>
      </c>
      <c r="AG140">
        <v>18</v>
      </c>
      <c r="AH140">
        <v>5</v>
      </c>
      <c r="AI140">
        <v>87</v>
      </c>
      <c r="AJ140">
        <v>186</v>
      </c>
      <c r="AK140">
        <v>17.100000000000001</v>
      </c>
      <c r="AL140" s="117">
        <v>0</v>
      </c>
      <c r="AM140" s="113">
        <v>1</v>
      </c>
      <c r="AN140" s="118">
        <v>1</v>
      </c>
      <c r="AO140">
        <v>0</v>
      </c>
      <c r="AP140">
        <v>0.65551590396661208</v>
      </c>
      <c r="AQ140" s="117">
        <v>0.65551590396661208</v>
      </c>
      <c r="AR140" s="118">
        <v>0.34448409603338792</v>
      </c>
      <c r="AS140" s="117">
        <v>-1.0657073549543441</v>
      </c>
      <c r="AT140" s="118">
        <v>0</v>
      </c>
      <c r="AU140">
        <v>1.902891632776796</v>
      </c>
      <c r="BX140">
        <v>0.90577423677299806</v>
      </c>
      <c r="BY140">
        <v>1</v>
      </c>
      <c r="BZ140">
        <v>0</v>
      </c>
      <c r="CA140">
        <v>52</v>
      </c>
      <c r="CB140">
        <v>84</v>
      </c>
      <c r="CC140">
        <v>3.703703703703709E-2</v>
      </c>
      <c r="CD140">
        <v>0.125</v>
      </c>
      <c r="CE140">
        <v>0</v>
      </c>
    </row>
    <row r="141" spans="1:83" x14ac:dyDescent="0.3">
      <c r="A141" s="129">
        <v>1</v>
      </c>
      <c r="B141" s="131">
        <v>0</v>
      </c>
      <c r="C141" s="171">
        <v>70</v>
      </c>
      <c r="D141" s="130">
        <v>13</v>
      </c>
      <c r="E141" s="203">
        <v>1.4159999999999999</v>
      </c>
      <c r="F141" s="130">
        <v>209</v>
      </c>
      <c r="G141" s="130">
        <v>2</v>
      </c>
      <c r="H141" s="130">
        <v>45</v>
      </c>
      <c r="I141" s="130">
        <v>6</v>
      </c>
      <c r="J141" s="130">
        <v>3</v>
      </c>
      <c r="K141" s="171">
        <v>57</v>
      </c>
      <c r="L141" s="172">
        <v>175</v>
      </c>
      <c r="M141" s="170">
        <v>12.8</v>
      </c>
      <c r="N141" s="130">
        <v>1</v>
      </c>
      <c r="O141" s="208"/>
      <c r="P141" s="208"/>
      <c r="Q141" s="208"/>
      <c r="R141" s="208"/>
      <c r="S141" s="208"/>
      <c r="T141" s="208"/>
      <c r="U141" s="208"/>
      <c r="V141" s="208"/>
      <c r="W141" s="208"/>
      <c r="X141" s="208"/>
      <c r="Y141">
        <v>1</v>
      </c>
      <c r="Z141">
        <v>1</v>
      </c>
      <c r="AA141">
        <v>79</v>
      </c>
      <c r="AB141">
        <v>7</v>
      </c>
      <c r="AC141">
        <v>0.13100000000000001</v>
      </c>
      <c r="AD141">
        <v>284</v>
      </c>
      <c r="AE141">
        <v>4</v>
      </c>
      <c r="AF141">
        <v>38</v>
      </c>
      <c r="AG141">
        <v>15</v>
      </c>
      <c r="AH141">
        <v>5</v>
      </c>
      <c r="AI141">
        <v>39</v>
      </c>
      <c r="AJ141">
        <v>185</v>
      </c>
      <c r="AK141">
        <v>20.399999999999999</v>
      </c>
      <c r="AL141" s="117">
        <v>0</v>
      </c>
      <c r="AM141" s="113">
        <v>1</v>
      </c>
      <c r="AN141" s="118">
        <v>1</v>
      </c>
      <c r="AO141">
        <v>0</v>
      </c>
      <c r="AP141">
        <v>0.51753073335917366</v>
      </c>
      <c r="AQ141" s="117">
        <v>0.51753073335917366</v>
      </c>
      <c r="AR141" s="118">
        <v>0.48246926664082634</v>
      </c>
      <c r="AS141" s="117">
        <v>-0.72883805631296683</v>
      </c>
      <c r="AT141" s="118">
        <v>0</v>
      </c>
      <c r="AU141">
        <v>1.0726708811163483</v>
      </c>
      <c r="BX141">
        <v>0.91149774297467712</v>
      </c>
      <c r="BY141">
        <v>0</v>
      </c>
      <c r="BZ141">
        <v>1</v>
      </c>
      <c r="CA141">
        <v>52</v>
      </c>
      <c r="CB141">
        <v>85</v>
      </c>
      <c r="CC141">
        <v>3.703703703703709E-2</v>
      </c>
      <c r="CD141">
        <v>0.11458333333333337</v>
      </c>
      <c r="CE141">
        <v>0</v>
      </c>
    </row>
    <row r="142" spans="1:83" x14ac:dyDescent="0.3">
      <c r="A142" s="129">
        <v>0</v>
      </c>
      <c r="B142" s="131">
        <v>0</v>
      </c>
      <c r="C142" s="171">
        <v>44</v>
      </c>
      <c r="D142" s="130">
        <v>2</v>
      </c>
      <c r="E142" s="203">
        <v>0.115</v>
      </c>
      <c r="F142" s="130">
        <v>70</v>
      </c>
      <c r="G142" s="130">
        <v>3</v>
      </c>
      <c r="H142" s="130">
        <v>46</v>
      </c>
      <c r="I142" s="130">
        <v>6</v>
      </c>
      <c r="J142" s="130">
        <v>3</v>
      </c>
      <c r="K142" s="171">
        <v>19</v>
      </c>
      <c r="L142" s="172">
        <v>167</v>
      </c>
      <c r="M142" s="170">
        <v>6.6</v>
      </c>
      <c r="N142" s="130">
        <v>0</v>
      </c>
      <c r="O142" s="208"/>
      <c r="P142" s="208"/>
      <c r="Q142" s="208"/>
      <c r="R142" s="208"/>
      <c r="S142" s="208"/>
      <c r="T142" s="208"/>
      <c r="U142" s="208"/>
      <c r="V142" s="208"/>
      <c r="W142" s="208"/>
      <c r="X142" s="208"/>
      <c r="Y142">
        <v>1</v>
      </c>
      <c r="Z142">
        <v>1</v>
      </c>
      <c r="AA142">
        <v>79</v>
      </c>
      <c r="AB142">
        <v>7</v>
      </c>
      <c r="AC142">
        <v>1.72</v>
      </c>
      <c r="AD142">
        <v>255</v>
      </c>
      <c r="AE142">
        <v>1</v>
      </c>
      <c r="AF142">
        <v>40</v>
      </c>
      <c r="AG142">
        <v>13</v>
      </c>
      <c r="AH142">
        <v>2</v>
      </c>
      <c r="AI142">
        <v>64</v>
      </c>
      <c r="AJ142">
        <v>188</v>
      </c>
      <c r="AK142">
        <v>19</v>
      </c>
      <c r="AL142" s="117">
        <v>1</v>
      </c>
      <c r="AM142" s="113">
        <v>0</v>
      </c>
      <c r="AN142" s="118">
        <v>1</v>
      </c>
      <c r="AO142">
        <v>1</v>
      </c>
      <c r="AP142">
        <v>0.6129931251892895</v>
      </c>
      <c r="AQ142" s="117">
        <v>0.6129931251892895</v>
      </c>
      <c r="AR142" s="118">
        <v>0.3870068748107105</v>
      </c>
      <c r="AS142" s="117">
        <v>-0.48940155813444342</v>
      </c>
      <c r="AT142" s="118">
        <v>100</v>
      </c>
      <c r="AU142">
        <v>0.63133966582611267</v>
      </c>
      <c r="BX142">
        <v>0.92015400772651768</v>
      </c>
      <c r="BY142">
        <v>0</v>
      </c>
      <c r="BZ142">
        <v>1</v>
      </c>
      <c r="CA142">
        <v>52</v>
      </c>
      <c r="CB142">
        <v>86</v>
      </c>
      <c r="CC142">
        <v>3.703703703703709E-2</v>
      </c>
      <c r="CD142">
        <v>0.10416666666666663</v>
      </c>
      <c r="CE142">
        <v>0</v>
      </c>
    </row>
    <row r="143" spans="1:83" x14ac:dyDescent="0.3">
      <c r="A143" s="129">
        <v>1</v>
      </c>
      <c r="B143" s="131">
        <v>1</v>
      </c>
      <c r="C143" s="171">
        <v>75</v>
      </c>
      <c r="D143" s="130">
        <v>7</v>
      </c>
      <c r="E143" s="203">
        <v>0.995</v>
      </c>
      <c r="F143" s="130">
        <v>185</v>
      </c>
      <c r="G143" s="130">
        <v>2</v>
      </c>
      <c r="H143" s="130">
        <v>30</v>
      </c>
      <c r="I143" s="130">
        <v>10</v>
      </c>
      <c r="J143" s="130">
        <v>2</v>
      </c>
      <c r="K143" s="171">
        <v>58</v>
      </c>
      <c r="L143" s="172">
        <v>189</v>
      </c>
      <c r="M143" s="170">
        <v>17</v>
      </c>
      <c r="N143" s="130">
        <v>1</v>
      </c>
      <c r="O143" s="208"/>
      <c r="P143" s="208"/>
      <c r="Q143" s="208"/>
      <c r="R143" s="208"/>
      <c r="S143" s="208"/>
      <c r="T143" s="208"/>
      <c r="U143" s="208"/>
      <c r="V143" s="208"/>
      <c r="W143" s="208"/>
      <c r="X143" s="208"/>
      <c r="Y143">
        <v>1</v>
      </c>
      <c r="Z143">
        <v>1</v>
      </c>
      <c r="AA143">
        <v>82</v>
      </c>
      <c r="AB143">
        <v>15</v>
      </c>
      <c r="AC143">
        <v>0.88800000000000001</v>
      </c>
      <c r="AD143">
        <v>202</v>
      </c>
      <c r="AE143">
        <v>5</v>
      </c>
      <c r="AF143">
        <v>40</v>
      </c>
      <c r="AG143">
        <v>7</v>
      </c>
      <c r="AH143">
        <v>3</v>
      </c>
      <c r="AI143">
        <v>61</v>
      </c>
      <c r="AJ143">
        <v>163</v>
      </c>
      <c r="AK143">
        <v>11.7</v>
      </c>
      <c r="AL143" s="117">
        <v>1</v>
      </c>
      <c r="AM143" s="113">
        <v>0</v>
      </c>
      <c r="AN143" s="118">
        <v>1</v>
      </c>
      <c r="AO143">
        <v>1</v>
      </c>
      <c r="AP143">
        <v>0.65150959561826949</v>
      </c>
      <c r="AQ143" s="117">
        <v>0.65150959561826949</v>
      </c>
      <c r="AR143" s="118">
        <v>0.34849040438173051</v>
      </c>
      <c r="AS143" s="117">
        <v>-0.42846315402490315</v>
      </c>
      <c r="AT143" s="118">
        <v>100</v>
      </c>
      <c r="AU143">
        <v>0.53489681000173162</v>
      </c>
      <c r="BX143">
        <v>0.92075962738612949</v>
      </c>
      <c r="BY143">
        <v>0</v>
      </c>
      <c r="BZ143">
        <v>1</v>
      </c>
      <c r="CA143">
        <v>52</v>
      </c>
      <c r="CB143">
        <v>87</v>
      </c>
      <c r="CC143">
        <v>3.703703703703709E-2</v>
      </c>
      <c r="CD143">
        <v>9.375E-2</v>
      </c>
      <c r="CE143">
        <v>0</v>
      </c>
    </row>
    <row r="144" spans="1:83" x14ac:dyDescent="0.3">
      <c r="A144" s="129">
        <v>1</v>
      </c>
      <c r="B144" s="131">
        <v>1</v>
      </c>
      <c r="C144" s="171">
        <v>68</v>
      </c>
      <c r="D144" s="130">
        <v>4</v>
      </c>
      <c r="E144" s="203">
        <v>2.3519999999999999</v>
      </c>
      <c r="F144" s="130">
        <v>209</v>
      </c>
      <c r="G144" s="130">
        <v>0</v>
      </c>
      <c r="H144" s="130">
        <v>30</v>
      </c>
      <c r="I144" s="130">
        <v>12</v>
      </c>
      <c r="J144" s="130">
        <v>2</v>
      </c>
      <c r="K144" s="171">
        <v>51</v>
      </c>
      <c r="L144" s="172">
        <v>189</v>
      </c>
      <c r="M144" s="170">
        <v>16.7</v>
      </c>
      <c r="N144" s="130">
        <v>1</v>
      </c>
      <c r="O144" s="208"/>
      <c r="P144" s="208"/>
      <c r="Q144" s="208"/>
      <c r="R144" s="208"/>
      <c r="S144" s="208"/>
      <c r="T144" s="208"/>
      <c r="U144" s="208"/>
      <c r="V144" s="208"/>
      <c r="W144" s="208"/>
      <c r="X144" s="208"/>
      <c r="Y144">
        <v>1</v>
      </c>
      <c r="Z144">
        <v>1</v>
      </c>
      <c r="AA144">
        <v>84</v>
      </c>
      <c r="AB144">
        <v>9</v>
      </c>
      <c r="AC144">
        <v>1.2589999999999999</v>
      </c>
      <c r="AD144">
        <v>175</v>
      </c>
      <c r="AE144">
        <v>1</v>
      </c>
      <c r="AF144">
        <v>31</v>
      </c>
      <c r="AG144">
        <v>8</v>
      </c>
      <c r="AH144">
        <v>2</v>
      </c>
      <c r="AI144">
        <v>76</v>
      </c>
      <c r="AJ144">
        <v>190</v>
      </c>
      <c r="AK144">
        <v>15.9</v>
      </c>
      <c r="AL144" s="117">
        <v>1</v>
      </c>
      <c r="AM144" s="113">
        <v>0</v>
      </c>
      <c r="AN144" s="118">
        <v>1</v>
      </c>
      <c r="AO144">
        <v>1</v>
      </c>
      <c r="AP144">
        <v>0.67428193584121621</v>
      </c>
      <c r="AQ144" s="117">
        <v>0.67428193584121621</v>
      </c>
      <c r="AR144" s="118">
        <v>0.32571806415878379</v>
      </c>
      <c r="AS144" s="117">
        <v>-0.39410695309886462</v>
      </c>
      <c r="AT144" s="118">
        <v>100</v>
      </c>
      <c r="AU144">
        <v>0.48305915796546828</v>
      </c>
      <c r="BX144">
        <v>0.92197974530168214</v>
      </c>
      <c r="BY144">
        <v>0</v>
      </c>
      <c r="BZ144">
        <v>1</v>
      </c>
      <c r="CA144">
        <v>52</v>
      </c>
      <c r="CB144">
        <v>88</v>
      </c>
      <c r="CC144">
        <v>3.703703703703709E-2</v>
      </c>
      <c r="CD144">
        <v>8.333333333333337E-2</v>
      </c>
      <c r="CE144">
        <v>0</v>
      </c>
    </row>
    <row r="145" spans="1:83" x14ac:dyDescent="0.3">
      <c r="A145" s="129">
        <v>1</v>
      </c>
      <c r="B145" s="131">
        <v>1</v>
      </c>
      <c r="C145" s="171">
        <v>84</v>
      </c>
      <c r="D145" s="130">
        <v>9</v>
      </c>
      <c r="E145" s="203">
        <v>1.2589999999999999</v>
      </c>
      <c r="F145" s="130">
        <v>175</v>
      </c>
      <c r="G145" s="130">
        <v>1</v>
      </c>
      <c r="H145" s="130">
        <v>31</v>
      </c>
      <c r="I145" s="130">
        <v>8</v>
      </c>
      <c r="J145" s="130">
        <v>2</v>
      </c>
      <c r="K145" s="171">
        <v>76</v>
      </c>
      <c r="L145" s="172">
        <v>190</v>
      </c>
      <c r="M145" s="170">
        <v>15.9</v>
      </c>
      <c r="N145" s="130">
        <v>1</v>
      </c>
      <c r="O145" s="208"/>
      <c r="P145" s="208"/>
      <c r="Q145" s="208"/>
      <c r="R145" s="208"/>
      <c r="S145" s="208"/>
      <c r="T145" s="208"/>
      <c r="U145" s="208"/>
      <c r="V145" s="208"/>
      <c r="W145" s="208"/>
      <c r="X145" s="208"/>
      <c r="Y145">
        <v>1</v>
      </c>
      <c r="Z145">
        <v>1</v>
      </c>
      <c r="AA145">
        <v>85</v>
      </c>
      <c r="AB145">
        <v>12</v>
      </c>
      <c r="AC145">
        <v>1.86</v>
      </c>
      <c r="AD145">
        <v>311</v>
      </c>
      <c r="AE145">
        <v>2</v>
      </c>
      <c r="AF145">
        <v>37</v>
      </c>
      <c r="AG145">
        <v>13</v>
      </c>
      <c r="AH145">
        <v>2</v>
      </c>
      <c r="AI145">
        <v>62</v>
      </c>
      <c r="AJ145">
        <v>172</v>
      </c>
      <c r="AK145">
        <v>16.899999999999999</v>
      </c>
      <c r="AL145" s="117">
        <v>1</v>
      </c>
      <c r="AM145" s="113">
        <v>0</v>
      </c>
      <c r="AN145" s="118">
        <v>1</v>
      </c>
      <c r="AO145">
        <v>1</v>
      </c>
      <c r="AP145">
        <v>0.86995638711170542</v>
      </c>
      <c r="AQ145" s="117">
        <v>0.86995638711170542</v>
      </c>
      <c r="AR145" s="118">
        <v>0.13004361288829458</v>
      </c>
      <c r="AS145" s="117">
        <v>-0.13931219834670633</v>
      </c>
      <c r="AT145" s="118">
        <v>100</v>
      </c>
      <c r="AU145">
        <v>0.14948291065491831</v>
      </c>
      <c r="BX145">
        <v>0.93276897875969977</v>
      </c>
      <c r="BY145">
        <v>0</v>
      </c>
      <c r="BZ145">
        <v>1</v>
      </c>
      <c r="CA145">
        <v>52</v>
      </c>
      <c r="CB145">
        <v>89</v>
      </c>
      <c r="CC145">
        <v>3.703703703703709E-2</v>
      </c>
      <c r="CD145">
        <v>7.291666666666663E-2</v>
      </c>
      <c r="CE145">
        <v>0</v>
      </c>
    </row>
    <row r="146" spans="1:83" x14ac:dyDescent="0.3">
      <c r="A146" s="129">
        <v>0</v>
      </c>
      <c r="B146" s="131">
        <v>0</v>
      </c>
      <c r="C146" s="171">
        <v>51</v>
      </c>
      <c r="D146" s="130">
        <v>3</v>
      </c>
      <c r="E146" s="203">
        <v>1.464</v>
      </c>
      <c r="F146" s="130">
        <v>118</v>
      </c>
      <c r="G146" s="130">
        <v>4</v>
      </c>
      <c r="H146" s="130">
        <v>46</v>
      </c>
      <c r="I146" s="130">
        <v>6</v>
      </c>
      <c r="J146" s="130">
        <v>4</v>
      </c>
      <c r="K146" s="171">
        <v>31</v>
      </c>
      <c r="L146" s="172">
        <v>167</v>
      </c>
      <c r="M146" s="170">
        <v>7.9</v>
      </c>
      <c r="N146" s="130">
        <v>1</v>
      </c>
      <c r="O146" s="208"/>
      <c r="P146" s="208"/>
      <c r="Q146" s="208"/>
      <c r="R146" s="208"/>
      <c r="S146" s="208"/>
      <c r="T146" s="208"/>
      <c r="U146" s="208"/>
      <c r="V146" s="208"/>
      <c r="W146" s="208"/>
      <c r="X146" s="208"/>
      <c r="Y146">
        <v>1</v>
      </c>
      <c r="Z146">
        <v>1</v>
      </c>
      <c r="AA146">
        <v>86</v>
      </c>
      <c r="AB146">
        <v>8</v>
      </c>
      <c r="AC146">
        <v>2.2839999999999998</v>
      </c>
      <c r="AD146">
        <v>201</v>
      </c>
      <c r="AE146">
        <v>0</v>
      </c>
      <c r="AF146">
        <v>38</v>
      </c>
      <c r="AG146">
        <v>10</v>
      </c>
      <c r="AH146">
        <v>2</v>
      </c>
      <c r="AI146">
        <v>78</v>
      </c>
      <c r="AJ146">
        <v>192</v>
      </c>
      <c r="AK146">
        <v>16.8</v>
      </c>
      <c r="AL146" s="117">
        <v>1</v>
      </c>
      <c r="AM146" s="113">
        <v>0</v>
      </c>
      <c r="AN146" s="118">
        <v>1</v>
      </c>
      <c r="AO146">
        <v>1</v>
      </c>
      <c r="AP146">
        <v>0.71396961588261998</v>
      </c>
      <c r="AQ146" s="117">
        <v>0.71396961588261998</v>
      </c>
      <c r="AR146" s="118">
        <v>0.28603038411738002</v>
      </c>
      <c r="AS146" s="117">
        <v>-0.3369148723342798</v>
      </c>
      <c r="AT146" s="118">
        <v>100</v>
      </c>
      <c r="AU146">
        <v>0.40061982716699363</v>
      </c>
      <c r="BX146">
        <v>0.93507401854810934</v>
      </c>
      <c r="BY146">
        <v>0</v>
      </c>
      <c r="BZ146">
        <v>1</v>
      </c>
      <c r="CA146">
        <v>52</v>
      </c>
      <c r="CB146">
        <v>90</v>
      </c>
      <c r="CC146">
        <v>3.703703703703709E-2</v>
      </c>
      <c r="CD146">
        <v>6.25E-2</v>
      </c>
      <c r="CE146">
        <v>1.1574074074074125E-3</v>
      </c>
    </row>
    <row r="147" spans="1:83" x14ac:dyDescent="0.3">
      <c r="A147" s="129">
        <v>1</v>
      </c>
      <c r="B147" s="131">
        <v>1</v>
      </c>
      <c r="C147" s="171">
        <v>88</v>
      </c>
      <c r="D147" s="130">
        <v>5</v>
      </c>
      <c r="E147" s="203">
        <v>0.504</v>
      </c>
      <c r="F147" s="130">
        <v>253</v>
      </c>
      <c r="G147" s="130">
        <v>3</v>
      </c>
      <c r="H147" s="130">
        <v>42</v>
      </c>
      <c r="I147" s="130">
        <v>9</v>
      </c>
      <c r="J147" s="130">
        <v>3</v>
      </c>
      <c r="K147" s="171">
        <v>63</v>
      </c>
      <c r="L147" s="172">
        <v>172</v>
      </c>
      <c r="M147" s="170">
        <v>14.1</v>
      </c>
      <c r="N147" s="130">
        <v>0</v>
      </c>
      <c r="O147" s="208"/>
      <c r="P147" s="208"/>
      <c r="Q147" s="208"/>
      <c r="R147" s="208"/>
      <c r="S147" s="208"/>
      <c r="T147" s="208"/>
      <c r="U147" s="208"/>
      <c r="V147" s="208"/>
      <c r="W147" s="208"/>
      <c r="X147" s="208"/>
      <c r="Y147">
        <v>1</v>
      </c>
      <c r="Z147">
        <v>1</v>
      </c>
      <c r="AA147">
        <v>88</v>
      </c>
      <c r="AB147">
        <v>5</v>
      </c>
      <c r="AC147">
        <v>0.504</v>
      </c>
      <c r="AD147">
        <v>253</v>
      </c>
      <c r="AE147">
        <v>3</v>
      </c>
      <c r="AF147">
        <v>42</v>
      </c>
      <c r="AG147">
        <v>9</v>
      </c>
      <c r="AH147">
        <v>3</v>
      </c>
      <c r="AI147">
        <v>63</v>
      </c>
      <c r="AJ147">
        <v>172</v>
      </c>
      <c r="AK147">
        <v>14.1</v>
      </c>
      <c r="AL147" s="117">
        <v>0</v>
      </c>
      <c r="AM147" s="113">
        <v>1</v>
      </c>
      <c r="AN147" s="118">
        <v>1</v>
      </c>
      <c r="AO147">
        <v>0</v>
      </c>
      <c r="AP147">
        <v>0.55293879294389658</v>
      </c>
      <c r="AQ147" s="117">
        <v>0.55293879294389658</v>
      </c>
      <c r="AR147" s="118">
        <v>0.44706120705610342</v>
      </c>
      <c r="AS147" s="117">
        <v>-0.80505976520528055</v>
      </c>
      <c r="AT147" s="118">
        <v>0</v>
      </c>
      <c r="AU147">
        <v>1.2368301794400742</v>
      </c>
      <c r="BX147">
        <v>0.93860093366312281</v>
      </c>
      <c r="BY147">
        <v>1</v>
      </c>
      <c r="BZ147">
        <v>0</v>
      </c>
      <c r="CA147">
        <v>53</v>
      </c>
      <c r="CB147">
        <v>90</v>
      </c>
      <c r="CC147">
        <v>1.851851851851849E-2</v>
      </c>
      <c r="CD147">
        <v>6.25E-2</v>
      </c>
      <c r="CE147">
        <v>1.1574074074074056E-3</v>
      </c>
    </row>
    <row r="148" spans="1:83" x14ac:dyDescent="0.3">
      <c r="A148" s="129">
        <v>0</v>
      </c>
      <c r="B148" s="131">
        <v>0</v>
      </c>
      <c r="C148" s="171">
        <v>58</v>
      </c>
      <c r="D148" s="130">
        <v>19</v>
      </c>
      <c r="E148" s="203">
        <v>0.44700000000000001</v>
      </c>
      <c r="F148" s="130">
        <v>20</v>
      </c>
      <c r="G148" s="130">
        <v>4</v>
      </c>
      <c r="H148" s="130">
        <v>43</v>
      </c>
      <c r="I148" s="130">
        <v>10</v>
      </c>
      <c r="J148" s="130">
        <v>3</v>
      </c>
      <c r="K148" s="171">
        <v>35</v>
      </c>
      <c r="L148" s="172">
        <v>184</v>
      </c>
      <c r="M148" s="170">
        <v>8.1</v>
      </c>
      <c r="N148" s="130">
        <v>1</v>
      </c>
      <c r="O148" s="208"/>
      <c r="P148" s="208"/>
      <c r="Q148" s="208"/>
      <c r="R148" s="208"/>
      <c r="S148" s="208"/>
      <c r="T148" s="208"/>
      <c r="U148" s="208"/>
      <c r="V148" s="208"/>
      <c r="W148" s="208"/>
      <c r="X148" s="208"/>
      <c r="Y148">
        <v>1</v>
      </c>
      <c r="Z148">
        <v>1</v>
      </c>
      <c r="AA148">
        <v>88</v>
      </c>
      <c r="AB148">
        <v>12</v>
      </c>
      <c r="AC148">
        <v>1.6</v>
      </c>
      <c r="AD148">
        <v>282</v>
      </c>
      <c r="AE148">
        <v>0</v>
      </c>
      <c r="AF148">
        <v>39</v>
      </c>
      <c r="AG148">
        <v>18</v>
      </c>
      <c r="AH148">
        <v>1</v>
      </c>
      <c r="AI148">
        <v>29</v>
      </c>
      <c r="AJ148">
        <v>185</v>
      </c>
      <c r="AK148">
        <v>18.2</v>
      </c>
      <c r="AL148" s="117">
        <v>1</v>
      </c>
      <c r="AM148" s="113">
        <v>0</v>
      </c>
      <c r="AN148" s="118">
        <v>1</v>
      </c>
      <c r="AO148">
        <v>1</v>
      </c>
      <c r="AP148">
        <v>0.82135014087655533</v>
      </c>
      <c r="AQ148" s="117">
        <v>0.82135014087655533</v>
      </c>
      <c r="AR148" s="118">
        <v>0.17864985912344467</v>
      </c>
      <c r="AS148" s="117">
        <v>-0.19680577947664335</v>
      </c>
      <c r="AT148" s="118">
        <v>100</v>
      </c>
      <c r="AU148">
        <v>0.21750755278715514</v>
      </c>
      <c r="BX148">
        <v>0.94495090026734019</v>
      </c>
      <c r="BY148">
        <v>1</v>
      </c>
      <c r="BZ148">
        <v>0</v>
      </c>
      <c r="CA148">
        <v>54</v>
      </c>
      <c r="CB148">
        <v>90</v>
      </c>
      <c r="CC148">
        <v>0</v>
      </c>
      <c r="CD148">
        <v>6.25E-2</v>
      </c>
      <c r="CE148">
        <v>0</v>
      </c>
    </row>
    <row r="149" spans="1:83" x14ac:dyDescent="0.3">
      <c r="A149" s="129">
        <v>1</v>
      </c>
      <c r="B149" s="131">
        <v>0</v>
      </c>
      <c r="C149" s="171">
        <v>66</v>
      </c>
      <c r="D149" s="130">
        <v>17</v>
      </c>
      <c r="E149" s="203">
        <v>2.62</v>
      </c>
      <c r="F149" s="130">
        <v>103</v>
      </c>
      <c r="G149" s="130">
        <v>2</v>
      </c>
      <c r="H149" s="130">
        <v>39</v>
      </c>
      <c r="I149" s="130">
        <v>8</v>
      </c>
      <c r="J149" s="130">
        <v>3</v>
      </c>
      <c r="K149" s="171">
        <v>48</v>
      </c>
      <c r="L149" s="172">
        <v>172</v>
      </c>
      <c r="M149" s="170">
        <v>13.6</v>
      </c>
      <c r="N149" s="130">
        <v>0</v>
      </c>
      <c r="O149" s="208"/>
      <c r="P149" s="208"/>
      <c r="Q149" s="208"/>
      <c r="R149" s="208"/>
      <c r="S149" s="208"/>
      <c r="T149" s="208"/>
      <c r="U149" s="208"/>
      <c r="V149" s="208"/>
      <c r="W149" s="208"/>
      <c r="X149" s="208"/>
      <c r="Y149">
        <v>1</v>
      </c>
      <c r="Z149">
        <v>1</v>
      </c>
      <c r="AA149">
        <v>89</v>
      </c>
      <c r="AB149">
        <v>6</v>
      </c>
      <c r="AC149">
        <v>7.4999999999999997E-2</v>
      </c>
      <c r="AD149">
        <v>296</v>
      </c>
      <c r="AE149">
        <v>0</v>
      </c>
      <c r="AF149">
        <v>37</v>
      </c>
      <c r="AG149">
        <v>13</v>
      </c>
      <c r="AH149">
        <v>1</v>
      </c>
      <c r="AI149">
        <v>27</v>
      </c>
      <c r="AJ149">
        <v>196</v>
      </c>
      <c r="AK149">
        <v>21</v>
      </c>
      <c r="AL149" s="117">
        <v>1</v>
      </c>
      <c r="AM149" s="113">
        <v>0</v>
      </c>
      <c r="AN149" s="118">
        <v>1</v>
      </c>
      <c r="AO149">
        <v>1</v>
      </c>
      <c r="AP149">
        <v>0.49444241146103218</v>
      </c>
      <c r="AQ149" s="117">
        <v>0.49444241146103218</v>
      </c>
      <c r="AR149" s="118">
        <v>0.50555758853896782</v>
      </c>
      <c r="AS149" s="117">
        <v>-0.70432459281836846</v>
      </c>
      <c r="AT149" s="118">
        <v>0</v>
      </c>
      <c r="AU149">
        <v>1.0224802258469117</v>
      </c>
      <c r="BX149">
        <v>0.95483275139276735</v>
      </c>
      <c r="BY149">
        <v>0</v>
      </c>
      <c r="BZ149">
        <v>1</v>
      </c>
      <c r="CA149">
        <v>54</v>
      </c>
      <c r="CB149">
        <v>91</v>
      </c>
      <c r="CC149">
        <v>0</v>
      </c>
      <c r="CD149">
        <v>5.208333333333337E-2</v>
      </c>
      <c r="CE149">
        <v>0</v>
      </c>
    </row>
    <row r="150" spans="1:83" x14ac:dyDescent="0.3">
      <c r="A150" s="129">
        <v>0</v>
      </c>
      <c r="B150" s="131">
        <v>0</v>
      </c>
      <c r="C150" s="171">
        <v>55</v>
      </c>
      <c r="D150" s="130">
        <v>8</v>
      </c>
      <c r="E150" s="203">
        <v>1.1679999999999999</v>
      </c>
      <c r="F150" s="130">
        <v>120</v>
      </c>
      <c r="G150" s="130">
        <v>3</v>
      </c>
      <c r="H150" s="130">
        <v>52</v>
      </c>
      <c r="I150" s="130">
        <v>10</v>
      </c>
      <c r="J150" s="130">
        <v>3</v>
      </c>
      <c r="K150" s="171">
        <v>34</v>
      </c>
      <c r="L150" s="172">
        <v>182</v>
      </c>
      <c r="M150" s="170">
        <v>10</v>
      </c>
      <c r="N150" s="130">
        <v>1</v>
      </c>
      <c r="O150" s="208"/>
      <c r="P150" s="208"/>
      <c r="Q150" s="208"/>
      <c r="R150" s="208"/>
      <c r="S150" s="208"/>
      <c r="T150" s="208"/>
      <c r="U150" s="208"/>
      <c r="V150" s="208"/>
      <c r="W150" s="208"/>
      <c r="X150" s="208"/>
      <c r="Y150">
        <v>1</v>
      </c>
      <c r="Z150">
        <v>1</v>
      </c>
      <c r="AA150">
        <v>89</v>
      </c>
      <c r="AB150">
        <v>6</v>
      </c>
      <c r="AC150">
        <v>0.71099999999999997</v>
      </c>
      <c r="AD150">
        <v>232</v>
      </c>
      <c r="AE150">
        <v>4</v>
      </c>
      <c r="AF150">
        <v>47</v>
      </c>
      <c r="AG150">
        <v>13</v>
      </c>
      <c r="AH150">
        <v>3</v>
      </c>
      <c r="AI150">
        <v>89</v>
      </c>
      <c r="AJ150">
        <v>193</v>
      </c>
      <c r="AK150">
        <v>18.3</v>
      </c>
      <c r="AL150" s="117">
        <v>0</v>
      </c>
      <c r="AM150" s="113">
        <v>1</v>
      </c>
      <c r="AN150" s="118">
        <v>1</v>
      </c>
      <c r="AO150">
        <v>0</v>
      </c>
      <c r="AP150">
        <v>0.7129580774470996</v>
      </c>
      <c r="AQ150" s="117">
        <v>0.7129580774470996</v>
      </c>
      <c r="AR150" s="118">
        <v>0.2870419225529004</v>
      </c>
      <c r="AS150" s="117">
        <v>-1.2481270022770419</v>
      </c>
      <c r="AT150" s="118">
        <v>0</v>
      </c>
      <c r="AU150">
        <v>2.4838116715014165</v>
      </c>
      <c r="BX150">
        <v>0.95512714936872789</v>
      </c>
      <c r="BY150">
        <v>0</v>
      </c>
      <c r="BZ150">
        <v>1</v>
      </c>
      <c r="CA150">
        <v>54</v>
      </c>
      <c r="CB150">
        <v>92</v>
      </c>
      <c r="CC150">
        <v>0</v>
      </c>
      <c r="CD150">
        <v>4.166666666666663E-2</v>
      </c>
      <c r="CE150">
        <v>0</v>
      </c>
    </row>
    <row r="151" spans="1:83" x14ac:dyDescent="0.3">
      <c r="A151" s="129">
        <v>1</v>
      </c>
      <c r="B151" s="131">
        <v>0</v>
      </c>
      <c r="C151" s="171">
        <v>60</v>
      </c>
      <c r="D151" s="130">
        <v>9</v>
      </c>
      <c r="E151" s="203">
        <v>3.2000000000000001E-2</v>
      </c>
      <c r="F151" s="130">
        <v>102</v>
      </c>
      <c r="G151" s="130">
        <v>5</v>
      </c>
      <c r="H151" s="130">
        <v>35</v>
      </c>
      <c r="I151" s="130">
        <v>8</v>
      </c>
      <c r="J151" s="130">
        <v>2</v>
      </c>
      <c r="K151" s="171">
        <v>37</v>
      </c>
      <c r="L151" s="172">
        <v>185</v>
      </c>
      <c r="M151" s="170">
        <v>11.6</v>
      </c>
      <c r="N151" s="130">
        <v>1</v>
      </c>
      <c r="O151" s="208"/>
      <c r="P151" s="208"/>
      <c r="Q151" s="208"/>
      <c r="R151" s="208"/>
      <c r="S151" s="208"/>
      <c r="T151" s="208"/>
      <c r="U151" s="208"/>
      <c r="V151" s="208"/>
      <c r="W151" s="208"/>
      <c r="X151" s="208"/>
      <c r="Y151">
        <v>1</v>
      </c>
      <c r="Z151">
        <v>1</v>
      </c>
      <c r="AA151">
        <v>89</v>
      </c>
      <c r="AB151">
        <v>8</v>
      </c>
      <c r="AC151">
        <v>1.018</v>
      </c>
      <c r="AD151">
        <v>348</v>
      </c>
      <c r="AE151">
        <v>0</v>
      </c>
      <c r="AF151">
        <v>36</v>
      </c>
      <c r="AG151">
        <v>12</v>
      </c>
      <c r="AH151">
        <v>1</v>
      </c>
      <c r="AI151">
        <v>57</v>
      </c>
      <c r="AJ151">
        <v>195</v>
      </c>
      <c r="AK151">
        <v>23.5</v>
      </c>
      <c r="AL151" s="117">
        <v>1</v>
      </c>
      <c r="AM151" s="113">
        <v>0</v>
      </c>
      <c r="AN151" s="118">
        <v>1</v>
      </c>
      <c r="AO151">
        <v>1</v>
      </c>
      <c r="AP151">
        <v>0.67564858568135922</v>
      </c>
      <c r="AQ151" s="117">
        <v>0.67564858568135922</v>
      </c>
      <c r="AR151" s="118">
        <v>0.32435141431864078</v>
      </c>
      <c r="AS151" s="117">
        <v>-0.39208218177136556</v>
      </c>
      <c r="AT151" s="118">
        <v>100</v>
      </c>
      <c r="AU151">
        <v>0.48005934030269293</v>
      </c>
      <c r="BX151">
        <v>0.95996096062543768</v>
      </c>
      <c r="BY151">
        <v>0</v>
      </c>
      <c r="BZ151">
        <v>1</v>
      </c>
      <c r="CA151">
        <v>54</v>
      </c>
      <c r="CB151">
        <v>93</v>
      </c>
      <c r="CC151">
        <v>0</v>
      </c>
      <c r="CD151">
        <v>3.125E-2</v>
      </c>
      <c r="CE151">
        <v>0</v>
      </c>
    </row>
    <row r="152" spans="1:83" x14ac:dyDescent="0.3">
      <c r="Y152">
        <v>1</v>
      </c>
      <c r="Z152">
        <v>1</v>
      </c>
      <c r="AA152">
        <v>99</v>
      </c>
      <c r="AB152">
        <v>9</v>
      </c>
      <c r="AC152">
        <v>1.76</v>
      </c>
      <c r="AD152">
        <v>369</v>
      </c>
      <c r="AE152">
        <v>4</v>
      </c>
      <c r="AF152">
        <v>38</v>
      </c>
      <c r="AG152">
        <v>12</v>
      </c>
      <c r="AH152">
        <v>2</v>
      </c>
      <c r="AI152">
        <v>68</v>
      </c>
      <c r="AJ152">
        <v>170</v>
      </c>
      <c r="AK152">
        <v>19.5</v>
      </c>
      <c r="AL152" s="117">
        <v>0</v>
      </c>
      <c r="AM152" s="113">
        <v>1</v>
      </c>
      <c r="AN152" s="118">
        <v>1</v>
      </c>
      <c r="AO152">
        <v>0</v>
      </c>
      <c r="AP152">
        <v>0.93860093366312281</v>
      </c>
      <c r="AQ152" s="117">
        <v>0.93860093366312281</v>
      </c>
      <c r="AR152" s="118">
        <v>6.1399066336877195E-2</v>
      </c>
      <c r="AS152" s="117">
        <v>-2.7903606501844416</v>
      </c>
      <c r="AT152" s="118">
        <v>0</v>
      </c>
      <c r="AU152">
        <v>15.286892613534501</v>
      </c>
      <c r="BX152">
        <v>0.97312839293810294</v>
      </c>
      <c r="BY152">
        <v>0</v>
      </c>
      <c r="BZ152">
        <v>1</v>
      </c>
      <c r="CA152">
        <v>54</v>
      </c>
      <c r="CB152">
        <v>94</v>
      </c>
      <c r="CC152">
        <v>0</v>
      </c>
      <c r="CD152">
        <v>2.083333333333337E-2</v>
      </c>
      <c r="CE152">
        <v>0</v>
      </c>
    </row>
    <row r="153" spans="1:83" x14ac:dyDescent="0.3">
      <c r="Y153">
        <v>1</v>
      </c>
      <c r="Z153">
        <v>1</v>
      </c>
      <c r="AA153">
        <v>102</v>
      </c>
      <c r="AB153">
        <v>12</v>
      </c>
      <c r="AC153">
        <v>8.4000000000000005E-2</v>
      </c>
      <c r="AD153">
        <v>249</v>
      </c>
      <c r="AE153">
        <v>2</v>
      </c>
      <c r="AF153">
        <v>38</v>
      </c>
      <c r="AG153">
        <v>11</v>
      </c>
      <c r="AH153">
        <v>2</v>
      </c>
      <c r="AI153">
        <v>114</v>
      </c>
      <c r="AJ153">
        <v>177</v>
      </c>
      <c r="AK153">
        <v>16.3</v>
      </c>
      <c r="AL153" s="119">
        <v>1</v>
      </c>
      <c r="AM153" s="120">
        <v>0</v>
      </c>
      <c r="AN153" s="118">
        <v>1</v>
      </c>
      <c r="AO153">
        <v>1</v>
      </c>
      <c r="AP153">
        <v>0.73509034982973853</v>
      </c>
      <c r="AQ153" s="117">
        <v>0.73509034982973853</v>
      </c>
      <c r="AR153" s="118">
        <v>0.26490965017026147</v>
      </c>
      <c r="AS153" s="117">
        <v>-0.30776186238553177</v>
      </c>
      <c r="AT153" s="118">
        <v>100</v>
      </c>
      <c r="AU153">
        <v>0.36037699342892993</v>
      </c>
      <c r="BX153">
        <v>0.97945185981454741</v>
      </c>
      <c r="BY153">
        <v>0</v>
      </c>
      <c r="BZ153">
        <v>1</v>
      </c>
      <c r="CA153">
        <v>54</v>
      </c>
      <c r="CB153">
        <v>95</v>
      </c>
      <c r="CC153">
        <v>0</v>
      </c>
      <c r="CD153">
        <v>1.041666666666663E-2</v>
      </c>
      <c r="CE153">
        <v>0</v>
      </c>
    </row>
    <row r="154" spans="1:83" x14ac:dyDescent="0.3">
      <c r="Y154" s="112"/>
      <c r="Z154" s="112"/>
      <c r="AA154" s="112"/>
      <c r="AB154" s="112"/>
      <c r="AC154" s="112"/>
      <c r="AD154" s="112"/>
      <c r="AE154" s="112"/>
      <c r="AF154" s="112"/>
      <c r="AG154" s="112"/>
      <c r="AH154" s="112"/>
      <c r="AI154" s="112"/>
      <c r="AJ154" s="112"/>
      <c r="AK154" s="112"/>
      <c r="AL154" s="112">
        <v>96</v>
      </c>
      <c r="AM154" s="112">
        <v>54</v>
      </c>
      <c r="AN154" s="199">
        <v>150</v>
      </c>
      <c r="AO154" s="199"/>
      <c r="AP154" s="199"/>
      <c r="AQ154" s="199">
        <v>96</v>
      </c>
      <c r="AR154" s="199">
        <v>54.000000000000028</v>
      </c>
      <c r="AS154" s="199">
        <v>-82.663567238279384</v>
      </c>
      <c r="AT154" s="199">
        <v>71.333333333333329</v>
      </c>
      <c r="AU154" s="199">
        <v>160.13646948397783</v>
      </c>
      <c r="BX154" s="111">
        <v>0.98610754132538991</v>
      </c>
      <c r="BY154" s="111">
        <v>0</v>
      </c>
      <c r="BZ154" s="111">
        <v>1</v>
      </c>
      <c r="CA154" s="111">
        <v>54</v>
      </c>
      <c r="CB154" s="111">
        <v>96</v>
      </c>
      <c r="CC154" s="111">
        <v>0</v>
      </c>
      <c r="CD154" s="111">
        <v>0</v>
      </c>
      <c r="CE154" s="111">
        <v>0</v>
      </c>
    </row>
    <row r="155" spans="1:83" x14ac:dyDescent="0.3">
      <c r="CE155">
        <v>0.76022376543209891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52"/>
  <sheetViews>
    <sheetView showGridLines="0" zoomScale="96" zoomScaleNormal="96" workbookViewId="0"/>
  </sheetViews>
  <sheetFormatPr defaultRowHeight="14.4" x14ac:dyDescent="0.3"/>
  <cols>
    <col min="1" max="1" width="9" bestFit="1" customWidth="1"/>
    <col min="2" max="2" width="8.109375" bestFit="1" customWidth="1"/>
    <col min="3" max="3" width="11.88671875" style="47" bestFit="1" customWidth="1"/>
    <col min="4" max="4" width="14.33203125" style="47" bestFit="1" customWidth="1"/>
    <col min="5" max="5" width="10" bestFit="1" customWidth="1"/>
    <col min="6" max="6" width="11" bestFit="1" customWidth="1"/>
    <col min="7" max="7" width="11.6640625" bestFit="1" customWidth="1"/>
    <col min="8" max="8" width="14.33203125" bestFit="1" customWidth="1"/>
    <col min="9" max="9" width="11" bestFit="1" customWidth="1"/>
    <col min="10" max="10" width="12" bestFit="1" customWidth="1"/>
    <col min="11" max="12" width="11.6640625" bestFit="1" customWidth="1"/>
    <col min="13" max="13" width="11" bestFit="1" customWidth="1"/>
    <col min="14" max="15" width="11.6640625" bestFit="1" customWidth="1"/>
    <col min="16" max="16" width="11" bestFit="1" customWidth="1"/>
    <col min="17" max="17" width="6.77734375" customWidth="1"/>
    <col min="18" max="18" width="12.109375" bestFit="1" customWidth="1"/>
    <col min="19" max="19" width="11.77734375" bestFit="1" customWidth="1"/>
    <col min="20" max="20" width="8.5546875" bestFit="1" customWidth="1"/>
    <col min="40" max="40" width="15.109375" customWidth="1"/>
  </cols>
  <sheetData>
    <row r="1" spans="1:20" ht="15.6" x14ac:dyDescent="0.3">
      <c r="A1" s="48" t="s">
        <v>38</v>
      </c>
      <c r="B1" s="49" t="s">
        <v>47</v>
      </c>
      <c r="C1" s="49" t="s">
        <v>48</v>
      </c>
      <c r="D1" s="50" t="s">
        <v>54</v>
      </c>
      <c r="E1" s="48" t="s">
        <v>40</v>
      </c>
      <c r="F1" s="51" t="s">
        <v>41</v>
      </c>
      <c r="G1" s="48" t="s">
        <v>42</v>
      </c>
      <c r="H1" s="48" t="s">
        <v>43</v>
      </c>
      <c r="I1" s="48" t="s">
        <v>44</v>
      </c>
      <c r="J1" s="48" t="s">
        <v>45</v>
      </c>
      <c r="K1" s="48" t="s">
        <v>46</v>
      </c>
      <c r="L1" s="48" t="s">
        <v>49</v>
      </c>
      <c r="M1" s="48" t="s">
        <v>50</v>
      </c>
      <c r="N1" s="48" t="s">
        <v>51</v>
      </c>
      <c r="O1" s="51" t="s">
        <v>52</v>
      </c>
      <c r="P1" s="51" t="s">
        <v>53</v>
      </c>
      <c r="Q1" s="51" t="s">
        <v>55</v>
      </c>
      <c r="R1" s="51" t="s">
        <v>34</v>
      </c>
      <c r="S1" s="51" t="s">
        <v>56</v>
      </c>
      <c r="T1" s="48" t="s">
        <v>39</v>
      </c>
    </row>
    <row r="2" spans="1:20" ht="15.6" x14ac:dyDescent="0.3">
      <c r="A2" s="48">
        <v>1</v>
      </c>
      <c r="B2" s="52">
        <v>1</v>
      </c>
      <c r="C2" s="63">
        <v>0</v>
      </c>
      <c r="D2" s="36">
        <v>1</v>
      </c>
      <c r="E2" s="53">
        <v>2.2999999999999998</v>
      </c>
      <c r="F2" s="54">
        <v>60</v>
      </c>
      <c r="G2" s="52">
        <v>10</v>
      </c>
      <c r="H2" s="55">
        <v>0.71199999999999997</v>
      </c>
      <c r="I2" s="52">
        <v>171</v>
      </c>
      <c r="J2" s="52">
        <v>3</v>
      </c>
      <c r="K2" s="52">
        <v>110</v>
      </c>
      <c r="L2" s="52">
        <v>33</v>
      </c>
      <c r="M2" s="52">
        <v>12</v>
      </c>
      <c r="N2" s="52">
        <v>2</v>
      </c>
      <c r="O2" s="56">
        <v>38</v>
      </c>
      <c r="P2" s="54">
        <v>46</v>
      </c>
      <c r="Q2" s="58">
        <v>4.0935672514619881E-2</v>
      </c>
      <c r="R2" s="57">
        <v>171</v>
      </c>
      <c r="S2" s="57">
        <v>178</v>
      </c>
      <c r="T2" s="53">
        <v>12.5</v>
      </c>
    </row>
    <row r="3" spans="1:20" ht="15.6" x14ac:dyDescent="0.3">
      <c r="A3" s="48">
        <v>2</v>
      </c>
      <c r="B3" s="52">
        <v>1</v>
      </c>
      <c r="C3" s="63">
        <v>0</v>
      </c>
      <c r="D3" s="36">
        <v>1</v>
      </c>
      <c r="E3" s="53">
        <v>2.7</v>
      </c>
      <c r="F3" s="54">
        <v>69</v>
      </c>
      <c r="G3" s="52">
        <v>8</v>
      </c>
      <c r="H3" s="55">
        <v>9.0999999999999998E-2</v>
      </c>
      <c r="I3" s="52">
        <v>213</v>
      </c>
      <c r="J3" s="52">
        <v>3</v>
      </c>
      <c r="K3" s="52">
        <v>134</v>
      </c>
      <c r="L3" s="52">
        <v>33</v>
      </c>
      <c r="M3" s="52">
        <v>16</v>
      </c>
      <c r="N3" s="52">
        <v>1</v>
      </c>
      <c r="O3" s="56">
        <v>36</v>
      </c>
      <c r="P3" s="54">
        <v>73</v>
      </c>
      <c r="Q3" s="58">
        <v>5.9523809523809521E-2</v>
      </c>
      <c r="R3" s="57">
        <v>168</v>
      </c>
      <c r="S3" s="57">
        <v>178</v>
      </c>
      <c r="T3" s="53">
        <v>14.5</v>
      </c>
    </row>
    <row r="4" spans="1:20" ht="15.6" x14ac:dyDescent="0.3">
      <c r="A4" s="48">
        <v>3</v>
      </c>
      <c r="B4" s="52">
        <v>1</v>
      </c>
      <c r="C4" s="63">
        <v>1</v>
      </c>
      <c r="D4" s="36">
        <v>1</v>
      </c>
      <c r="E4" s="53">
        <v>3.1</v>
      </c>
      <c r="F4" s="54">
        <v>79</v>
      </c>
      <c r="G4" s="52">
        <v>7</v>
      </c>
      <c r="H4" s="55">
        <v>1.72</v>
      </c>
      <c r="I4" s="52">
        <v>255</v>
      </c>
      <c r="J4" s="52">
        <v>1</v>
      </c>
      <c r="K4" s="52">
        <v>98</v>
      </c>
      <c r="L4" s="52">
        <v>40</v>
      </c>
      <c r="M4" s="52">
        <v>13</v>
      </c>
      <c r="N4" s="52">
        <v>2</v>
      </c>
      <c r="O4" s="56">
        <v>39</v>
      </c>
      <c r="P4" s="54">
        <v>64</v>
      </c>
      <c r="Q4" s="59">
        <v>4.4444444444444446E-2</v>
      </c>
      <c r="R4" s="57">
        <v>180</v>
      </c>
      <c r="S4" s="57">
        <v>188</v>
      </c>
      <c r="T4" s="53">
        <v>19</v>
      </c>
    </row>
    <row r="5" spans="1:20" ht="15.6" x14ac:dyDescent="0.3">
      <c r="A5" s="48">
        <v>4</v>
      </c>
      <c r="B5" s="52">
        <v>1</v>
      </c>
      <c r="C5" s="63">
        <v>1</v>
      </c>
      <c r="D5" s="36">
        <v>0</v>
      </c>
      <c r="E5" s="53">
        <v>2.6</v>
      </c>
      <c r="F5" s="54">
        <v>66</v>
      </c>
      <c r="G5" s="52">
        <v>7</v>
      </c>
      <c r="H5" s="55">
        <v>1.3720000000000001</v>
      </c>
      <c r="I5" s="52">
        <v>287</v>
      </c>
      <c r="J5" s="52">
        <v>1</v>
      </c>
      <c r="K5" s="52">
        <v>85</v>
      </c>
      <c r="L5" s="52">
        <v>29</v>
      </c>
      <c r="M5" s="52">
        <v>10</v>
      </c>
      <c r="N5" s="52">
        <v>2</v>
      </c>
      <c r="O5" s="56">
        <v>38</v>
      </c>
      <c r="P5" s="54">
        <v>66</v>
      </c>
      <c r="Q5" s="58">
        <v>4.046242774566474E-2</v>
      </c>
      <c r="R5" s="57">
        <v>173</v>
      </c>
      <c r="S5" s="57">
        <v>180</v>
      </c>
      <c r="T5" s="53">
        <v>18.2</v>
      </c>
    </row>
    <row r="6" spans="1:20" ht="15.6" x14ac:dyDescent="0.3">
      <c r="A6" s="48">
        <v>5</v>
      </c>
      <c r="B6" s="52">
        <v>1</v>
      </c>
      <c r="C6" s="63">
        <v>0</v>
      </c>
      <c r="D6" s="36">
        <v>0</v>
      </c>
      <c r="E6" s="53">
        <v>2</v>
      </c>
      <c r="F6" s="54">
        <v>51</v>
      </c>
      <c r="G6" s="52">
        <v>15</v>
      </c>
      <c r="H6" s="55">
        <v>0.93500000000000005</v>
      </c>
      <c r="I6" s="52">
        <v>112</v>
      </c>
      <c r="J6" s="52">
        <v>4</v>
      </c>
      <c r="K6" s="52">
        <v>72</v>
      </c>
      <c r="L6" s="52">
        <v>36</v>
      </c>
      <c r="M6" s="52">
        <v>4</v>
      </c>
      <c r="N6" s="52">
        <v>3</v>
      </c>
      <c r="O6" s="56">
        <v>40</v>
      </c>
      <c r="P6" s="54">
        <v>29</v>
      </c>
      <c r="Q6" s="58">
        <v>3.0120481927710843E-2</v>
      </c>
      <c r="R6" s="57">
        <v>166</v>
      </c>
      <c r="S6" s="57">
        <v>171</v>
      </c>
      <c r="T6" s="53">
        <v>7.6</v>
      </c>
    </row>
    <row r="7" spans="1:20" ht="15.6" x14ac:dyDescent="0.3">
      <c r="A7" s="48">
        <v>6</v>
      </c>
      <c r="B7" s="52">
        <v>1</v>
      </c>
      <c r="C7" s="63">
        <v>1</v>
      </c>
      <c r="D7" s="36">
        <v>1</v>
      </c>
      <c r="E7" s="53">
        <v>2.7</v>
      </c>
      <c r="F7" s="54">
        <v>62</v>
      </c>
      <c r="G7" s="52">
        <v>6</v>
      </c>
      <c r="H7" s="55">
        <v>2.0190000000000001</v>
      </c>
      <c r="I7" s="52">
        <v>238</v>
      </c>
      <c r="J7" s="52">
        <v>0</v>
      </c>
      <c r="K7" s="52">
        <v>77</v>
      </c>
      <c r="L7" s="52">
        <v>32</v>
      </c>
      <c r="M7" s="52">
        <v>15</v>
      </c>
      <c r="N7" s="52">
        <v>4</v>
      </c>
      <c r="O7" s="56">
        <v>37</v>
      </c>
      <c r="P7" s="54">
        <v>40</v>
      </c>
      <c r="Q7" s="58">
        <v>4.9180327868852458E-2</v>
      </c>
      <c r="R7" s="57">
        <v>183</v>
      </c>
      <c r="S7" s="57">
        <v>192</v>
      </c>
      <c r="T7" s="53">
        <v>18.5</v>
      </c>
    </row>
    <row r="8" spans="1:20" ht="15.6" x14ac:dyDescent="0.3">
      <c r="A8" s="48">
        <v>7</v>
      </c>
      <c r="B8" s="52">
        <v>1</v>
      </c>
      <c r="C8" s="63">
        <v>1</v>
      </c>
      <c r="D8" s="36">
        <v>0</v>
      </c>
      <c r="E8" s="53">
        <v>2.4</v>
      </c>
      <c r="F8" s="54">
        <v>61</v>
      </c>
      <c r="G8" s="52">
        <v>7</v>
      </c>
      <c r="H8" s="55">
        <v>0.66200000000000003</v>
      </c>
      <c r="I8" s="52">
        <v>124</v>
      </c>
      <c r="J8" s="52">
        <v>2</v>
      </c>
      <c r="K8" s="52">
        <v>100</v>
      </c>
      <c r="L8" s="52">
        <v>52</v>
      </c>
      <c r="M8" s="52">
        <v>15</v>
      </c>
      <c r="N8" s="52">
        <v>3</v>
      </c>
      <c r="O8" s="56">
        <v>37</v>
      </c>
      <c r="P8" s="54">
        <v>69</v>
      </c>
      <c r="Q8" s="58">
        <v>4.9450549450549448E-2</v>
      </c>
      <c r="R8" s="57">
        <v>182</v>
      </c>
      <c r="S8" s="57">
        <v>191</v>
      </c>
      <c r="T8" s="53">
        <v>13.1</v>
      </c>
    </row>
    <row r="9" spans="1:20" ht="15.6" x14ac:dyDescent="0.3">
      <c r="A9" s="48">
        <v>8</v>
      </c>
      <c r="B9" s="52">
        <v>1</v>
      </c>
      <c r="C9" s="63">
        <v>0</v>
      </c>
      <c r="D9" s="36">
        <v>0</v>
      </c>
      <c r="E9" s="53">
        <v>2.5</v>
      </c>
      <c r="F9" s="54">
        <v>59</v>
      </c>
      <c r="G9" s="52">
        <v>6</v>
      </c>
      <c r="H9" s="55">
        <v>0.7</v>
      </c>
      <c r="I9" s="52">
        <v>214</v>
      </c>
      <c r="J9" s="52">
        <v>2</v>
      </c>
      <c r="K9" s="52">
        <v>95</v>
      </c>
      <c r="L9" s="52">
        <v>41</v>
      </c>
      <c r="M9" s="52">
        <v>4</v>
      </c>
      <c r="N9" s="52">
        <v>3</v>
      </c>
      <c r="O9" s="56">
        <v>36</v>
      </c>
      <c r="P9" s="54">
        <v>45</v>
      </c>
      <c r="Q9" s="58">
        <v>5.2023121387283239E-2</v>
      </c>
      <c r="R9" s="57">
        <v>173</v>
      </c>
      <c r="S9" s="57">
        <v>182</v>
      </c>
      <c r="T9" s="53">
        <v>14.9</v>
      </c>
    </row>
    <row r="10" spans="1:20" ht="15.6" x14ac:dyDescent="0.3">
      <c r="A10" s="48">
        <v>9</v>
      </c>
      <c r="B10" s="52">
        <v>0</v>
      </c>
      <c r="C10" s="63">
        <v>1</v>
      </c>
      <c r="D10" s="36">
        <v>1</v>
      </c>
      <c r="E10" s="53">
        <v>2.7</v>
      </c>
      <c r="F10" s="54">
        <v>65</v>
      </c>
      <c r="G10" s="52">
        <v>8</v>
      </c>
      <c r="H10" s="55">
        <v>0.93700000000000006</v>
      </c>
      <c r="I10" s="52">
        <v>215</v>
      </c>
      <c r="J10" s="52">
        <v>4</v>
      </c>
      <c r="K10" s="52">
        <v>112</v>
      </c>
      <c r="L10" s="52">
        <v>31</v>
      </c>
      <c r="M10" s="52">
        <v>12</v>
      </c>
      <c r="N10" s="52">
        <v>5</v>
      </c>
      <c r="O10" s="56">
        <v>40</v>
      </c>
      <c r="P10" s="54">
        <v>42</v>
      </c>
      <c r="Q10" s="58">
        <v>4.9180327868852458E-2</v>
      </c>
      <c r="R10" s="57">
        <v>183</v>
      </c>
      <c r="S10" s="57">
        <v>192</v>
      </c>
      <c r="T10" s="53">
        <v>17.100000000000001</v>
      </c>
    </row>
    <row r="11" spans="1:20" ht="15.6" x14ac:dyDescent="0.3">
      <c r="A11" s="48">
        <v>10</v>
      </c>
      <c r="B11" s="52">
        <v>0</v>
      </c>
      <c r="C11" s="63">
        <v>0</v>
      </c>
      <c r="D11" s="36">
        <v>1</v>
      </c>
      <c r="E11" s="53">
        <v>2.1</v>
      </c>
      <c r="F11" s="54">
        <v>55</v>
      </c>
      <c r="G11" s="52">
        <v>16</v>
      </c>
      <c r="H11" s="55">
        <v>6.5000000000000002E-2</v>
      </c>
      <c r="I11" s="52">
        <v>154</v>
      </c>
      <c r="J11" s="52">
        <v>3</v>
      </c>
      <c r="K11" s="54">
        <v>75</v>
      </c>
      <c r="L11" s="52">
        <v>42</v>
      </c>
      <c r="M11" s="52">
        <v>13</v>
      </c>
      <c r="N11" s="52">
        <v>2</v>
      </c>
      <c r="O11" s="56">
        <v>34</v>
      </c>
      <c r="P11" s="54">
        <v>34</v>
      </c>
      <c r="Q11" s="58">
        <v>4.4303797468354431E-2</v>
      </c>
      <c r="R11" s="57">
        <v>158</v>
      </c>
      <c r="S11" s="57">
        <v>165</v>
      </c>
      <c r="T11" s="53">
        <v>9.1999999999999993</v>
      </c>
    </row>
    <row r="12" spans="1:20" ht="15.6" x14ac:dyDescent="0.3">
      <c r="A12" s="48">
        <v>11</v>
      </c>
      <c r="B12" s="52">
        <v>1</v>
      </c>
      <c r="C12" s="63">
        <v>0</v>
      </c>
      <c r="D12" s="36">
        <v>1</v>
      </c>
      <c r="E12" s="53">
        <v>2.2000000000000002</v>
      </c>
      <c r="F12" s="54">
        <v>65</v>
      </c>
      <c r="G12" s="52">
        <v>10</v>
      </c>
      <c r="H12" s="55">
        <v>2.1440000000000001</v>
      </c>
      <c r="I12" s="52">
        <v>97</v>
      </c>
      <c r="J12" s="52">
        <v>2</v>
      </c>
      <c r="K12" s="52">
        <v>100</v>
      </c>
      <c r="L12" s="52">
        <v>32</v>
      </c>
      <c r="M12" s="52">
        <v>8</v>
      </c>
      <c r="N12" s="52">
        <v>2</v>
      </c>
      <c r="O12" s="56">
        <v>40</v>
      </c>
      <c r="P12" s="54">
        <v>51</v>
      </c>
      <c r="Q12" s="58">
        <v>3.4482758620689655E-2</v>
      </c>
      <c r="R12" s="57">
        <v>174</v>
      </c>
      <c r="S12" s="57">
        <v>180</v>
      </c>
      <c r="T12" s="53">
        <v>10.3</v>
      </c>
    </row>
    <row r="13" spans="1:20" ht="15.6" x14ac:dyDescent="0.3">
      <c r="A13" s="48">
        <v>12</v>
      </c>
      <c r="B13" s="52">
        <v>1</v>
      </c>
      <c r="C13" s="63">
        <v>1</v>
      </c>
      <c r="D13" s="36">
        <v>1</v>
      </c>
      <c r="E13" s="53">
        <v>3.1</v>
      </c>
      <c r="F13" s="54">
        <v>74</v>
      </c>
      <c r="G13" s="52">
        <v>7</v>
      </c>
      <c r="H13" s="55">
        <v>0.248</v>
      </c>
      <c r="I13" s="52">
        <v>301</v>
      </c>
      <c r="J13" s="52">
        <v>1</v>
      </c>
      <c r="K13" s="52">
        <v>96</v>
      </c>
      <c r="L13" s="52">
        <v>39</v>
      </c>
      <c r="M13" s="52">
        <v>21</v>
      </c>
      <c r="N13" s="52">
        <v>5</v>
      </c>
      <c r="O13" s="56">
        <v>40</v>
      </c>
      <c r="P13" s="54">
        <v>86</v>
      </c>
      <c r="Q13" s="58">
        <v>7.4712643678160925E-2</v>
      </c>
      <c r="R13" s="57">
        <v>174</v>
      </c>
      <c r="S13" s="57">
        <v>187</v>
      </c>
      <c r="T13" s="53">
        <v>19.3</v>
      </c>
    </row>
    <row r="14" spans="1:20" ht="15.6" x14ac:dyDescent="0.3">
      <c r="A14" s="48">
        <v>13</v>
      </c>
      <c r="B14" s="52">
        <v>0</v>
      </c>
      <c r="C14" s="63">
        <v>0</v>
      </c>
      <c r="D14" s="36">
        <v>0</v>
      </c>
      <c r="E14" s="53">
        <v>1.8</v>
      </c>
      <c r="F14" s="54">
        <v>43</v>
      </c>
      <c r="G14" s="52">
        <v>23</v>
      </c>
      <c r="H14" s="55">
        <v>1.607</v>
      </c>
      <c r="I14" s="52">
        <v>123</v>
      </c>
      <c r="J14" s="52">
        <v>1</v>
      </c>
      <c r="K14" s="52">
        <v>72</v>
      </c>
      <c r="L14" s="52">
        <v>45</v>
      </c>
      <c r="M14" s="52">
        <v>8</v>
      </c>
      <c r="N14" s="52">
        <v>3</v>
      </c>
      <c r="O14" s="56">
        <v>44</v>
      </c>
      <c r="P14" s="54">
        <v>19</v>
      </c>
      <c r="Q14" s="58">
        <v>4.2944785276073622E-2</v>
      </c>
      <c r="R14" s="57">
        <v>163</v>
      </c>
      <c r="S14" s="57">
        <v>170</v>
      </c>
      <c r="T14" s="53">
        <v>8.1</v>
      </c>
    </row>
    <row r="15" spans="1:20" ht="15.6" x14ac:dyDescent="0.3">
      <c r="A15" s="48">
        <v>14</v>
      </c>
      <c r="B15" s="52">
        <v>1</v>
      </c>
      <c r="C15" s="63">
        <v>0</v>
      </c>
      <c r="D15" s="36">
        <v>0</v>
      </c>
      <c r="E15" s="53">
        <v>3.3</v>
      </c>
      <c r="F15" s="54">
        <v>78</v>
      </c>
      <c r="G15" s="52">
        <v>3</v>
      </c>
      <c r="H15" s="55">
        <v>1.6240000000000001</v>
      </c>
      <c r="I15" s="52">
        <v>148</v>
      </c>
      <c r="J15" s="52">
        <v>5</v>
      </c>
      <c r="K15" s="52">
        <v>73</v>
      </c>
      <c r="L15" s="52">
        <v>39</v>
      </c>
      <c r="M15" s="52">
        <v>11</v>
      </c>
      <c r="N15" s="52">
        <v>4</v>
      </c>
      <c r="O15" s="56">
        <v>36</v>
      </c>
      <c r="P15" s="54">
        <v>59</v>
      </c>
      <c r="Q15" s="58">
        <v>4.1666666666666664E-2</v>
      </c>
      <c r="R15" s="57">
        <v>168</v>
      </c>
      <c r="S15" s="57">
        <v>175</v>
      </c>
      <c r="T15" s="53">
        <v>9.1</v>
      </c>
    </row>
    <row r="16" spans="1:20" ht="15.6" x14ac:dyDescent="0.3">
      <c r="A16" s="48">
        <v>15</v>
      </c>
      <c r="B16" s="52">
        <v>0</v>
      </c>
      <c r="C16" s="63">
        <v>1</v>
      </c>
      <c r="D16" s="36">
        <v>1</v>
      </c>
      <c r="E16" s="53">
        <v>2.8</v>
      </c>
      <c r="F16" s="54">
        <v>67</v>
      </c>
      <c r="G16" s="52">
        <v>9</v>
      </c>
      <c r="H16" s="55">
        <v>0.05</v>
      </c>
      <c r="I16" s="52">
        <v>228</v>
      </c>
      <c r="J16" s="52">
        <v>4</v>
      </c>
      <c r="K16" s="52">
        <v>86</v>
      </c>
      <c r="L16" s="52">
        <v>31</v>
      </c>
      <c r="M16" s="52">
        <v>13</v>
      </c>
      <c r="N16" s="52">
        <v>1</v>
      </c>
      <c r="O16" s="56">
        <v>38</v>
      </c>
      <c r="P16" s="54">
        <v>70</v>
      </c>
      <c r="Q16" s="58">
        <v>4.6242774566473986E-2</v>
      </c>
      <c r="R16" s="57">
        <v>173</v>
      </c>
      <c r="S16" s="57">
        <v>181</v>
      </c>
      <c r="T16" s="53">
        <v>15.7</v>
      </c>
    </row>
    <row r="17" spans="1:20" ht="15.6" x14ac:dyDescent="0.3">
      <c r="A17" s="48">
        <v>16</v>
      </c>
      <c r="B17" s="52">
        <v>1</v>
      </c>
      <c r="C17" s="63">
        <v>1</v>
      </c>
      <c r="D17" s="36">
        <v>1</v>
      </c>
      <c r="E17" s="53">
        <v>2.1</v>
      </c>
      <c r="F17" s="54">
        <v>62</v>
      </c>
      <c r="G17" s="52">
        <v>16</v>
      </c>
      <c r="H17" s="55">
        <v>0.58799999999999997</v>
      </c>
      <c r="I17" s="52">
        <v>136</v>
      </c>
      <c r="J17" s="52">
        <v>4</v>
      </c>
      <c r="K17" s="52">
        <v>121</v>
      </c>
      <c r="L17" s="52">
        <v>41</v>
      </c>
      <c r="M17" s="52">
        <v>10</v>
      </c>
      <c r="N17" s="52">
        <v>3</v>
      </c>
      <c r="O17" s="56">
        <v>41</v>
      </c>
      <c r="P17" s="54">
        <v>44</v>
      </c>
      <c r="Q17" s="58">
        <v>5.0314465408805034E-2</v>
      </c>
      <c r="R17" s="57">
        <v>159</v>
      </c>
      <c r="S17" s="57">
        <v>167</v>
      </c>
      <c r="T17" s="53">
        <v>9.8000000000000007</v>
      </c>
    </row>
    <row r="18" spans="1:20" ht="15.6" x14ac:dyDescent="0.3">
      <c r="A18" s="48">
        <v>17</v>
      </c>
      <c r="B18" s="52">
        <v>0</v>
      </c>
      <c r="C18" s="63">
        <v>1</v>
      </c>
      <c r="D18" s="36">
        <v>1</v>
      </c>
      <c r="E18" s="53">
        <v>3.8</v>
      </c>
      <c r="F18" s="54">
        <v>99</v>
      </c>
      <c r="G18" s="52">
        <v>9</v>
      </c>
      <c r="H18" s="55">
        <v>1.76</v>
      </c>
      <c r="I18" s="54">
        <v>369</v>
      </c>
      <c r="J18" s="52">
        <v>4</v>
      </c>
      <c r="K18" s="52">
        <v>85</v>
      </c>
      <c r="L18" s="52">
        <v>38</v>
      </c>
      <c r="M18" s="52">
        <v>12</v>
      </c>
      <c r="N18" s="52">
        <v>2</v>
      </c>
      <c r="O18" s="56">
        <v>38</v>
      </c>
      <c r="P18" s="54">
        <v>68</v>
      </c>
      <c r="Q18" s="58">
        <v>4.2944785276073622E-2</v>
      </c>
      <c r="R18" s="57">
        <v>163</v>
      </c>
      <c r="S18" s="57">
        <v>170</v>
      </c>
      <c r="T18" s="53">
        <v>19.5</v>
      </c>
    </row>
    <row r="19" spans="1:20" ht="15.6" x14ac:dyDescent="0.3">
      <c r="A19" s="48">
        <v>18</v>
      </c>
      <c r="B19" s="52">
        <v>1</v>
      </c>
      <c r="C19" s="63">
        <v>1</v>
      </c>
      <c r="D19" s="36">
        <v>1</v>
      </c>
      <c r="E19" s="53">
        <v>2.6</v>
      </c>
      <c r="F19" s="54">
        <v>67</v>
      </c>
      <c r="G19" s="52">
        <v>8</v>
      </c>
      <c r="H19" s="55">
        <v>4.4999999999999998E-2</v>
      </c>
      <c r="I19" s="52">
        <v>187</v>
      </c>
      <c r="J19" s="52">
        <v>0</v>
      </c>
      <c r="K19" s="52">
        <v>73</v>
      </c>
      <c r="L19" s="52">
        <v>29</v>
      </c>
      <c r="M19" s="52">
        <v>13</v>
      </c>
      <c r="N19" s="52">
        <v>1</v>
      </c>
      <c r="O19" s="56">
        <v>41</v>
      </c>
      <c r="P19" s="54">
        <v>45</v>
      </c>
      <c r="Q19" s="58">
        <v>5.4945054945054944E-2</v>
      </c>
      <c r="R19" s="57">
        <v>182</v>
      </c>
      <c r="S19" s="57">
        <v>192</v>
      </c>
      <c r="T19" s="53">
        <v>16.2</v>
      </c>
    </row>
    <row r="20" spans="1:20" ht="15.6" x14ac:dyDescent="0.3">
      <c r="A20" s="48">
        <v>19</v>
      </c>
      <c r="B20" s="52">
        <v>1</v>
      </c>
      <c r="C20" s="63">
        <v>0</v>
      </c>
      <c r="D20" s="36">
        <v>0</v>
      </c>
      <c r="E20" s="53">
        <v>1.9</v>
      </c>
      <c r="F20" s="54">
        <v>51</v>
      </c>
      <c r="G20" s="52">
        <v>12</v>
      </c>
      <c r="H20" s="55">
        <v>1</v>
      </c>
      <c r="I20" s="52">
        <v>66</v>
      </c>
      <c r="J20" s="52">
        <v>3</v>
      </c>
      <c r="K20" s="52">
        <v>90</v>
      </c>
      <c r="L20" s="52">
        <v>34</v>
      </c>
      <c r="M20" s="52">
        <v>6</v>
      </c>
      <c r="N20" s="52">
        <v>2</v>
      </c>
      <c r="O20" s="56">
        <v>40</v>
      </c>
      <c r="P20" s="54">
        <v>25</v>
      </c>
      <c r="Q20" s="58">
        <v>3.3707865168539325E-2</v>
      </c>
      <c r="R20" s="57">
        <v>178</v>
      </c>
      <c r="S20" s="57">
        <v>184</v>
      </c>
      <c r="T20" s="53">
        <v>8</v>
      </c>
    </row>
    <row r="21" spans="1:20" ht="15.6" x14ac:dyDescent="0.3">
      <c r="A21" s="48">
        <v>20</v>
      </c>
      <c r="B21" s="52">
        <v>0</v>
      </c>
      <c r="C21" s="63">
        <v>1</v>
      </c>
      <c r="D21" s="36">
        <v>1</v>
      </c>
      <c r="E21" s="53">
        <v>2.6</v>
      </c>
      <c r="F21" s="54">
        <v>71</v>
      </c>
      <c r="G21" s="52">
        <v>13</v>
      </c>
      <c r="H21" s="55">
        <v>0.121</v>
      </c>
      <c r="I21" s="52">
        <v>116</v>
      </c>
      <c r="J21" s="52">
        <v>0</v>
      </c>
      <c r="K21" s="52">
        <v>82</v>
      </c>
      <c r="L21" s="52">
        <v>34</v>
      </c>
      <c r="M21" s="52">
        <v>8</v>
      </c>
      <c r="N21" s="52">
        <v>2</v>
      </c>
      <c r="O21" s="56">
        <v>47</v>
      </c>
      <c r="P21" s="54">
        <v>51</v>
      </c>
      <c r="Q21" s="58">
        <v>4.3243243243243246E-2</v>
      </c>
      <c r="R21" s="57">
        <v>185</v>
      </c>
      <c r="S21" s="57">
        <v>193</v>
      </c>
      <c r="T21" s="53">
        <v>12.2</v>
      </c>
    </row>
    <row r="22" spans="1:20" ht="15.6" x14ac:dyDescent="0.3">
      <c r="A22" s="48">
        <v>21</v>
      </c>
      <c r="B22" s="52">
        <v>0</v>
      </c>
      <c r="C22" s="63">
        <v>1</v>
      </c>
      <c r="D22" s="36">
        <v>1</v>
      </c>
      <c r="E22" s="53">
        <v>2.4</v>
      </c>
      <c r="F22" s="54">
        <v>65</v>
      </c>
      <c r="G22" s="52">
        <v>3</v>
      </c>
      <c r="H22" s="55">
        <v>0.159</v>
      </c>
      <c r="I22" s="52">
        <v>144</v>
      </c>
      <c r="J22" s="52">
        <v>2</v>
      </c>
      <c r="K22" s="54">
        <v>85</v>
      </c>
      <c r="L22" s="52">
        <v>47</v>
      </c>
      <c r="M22" s="52">
        <v>14</v>
      </c>
      <c r="N22" s="52">
        <v>3</v>
      </c>
      <c r="O22" s="56">
        <v>27</v>
      </c>
      <c r="P22" s="54">
        <v>59</v>
      </c>
      <c r="Q22" s="58">
        <v>3.5714285714285712E-2</v>
      </c>
      <c r="R22" s="57">
        <v>168</v>
      </c>
      <c r="S22" s="57">
        <v>174</v>
      </c>
      <c r="T22" s="53">
        <v>11.1</v>
      </c>
    </row>
    <row r="23" spans="1:20" ht="15.6" x14ac:dyDescent="0.3">
      <c r="A23" s="48">
        <v>22</v>
      </c>
      <c r="B23" s="52">
        <v>1</v>
      </c>
      <c r="C23" s="63">
        <v>1</v>
      </c>
      <c r="D23" s="36">
        <v>1</v>
      </c>
      <c r="E23" s="53">
        <v>3</v>
      </c>
      <c r="F23" s="54">
        <v>86</v>
      </c>
      <c r="G23" s="52">
        <v>8</v>
      </c>
      <c r="H23" s="55">
        <v>2.2839999999999998</v>
      </c>
      <c r="I23" s="52">
        <v>201</v>
      </c>
      <c r="J23" s="52">
        <v>0</v>
      </c>
      <c r="K23" s="52">
        <v>80</v>
      </c>
      <c r="L23" s="52">
        <v>38</v>
      </c>
      <c r="M23" s="52">
        <v>10</v>
      </c>
      <c r="N23" s="52">
        <v>2</v>
      </c>
      <c r="O23" s="56">
        <v>32</v>
      </c>
      <c r="P23" s="54">
        <v>78</v>
      </c>
      <c r="Q23" s="58">
        <v>4.9180327868852458E-2</v>
      </c>
      <c r="R23" s="57">
        <v>183</v>
      </c>
      <c r="S23" s="57">
        <v>192</v>
      </c>
      <c r="T23" s="53">
        <v>16.8</v>
      </c>
    </row>
    <row r="24" spans="1:20" ht="15.6" x14ac:dyDescent="0.3">
      <c r="A24" s="48">
        <v>23</v>
      </c>
      <c r="B24" s="52">
        <v>1</v>
      </c>
      <c r="C24" s="63">
        <v>1</v>
      </c>
      <c r="D24" s="36">
        <v>0</v>
      </c>
      <c r="E24" s="53">
        <v>2</v>
      </c>
      <c r="F24" s="54">
        <v>51</v>
      </c>
      <c r="G24" s="52">
        <v>8</v>
      </c>
      <c r="H24" s="55">
        <v>0.79900000000000004</v>
      </c>
      <c r="I24" s="52">
        <v>96</v>
      </c>
      <c r="J24" s="52">
        <v>6</v>
      </c>
      <c r="K24" s="52">
        <v>145</v>
      </c>
      <c r="L24" s="52">
        <v>34</v>
      </c>
      <c r="M24" s="52">
        <v>12</v>
      </c>
      <c r="N24" s="52">
        <v>2</v>
      </c>
      <c r="O24" s="56">
        <v>40</v>
      </c>
      <c r="P24" s="54">
        <v>22</v>
      </c>
      <c r="Q24" s="58">
        <v>4.4198895027624308E-2</v>
      </c>
      <c r="R24" s="57">
        <v>181</v>
      </c>
      <c r="S24" s="57">
        <v>189</v>
      </c>
      <c r="T24" s="53">
        <v>11.8</v>
      </c>
    </row>
    <row r="25" spans="1:20" ht="15.6" x14ac:dyDescent="0.3">
      <c r="A25" s="48">
        <v>24</v>
      </c>
      <c r="B25" s="52">
        <v>1</v>
      </c>
      <c r="C25" s="63">
        <v>0</v>
      </c>
      <c r="D25" s="36">
        <v>1</v>
      </c>
      <c r="E25" s="53">
        <v>2.2999999999999998</v>
      </c>
      <c r="F25" s="54">
        <v>56</v>
      </c>
      <c r="G25" s="52">
        <v>7</v>
      </c>
      <c r="H25" s="55">
        <v>0.91100000000000003</v>
      </c>
      <c r="I25" s="52">
        <v>134</v>
      </c>
      <c r="J25" s="52">
        <v>2</v>
      </c>
      <c r="K25" s="52">
        <v>112</v>
      </c>
      <c r="L25" s="52">
        <v>30</v>
      </c>
      <c r="M25" s="52">
        <v>13</v>
      </c>
      <c r="N25" s="52">
        <v>1</v>
      </c>
      <c r="O25" s="56">
        <v>38</v>
      </c>
      <c r="P25" s="54">
        <v>34</v>
      </c>
      <c r="Q25" s="58">
        <v>3.9325842696629212E-2</v>
      </c>
      <c r="R25" s="57">
        <v>178</v>
      </c>
      <c r="S25" s="57">
        <v>185</v>
      </c>
      <c r="T25" s="53">
        <v>14</v>
      </c>
    </row>
    <row r="26" spans="1:20" ht="15.6" x14ac:dyDescent="0.3">
      <c r="A26" s="48">
        <v>25</v>
      </c>
      <c r="B26" s="52">
        <v>1</v>
      </c>
      <c r="C26" s="63">
        <v>0</v>
      </c>
      <c r="D26" s="36">
        <v>0</v>
      </c>
      <c r="E26" s="53">
        <v>2.2999999999999998</v>
      </c>
      <c r="F26" s="54">
        <v>60</v>
      </c>
      <c r="G26" s="52">
        <v>3</v>
      </c>
      <c r="H26" s="55">
        <v>0.81299999999999994</v>
      </c>
      <c r="I26" s="52">
        <v>101</v>
      </c>
      <c r="J26" s="52">
        <v>3</v>
      </c>
      <c r="K26" s="52">
        <v>106</v>
      </c>
      <c r="L26" s="52">
        <v>44</v>
      </c>
      <c r="M26" s="52">
        <v>8</v>
      </c>
      <c r="N26" s="52">
        <v>3</v>
      </c>
      <c r="O26" s="56">
        <v>33</v>
      </c>
      <c r="P26" s="54">
        <v>45</v>
      </c>
      <c r="Q26" s="58">
        <v>4.1176470588235294E-2</v>
      </c>
      <c r="R26" s="57">
        <v>170</v>
      </c>
      <c r="S26" s="57">
        <v>177</v>
      </c>
      <c r="T26" s="53">
        <v>10.5</v>
      </c>
    </row>
    <row r="27" spans="1:20" ht="15.6" x14ac:dyDescent="0.3">
      <c r="A27" s="48">
        <v>26</v>
      </c>
      <c r="B27" s="52">
        <v>0</v>
      </c>
      <c r="C27" s="63">
        <v>0</v>
      </c>
      <c r="D27" s="36">
        <v>0</v>
      </c>
      <c r="E27" s="53">
        <v>1.6</v>
      </c>
      <c r="F27" s="54">
        <v>40</v>
      </c>
      <c r="G27" s="52">
        <v>14</v>
      </c>
      <c r="H27" s="55">
        <v>0.97599999999999998</v>
      </c>
      <c r="I27" s="52">
        <v>82</v>
      </c>
      <c r="J27" s="52">
        <v>2</v>
      </c>
      <c r="K27" s="52">
        <v>101</v>
      </c>
      <c r="L27" s="52">
        <v>37</v>
      </c>
      <c r="M27" s="52">
        <v>5</v>
      </c>
      <c r="N27" s="52">
        <v>3</v>
      </c>
      <c r="O27" s="56">
        <v>40</v>
      </c>
      <c r="P27" s="54">
        <v>9</v>
      </c>
      <c r="Q27" s="58">
        <v>3.0674846625766871E-2</v>
      </c>
      <c r="R27" s="57">
        <v>163</v>
      </c>
      <c r="S27" s="57">
        <v>168</v>
      </c>
      <c r="T27" s="53">
        <v>6.2</v>
      </c>
    </row>
    <row r="28" spans="1:20" ht="15.6" x14ac:dyDescent="0.3">
      <c r="A28" s="48">
        <v>27</v>
      </c>
      <c r="B28" s="52">
        <v>1</v>
      </c>
      <c r="C28" s="63">
        <v>1</v>
      </c>
      <c r="D28" s="36">
        <v>1</v>
      </c>
      <c r="E28" s="53">
        <v>3.4</v>
      </c>
      <c r="F28" s="54">
        <v>85</v>
      </c>
      <c r="G28" s="52">
        <v>12</v>
      </c>
      <c r="H28" s="55">
        <v>1.86</v>
      </c>
      <c r="I28" s="52">
        <v>311</v>
      </c>
      <c r="J28" s="52">
        <v>2</v>
      </c>
      <c r="K28" s="52">
        <v>124</v>
      </c>
      <c r="L28" s="52">
        <v>37</v>
      </c>
      <c r="M28" s="52">
        <v>13</v>
      </c>
      <c r="N28" s="52">
        <v>2</v>
      </c>
      <c r="O28" s="56">
        <v>42</v>
      </c>
      <c r="P28" s="54">
        <v>62</v>
      </c>
      <c r="Q28" s="58">
        <v>4.878048780487805E-2</v>
      </c>
      <c r="R28" s="57">
        <v>164</v>
      </c>
      <c r="S28" s="57">
        <v>172</v>
      </c>
      <c r="T28" s="53">
        <v>16.899999999999999</v>
      </c>
    </row>
    <row r="29" spans="1:20" ht="15.6" x14ac:dyDescent="0.3">
      <c r="A29" s="48">
        <v>28</v>
      </c>
      <c r="B29" s="52">
        <v>1</v>
      </c>
      <c r="C29" s="63">
        <v>0</v>
      </c>
      <c r="D29" s="36">
        <v>0</v>
      </c>
      <c r="E29" s="53">
        <v>1.5</v>
      </c>
      <c r="F29" s="54">
        <v>35</v>
      </c>
      <c r="G29" s="52">
        <v>6</v>
      </c>
      <c r="H29" s="55">
        <v>4.7E-2</v>
      </c>
      <c r="I29" s="52">
        <v>65</v>
      </c>
      <c r="J29" s="52">
        <v>4</v>
      </c>
      <c r="K29" s="52">
        <v>88</v>
      </c>
      <c r="L29" s="52">
        <v>27</v>
      </c>
      <c r="M29" s="52">
        <v>5</v>
      </c>
      <c r="N29" s="52">
        <v>6</v>
      </c>
      <c r="O29" s="56">
        <v>37</v>
      </c>
      <c r="P29" s="54">
        <v>16</v>
      </c>
      <c r="Q29" s="58">
        <v>3.3333333333333333E-2</v>
      </c>
      <c r="R29" s="57">
        <v>180</v>
      </c>
      <c r="S29" s="57">
        <v>186</v>
      </c>
      <c r="T29" s="53">
        <v>7.9</v>
      </c>
    </row>
    <row r="30" spans="1:20" ht="15.6" x14ac:dyDescent="0.3">
      <c r="A30" s="48">
        <v>29</v>
      </c>
      <c r="B30" s="52">
        <v>1</v>
      </c>
      <c r="C30" s="63">
        <v>0</v>
      </c>
      <c r="D30" s="36">
        <v>0</v>
      </c>
      <c r="E30" s="53">
        <v>1.9</v>
      </c>
      <c r="F30" s="54">
        <v>51</v>
      </c>
      <c r="G30" s="52">
        <v>6</v>
      </c>
      <c r="H30" s="55">
        <v>0.498</v>
      </c>
      <c r="I30" s="52">
        <v>31</v>
      </c>
      <c r="J30" s="52">
        <v>4</v>
      </c>
      <c r="K30" s="52">
        <v>117</v>
      </c>
      <c r="L30" s="52">
        <v>30</v>
      </c>
      <c r="M30" s="52">
        <v>5</v>
      </c>
      <c r="N30" s="52">
        <v>2</v>
      </c>
      <c r="O30" s="56">
        <v>36</v>
      </c>
      <c r="P30" s="54">
        <v>20</v>
      </c>
      <c r="Q30" s="58">
        <v>4.4692737430167599E-2</v>
      </c>
      <c r="R30" s="57">
        <v>179</v>
      </c>
      <c r="S30" s="57">
        <v>187</v>
      </c>
      <c r="T30" s="53">
        <v>9.6</v>
      </c>
    </row>
    <row r="31" spans="1:20" ht="15.6" x14ac:dyDescent="0.3">
      <c r="A31" s="48">
        <v>30</v>
      </c>
      <c r="B31" s="52">
        <v>1</v>
      </c>
      <c r="C31" s="63">
        <v>1</v>
      </c>
      <c r="D31" s="36">
        <v>1</v>
      </c>
      <c r="E31" s="53">
        <v>3.7</v>
      </c>
      <c r="F31" s="54">
        <v>102</v>
      </c>
      <c r="G31" s="52">
        <v>12</v>
      </c>
      <c r="H31" s="55">
        <v>8.4000000000000005E-2</v>
      </c>
      <c r="I31" s="52">
        <v>249</v>
      </c>
      <c r="J31" s="52">
        <v>2</v>
      </c>
      <c r="K31" s="54">
        <v>86</v>
      </c>
      <c r="L31" s="52">
        <v>38</v>
      </c>
      <c r="M31" s="52">
        <v>11</v>
      </c>
      <c r="N31" s="52">
        <v>2</v>
      </c>
      <c r="O31" s="56">
        <v>32</v>
      </c>
      <c r="P31" s="54">
        <v>114</v>
      </c>
      <c r="Q31" s="58">
        <v>4.1176470588235294E-2</v>
      </c>
      <c r="R31" s="57">
        <v>170</v>
      </c>
      <c r="S31" s="57">
        <v>177</v>
      </c>
      <c r="T31" s="53">
        <v>16.3</v>
      </c>
    </row>
    <row r="32" spans="1:20" ht="15.6" x14ac:dyDescent="0.3">
      <c r="A32" s="48">
        <v>31</v>
      </c>
      <c r="B32" s="52">
        <v>1</v>
      </c>
      <c r="C32" s="63">
        <v>1</v>
      </c>
      <c r="D32" s="36">
        <v>0</v>
      </c>
      <c r="E32" s="53">
        <v>2.6</v>
      </c>
      <c r="F32" s="54">
        <v>70</v>
      </c>
      <c r="G32" s="52">
        <v>14</v>
      </c>
      <c r="H32" s="55">
        <v>4.8000000000000001E-2</v>
      </c>
      <c r="I32" s="52">
        <v>197</v>
      </c>
      <c r="J32" s="52">
        <v>4</v>
      </c>
      <c r="K32" s="52">
        <v>72</v>
      </c>
      <c r="L32" s="52">
        <v>35</v>
      </c>
      <c r="M32" s="52">
        <v>11</v>
      </c>
      <c r="N32" s="52">
        <v>3</v>
      </c>
      <c r="O32" s="56">
        <v>42</v>
      </c>
      <c r="P32" s="54">
        <v>56</v>
      </c>
      <c r="Q32" s="58">
        <v>3.614457831325301E-2</v>
      </c>
      <c r="R32" s="57">
        <v>166</v>
      </c>
      <c r="S32" s="57">
        <v>172</v>
      </c>
      <c r="T32" s="53">
        <v>11.2</v>
      </c>
    </row>
    <row r="33" spans="1:20" ht="15.6" x14ac:dyDescent="0.3">
      <c r="A33" s="48">
        <v>32</v>
      </c>
      <c r="B33" s="52">
        <v>1</v>
      </c>
      <c r="C33" s="63">
        <v>1</v>
      </c>
      <c r="D33" s="36">
        <v>1</v>
      </c>
      <c r="E33" s="53">
        <v>2.5</v>
      </c>
      <c r="F33" s="54">
        <v>61</v>
      </c>
      <c r="G33" s="52">
        <v>7</v>
      </c>
      <c r="H33" s="55">
        <v>0.96</v>
      </c>
      <c r="I33" s="52">
        <v>213</v>
      </c>
      <c r="J33" s="52">
        <v>2</v>
      </c>
      <c r="K33" s="52">
        <v>101</v>
      </c>
      <c r="L33" s="52">
        <v>30</v>
      </c>
      <c r="M33" s="52">
        <v>10</v>
      </c>
      <c r="N33" s="52">
        <v>5</v>
      </c>
      <c r="O33" s="56">
        <v>39</v>
      </c>
      <c r="P33" s="54">
        <v>43</v>
      </c>
      <c r="Q33" s="58">
        <v>2.976190476190476E-2</v>
      </c>
      <c r="R33" s="57">
        <v>168</v>
      </c>
      <c r="S33" s="57">
        <v>173</v>
      </c>
      <c r="T33" s="53">
        <v>13.1</v>
      </c>
    </row>
    <row r="34" spans="1:20" ht="15.6" x14ac:dyDescent="0.3">
      <c r="A34" s="48">
        <v>33</v>
      </c>
      <c r="B34" s="52">
        <v>0</v>
      </c>
      <c r="C34" s="63">
        <v>0</v>
      </c>
      <c r="D34" s="36">
        <v>0</v>
      </c>
      <c r="E34" s="53">
        <v>1.8</v>
      </c>
      <c r="F34" s="54">
        <v>44</v>
      </c>
      <c r="G34" s="52">
        <v>3</v>
      </c>
      <c r="H34" s="55">
        <v>1.18</v>
      </c>
      <c r="I34" s="52">
        <v>69</v>
      </c>
      <c r="J34" s="52">
        <v>2</v>
      </c>
      <c r="K34" s="52">
        <v>72</v>
      </c>
      <c r="L34" s="52">
        <v>34</v>
      </c>
      <c r="M34" s="52">
        <v>6</v>
      </c>
      <c r="N34" s="52">
        <v>2</v>
      </c>
      <c r="O34" s="56">
        <v>47</v>
      </c>
      <c r="P34" s="54">
        <v>20</v>
      </c>
      <c r="Q34" s="58">
        <v>2.8089887640449437E-2</v>
      </c>
      <c r="R34" s="57">
        <v>178</v>
      </c>
      <c r="S34" s="57">
        <v>183</v>
      </c>
      <c r="T34" s="53">
        <v>8</v>
      </c>
    </row>
    <row r="35" spans="1:20" ht="15.6" x14ac:dyDescent="0.3">
      <c r="A35" s="48">
        <v>34</v>
      </c>
      <c r="B35" s="52">
        <v>1</v>
      </c>
      <c r="C35" s="63">
        <v>1</v>
      </c>
      <c r="D35" s="36">
        <v>0</v>
      </c>
      <c r="E35" s="53">
        <v>3.9</v>
      </c>
      <c r="F35" s="54">
        <v>98</v>
      </c>
      <c r="G35" s="52">
        <v>3</v>
      </c>
      <c r="H35" s="55">
        <v>0.97399999999999998</v>
      </c>
      <c r="I35" s="52">
        <v>201</v>
      </c>
      <c r="J35" s="52">
        <v>1</v>
      </c>
      <c r="K35" s="52">
        <v>91</v>
      </c>
      <c r="L35" s="52">
        <v>37</v>
      </c>
      <c r="M35" s="52">
        <v>6</v>
      </c>
      <c r="N35" s="52">
        <v>3</v>
      </c>
      <c r="O35" s="56">
        <v>32</v>
      </c>
      <c r="P35" s="54">
        <v>106</v>
      </c>
      <c r="Q35" s="58">
        <v>4.3010752688172046E-2</v>
      </c>
      <c r="R35" s="57">
        <v>186</v>
      </c>
      <c r="S35" s="57">
        <v>194</v>
      </c>
      <c r="T35" s="53">
        <v>16.100000000000001</v>
      </c>
    </row>
    <row r="36" spans="1:20" ht="15.6" x14ac:dyDescent="0.3">
      <c r="A36" s="48">
        <v>35</v>
      </c>
      <c r="B36" s="52">
        <v>1</v>
      </c>
      <c r="C36" s="63">
        <v>1</v>
      </c>
      <c r="D36" s="36">
        <v>0</v>
      </c>
      <c r="E36" s="53">
        <v>2</v>
      </c>
      <c r="F36" s="54">
        <v>53</v>
      </c>
      <c r="G36" s="52">
        <v>4</v>
      </c>
      <c r="H36" s="55">
        <v>1.3149999999999999</v>
      </c>
      <c r="I36" s="52">
        <v>69</v>
      </c>
      <c r="J36" s="52">
        <v>1</v>
      </c>
      <c r="K36" s="52">
        <v>78</v>
      </c>
      <c r="L36" s="52">
        <v>35</v>
      </c>
      <c r="M36" s="52">
        <v>9</v>
      </c>
      <c r="N36" s="52">
        <v>2</v>
      </c>
      <c r="O36" s="56">
        <v>47</v>
      </c>
      <c r="P36" s="54">
        <v>25</v>
      </c>
      <c r="Q36" s="58">
        <v>4.4198895027624308E-2</v>
      </c>
      <c r="R36" s="57">
        <v>181</v>
      </c>
      <c r="S36" s="57">
        <v>189</v>
      </c>
      <c r="T36" s="53">
        <v>10.4</v>
      </c>
    </row>
    <row r="37" spans="1:20" ht="15.6" x14ac:dyDescent="0.3">
      <c r="A37" s="48">
        <v>36</v>
      </c>
      <c r="B37" s="52">
        <v>0</v>
      </c>
      <c r="C37" s="63">
        <v>0</v>
      </c>
      <c r="D37" s="36">
        <v>1</v>
      </c>
      <c r="E37" s="53">
        <v>1.8</v>
      </c>
      <c r="F37" s="54">
        <v>44</v>
      </c>
      <c r="G37" s="52">
        <v>12</v>
      </c>
      <c r="H37" s="55">
        <v>0.97399999999999998</v>
      </c>
      <c r="I37" s="52">
        <v>117</v>
      </c>
      <c r="J37" s="52">
        <v>3</v>
      </c>
      <c r="K37" s="52">
        <v>96</v>
      </c>
      <c r="L37" s="52">
        <v>33</v>
      </c>
      <c r="M37" s="52">
        <v>6</v>
      </c>
      <c r="N37" s="52">
        <v>2</v>
      </c>
      <c r="O37" s="56">
        <v>40</v>
      </c>
      <c r="P37" s="54">
        <v>22</v>
      </c>
      <c r="Q37" s="58">
        <v>3.0303030303030304E-2</v>
      </c>
      <c r="R37" s="57">
        <v>165</v>
      </c>
      <c r="S37" s="57">
        <v>170</v>
      </c>
      <c r="T37" s="53">
        <v>7.4</v>
      </c>
    </row>
    <row r="38" spans="1:20" ht="15.6" x14ac:dyDescent="0.3">
      <c r="A38" s="48">
        <v>37</v>
      </c>
      <c r="B38" s="52">
        <v>0</v>
      </c>
      <c r="C38" s="63">
        <v>0</v>
      </c>
      <c r="D38" s="36">
        <v>0</v>
      </c>
      <c r="E38" s="53">
        <v>2.2999999999999998</v>
      </c>
      <c r="F38" s="54">
        <v>58</v>
      </c>
      <c r="G38" s="52">
        <v>15</v>
      </c>
      <c r="H38" s="55">
        <v>0.16700000000000001</v>
      </c>
      <c r="I38" s="52">
        <v>81</v>
      </c>
      <c r="J38" s="52">
        <v>1</v>
      </c>
      <c r="K38" s="52">
        <v>120</v>
      </c>
      <c r="L38" s="52">
        <v>39</v>
      </c>
      <c r="M38" s="52">
        <v>10</v>
      </c>
      <c r="N38" s="52">
        <v>2</v>
      </c>
      <c r="O38" s="56">
        <v>47</v>
      </c>
      <c r="P38" s="54">
        <v>35</v>
      </c>
      <c r="Q38" s="58">
        <v>3.8674033149171269E-2</v>
      </c>
      <c r="R38" s="57">
        <v>181</v>
      </c>
      <c r="S38" s="57">
        <v>188</v>
      </c>
      <c r="T38" s="53">
        <v>10.5</v>
      </c>
    </row>
    <row r="39" spans="1:20" ht="15.6" x14ac:dyDescent="0.3">
      <c r="A39" s="48">
        <v>38</v>
      </c>
      <c r="B39" s="52">
        <v>1</v>
      </c>
      <c r="C39" s="63">
        <v>0</v>
      </c>
      <c r="D39" s="36">
        <v>0</v>
      </c>
      <c r="E39" s="53">
        <v>2.2999999999999998</v>
      </c>
      <c r="F39" s="54">
        <v>60</v>
      </c>
      <c r="G39" s="52">
        <v>5</v>
      </c>
      <c r="H39" s="55">
        <v>0.93700000000000006</v>
      </c>
      <c r="I39" s="52">
        <v>211</v>
      </c>
      <c r="J39" s="52">
        <v>3</v>
      </c>
      <c r="K39" s="52">
        <v>112</v>
      </c>
      <c r="L39" s="52">
        <v>59</v>
      </c>
      <c r="M39" s="52">
        <v>15</v>
      </c>
      <c r="N39" s="52">
        <v>4</v>
      </c>
      <c r="O39" s="56">
        <v>37</v>
      </c>
      <c r="P39" s="54">
        <v>39</v>
      </c>
      <c r="Q39" s="58">
        <v>3.0120481927710843E-2</v>
      </c>
      <c r="R39" s="57">
        <v>166</v>
      </c>
      <c r="S39" s="57">
        <v>171</v>
      </c>
      <c r="T39" s="53">
        <v>12</v>
      </c>
    </row>
    <row r="40" spans="1:20" ht="15.6" x14ac:dyDescent="0.3">
      <c r="A40" s="48">
        <v>39</v>
      </c>
      <c r="B40" s="52">
        <v>1</v>
      </c>
      <c r="C40" s="63">
        <v>1</v>
      </c>
      <c r="D40" s="36">
        <v>0</v>
      </c>
      <c r="E40" s="53">
        <v>2.4</v>
      </c>
      <c r="F40" s="54">
        <v>54</v>
      </c>
      <c r="G40" s="52">
        <v>9</v>
      </c>
      <c r="H40" s="55">
        <v>4.5999999999999999E-2</v>
      </c>
      <c r="I40" s="52">
        <v>151</v>
      </c>
      <c r="J40" s="52">
        <v>0</v>
      </c>
      <c r="K40" s="52">
        <v>72</v>
      </c>
      <c r="L40" s="52">
        <v>30</v>
      </c>
      <c r="M40" s="52">
        <v>13</v>
      </c>
      <c r="N40" s="52">
        <v>5</v>
      </c>
      <c r="O40" s="56">
        <v>39</v>
      </c>
      <c r="P40" s="54">
        <v>26</v>
      </c>
      <c r="Q40" s="58">
        <v>1.4925373134328358E-2</v>
      </c>
      <c r="R40" s="57">
        <v>201</v>
      </c>
      <c r="S40" s="57">
        <v>204</v>
      </c>
      <c r="T40" s="53">
        <v>14.5</v>
      </c>
    </row>
    <row r="41" spans="1:20" ht="15.6" x14ac:dyDescent="0.3">
      <c r="A41" s="48">
        <v>40</v>
      </c>
      <c r="B41" s="52">
        <v>0</v>
      </c>
      <c r="C41" s="63">
        <v>0</v>
      </c>
      <c r="D41" s="36">
        <v>0</v>
      </c>
      <c r="E41" s="60">
        <v>1.9</v>
      </c>
      <c r="F41" s="54">
        <v>48</v>
      </c>
      <c r="G41" s="61">
        <v>2</v>
      </c>
      <c r="H41" s="62">
        <v>1.7999999999999999E-2</v>
      </c>
      <c r="I41" s="61">
        <v>77</v>
      </c>
      <c r="J41" s="61">
        <v>2</v>
      </c>
      <c r="K41" s="61">
        <v>150</v>
      </c>
      <c r="L41" s="52">
        <v>28</v>
      </c>
      <c r="M41" s="52">
        <v>1</v>
      </c>
      <c r="N41" s="52">
        <v>6</v>
      </c>
      <c r="O41" s="56">
        <v>30</v>
      </c>
      <c r="P41" s="54">
        <v>24</v>
      </c>
      <c r="Q41" s="58">
        <v>1.9108280254777069E-2</v>
      </c>
      <c r="R41" s="57">
        <v>157</v>
      </c>
      <c r="S41" s="57">
        <v>160</v>
      </c>
      <c r="T41" s="60">
        <v>5.9</v>
      </c>
    </row>
    <row r="42" spans="1:20" ht="15.6" x14ac:dyDescent="0.3">
      <c r="A42" s="48">
        <v>41</v>
      </c>
      <c r="B42" s="52">
        <v>1</v>
      </c>
      <c r="C42" s="63">
        <v>0</v>
      </c>
      <c r="D42" s="36">
        <v>1</v>
      </c>
      <c r="E42" s="53">
        <v>1.9</v>
      </c>
      <c r="F42" s="54">
        <v>53</v>
      </c>
      <c r="G42" s="52">
        <v>13</v>
      </c>
      <c r="H42" s="55">
        <v>0.84</v>
      </c>
      <c r="I42" s="52">
        <v>99</v>
      </c>
      <c r="J42" s="52">
        <v>3</v>
      </c>
      <c r="K42" s="52">
        <v>110</v>
      </c>
      <c r="L42" s="52">
        <v>36</v>
      </c>
      <c r="M42" s="52">
        <v>9</v>
      </c>
      <c r="N42" s="52">
        <v>2</v>
      </c>
      <c r="O42" s="56">
        <v>41</v>
      </c>
      <c r="P42" s="54">
        <v>30</v>
      </c>
      <c r="Q42" s="58">
        <v>2.9239766081871343E-2</v>
      </c>
      <c r="R42" s="57">
        <v>171</v>
      </c>
      <c r="S42" s="57">
        <v>176</v>
      </c>
      <c r="T42" s="53">
        <v>9</v>
      </c>
    </row>
    <row r="43" spans="1:20" ht="15.6" x14ac:dyDescent="0.3">
      <c r="A43" s="48">
        <v>42</v>
      </c>
      <c r="B43" s="52">
        <v>1</v>
      </c>
      <c r="C43" s="63">
        <v>0</v>
      </c>
      <c r="D43" s="36">
        <v>0</v>
      </c>
      <c r="E43" s="53">
        <v>3.5</v>
      </c>
      <c r="F43" s="54">
        <v>88</v>
      </c>
      <c r="G43" s="52">
        <v>18</v>
      </c>
      <c r="H43" s="55">
        <v>1</v>
      </c>
      <c r="I43" s="52">
        <v>283</v>
      </c>
      <c r="J43" s="52">
        <v>2</v>
      </c>
      <c r="K43" s="52">
        <v>104</v>
      </c>
      <c r="L43" s="52">
        <v>40</v>
      </c>
      <c r="M43" s="52">
        <v>8</v>
      </c>
      <c r="N43" s="52">
        <v>3</v>
      </c>
      <c r="O43" s="56">
        <v>43</v>
      </c>
      <c r="P43" s="54">
        <v>64</v>
      </c>
      <c r="Q43" s="58">
        <v>5.9880239520958084E-2</v>
      </c>
      <c r="R43" s="57">
        <v>167</v>
      </c>
      <c r="S43" s="57">
        <v>177</v>
      </c>
      <c r="T43" s="53">
        <v>15.8</v>
      </c>
    </row>
    <row r="44" spans="1:20" ht="15.6" x14ac:dyDescent="0.3">
      <c r="A44" s="48">
        <v>43</v>
      </c>
      <c r="B44" s="52">
        <v>1</v>
      </c>
      <c r="C44" s="63">
        <v>0</v>
      </c>
      <c r="D44" s="36">
        <v>0</v>
      </c>
      <c r="E44" s="53">
        <v>2.5</v>
      </c>
      <c r="F44" s="54">
        <v>59</v>
      </c>
      <c r="G44" s="52">
        <v>5</v>
      </c>
      <c r="H44" s="55">
        <v>1.159</v>
      </c>
      <c r="I44" s="52">
        <v>196</v>
      </c>
      <c r="J44" s="52">
        <v>1</v>
      </c>
      <c r="K44" s="52">
        <v>99</v>
      </c>
      <c r="L44" s="52">
        <v>43</v>
      </c>
      <c r="M44" s="52">
        <v>15</v>
      </c>
      <c r="N44" s="52">
        <v>5</v>
      </c>
      <c r="O44" s="56">
        <v>35</v>
      </c>
      <c r="P44" s="54">
        <v>45</v>
      </c>
      <c r="Q44" s="58">
        <v>4.5454545454545456E-2</v>
      </c>
      <c r="R44" s="57">
        <v>176</v>
      </c>
      <c r="S44" s="57">
        <v>184</v>
      </c>
      <c r="T44" s="53">
        <v>14</v>
      </c>
    </row>
    <row r="45" spans="1:20" ht="15.6" x14ac:dyDescent="0.3">
      <c r="A45" s="48">
        <v>44</v>
      </c>
      <c r="B45" s="52">
        <v>1</v>
      </c>
      <c r="C45" s="63">
        <v>1</v>
      </c>
      <c r="D45" s="36">
        <v>0</v>
      </c>
      <c r="E45" s="53">
        <v>3.4</v>
      </c>
      <c r="F45" s="54">
        <v>117</v>
      </c>
      <c r="G45" s="52">
        <v>2</v>
      </c>
      <c r="H45" s="55">
        <v>0.104</v>
      </c>
      <c r="I45" s="52">
        <v>253</v>
      </c>
      <c r="J45" s="52">
        <v>2</v>
      </c>
      <c r="K45" s="52">
        <v>145</v>
      </c>
      <c r="L45" s="52">
        <v>52</v>
      </c>
      <c r="M45" s="52">
        <v>15</v>
      </c>
      <c r="N45" s="52">
        <v>3</v>
      </c>
      <c r="O45" s="56">
        <v>30</v>
      </c>
      <c r="P45" s="54">
        <v>59</v>
      </c>
      <c r="Q45" s="58">
        <v>3.6809815950920248E-2</v>
      </c>
      <c r="R45" s="57">
        <v>163</v>
      </c>
      <c r="S45" s="57">
        <v>169</v>
      </c>
      <c r="T45" s="53">
        <v>15.3</v>
      </c>
    </row>
    <row r="46" spans="1:20" ht="15.6" x14ac:dyDescent="0.3">
      <c r="A46" s="48">
        <v>45</v>
      </c>
      <c r="B46" s="52">
        <v>1</v>
      </c>
      <c r="C46" s="63">
        <v>0</v>
      </c>
      <c r="D46" s="36">
        <v>0</v>
      </c>
      <c r="E46" s="53">
        <v>3.1</v>
      </c>
      <c r="F46" s="54">
        <v>83</v>
      </c>
      <c r="G46" s="52">
        <v>22</v>
      </c>
      <c r="H46" s="55">
        <v>0.93600000000000005</v>
      </c>
      <c r="I46" s="52">
        <v>203</v>
      </c>
      <c r="J46" s="52">
        <v>2</v>
      </c>
      <c r="K46" s="52">
        <v>111</v>
      </c>
      <c r="L46" s="52">
        <v>45</v>
      </c>
      <c r="M46" s="52">
        <v>9</v>
      </c>
      <c r="N46" s="52">
        <v>3</v>
      </c>
      <c r="O46" s="56">
        <v>50</v>
      </c>
      <c r="P46" s="54">
        <v>87</v>
      </c>
      <c r="Q46" s="58">
        <v>2.8901734104046242E-2</v>
      </c>
      <c r="R46" s="57">
        <v>173</v>
      </c>
      <c r="S46" s="57">
        <v>178</v>
      </c>
      <c r="T46" s="53">
        <v>14.4</v>
      </c>
    </row>
    <row r="47" spans="1:20" ht="15.6" x14ac:dyDescent="0.3">
      <c r="A47" s="48">
        <v>46</v>
      </c>
      <c r="B47" s="52">
        <v>1</v>
      </c>
      <c r="C47" s="63">
        <v>0</v>
      </c>
      <c r="D47" s="36">
        <v>0</v>
      </c>
      <c r="E47" s="53">
        <v>3.6</v>
      </c>
      <c r="F47" s="54">
        <v>91</v>
      </c>
      <c r="G47" s="52">
        <v>2</v>
      </c>
      <c r="H47" s="55">
        <v>1.968</v>
      </c>
      <c r="I47" s="52">
        <v>164</v>
      </c>
      <c r="J47" s="52">
        <v>1</v>
      </c>
      <c r="K47" s="52">
        <v>86</v>
      </c>
      <c r="L47" s="52">
        <v>33</v>
      </c>
      <c r="M47" s="52">
        <v>5</v>
      </c>
      <c r="N47" s="52">
        <v>2</v>
      </c>
      <c r="O47" s="56">
        <v>37</v>
      </c>
      <c r="P47" s="54">
        <v>98</v>
      </c>
      <c r="Q47" s="58">
        <v>6.0109289617486336E-2</v>
      </c>
      <c r="R47" s="57">
        <v>183</v>
      </c>
      <c r="S47" s="57">
        <v>194</v>
      </c>
      <c r="T47" s="53">
        <v>14.8</v>
      </c>
    </row>
    <row r="48" spans="1:20" ht="15.6" x14ac:dyDescent="0.3">
      <c r="A48" s="48">
        <v>47</v>
      </c>
      <c r="B48" s="52">
        <v>1</v>
      </c>
      <c r="C48" s="63">
        <v>1</v>
      </c>
      <c r="D48" s="36">
        <v>0</v>
      </c>
      <c r="E48" s="53">
        <v>2.5</v>
      </c>
      <c r="F48" s="54">
        <v>56</v>
      </c>
      <c r="G48" s="52">
        <v>4</v>
      </c>
      <c r="H48" s="55">
        <v>2.536</v>
      </c>
      <c r="I48" s="52">
        <v>146</v>
      </c>
      <c r="J48" s="52">
        <v>1</v>
      </c>
      <c r="K48" s="52">
        <v>84</v>
      </c>
      <c r="L48" s="52">
        <v>36</v>
      </c>
      <c r="M48" s="52">
        <v>8</v>
      </c>
      <c r="N48" s="52">
        <v>2</v>
      </c>
      <c r="O48" s="56">
        <v>50</v>
      </c>
      <c r="P48" s="54">
        <v>40</v>
      </c>
      <c r="Q48" s="58">
        <v>3.4682080924855488E-2</v>
      </c>
      <c r="R48" s="57">
        <v>173</v>
      </c>
      <c r="S48" s="57">
        <v>179</v>
      </c>
      <c r="T48" s="53">
        <v>12.1</v>
      </c>
    </row>
    <row r="49" spans="1:20" ht="15.6" x14ac:dyDescent="0.3">
      <c r="A49" s="48">
        <v>48</v>
      </c>
      <c r="B49" s="52">
        <v>0</v>
      </c>
      <c r="C49" s="63">
        <v>0</v>
      </c>
      <c r="D49" s="36">
        <v>1</v>
      </c>
      <c r="E49" s="53">
        <v>1.9</v>
      </c>
      <c r="F49" s="54">
        <v>51</v>
      </c>
      <c r="G49" s="52">
        <v>2</v>
      </c>
      <c r="H49" s="55">
        <v>0.41699999999999998</v>
      </c>
      <c r="I49" s="52">
        <v>121</v>
      </c>
      <c r="J49" s="52">
        <v>3</v>
      </c>
      <c r="K49" s="52">
        <v>123</v>
      </c>
      <c r="L49" s="52">
        <v>36</v>
      </c>
      <c r="M49" s="52">
        <v>8</v>
      </c>
      <c r="N49" s="52">
        <v>2</v>
      </c>
      <c r="O49" s="56">
        <v>33</v>
      </c>
      <c r="P49" s="54">
        <v>32</v>
      </c>
      <c r="Q49" s="58">
        <v>3.7267080745341616E-2</v>
      </c>
      <c r="R49" s="57">
        <v>161</v>
      </c>
      <c r="S49" s="57">
        <v>167</v>
      </c>
      <c r="T49" s="53">
        <v>8</v>
      </c>
    </row>
    <row r="50" spans="1:20" ht="15.6" x14ac:dyDescent="0.3">
      <c r="A50" s="48">
        <v>49</v>
      </c>
      <c r="B50" s="52">
        <v>0</v>
      </c>
      <c r="C50" s="63">
        <v>1</v>
      </c>
      <c r="D50" s="36">
        <v>0</v>
      </c>
      <c r="E50" s="53">
        <v>2</v>
      </c>
      <c r="F50" s="54">
        <v>56</v>
      </c>
      <c r="G50" s="52">
        <v>14</v>
      </c>
      <c r="H50" s="55">
        <v>3.9E-2</v>
      </c>
      <c r="I50" s="52">
        <v>128</v>
      </c>
      <c r="J50" s="52">
        <v>1</v>
      </c>
      <c r="K50" s="52">
        <v>97</v>
      </c>
      <c r="L50" s="52">
        <v>43</v>
      </c>
      <c r="M50" s="52">
        <v>6</v>
      </c>
      <c r="N50" s="52">
        <v>3</v>
      </c>
      <c r="O50" s="56">
        <v>41</v>
      </c>
      <c r="P50" s="54">
        <v>37</v>
      </c>
      <c r="Q50" s="58">
        <v>4.2424242424242427E-2</v>
      </c>
      <c r="R50" s="57">
        <v>165</v>
      </c>
      <c r="S50" s="57">
        <v>172</v>
      </c>
      <c r="T50" s="53">
        <v>8.4</v>
      </c>
    </row>
    <row r="51" spans="1:20" ht="15.6" x14ac:dyDescent="0.3">
      <c r="A51" s="48">
        <v>50</v>
      </c>
      <c r="B51" s="52">
        <v>0</v>
      </c>
      <c r="C51" s="63">
        <v>1</v>
      </c>
      <c r="D51" s="36">
        <v>0</v>
      </c>
      <c r="E51" s="53">
        <v>2</v>
      </c>
      <c r="F51" s="54">
        <v>51</v>
      </c>
      <c r="G51" s="52">
        <v>3</v>
      </c>
      <c r="H51" s="55">
        <v>1.155</v>
      </c>
      <c r="I51" s="52">
        <v>132</v>
      </c>
      <c r="J51" s="52">
        <v>2</v>
      </c>
      <c r="K51" s="52">
        <v>98</v>
      </c>
      <c r="L51" s="52">
        <v>35</v>
      </c>
      <c r="M51" s="52">
        <v>1</v>
      </c>
      <c r="N51" s="52">
        <v>3</v>
      </c>
      <c r="O51" s="56">
        <v>35</v>
      </c>
      <c r="P51" s="54">
        <v>26</v>
      </c>
      <c r="Q51" s="58">
        <v>4.6242774566473986E-2</v>
      </c>
      <c r="R51" s="57">
        <v>173</v>
      </c>
      <c r="S51" s="57">
        <v>181</v>
      </c>
      <c r="T51" s="53">
        <v>10.6</v>
      </c>
    </row>
    <row r="52" spans="1:20" ht="15.6" x14ac:dyDescent="0.3">
      <c r="A52" s="48">
        <v>51</v>
      </c>
      <c r="B52" s="52">
        <v>0</v>
      </c>
      <c r="C52" s="63">
        <v>1</v>
      </c>
      <c r="D52" s="36">
        <v>0</v>
      </c>
      <c r="E52" s="53">
        <v>2.2999999999999998</v>
      </c>
      <c r="F52" s="54">
        <v>56</v>
      </c>
      <c r="G52" s="52">
        <v>9</v>
      </c>
      <c r="H52" s="55">
        <v>1.9990000000000001</v>
      </c>
      <c r="I52" s="52">
        <v>75</v>
      </c>
      <c r="J52" s="52">
        <v>0</v>
      </c>
      <c r="K52" s="52">
        <v>72</v>
      </c>
      <c r="L52" s="52">
        <v>49</v>
      </c>
      <c r="M52" s="52">
        <v>7</v>
      </c>
      <c r="N52" s="52">
        <v>4</v>
      </c>
      <c r="O52" s="56">
        <v>41</v>
      </c>
      <c r="P52" s="54">
        <v>33</v>
      </c>
      <c r="Q52" s="58">
        <v>3.8461538461538464E-2</v>
      </c>
      <c r="R52" s="57">
        <v>182</v>
      </c>
      <c r="S52" s="57">
        <v>189</v>
      </c>
      <c r="T52" s="53">
        <v>10.9</v>
      </c>
    </row>
    <row r="53" spans="1:20" ht="15.6" x14ac:dyDescent="0.3">
      <c r="A53" s="48">
        <v>52</v>
      </c>
      <c r="B53" s="52">
        <v>1</v>
      </c>
      <c r="C53" s="63">
        <v>1</v>
      </c>
      <c r="D53" s="36">
        <v>0</v>
      </c>
      <c r="E53" s="53">
        <v>2.1</v>
      </c>
      <c r="F53" s="54">
        <v>53</v>
      </c>
      <c r="G53" s="52">
        <v>2</v>
      </c>
      <c r="H53" s="55">
        <v>2.8719999999999999</v>
      </c>
      <c r="I53" s="52">
        <v>144</v>
      </c>
      <c r="J53" s="52">
        <v>6</v>
      </c>
      <c r="K53" s="52">
        <v>73</v>
      </c>
      <c r="L53" s="52">
        <v>35</v>
      </c>
      <c r="M53" s="52">
        <v>4</v>
      </c>
      <c r="N53" s="52">
        <v>3</v>
      </c>
      <c r="O53" s="56">
        <v>50</v>
      </c>
      <c r="P53" s="54">
        <v>34</v>
      </c>
      <c r="Q53" s="58">
        <v>3.6363636363636362E-2</v>
      </c>
      <c r="R53" s="57">
        <v>165</v>
      </c>
      <c r="S53" s="57">
        <v>171</v>
      </c>
      <c r="T53" s="53">
        <v>8.6999999999999993</v>
      </c>
    </row>
    <row r="54" spans="1:20" ht="15.6" x14ac:dyDescent="0.3">
      <c r="A54" s="48">
        <v>53</v>
      </c>
      <c r="B54" s="52">
        <v>1</v>
      </c>
      <c r="C54" s="63">
        <v>0</v>
      </c>
      <c r="D54" s="36">
        <v>0</v>
      </c>
      <c r="E54" s="53">
        <v>2.5</v>
      </c>
      <c r="F54" s="54">
        <v>62</v>
      </c>
      <c r="G54" s="52">
        <v>21</v>
      </c>
      <c r="H54" s="55">
        <v>0.73399999999999999</v>
      </c>
      <c r="I54" s="52">
        <v>152</v>
      </c>
      <c r="J54" s="52">
        <v>3</v>
      </c>
      <c r="K54" s="52">
        <v>111</v>
      </c>
      <c r="L54" s="52">
        <v>44</v>
      </c>
      <c r="M54" s="52">
        <v>5</v>
      </c>
      <c r="N54" s="52">
        <v>3</v>
      </c>
      <c r="O54" s="56">
        <v>47</v>
      </c>
      <c r="P54" s="54">
        <v>43</v>
      </c>
      <c r="Q54" s="58">
        <v>3.048780487804878E-2</v>
      </c>
      <c r="R54" s="57">
        <v>164</v>
      </c>
      <c r="S54" s="57">
        <v>169</v>
      </c>
      <c r="T54" s="53">
        <v>9.5</v>
      </c>
    </row>
    <row r="55" spans="1:20" ht="15.6" x14ac:dyDescent="0.3">
      <c r="A55" s="48">
        <v>54</v>
      </c>
      <c r="B55" s="52">
        <v>1</v>
      </c>
      <c r="C55" s="63">
        <v>0</v>
      </c>
      <c r="D55" s="36">
        <v>0</v>
      </c>
      <c r="E55" s="53">
        <v>1.7</v>
      </c>
      <c r="F55" s="54">
        <v>44</v>
      </c>
      <c r="G55" s="52">
        <v>4</v>
      </c>
      <c r="H55" s="55">
        <v>4.5900000000000003E-2</v>
      </c>
      <c r="I55" s="52">
        <v>104</v>
      </c>
      <c r="J55" s="52">
        <v>6</v>
      </c>
      <c r="K55" s="52">
        <v>86</v>
      </c>
      <c r="L55" s="52">
        <v>29</v>
      </c>
      <c r="M55" s="52">
        <v>2</v>
      </c>
      <c r="N55" s="52">
        <v>2</v>
      </c>
      <c r="O55" s="56">
        <v>36</v>
      </c>
      <c r="P55" s="54">
        <v>21</v>
      </c>
      <c r="Q55" s="58">
        <v>2.4390243902439025E-2</v>
      </c>
      <c r="R55" s="57">
        <v>164</v>
      </c>
      <c r="S55" s="57">
        <v>168</v>
      </c>
      <c r="T55" s="53">
        <v>6.8</v>
      </c>
    </row>
    <row r="56" spans="1:20" ht="15.6" x14ac:dyDescent="0.3">
      <c r="A56" s="48">
        <v>55</v>
      </c>
      <c r="B56" s="52">
        <v>0</v>
      </c>
      <c r="C56" s="63">
        <v>0</v>
      </c>
      <c r="D56" s="36">
        <v>0</v>
      </c>
      <c r="E56" s="53">
        <v>1.6</v>
      </c>
      <c r="F56" s="54">
        <v>41</v>
      </c>
      <c r="G56" s="52">
        <v>12</v>
      </c>
      <c r="H56" s="55">
        <v>0.879</v>
      </c>
      <c r="I56" s="52">
        <v>112</v>
      </c>
      <c r="J56" s="52">
        <v>2</v>
      </c>
      <c r="K56" s="52">
        <v>120</v>
      </c>
      <c r="L56" s="52">
        <v>39</v>
      </c>
      <c r="M56" s="52">
        <v>5</v>
      </c>
      <c r="N56" s="52">
        <v>3</v>
      </c>
      <c r="O56" s="56">
        <v>40</v>
      </c>
      <c r="P56" s="54">
        <v>14</v>
      </c>
      <c r="Q56" s="58">
        <v>3.0864197530864196E-2</v>
      </c>
      <c r="R56" s="57">
        <v>162</v>
      </c>
      <c r="S56" s="57">
        <v>167</v>
      </c>
      <c r="T56" s="53">
        <v>7.2</v>
      </c>
    </row>
    <row r="57" spans="1:20" ht="15.6" x14ac:dyDescent="0.3">
      <c r="A57" s="48">
        <v>56</v>
      </c>
      <c r="B57" s="52">
        <v>1</v>
      </c>
      <c r="C57" s="63">
        <v>1</v>
      </c>
      <c r="D57" s="36">
        <v>0</v>
      </c>
      <c r="E57" s="53">
        <v>2.6</v>
      </c>
      <c r="F57" s="54">
        <v>72</v>
      </c>
      <c r="G57" s="52">
        <v>4</v>
      </c>
      <c r="H57" s="55">
        <v>1.496</v>
      </c>
      <c r="I57" s="52">
        <v>139</v>
      </c>
      <c r="J57" s="52">
        <v>2</v>
      </c>
      <c r="K57" s="52">
        <v>84</v>
      </c>
      <c r="L57" s="52">
        <v>36</v>
      </c>
      <c r="M57" s="52">
        <v>6</v>
      </c>
      <c r="N57" s="52">
        <v>3</v>
      </c>
      <c r="O57" s="56">
        <v>34</v>
      </c>
      <c r="P57" s="54">
        <v>77</v>
      </c>
      <c r="Q57" s="58">
        <v>3.954802259887006E-2</v>
      </c>
      <c r="R57" s="57">
        <v>177</v>
      </c>
      <c r="S57" s="57">
        <v>184</v>
      </c>
      <c r="T57" s="53">
        <v>11.3</v>
      </c>
    </row>
    <row r="58" spans="1:20" ht="15.6" x14ac:dyDescent="0.3">
      <c r="A58" s="48">
        <v>57</v>
      </c>
      <c r="B58" s="52">
        <v>1</v>
      </c>
      <c r="C58" s="63">
        <v>0</v>
      </c>
      <c r="D58" s="36">
        <v>0</v>
      </c>
      <c r="E58" s="53">
        <v>2</v>
      </c>
      <c r="F58" s="54">
        <v>55</v>
      </c>
      <c r="G58" s="52">
        <v>14</v>
      </c>
      <c r="H58" s="55">
        <v>0.65500000000000003</v>
      </c>
      <c r="I58" s="52">
        <v>150</v>
      </c>
      <c r="J58" s="52">
        <v>3</v>
      </c>
      <c r="K58" s="52">
        <v>108</v>
      </c>
      <c r="L58" s="52">
        <v>37</v>
      </c>
      <c r="M58" s="52">
        <v>9</v>
      </c>
      <c r="N58" s="52">
        <v>2</v>
      </c>
      <c r="O58" s="56">
        <v>40</v>
      </c>
      <c r="P58" s="54">
        <v>35</v>
      </c>
      <c r="Q58" s="58">
        <v>3.0674846625766871E-2</v>
      </c>
      <c r="R58" s="57">
        <v>163</v>
      </c>
      <c r="S58" s="57">
        <v>168</v>
      </c>
      <c r="T58" s="53">
        <v>9.4</v>
      </c>
    </row>
    <row r="59" spans="1:20" ht="15.6" x14ac:dyDescent="0.3">
      <c r="A59" s="48">
        <v>58</v>
      </c>
      <c r="B59" s="52">
        <v>0</v>
      </c>
      <c r="C59" s="63">
        <v>1</v>
      </c>
      <c r="D59" s="36">
        <v>1</v>
      </c>
      <c r="E59" s="53">
        <v>1.8</v>
      </c>
      <c r="F59" s="54">
        <v>48</v>
      </c>
      <c r="G59" s="52">
        <v>10</v>
      </c>
      <c r="H59" s="55">
        <v>1.6439999999999999</v>
      </c>
      <c r="I59" s="52">
        <v>60</v>
      </c>
      <c r="J59" s="52">
        <v>3</v>
      </c>
      <c r="K59" s="52">
        <v>118</v>
      </c>
      <c r="L59" s="52">
        <v>34</v>
      </c>
      <c r="M59" s="52">
        <v>19</v>
      </c>
      <c r="N59" s="52">
        <v>1</v>
      </c>
      <c r="O59" s="56">
        <v>39</v>
      </c>
      <c r="P59" s="54">
        <v>22</v>
      </c>
      <c r="Q59" s="58">
        <v>4.6511627906976744E-2</v>
      </c>
      <c r="R59" s="57">
        <v>172</v>
      </c>
      <c r="S59" s="57">
        <v>180</v>
      </c>
      <c r="T59" s="53">
        <v>8.6</v>
      </c>
    </row>
    <row r="60" spans="1:20" ht="15.6" x14ac:dyDescent="0.3">
      <c r="A60" s="48">
        <v>59</v>
      </c>
      <c r="B60" s="52">
        <v>0</v>
      </c>
      <c r="C60" s="63">
        <v>1</v>
      </c>
      <c r="D60" s="36">
        <v>1</v>
      </c>
      <c r="E60" s="53">
        <v>2.9</v>
      </c>
      <c r="F60" s="54">
        <v>76</v>
      </c>
      <c r="G60" s="52">
        <v>5</v>
      </c>
      <c r="H60" s="55">
        <v>0.81899999999999995</v>
      </c>
      <c r="I60" s="52">
        <v>266</v>
      </c>
      <c r="J60" s="52">
        <v>4</v>
      </c>
      <c r="K60" s="52">
        <v>92</v>
      </c>
      <c r="L60" s="52">
        <v>52</v>
      </c>
      <c r="M60" s="52">
        <v>18</v>
      </c>
      <c r="N60" s="52">
        <v>5</v>
      </c>
      <c r="O60" s="56">
        <v>34</v>
      </c>
      <c r="P60" s="54">
        <v>87</v>
      </c>
      <c r="Q60" s="58">
        <v>4.49438202247191E-2</v>
      </c>
      <c r="R60" s="57">
        <v>178</v>
      </c>
      <c r="S60" s="57">
        <v>186</v>
      </c>
      <c r="T60" s="53">
        <v>17.100000000000001</v>
      </c>
    </row>
    <row r="61" spans="1:20" ht="15.6" x14ac:dyDescent="0.3">
      <c r="A61" s="48">
        <v>60</v>
      </c>
      <c r="B61" s="52">
        <v>0</v>
      </c>
      <c r="C61" s="63">
        <v>1</v>
      </c>
      <c r="D61" s="36">
        <v>1</v>
      </c>
      <c r="E61" s="53">
        <v>2.4</v>
      </c>
      <c r="F61" s="54">
        <v>58</v>
      </c>
      <c r="G61" s="52">
        <v>6</v>
      </c>
      <c r="H61" s="55">
        <v>1.623</v>
      </c>
      <c r="I61" s="52">
        <v>209</v>
      </c>
      <c r="J61" s="52">
        <v>1</v>
      </c>
      <c r="K61" s="52">
        <v>88</v>
      </c>
      <c r="L61" s="52">
        <v>45</v>
      </c>
      <c r="M61" s="52">
        <v>10</v>
      </c>
      <c r="N61" s="52">
        <v>3</v>
      </c>
      <c r="O61" s="56">
        <v>38</v>
      </c>
      <c r="P61" s="54">
        <v>45</v>
      </c>
      <c r="Q61" s="58">
        <v>4.4692737430167599E-2</v>
      </c>
      <c r="R61" s="57">
        <v>179</v>
      </c>
      <c r="S61" s="57">
        <v>187</v>
      </c>
      <c r="T61" s="53">
        <v>15.4</v>
      </c>
    </row>
    <row r="62" spans="1:20" ht="15.6" x14ac:dyDescent="0.3">
      <c r="A62" s="48">
        <v>61</v>
      </c>
      <c r="B62" s="52">
        <v>0</v>
      </c>
      <c r="C62" s="63">
        <v>1</v>
      </c>
      <c r="D62" s="36">
        <v>0</v>
      </c>
      <c r="E62" s="53">
        <v>2.2000000000000002</v>
      </c>
      <c r="F62" s="54">
        <v>51</v>
      </c>
      <c r="G62" s="52">
        <v>6</v>
      </c>
      <c r="H62" s="55">
        <v>1.0840000000000001</v>
      </c>
      <c r="I62" s="52">
        <v>181</v>
      </c>
      <c r="J62" s="52">
        <v>2</v>
      </c>
      <c r="K62" s="52">
        <v>101</v>
      </c>
      <c r="L62" s="52">
        <v>53</v>
      </c>
      <c r="M62" s="52">
        <v>9</v>
      </c>
      <c r="N62" s="52">
        <v>4</v>
      </c>
      <c r="O62" s="56">
        <v>37</v>
      </c>
      <c r="P62" s="54">
        <v>33</v>
      </c>
      <c r="Q62" s="58">
        <v>3.6585365853658534E-2</v>
      </c>
      <c r="R62" s="57">
        <v>164</v>
      </c>
      <c r="S62" s="57">
        <v>170</v>
      </c>
      <c r="T62" s="53">
        <v>11</v>
      </c>
    </row>
    <row r="63" spans="1:20" ht="15.6" x14ac:dyDescent="0.3">
      <c r="A63" s="48">
        <v>62</v>
      </c>
      <c r="B63" s="52">
        <v>0</v>
      </c>
      <c r="C63" s="63">
        <v>0</v>
      </c>
      <c r="D63" s="36">
        <v>0</v>
      </c>
      <c r="E63" s="53">
        <v>3</v>
      </c>
      <c r="F63" s="54">
        <v>67</v>
      </c>
      <c r="G63" s="52">
        <v>13</v>
      </c>
      <c r="H63" s="55">
        <v>1.4610000000000001</v>
      </c>
      <c r="I63" s="52">
        <v>180</v>
      </c>
      <c r="J63" s="52">
        <v>4</v>
      </c>
      <c r="K63" s="52">
        <v>91</v>
      </c>
      <c r="L63" s="52">
        <v>44</v>
      </c>
      <c r="M63" s="52">
        <v>10</v>
      </c>
      <c r="N63" s="52">
        <v>3</v>
      </c>
      <c r="O63" s="56">
        <v>40</v>
      </c>
      <c r="P63" s="54">
        <v>44</v>
      </c>
      <c r="Q63" s="58">
        <v>3.3149171270718231E-2</v>
      </c>
      <c r="R63" s="57">
        <v>181</v>
      </c>
      <c r="S63" s="57">
        <v>187</v>
      </c>
      <c r="T63" s="53">
        <v>15.6</v>
      </c>
    </row>
    <row r="64" spans="1:20" ht="15.6" x14ac:dyDescent="0.3">
      <c r="A64" s="48">
        <v>63</v>
      </c>
      <c r="B64" s="52">
        <v>0</v>
      </c>
      <c r="C64" s="63">
        <v>0</v>
      </c>
      <c r="D64" s="36">
        <v>0</v>
      </c>
      <c r="E64" s="53">
        <v>1.8</v>
      </c>
      <c r="F64" s="54">
        <v>50</v>
      </c>
      <c r="G64" s="52">
        <v>3</v>
      </c>
      <c r="H64" s="55">
        <v>0.53200000000000003</v>
      </c>
      <c r="I64" s="52">
        <v>111</v>
      </c>
      <c r="J64" s="52">
        <v>2</v>
      </c>
      <c r="K64" s="52">
        <v>120</v>
      </c>
      <c r="L64" s="52">
        <v>46</v>
      </c>
      <c r="M64" s="52">
        <v>3</v>
      </c>
      <c r="N64" s="52">
        <v>4</v>
      </c>
      <c r="O64" s="56">
        <v>32</v>
      </c>
      <c r="P64" s="54">
        <v>26</v>
      </c>
      <c r="Q64" s="58">
        <v>4.878048780487805E-2</v>
      </c>
      <c r="R64" s="57">
        <v>164</v>
      </c>
      <c r="S64" s="57">
        <v>172</v>
      </c>
      <c r="T64" s="53">
        <v>7.6</v>
      </c>
    </row>
    <row r="65" spans="1:20" ht="15.6" x14ac:dyDescent="0.3">
      <c r="A65" s="48">
        <v>64</v>
      </c>
      <c r="B65" s="52">
        <v>0</v>
      </c>
      <c r="C65" s="63">
        <v>1</v>
      </c>
      <c r="D65" s="36">
        <v>1</v>
      </c>
      <c r="E65" s="53">
        <v>2.4</v>
      </c>
      <c r="F65" s="54">
        <v>58</v>
      </c>
      <c r="G65" s="52">
        <v>2</v>
      </c>
      <c r="H65" s="55">
        <v>1.3360000000000001</v>
      </c>
      <c r="I65" s="52">
        <v>150</v>
      </c>
      <c r="J65" s="52">
        <v>2</v>
      </c>
      <c r="K65" s="52">
        <v>98</v>
      </c>
      <c r="L65" s="52">
        <v>38</v>
      </c>
      <c r="M65" s="52">
        <v>9</v>
      </c>
      <c r="N65" s="52">
        <v>2</v>
      </c>
      <c r="O65" s="56">
        <v>47</v>
      </c>
      <c r="P65" s="54">
        <v>41</v>
      </c>
      <c r="Q65" s="58">
        <v>3.3898305084745763E-2</v>
      </c>
      <c r="R65" s="57">
        <v>177</v>
      </c>
      <c r="S65" s="57">
        <v>183</v>
      </c>
      <c r="T65" s="53">
        <v>11.4</v>
      </c>
    </row>
    <row r="66" spans="1:20" ht="15.6" x14ac:dyDescent="0.3">
      <c r="A66" s="48">
        <v>65</v>
      </c>
      <c r="B66" s="52">
        <v>1</v>
      </c>
      <c r="C66" s="63">
        <v>1</v>
      </c>
      <c r="D66" s="36">
        <v>1</v>
      </c>
      <c r="E66" s="53">
        <v>3.6</v>
      </c>
      <c r="F66" s="54">
        <v>89</v>
      </c>
      <c r="G66" s="52">
        <v>8</v>
      </c>
      <c r="H66" s="55">
        <v>1.018</v>
      </c>
      <c r="I66" s="52">
        <v>348</v>
      </c>
      <c r="J66" s="52">
        <v>0</v>
      </c>
      <c r="K66" s="52">
        <v>98</v>
      </c>
      <c r="L66" s="52">
        <v>36</v>
      </c>
      <c r="M66" s="52">
        <v>12</v>
      </c>
      <c r="N66" s="52">
        <v>1</v>
      </c>
      <c r="O66" s="56">
        <v>40</v>
      </c>
      <c r="P66" s="54">
        <v>57</v>
      </c>
      <c r="Q66" s="58">
        <v>5.9782608695652176E-2</v>
      </c>
      <c r="R66" s="57">
        <v>184</v>
      </c>
      <c r="S66" s="57">
        <v>195</v>
      </c>
      <c r="T66" s="53">
        <v>23.5</v>
      </c>
    </row>
    <row r="67" spans="1:20" ht="15.6" x14ac:dyDescent="0.3">
      <c r="A67" s="48">
        <v>66</v>
      </c>
      <c r="B67" s="52">
        <v>1</v>
      </c>
      <c r="C67" s="63">
        <v>1</v>
      </c>
      <c r="D67" s="36">
        <v>0</v>
      </c>
      <c r="E67" s="53">
        <v>3.2</v>
      </c>
      <c r="F67" s="54">
        <v>76</v>
      </c>
      <c r="G67" s="52">
        <v>19</v>
      </c>
      <c r="H67" s="55">
        <v>4.2999999999999997E-2</v>
      </c>
      <c r="I67" s="52">
        <v>214</v>
      </c>
      <c r="J67" s="52">
        <v>2</v>
      </c>
      <c r="K67" s="52">
        <v>98</v>
      </c>
      <c r="L67" s="52">
        <v>42</v>
      </c>
      <c r="M67" s="52">
        <v>3</v>
      </c>
      <c r="N67" s="52">
        <v>3</v>
      </c>
      <c r="O67" s="56">
        <v>43</v>
      </c>
      <c r="P67" s="54">
        <v>59</v>
      </c>
      <c r="Q67" s="58">
        <v>3.7499999999999999E-2</v>
      </c>
      <c r="R67" s="57">
        <v>160</v>
      </c>
      <c r="S67" s="57">
        <v>166</v>
      </c>
      <c r="T67" s="53">
        <v>12.4</v>
      </c>
    </row>
    <row r="68" spans="1:20" ht="15.6" x14ac:dyDescent="0.3">
      <c r="A68" s="48">
        <v>67</v>
      </c>
      <c r="B68" s="52">
        <v>0</v>
      </c>
      <c r="C68" s="63">
        <v>1</v>
      </c>
      <c r="D68" s="36">
        <v>1</v>
      </c>
      <c r="E68" s="53">
        <v>2.7</v>
      </c>
      <c r="F68" s="54">
        <v>71</v>
      </c>
      <c r="G68" s="52">
        <v>5</v>
      </c>
      <c r="H68" s="55">
        <v>1.28</v>
      </c>
      <c r="I68" s="52">
        <v>141</v>
      </c>
      <c r="J68" s="52">
        <v>2</v>
      </c>
      <c r="K68" s="52">
        <v>96</v>
      </c>
      <c r="L68" s="52">
        <v>28</v>
      </c>
      <c r="M68" s="52">
        <v>9</v>
      </c>
      <c r="N68" s="52">
        <v>1</v>
      </c>
      <c r="O68" s="56">
        <v>37</v>
      </c>
      <c r="P68" s="54">
        <v>54</v>
      </c>
      <c r="Q68" s="58">
        <v>3.3333333333333333E-2</v>
      </c>
      <c r="R68" s="57">
        <v>180</v>
      </c>
      <c r="S68" s="57">
        <v>186</v>
      </c>
      <c r="T68" s="53">
        <v>13.4</v>
      </c>
    </row>
    <row r="69" spans="1:20" ht="15.6" x14ac:dyDescent="0.3">
      <c r="A69" s="48">
        <v>68</v>
      </c>
      <c r="B69" s="52">
        <v>1</v>
      </c>
      <c r="C69" s="63">
        <v>0</v>
      </c>
      <c r="D69" s="36">
        <v>0</v>
      </c>
      <c r="E69" s="53">
        <v>2.5</v>
      </c>
      <c r="F69" s="54">
        <v>63</v>
      </c>
      <c r="G69" s="52">
        <v>12</v>
      </c>
      <c r="H69" s="55">
        <v>0.61199999999999999</v>
      </c>
      <c r="I69" s="52">
        <v>148</v>
      </c>
      <c r="J69" s="52">
        <v>3</v>
      </c>
      <c r="K69" s="52">
        <v>116</v>
      </c>
      <c r="L69" s="52">
        <v>35</v>
      </c>
      <c r="M69" s="52">
        <v>10</v>
      </c>
      <c r="N69" s="52">
        <v>2</v>
      </c>
      <c r="O69" s="56">
        <v>39</v>
      </c>
      <c r="P69" s="54">
        <v>42</v>
      </c>
      <c r="Q69" s="58">
        <v>3.9325842696629212E-2</v>
      </c>
      <c r="R69" s="57">
        <v>178</v>
      </c>
      <c r="S69" s="57">
        <v>185</v>
      </c>
      <c r="T69" s="53">
        <v>13.8</v>
      </c>
    </row>
    <row r="70" spans="1:20" ht="15.6" x14ac:dyDescent="0.3">
      <c r="A70" s="48">
        <v>69</v>
      </c>
      <c r="B70" s="52">
        <v>1</v>
      </c>
      <c r="C70" s="63">
        <v>1</v>
      </c>
      <c r="D70" s="36">
        <v>0</v>
      </c>
      <c r="E70" s="53">
        <v>2.2999999999999998</v>
      </c>
      <c r="F70" s="54">
        <v>55</v>
      </c>
      <c r="G70" s="52">
        <v>3</v>
      </c>
      <c r="H70" s="55">
        <v>0.73899999999999999</v>
      </c>
      <c r="I70" s="52">
        <v>146</v>
      </c>
      <c r="J70" s="52">
        <v>3</v>
      </c>
      <c r="K70" s="52">
        <v>114</v>
      </c>
      <c r="L70" s="52">
        <v>43</v>
      </c>
      <c r="M70" s="52">
        <v>11</v>
      </c>
      <c r="N70" s="52">
        <v>3</v>
      </c>
      <c r="O70" s="56">
        <v>28</v>
      </c>
      <c r="P70" s="54">
        <v>35</v>
      </c>
      <c r="Q70" s="58">
        <v>2.9411764705882353E-2</v>
      </c>
      <c r="R70" s="57">
        <v>170</v>
      </c>
      <c r="S70" s="57">
        <v>175</v>
      </c>
      <c r="T70" s="53">
        <v>11.6</v>
      </c>
    </row>
    <row r="71" spans="1:20" ht="15.6" x14ac:dyDescent="0.3">
      <c r="A71" s="48">
        <v>70</v>
      </c>
      <c r="B71" s="52">
        <v>1</v>
      </c>
      <c r="C71" s="63">
        <v>1</v>
      </c>
      <c r="D71" s="36">
        <v>0</v>
      </c>
      <c r="E71" s="53">
        <v>2.6</v>
      </c>
      <c r="F71" s="54">
        <v>56</v>
      </c>
      <c r="G71" s="52">
        <v>2</v>
      </c>
      <c r="H71" s="55">
        <v>1.1419999999999999</v>
      </c>
      <c r="I71" s="52">
        <v>199</v>
      </c>
      <c r="J71" s="52">
        <v>2</v>
      </c>
      <c r="K71" s="52">
        <v>98</v>
      </c>
      <c r="L71" s="52">
        <v>35</v>
      </c>
      <c r="M71" s="52">
        <v>8</v>
      </c>
      <c r="N71" s="52">
        <v>2</v>
      </c>
      <c r="O71" s="56">
        <v>30</v>
      </c>
      <c r="P71" s="54">
        <v>37</v>
      </c>
      <c r="Q71" s="58">
        <v>3.6585365853658534E-2</v>
      </c>
      <c r="R71" s="57">
        <v>164</v>
      </c>
      <c r="S71" s="57">
        <v>170</v>
      </c>
      <c r="T71" s="53">
        <v>11.8</v>
      </c>
    </row>
    <row r="72" spans="1:20" ht="15.6" x14ac:dyDescent="0.3">
      <c r="A72" s="48">
        <v>71</v>
      </c>
      <c r="B72" s="52">
        <v>1</v>
      </c>
      <c r="C72" s="63">
        <v>0</v>
      </c>
      <c r="D72" s="36">
        <v>1</v>
      </c>
      <c r="E72" s="53">
        <v>2.6</v>
      </c>
      <c r="F72" s="54">
        <v>57</v>
      </c>
      <c r="G72" s="52">
        <v>7</v>
      </c>
      <c r="H72" s="55">
        <v>1.476</v>
      </c>
      <c r="I72" s="52">
        <v>171</v>
      </c>
      <c r="J72" s="52">
        <v>1</v>
      </c>
      <c r="K72" s="52">
        <v>91</v>
      </c>
      <c r="L72" s="52">
        <v>28</v>
      </c>
      <c r="M72" s="52">
        <v>8</v>
      </c>
      <c r="N72" s="52">
        <v>2</v>
      </c>
      <c r="O72" s="56">
        <v>47</v>
      </c>
      <c r="P72" s="54">
        <v>41</v>
      </c>
      <c r="Q72" s="58">
        <v>4.0229885057471264E-2</v>
      </c>
      <c r="R72" s="57">
        <v>174</v>
      </c>
      <c r="S72" s="57">
        <v>181</v>
      </c>
      <c r="T72" s="53">
        <v>12.4</v>
      </c>
    </row>
    <row r="73" spans="1:20" ht="15.6" x14ac:dyDescent="0.3">
      <c r="A73" s="48">
        <v>72</v>
      </c>
      <c r="B73" s="52">
        <v>1</v>
      </c>
      <c r="C73" s="63">
        <v>0</v>
      </c>
      <c r="D73" s="36">
        <v>0</v>
      </c>
      <c r="E73" s="53">
        <v>3.3</v>
      </c>
      <c r="F73" s="54">
        <v>79</v>
      </c>
      <c r="G73" s="52">
        <v>2</v>
      </c>
      <c r="H73" s="55">
        <v>0.54600000000000004</v>
      </c>
      <c r="I73" s="52">
        <v>122</v>
      </c>
      <c r="J73" s="52">
        <v>4</v>
      </c>
      <c r="K73" s="52">
        <v>129</v>
      </c>
      <c r="L73" s="52">
        <v>56</v>
      </c>
      <c r="M73" s="52">
        <v>3</v>
      </c>
      <c r="N73" s="52">
        <v>5</v>
      </c>
      <c r="O73" s="56">
        <v>33</v>
      </c>
      <c r="P73" s="54">
        <v>74</v>
      </c>
      <c r="Q73" s="58">
        <v>4.2944785276073622E-2</v>
      </c>
      <c r="R73" s="57">
        <v>163</v>
      </c>
      <c r="S73" s="57">
        <v>170</v>
      </c>
      <c r="T73" s="53">
        <v>8.1</v>
      </c>
    </row>
    <row r="74" spans="1:20" ht="15.6" x14ac:dyDescent="0.3">
      <c r="A74" s="48">
        <v>73</v>
      </c>
      <c r="B74" s="52">
        <v>1</v>
      </c>
      <c r="C74" s="63">
        <v>0</v>
      </c>
      <c r="D74" s="36">
        <v>1</v>
      </c>
      <c r="E74" s="53">
        <v>2</v>
      </c>
      <c r="F74" s="54">
        <v>53</v>
      </c>
      <c r="G74" s="52">
        <v>19</v>
      </c>
      <c r="H74" s="55">
        <v>1.2949999999999999</v>
      </c>
      <c r="I74" s="52">
        <v>110</v>
      </c>
      <c r="J74" s="52">
        <v>1</v>
      </c>
      <c r="K74" s="52">
        <v>88</v>
      </c>
      <c r="L74" s="52">
        <v>40</v>
      </c>
      <c r="M74" s="52">
        <v>8</v>
      </c>
      <c r="N74" s="52">
        <v>3</v>
      </c>
      <c r="O74" s="56">
        <v>49</v>
      </c>
      <c r="P74" s="54">
        <v>31</v>
      </c>
      <c r="Q74" s="58">
        <v>0.04</v>
      </c>
      <c r="R74" s="57">
        <v>175</v>
      </c>
      <c r="S74" s="57">
        <v>182</v>
      </c>
      <c r="T74" s="53">
        <v>9.5</v>
      </c>
    </row>
    <row r="75" spans="1:20" ht="15.6" x14ac:dyDescent="0.3">
      <c r="A75" s="48">
        <v>74</v>
      </c>
      <c r="B75" s="52">
        <v>0</v>
      </c>
      <c r="C75" s="63">
        <v>1</v>
      </c>
      <c r="D75" s="36">
        <v>1</v>
      </c>
      <c r="E75" s="53">
        <v>1.8</v>
      </c>
      <c r="F75" s="54">
        <v>47</v>
      </c>
      <c r="G75" s="52">
        <v>10</v>
      </c>
      <c r="H75" s="55">
        <v>1.512</v>
      </c>
      <c r="I75" s="52">
        <v>73</v>
      </c>
      <c r="J75" s="52">
        <v>0</v>
      </c>
      <c r="K75" s="52">
        <v>82</v>
      </c>
      <c r="L75" s="52">
        <v>31</v>
      </c>
      <c r="M75" s="52">
        <v>7</v>
      </c>
      <c r="N75" s="52">
        <v>2</v>
      </c>
      <c r="O75" s="56">
        <v>41</v>
      </c>
      <c r="P75" s="54">
        <v>22</v>
      </c>
      <c r="Q75" s="58">
        <v>3.4482758620689655E-2</v>
      </c>
      <c r="R75" s="57">
        <v>174</v>
      </c>
      <c r="S75" s="57">
        <v>180</v>
      </c>
      <c r="T75" s="53">
        <v>8.4</v>
      </c>
    </row>
    <row r="76" spans="1:20" ht="15.6" x14ac:dyDescent="0.3">
      <c r="A76" s="48">
        <v>75</v>
      </c>
      <c r="B76" s="52">
        <v>1</v>
      </c>
      <c r="C76" s="63">
        <v>0</v>
      </c>
      <c r="D76" s="36">
        <v>1</v>
      </c>
      <c r="E76" s="53">
        <v>1.8</v>
      </c>
      <c r="F76" s="54">
        <v>39</v>
      </c>
      <c r="G76" s="52">
        <v>9</v>
      </c>
      <c r="H76" s="55">
        <v>0.10299999999999999</v>
      </c>
      <c r="I76" s="52">
        <v>89</v>
      </c>
      <c r="J76" s="52">
        <v>5</v>
      </c>
      <c r="K76" s="52">
        <v>135</v>
      </c>
      <c r="L76" s="52">
        <v>40</v>
      </c>
      <c r="M76" s="52">
        <v>20</v>
      </c>
      <c r="N76" s="52">
        <v>2</v>
      </c>
      <c r="O76" s="56">
        <v>47</v>
      </c>
      <c r="P76" s="54">
        <v>16</v>
      </c>
      <c r="Q76" s="58">
        <v>3.5294117647058823E-2</v>
      </c>
      <c r="R76" s="57">
        <v>170</v>
      </c>
      <c r="S76" s="57">
        <v>176</v>
      </c>
      <c r="T76" s="53">
        <v>9</v>
      </c>
    </row>
    <row r="77" spans="1:20" ht="15.6" x14ac:dyDescent="0.3">
      <c r="A77" s="48">
        <v>76</v>
      </c>
      <c r="B77" s="52">
        <v>0</v>
      </c>
      <c r="C77" s="63">
        <v>0</v>
      </c>
      <c r="D77" s="36">
        <v>1</v>
      </c>
      <c r="E77" s="53">
        <v>3.1</v>
      </c>
      <c r="F77" s="54">
        <v>75</v>
      </c>
      <c r="G77" s="52">
        <v>4</v>
      </c>
      <c r="H77" s="55">
        <v>0.185</v>
      </c>
      <c r="I77" s="52">
        <v>166</v>
      </c>
      <c r="J77" s="52">
        <v>5</v>
      </c>
      <c r="K77" s="52">
        <v>133</v>
      </c>
      <c r="L77" s="52">
        <v>29</v>
      </c>
      <c r="M77" s="52">
        <v>15</v>
      </c>
      <c r="N77" s="52">
        <v>1</v>
      </c>
      <c r="O77" s="56">
        <v>32</v>
      </c>
      <c r="P77" s="54">
        <v>97</v>
      </c>
      <c r="Q77" s="58">
        <v>5.0561797752808987E-2</v>
      </c>
      <c r="R77" s="57">
        <v>178</v>
      </c>
      <c r="S77" s="57">
        <v>187</v>
      </c>
      <c r="T77" s="53">
        <v>15.5</v>
      </c>
    </row>
    <row r="78" spans="1:20" ht="15.6" x14ac:dyDescent="0.3">
      <c r="A78" s="48">
        <v>77</v>
      </c>
      <c r="B78" s="52">
        <v>1</v>
      </c>
      <c r="C78" s="63">
        <v>0</v>
      </c>
      <c r="D78" s="36">
        <v>1</v>
      </c>
      <c r="E78" s="53">
        <v>2.1</v>
      </c>
      <c r="F78" s="54">
        <v>51</v>
      </c>
      <c r="G78" s="52">
        <v>5</v>
      </c>
      <c r="H78" s="55">
        <v>0.63600000000000001</v>
      </c>
      <c r="I78" s="52">
        <v>118</v>
      </c>
      <c r="J78" s="52">
        <v>3</v>
      </c>
      <c r="K78" s="52">
        <v>112</v>
      </c>
      <c r="L78" s="52">
        <v>32</v>
      </c>
      <c r="M78" s="52">
        <v>10</v>
      </c>
      <c r="N78" s="52">
        <v>2</v>
      </c>
      <c r="O78" s="56">
        <v>35</v>
      </c>
      <c r="P78" s="54">
        <v>26</v>
      </c>
      <c r="Q78" s="58">
        <v>4.046242774566474E-2</v>
      </c>
      <c r="R78" s="57">
        <v>173</v>
      </c>
      <c r="S78" s="57">
        <v>180</v>
      </c>
      <c r="T78" s="53">
        <v>10.4</v>
      </c>
    </row>
    <row r="79" spans="1:20" ht="15.6" x14ac:dyDescent="0.3">
      <c r="A79" s="48">
        <v>78</v>
      </c>
      <c r="B79" s="52">
        <v>1</v>
      </c>
      <c r="C79" s="63">
        <v>1</v>
      </c>
      <c r="D79" s="36">
        <v>0</v>
      </c>
      <c r="E79" s="53">
        <v>2.2000000000000002</v>
      </c>
      <c r="F79" s="54">
        <v>51</v>
      </c>
      <c r="G79" s="52">
        <v>7</v>
      </c>
      <c r="H79" s="55">
        <v>0.17199999999999999</v>
      </c>
      <c r="I79" s="52">
        <v>117</v>
      </c>
      <c r="J79" s="52">
        <v>5</v>
      </c>
      <c r="K79" s="52">
        <v>168</v>
      </c>
      <c r="L79" s="52">
        <v>33</v>
      </c>
      <c r="M79" s="52">
        <v>11</v>
      </c>
      <c r="N79" s="52">
        <v>5</v>
      </c>
      <c r="O79" s="56">
        <v>36</v>
      </c>
      <c r="P79" s="54">
        <v>23</v>
      </c>
      <c r="Q79" s="58">
        <v>4.5454545454545456E-2</v>
      </c>
      <c r="R79" s="57">
        <v>176</v>
      </c>
      <c r="S79" s="57">
        <v>184</v>
      </c>
      <c r="T79" s="53">
        <v>12.7</v>
      </c>
    </row>
    <row r="80" spans="1:20" ht="15.6" x14ac:dyDescent="0.3">
      <c r="A80" s="48">
        <v>79</v>
      </c>
      <c r="B80" s="52">
        <v>1</v>
      </c>
      <c r="C80" s="63">
        <v>1</v>
      </c>
      <c r="D80" s="36">
        <v>0</v>
      </c>
      <c r="E80" s="53">
        <v>3</v>
      </c>
      <c r="F80" s="54">
        <v>74</v>
      </c>
      <c r="G80" s="52">
        <v>18</v>
      </c>
      <c r="H80" s="55">
        <v>4.3999999999999997E-2</v>
      </c>
      <c r="I80" s="52">
        <v>175</v>
      </c>
      <c r="J80" s="52">
        <v>3</v>
      </c>
      <c r="K80" s="52">
        <v>78</v>
      </c>
      <c r="L80" s="52">
        <v>39</v>
      </c>
      <c r="M80" s="52">
        <v>7</v>
      </c>
      <c r="N80" s="52">
        <v>3</v>
      </c>
      <c r="O80" s="56">
        <v>45</v>
      </c>
      <c r="P80" s="54">
        <v>84</v>
      </c>
      <c r="Q80" s="58">
        <v>4.4692737430167599E-2</v>
      </c>
      <c r="R80" s="57">
        <v>179</v>
      </c>
      <c r="S80" s="57">
        <v>187</v>
      </c>
      <c r="T80" s="53">
        <v>14</v>
      </c>
    </row>
    <row r="81" spans="1:20" ht="15.6" x14ac:dyDescent="0.3">
      <c r="A81" s="48">
        <v>80</v>
      </c>
      <c r="B81" s="52">
        <v>1</v>
      </c>
      <c r="C81" s="63">
        <v>0</v>
      </c>
      <c r="D81" s="36">
        <v>1</v>
      </c>
      <c r="E81" s="53">
        <v>2</v>
      </c>
      <c r="F81" s="54">
        <v>50</v>
      </c>
      <c r="G81" s="52">
        <v>11</v>
      </c>
      <c r="H81" s="55">
        <v>1.5449999999999999</v>
      </c>
      <c r="I81" s="52">
        <v>102</v>
      </c>
      <c r="J81" s="52">
        <v>3</v>
      </c>
      <c r="K81" s="52">
        <v>110</v>
      </c>
      <c r="L81" s="52">
        <v>41</v>
      </c>
      <c r="M81" s="52">
        <v>10</v>
      </c>
      <c r="N81" s="52">
        <v>3</v>
      </c>
      <c r="O81" s="56">
        <v>41</v>
      </c>
      <c r="P81" s="54">
        <v>28</v>
      </c>
      <c r="Q81" s="58">
        <v>4.3209876543209874E-2</v>
      </c>
      <c r="R81" s="57">
        <v>162</v>
      </c>
      <c r="S81" s="57">
        <v>169</v>
      </c>
      <c r="T81" s="53">
        <v>9.4</v>
      </c>
    </row>
    <row r="82" spans="1:20" ht="15.6" x14ac:dyDescent="0.3">
      <c r="A82" s="48">
        <v>81</v>
      </c>
      <c r="B82" s="52">
        <v>1</v>
      </c>
      <c r="C82" s="63">
        <v>1</v>
      </c>
      <c r="D82" s="36">
        <v>1</v>
      </c>
      <c r="E82" s="53">
        <v>2.5</v>
      </c>
      <c r="F82" s="54">
        <v>70</v>
      </c>
      <c r="G82" s="52">
        <v>5</v>
      </c>
      <c r="H82" s="55">
        <v>0.29099999999999998</v>
      </c>
      <c r="I82" s="52">
        <v>182</v>
      </c>
      <c r="J82" s="52">
        <v>3</v>
      </c>
      <c r="K82" s="52">
        <v>132</v>
      </c>
      <c r="L82" s="52">
        <v>31</v>
      </c>
      <c r="M82" s="52">
        <v>6</v>
      </c>
      <c r="N82" s="52">
        <v>2</v>
      </c>
      <c r="O82" s="56">
        <v>35</v>
      </c>
      <c r="P82" s="54">
        <v>74</v>
      </c>
      <c r="Q82" s="58">
        <v>2.976190476190476E-2</v>
      </c>
      <c r="R82" s="57">
        <v>168</v>
      </c>
      <c r="S82" s="57">
        <v>173</v>
      </c>
      <c r="T82" s="53">
        <v>14</v>
      </c>
    </row>
    <row r="83" spans="1:20" ht="15.6" x14ac:dyDescent="0.3">
      <c r="A83" s="48">
        <v>82</v>
      </c>
      <c r="B83" s="52">
        <v>0</v>
      </c>
      <c r="C83" s="63">
        <v>0</v>
      </c>
      <c r="D83" s="36">
        <v>0</v>
      </c>
      <c r="E83" s="53">
        <v>2.5</v>
      </c>
      <c r="F83" s="54">
        <v>66</v>
      </c>
      <c r="G83" s="52">
        <v>9</v>
      </c>
      <c r="H83" s="55">
        <v>9.1999999999999998E-2</v>
      </c>
      <c r="I83" s="52">
        <v>230</v>
      </c>
      <c r="J83" s="52">
        <v>4</v>
      </c>
      <c r="K83" s="52">
        <v>137</v>
      </c>
      <c r="L83" s="52">
        <v>43</v>
      </c>
      <c r="M83" s="52">
        <v>12</v>
      </c>
      <c r="N83" s="52">
        <v>3</v>
      </c>
      <c r="O83" s="56">
        <v>36</v>
      </c>
      <c r="P83" s="54">
        <v>65</v>
      </c>
      <c r="Q83" s="58">
        <v>5.4545454545454543E-2</v>
      </c>
      <c r="R83" s="57">
        <v>165</v>
      </c>
      <c r="S83" s="57">
        <v>174</v>
      </c>
      <c r="T83" s="53">
        <v>15.9</v>
      </c>
    </row>
    <row r="84" spans="1:20" ht="15.6" x14ac:dyDescent="0.3">
      <c r="A84" s="48">
        <v>83</v>
      </c>
      <c r="B84" s="52">
        <v>0</v>
      </c>
      <c r="C84" s="63">
        <v>0</v>
      </c>
      <c r="D84" s="36">
        <v>0</v>
      </c>
      <c r="E84" s="53">
        <v>1.6</v>
      </c>
      <c r="F84" s="54">
        <v>43</v>
      </c>
      <c r="G84" s="52">
        <v>5</v>
      </c>
      <c r="H84" s="55">
        <v>0.48</v>
      </c>
      <c r="I84" s="52">
        <v>59</v>
      </c>
      <c r="J84" s="52">
        <v>3</v>
      </c>
      <c r="K84" s="52">
        <v>127</v>
      </c>
      <c r="L84" s="52">
        <v>30</v>
      </c>
      <c r="M84" s="52">
        <v>4</v>
      </c>
      <c r="N84" s="52">
        <v>2</v>
      </c>
      <c r="O84" s="56">
        <v>35</v>
      </c>
      <c r="P84" s="54">
        <v>17</v>
      </c>
      <c r="Q84" s="58">
        <v>2.9411764705882353E-2</v>
      </c>
      <c r="R84" s="57">
        <v>170</v>
      </c>
      <c r="S84" s="57">
        <v>175</v>
      </c>
      <c r="T84" s="53">
        <v>7.5</v>
      </c>
    </row>
    <row r="85" spans="1:20" ht="15.6" x14ac:dyDescent="0.3">
      <c r="A85" s="48">
        <v>84</v>
      </c>
      <c r="B85" s="52">
        <v>1</v>
      </c>
      <c r="C85" s="63">
        <v>0</v>
      </c>
      <c r="D85" s="36">
        <v>0</v>
      </c>
      <c r="E85" s="53">
        <v>1.9</v>
      </c>
      <c r="F85" s="54">
        <v>49</v>
      </c>
      <c r="G85" s="52">
        <v>16</v>
      </c>
      <c r="H85" s="55">
        <v>0.98299999999999998</v>
      </c>
      <c r="I85" s="52">
        <v>71</v>
      </c>
      <c r="J85" s="52">
        <v>4</v>
      </c>
      <c r="K85" s="52">
        <v>112</v>
      </c>
      <c r="L85" s="52">
        <v>39</v>
      </c>
      <c r="M85" s="52">
        <v>7</v>
      </c>
      <c r="N85" s="52">
        <v>3</v>
      </c>
      <c r="O85" s="56">
        <v>45</v>
      </c>
      <c r="P85" s="54">
        <v>23</v>
      </c>
      <c r="Q85" s="58">
        <v>2.8571428571428571E-2</v>
      </c>
      <c r="R85" s="57">
        <v>175</v>
      </c>
      <c r="S85" s="57">
        <v>180</v>
      </c>
      <c r="T85" s="53">
        <v>8.1</v>
      </c>
    </row>
    <row r="86" spans="1:20" ht="15.6" x14ac:dyDescent="0.3">
      <c r="A86" s="48">
        <v>85</v>
      </c>
      <c r="B86" s="52">
        <v>0</v>
      </c>
      <c r="C86" s="63">
        <v>1</v>
      </c>
      <c r="D86" s="36">
        <v>0</v>
      </c>
      <c r="E86" s="53">
        <v>2.1</v>
      </c>
      <c r="F86" s="54">
        <v>49</v>
      </c>
      <c r="G86" s="52">
        <v>3</v>
      </c>
      <c r="H86" s="55">
        <v>1.881</v>
      </c>
      <c r="I86" s="52">
        <v>46</v>
      </c>
      <c r="J86" s="52">
        <v>1</v>
      </c>
      <c r="K86" s="52">
        <v>85</v>
      </c>
      <c r="L86" s="52">
        <v>46</v>
      </c>
      <c r="M86" s="52">
        <v>9</v>
      </c>
      <c r="N86" s="52">
        <v>3</v>
      </c>
      <c r="O86" s="56">
        <v>36</v>
      </c>
      <c r="P86" s="54">
        <v>17</v>
      </c>
      <c r="Q86" s="58">
        <v>5.434782608695652E-2</v>
      </c>
      <c r="R86" s="57">
        <v>184</v>
      </c>
      <c r="S86" s="57">
        <v>194</v>
      </c>
      <c r="T86" s="53">
        <v>10.3</v>
      </c>
    </row>
    <row r="87" spans="1:20" ht="15.6" x14ac:dyDescent="0.3">
      <c r="A87" s="48">
        <v>86</v>
      </c>
      <c r="B87" s="52">
        <v>0</v>
      </c>
      <c r="C87" s="63">
        <v>0</v>
      </c>
      <c r="D87" s="36">
        <v>0</v>
      </c>
      <c r="E87" s="53">
        <v>1.9</v>
      </c>
      <c r="F87" s="54">
        <v>46</v>
      </c>
      <c r="G87" s="52">
        <v>3</v>
      </c>
      <c r="H87" s="55">
        <v>2.6259999999999999</v>
      </c>
      <c r="I87" s="52">
        <v>43</v>
      </c>
      <c r="J87" s="52">
        <v>2</v>
      </c>
      <c r="K87" s="52">
        <v>74</v>
      </c>
      <c r="L87" s="52">
        <v>50</v>
      </c>
      <c r="M87" s="52">
        <v>4</v>
      </c>
      <c r="N87" s="52">
        <v>4</v>
      </c>
      <c r="O87" s="56">
        <v>50</v>
      </c>
      <c r="P87" s="54">
        <v>21</v>
      </c>
      <c r="Q87" s="58">
        <v>2.2727272727272728E-2</v>
      </c>
      <c r="R87" s="57">
        <v>176</v>
      </c>
      <c r="S87" s="57">
        <v>180</v>
      </c>
      <c r="T87" s="53">
        <v>7.7</v>
      </c>
    </row>
    <row r="88" spans="1:20" ht="15.6" x14ac:dyDescent="0.3">
      <c r="A88" s="48">
        <v>87</v>
      </c>
      <c r="B88" s="52">
        <v>0</v>
      </c>
      <c r="C88" s="63">
        <v>0</v>
      </c>
      <c r="D88" s="36">
        <v>0</v>
      </c>
      <c r="E88" s="53">
        <v>1.9</v>
      </c>
      <c r="F88" s="54">
        <v>53</v>
      </c>
      <c r="G88" s="52">
        <v>21</v>
      </c>
      <c r="H88" s="55">
        <v>0.56799999999999995</v>
      </c>
      <c r="I88" s="52">
        <v>125</v>
      </c>
      <c r="J88" s="52">
        <v>3</v>
      </c>
      <c r="K88" s="52">
        <v>109</v>
      </c>
      <c r="L88" s="52">
        <v>44</v>
      </c>
      <c r="M88" s="52">
        <v>8</v>
      </c>
      <c r="N88" s="52">
        <v>3</v>
      </c>
      <c r="O88" s="56">
        <v>45</v>
      </c>
      <c r="P88" s="54">
        <v>34</v>
      </c>
      <c r="Q88" s="58">
        <v>4.3749999999999997E-2</v>
      </c>
      <c r="R88" s="57">
        <v>160</v>
      </c>
      <c r="S88" s="57">
        <v>167</v>
      </c>
      <c r="T88" s="53">
        <v>8.5</v>
      </c>
    </row>
    <row r="89" spans="1:20" ht="15.6" x14ac:dyDescent="0.3">
      <c r="A89" s="48">
        <v>88</v>
      </c>
      <c r="B89" s="52">
        <v>0</v>
      </c>
      <c r="C89" s="63">
        <v>1</v>
      </c>
      <c r="D89" s="36">
        <v>1</v>
      </c>
      <c r="E89" s="53">
        <v>2.2000000000000002</v>
      </c>
      <c r="F89" s="54">
        <v>62</v>
      </c>
      <c r="G89" s="52">
        <v>8</v>
      </c>
      <c r="H89" s="55">
        <v>0.879</v>
      </c>
      <c r="I89" s="52">
        <v>118</v>
      </c>
      <c r="J89" s="52">
        <v>3</v>
      </c>
      <c r="K89" s="52">
        <v>108</v>
      </c>
      <c r="L89" s="52">
        <v>31</v>
      </c>
      <c r="M89" s="52">
        <v>10</v>
      </c>
      <c r="N89" s="52">
        <v>2</v>
      </c>
      <c r="O89" s="56">
        <v>37</v>
      </c>
      <c r="P89" s="54">
        <v>50</v>
      </c>
      <c r="Q89" s="58">
        <v>4.046242774566474E-2</v>
      </c>
      <c r="R89" s="57">
        <v>173</v>
      </c>
      <c r="S89" s="57">
        <v>180</v>
      </c>
      <c r="T89" s="53">
        <v>10.7</v>
      </c>
    </row>
    <row r="90" spans="1:20" ht="15.6" x14ac:dyDescent="0.3">
      <c r="A90" s="48">
        <v>89</v>
      </c>
      <c r="B90" s="52">
        <v>0</v>
      </c>
      <c r="C90" s="63">
        <v>0</v>
      </c>
      <c r="D90" s="36">
        <v>0</v>
      </c>
      <c r="E90" s="53">
        <v>1.8</v>
      </c>
      <c r="F90" s="54">
        <v>51</v>
      </c>
      <c r="G90" s="52">
        <v>4</v>
      </c>
      <c r="H90" s="55">
        <v>1.083</v>
      </c>
      <c r="I90" s="52">
        <v>101</v>
      </c>
      <c r="J90" s="52">
        <v>2</v>
      </c>
      <c r="K90" s="52">
        <v>100</v>
      </c>
      <c r="L90" s="52">
        <v>53</v>
      </c>
      <c r="M90" s="52">
        <v>7</v>
      </c>
      <c r="N90" s="52">
        <v>4</v>
      </c>
      <c r="O90" s="56">
        <v>34</v>
      </c>
      <c r="P90" s="54">
        <v>28</v>
      </c>
      <c r="Q90" s="58">
        <v>2.4539877300613498E-2</v>
      </c>
      <c r="R90" s="57">
        <v>163</v>
      </c>
      <c r="S90" s="57">
        <v>167</v>
      </c>
      <c r="T90" s="53">
        <v>7.4</v>
      </c>
    </row>
    <row r="91" spans="1:20" ht="15.6" x14ac:dyDescent="0.3">
      <c r="A91" s="48">
        <v>90</v>
      </c>
      <c r="B91" s="52">
        <v>1</v>
      </c>
      <c r="C91" s="63">
        <v>1</v>
      </c>
      <c r="D91" s="36">
        <v>1</v>
      </c>
      <c r="E91" s="53">
        <v>2.6</v>
      </c>
      <c r="F91" s="54">
        <v>70</v>
      </c>
      <c r="G91" s="52">
        <v>6</v>
      </c>
      <c r="H91" s="55">
        <v>0.82799999999999996</v>
      </c>
      <c r="I91" s="52">
        <v>213</v>
      </c>
      <c r="J91" s="52">
        <v>3</v>
      </c>
      <c r="K91" s="52">
        <v>105</v>
      </c>
      <c r="L91" s="52">
        <v>37</v>
      </c>
      <c r="M91" s="52">
        <v>15</v>
      </c>
      <c r="N91" s="52">
        <v>2</v>
      </c>
      <c r="O91" s="56">
        <v>37</v>
      </c>
      <c r="P91" s="54">
        <v>75</v>
      </c>
      <c r="Q91" s="58">
        <v>4.7619047619047616E-2</v>
      </c>
      <c r="R91" s="57">
        <v>168</v>
      </c>
      <c r="S91" s="57">
        <v>176</v>
      </c>
      <c r="T91" s="53">
        <v>14.8</v>
      </c>
    </row>
    <row r="92" spans="1:20" ht="15.6" x14ac:dyDescent="0.3">
      <c r="A92" s="48">
        <v>91</v>
      </c>
      <c r="B92" s="52">
        <v>1</v>
      </c>
      <c r="C92" s="63">
        <v>0</v>
      </c>
      <c r="D92" s="36">
        <v>0</v>
      </c>
      <c r="E92" s="53">
        <v>1.9</v>
      </c>
      <c r="F92" s="54">
        <v>56</v>
      </c>
      <c r="G92" s="52">
        <v>24</v>
      </c>
      <c r="H92" s="55">
        <v>1.56</v>
      </c>
      <c r="I92" s="52">
        <v>115</v>
      </c>
      <c r="J92" s="52">
        <v>5</v>
      </c>
      <c r="K92" s="52">
        <v>87</v>
      </c>
      <c r="L92" s="52">
        <v>46</v>
      </c>
      <c r="M92" s="52">
        <v>1</v>
      </c>
      <c r="N92" s="52">
        <v>4</v>
      </c>
      <c r="O92" s="56">
        <v>45</v>
      </c>
      <c r="P92" s="54">
        <v>37</v>
      </c>
      <c r="Q92" s="58">
        <v>2.4691358024691357E-2</v>
      </c>
      <c r="R92" s="57">
        <v>162</v>
      </c>
      <c r="S92" s="57">
        <v>166</v>
      </c>
      <c r="T92" s="53">
        <v>7.3</v>
      </c>
    </row>
    <row r="93" spans="1:20" ht="15.6" x14ac:dyDescent="0.3">
      <c r="A93" s="48">
        <v>92</v>
      </c>
      <c r="B93" s="52">
        <v>1</v>
      </c>
      <c r="C93" s="63">
        <v>0</v>
      </c>
      <c r="D93" s="36">
        <v>0</v>
      </c>
      <c r="E93" s="53">
        <v>1.8</v>
      </c>
      <c r="F93" s="54">
        <v>42</v>
      </c>
      <c r="G93" s="52">
        <v>1</v>
      </c>
      <c r="H93" s="55">
        <v>1.4279999999999999</v>
      </c>
      <c r="I93" s="52">
        <v>121</v>
      </c>
      <c r="J93" s="52">
        <v>4</v>
      </c>
      <c r="K93" s="52">
        <v>84</v>
      </c>
      <c r="L93" s="52">
        <v>45</v>
      </c>
      <c r="M93" s="52">
        <v>5</v>
      </c>
      <c r="N93" s="52">
        <v>4</v>
      </c>
      <c r="O93" s="56">
        <v>24</v>
      </c>
      <c r="P93" s="54">
        <v>14</v>
      </c>
      <c r="Q93" s="58">
        <v>3.125E-2</v>
      </c>
      <c r="R93" s="57">
        <v>160</v>
      </c>
      <c r="S93" s="57">
        <v>165</v>
      </c>
      <c r="T93" s="53">
        <v>7.6</v>
      </c>
    </row>
    <row r="94" spans="1:20" ht="15.6" x14ac:dyDescent="0.3">
      <c r="A94" s="48">
        <v>93</v>
      </c>
      <c r="B94" s="52">
        <v>1</v>
      </c>
      <c r="C94" s="63">
        <v>0</v>
      </c>
      <c r="D94" s="36">
        <v>0</v>
      </c>
      <c r="E94" s="53">
        <v>1.9</v>
      </c>
      <c r="F94" s="54">
        <v>56</v>
      </c>
      <c r="G94" s="52">
        <v>3</v>
      </c>
      <c r="H94" s="55">
        <v>1.4039999999999999</v>
      </c>
      <c r="I94" s="52">
        <v>69</v>
      </c>
      <c r="J94" s="52">
        <v>1</v>
      </c>
      <c r="K94" s="52">
        <v>87</v>
      </c>
      <c r="L94" s="52">
        <v>34</v>
      </c>
      <c r="M94" s="52">
        <v>8</v>
      </c>
      <c r="N94" s="52">
        <v>2</v>
      </c>
      <c r="O94" s="56">
        <v>32</v>
      </c>
      <c r="P94" s="54">
        <v>38</v>
      </c>
      <c r="Q94" s="58">
        <v>4.0229885057471264E-2</v>
      </c>
      <c r="R94" s="57">
        <v>174</v>
      </c>
      <c r="S94" s="57">
        <v>181</v>
      </c>
      <c r="T94" s="53">
        <v>9</v>
      </c>
    </row>
    <row r="95" spans="1:20" ht="15.6" x14ac:dyDescent="0.3">
      <c r="A95" s="48">
        <v>94</v>
      </c>
      <c r="B95" s="52">
        <v>1</v>
      </c>
      <c r="C95" s="63">
        <v>1</v>
      </c>
      <c r="D95" s="36">
        <v>1</v>
      </c>
      <c r="E95" s="53">
        <v>2.1</v>
      </c>
      <c r="F95" s="54">
        <v>60</v>
      </c>
      <c r="G95" s="52">
        <v>5</v>
      </c>
      <c r="H95" s="55">
        <v>1.0720000000000001</v>
      </c>
      <c r="I95" s="52">
        <v>178</v>
      </c>
      <c r="J95" s="52">
        <v>2</v>
      </c>
      <c r="K95" s="52">
        <v>101</v>
      </c>
      <c r="L95" s="52">
        <v>38</v>
      </c>
      <c r="M95" s="52">
        <v>13</v>
      </c>
      <c r="N95" s="52">
        <v>2</v>
      </c>
      <c r="O95" s="56">
        <v>36</v>
      </c>
      <c r="P95" s="54">
        <v>49</v>
      </c>
      <c r="Q95" s="58">
        <v>4.5714285714285714E-2</v>
      </c>
      <c r="R95" s="57">
        <v>175</v>
      </c>
      <c r="S95" s="57">
        <v>183</v>
      </c>
      <c r="T95" s="53">
        <v>12.9</v>
      </c>
    </row>
    <row r="96" spans="1:20" ht="15.6" x14ac:dyDescent="0.3">
      <c r="A96" s="48">
        <v>95</v>
      </c>
      <c r="B96" s="52">
        <v>1</v>
      </c>
      <c r="C96" s="63">
        <v>0</v>
      </c>
      <c r="D96" s="36">
        <v>0</v>
      </c>
      <c r="E96" s="53">
        <v>1.9</v>
      </c>
      <c r="F96" s="54">
        <v>48</v>
      </c>
      <c r="G96" s="52">
        <v>12</v>
      </c>
      <c r="H96" s="55">
        <v>0.183</v>
      </c>
      <c r="I96" s="52">
        <v>85</v>
      </c>
      <c r="J96" s="52">
        <v>4</v>
      </c>
      <c r="K96" s="52">
        <v>130</v>
      </c>
      <c r="L96" s="52">
        <v>37</v>
      </c>
      <c r="M96" s="52">
        <v>11</v>
      </c>
      <c r="N96" s="52">
        <v>2</v>
      </c>
      <c r="O96" s="56">
        <v>38</v>
      </c>
      <c r="P96" s="54">
        <v>22</v>
      </c>
      <c r="Q96" s="58">
        <v>4.0935672514619881E-2</v>
      </c>
      <c r="R96" s="57">
        <v>171</v>
      </c>
      <c r="S96" s="57">
        <v>178</v>
      </c>
      <c r="T96" s="53">
        <v>9</v>
      </c>
    </row>
    <row r="97" spans="1:20" ht="15.6" x14ac:dyDescent="0.3">
      <c r="A97" s="48">
        <v>96</v>
      </c>
      <c r="B97" s="52">
        <v>1</v>
      </c>
      <c r="C97" s="63">
        <v>1</v>
      </c>
      <c r="D97" s="36">
        <v>1</v>
      </c>
      <c r="E97" s="53">
        <v>3.6</v>
      </c>
      <c r="F97" s="54">
        <v>88</v>
      </c>
      <c r="G97" s="52">
        <v>12</v>
      </c>
      <c r="H97" s="55">
        <v>1.6</v>
      </c>
      <c r="I97" s="52">
        <v>282</v>
      </c>
      <c r="J97" s="52">
        <v>0</v>
      </c>
      <c r="K97" s="52">
        <v>72</v>
      </c>
      <c r="L97" s="52">
        <v>39</v>
      </c>
      <c r="M97" s="52">
        <v>18</v>
      </c>
      <c r="N97" s="52">
        <v>1</v>
      </c>
      <c r="O97" s="56">
        <v>41</v>
      </c>
      <c r="P97" s="54">
        <v>29</v>
      </c>
      <c r="Q97" s="58">
        <v>5.7142857142857141E-2</v>
      </c>
      <c r="R97" s="57">
        <v>175</v>
      </c>
      <c r="S97" s="57">
        <v>185</v>
      </c>
      <c r="T97" s="53">
        <v>18.2</v>
      </c>
    </row>
    <row r="98" spans="1:20" ht="15.6" x14ac:dyDescent="0.3">
      <c r="A98" s="48">
        <v>97</v>
      </c>
      <c r="B98" s="52">
        <v>0</v>
      </c>
      <c r="C98" s="63">
        <v>1</v>
      </c>
      <c r="D98" s="36">
        <v>1</v>
      </c>
      <c r="E98" s="53">
        <v>3</v>
      </c>
      <c r="F98" s="54">
        <v>75</v>
      </c>
      <c r="G98" s="52">
        <v>5</v>
      </c>
      <c r="H98" s="55">
        <v>0.61199999999999999</v>
      </c>
      <c r="I98" s="52">
        <v>156</v>
      </c>
      <c r="J98" s="52">
        <v>5</v>
      </c>
      <c r="K98" s="52">
        <v>129</v>
      </c>
      <c r="L98" s="52">
        <v>42</v>
      </c>
      <c r="M98" s="52">
        <v>15</v>
      </c>
      <c r="N98" s="52">
        <v>4</v>
      </c>
      <c r="O98" s="56">
        <v>36</v>
      </c>
      <c r="P98" s="54">
        <v>55</v>
      </c>
      <c r="Q98" s="58">
        <v>3.7634408602150539E-2</v>
      </c>
      <c r="R98" s="57">
        <v>186</v>
      </c>
      <c r="S98" s="57">
        <v>193</v>
      </c>
      <c r="T98" s="53">
        <v>14.4</v>
      </c>
    </row>
    <row r="99" spans="1:20" ht="15.6" x14ac:dyDescent="0.3">
      <c r="A99" s="48">
        <v>98</v>
      </c>
      <c r="B99" s="52">
        <v>0</v>
      </c>
      <c r="C99" s="63">
        <v>0</v>
      </c>
      <c r="D99" s="36">
        <v>0</v>
      </c>
      <c r="E99" s="53">
        <v>2</v>
      </c>
      <c r="F99" s="54">
        <v>56</v>
      </c>
      <c r="G99" s="52">
        <v>3</v>
      </c>
      <c r="H99" s="55">
        <v>0.496</v>
      </c>
      <c r="I99" s="52">
        <v>86</v>
      </c>
      <c r="J99" s="52">
        <v>3</v>
      </c>
      <c r="K99" s="52">
        <v>100</v>
      </c>
      <c r="L99" s="52">
        <v>54</v>
      </c>
      <c r="M99" s="52">
        <v>8</v>
      </c>
      <c r="N99" s="52">
        <v>4</v>
      </c>
      <c r="O99" s="56">
        <v>31</v>
      </c>
      <c r="P99" s="54">
        <v>37</v>
      </c>
      <c r="Q99" s="58">
        <v>4.0697674418604654E-2</v>
      </c>
      <c r="R99" s="57">
        <v>172</v>
      </c>
      <c r="S99" s="57">
        <v>179</v>
      </c>
      <c r="T99" s="53">
        <v>8.8000000000000007</v>
      </c>
    </row>
    <row r="100" spans="1:20" ht="15.6" x14ac:dyDescent="0.3">
      <c r="A100" s="48">
        <v>99</v>
      </c>
      <c r="B100" s="52">
        <v>1</v>
      </c>
      <c r="C100" s="63">
        <v>1</v>
      </c>
      <c r="D100" s="36">
        <v>0</v>
      </c>
      <c r="E100" s="53">
        <v>2.5</v>
      </c>
      <c r="F100" s="54">
        <v>60</v>
      </c>
      <c r="G100" s="52">
        <v>17</v>
      </c>
      <c r="H100" s="55">
        <v>1.8</v>
      </c>
      <c r="I100" s="52">
        <v>212</v>
      </c>
      <c r="J100" s="52">
        <v>2</v>
      </c>
      <c r="K100" s="52">
        <v>86</v>
      </c>
      <c r="L100" s="52">
        <v>39</v>
      </c>
      <c r="M100" s="52">
        <v>9</v>
      </c>
      <c r="N100" s="52">
        <v>3</v>
      </c>
      <c r="O100" s="56">
        <v>44</v>
      </c>
      <c r="P100" s="54">
        <v>40</v>
      </c>
      <c r="Q100" s="58">
        <v>3.6363636363636362E-2</v>
      </c>
      <c r="R100" s="57">
        <v>165</v>
      </c>
      <c r="S100" s="57">
        <v>171</v>
      </c>
      <c r="T100" s="53">
        <v>12.5</v>
      </c>
    </row>
    <row r="101" spans="1:20" ht="15.6" x14ac:dyDescent="0.3">
      <c r="A101" s="48">
        <v>100</v>
      </c>
      <c r="B101" s="52">
        <v>0</v>
      </c>
      <c r="C101" s="63">
        <v>1</v>
      </c>
      <c r="D101" s="36">
        <v>1</v>
      </c>
      <c r="E101" s="53">
        <v>2.2000000000000002</v>
      </c>
      <c r="F101" s="54">
        <v>58</v>
      </c>
      <c r="G101" s="52">
        <v>6</v>
      </c>
      <c r="H101" s="55">
        <v>0.40300000000000002</v>
      </c>
      <c r="I101" s="52">
        <v>157</v>
      </c>
      <c r="J101" s="52">
        <v>2</v>
      </c>
      <c r="K101" s="52">
        <v>98</v>
      </c>
      <c r="L101" s="52">
        <v>35</v>
      </c>
      <c r="M101" s="52">
        <v>16</v>
      </c>
      <c r="N101" s="52">
        <v>1</v>
      </c>
      <c r="O101" s="56">
        <v>36</v>
      </c>
      <c r="P101" s="54">
        <v>45</v>
      </c>
      <c r="Q101" s="58">
        <v>3.4482758620689655E-2</v>
      </c>
      <c r="R101" s="57">
        <v>174</v>
      </c>
      <c r="S101" s="57">
        <v>180</v>
      </c>
      <c r="T101" s="53">
        <v>13.3</v>
      </c>
    </row>
    <row r="102" spans="1:20" ht="15.6" x14ac:dyDescent="0.3">
      <c r="A102" s="48">
        <v>101</v>
      </c>
      <c r="B102" s="52">
        <v>1</v>
      </c>
      <c r="C102" s="63">
        <v>0</v>
      </c>
      <c r="D102" s="36">
        <v>0</v>
      </c>
      <c r="E102" s="53">
        <v>2.4</v>
      </c>
      <c r="F102" s="54">
        <v>67</v>
      </c>
      <c r="G102" s="52">
        <v>10</v>
      </c>
      <c r="H102" s="55">
        <v>0.85599999999999998</v>
      </c>
      <c r="I102" s="52">
        <v>91</v>
      </c>
      <c r="J102" s="52">
        <v>3</v>
      </c>
      <c r="K102" s="52">
        <v>112</v>
      </c>
      <c r="L102" s="52">
        <v>33</v>
      </c>
      <c r="M102" s="52">
        <v>1</v>
      </c>
      <c r="N102" s="52">
        <v>3</v>
      </c>
      <c r="O102" s="56">
        <v>38</v>
      </c>
      <c r="P102" s="54">
        <v>43</v>
      </c>
      <c r="Q102" s="58">
        <v>5.6179775280898875E-2</v>
      </c>
      <c r="R102" s="57">
        <v>178</v>
      </c>
      <c r="S102" s="57">
        <v>188</v>
      </c>
      <c r="T102" s="53">
        <v>12.5</v>
      </c>
    </row>
    <row r="103" spans="1:20" ht="15.6" x14ac:dyDescent="0.3">
      <c r="A103" s="48">
        <v>102</v>
      </c>
      <c r="B103" s="52">
        <v>0</v>
      </c>
      <c r="C103" s="63">
        <v>1</v>
      </c>
      <c r="D103" s="36">
        <v>1</v>
      </c>
      <c r="E103" s="53">
        <v>2.8</v>
      </c>
      <c r="F103" s="54">
        <v>73</v>
      </c>
      <c r="G103" s="52">
        <v>15</v>
      </c>
      <c r="H103" s="55">
        <v>1.8360000000000001</v>
      </c>
      <c r="I103" s="52">
        <v>169</v>
      </c>
      <c r="J103" s="52">
        <v>0</v>
      </c>
      <c r="K103" s="52">
        <v>85</v>
      </c>
      <c r="L103" s="52">
        <v>36</v>
      </c>
      <c r="M103" s="52">
        <v>7</v>
      </c>
      <c r="N103" s="52">
        <v>2</v>
      </c>
      <c r="O103" s="56">
        <v>42</v>
      </c>
      <c r="P103" s="54">
        <v>83</v>
      </c>
      <c r="Q103" s="58">
        <v>4.4692737430167599E-2</v>
      </c>
      <c r="R103" s="57">
        <v>179</v>
      </c>
      <c r="S103" s="57">
        <v>187</v>
      </c>
      <c r="T103" s="53">
        <v>13.2</v>
      </c>
    </row>
    <row r="104" spans="1:20" ht="15.6" x14ac:dyDescent="0.3">
      <c r="A104" s="48">
        <v>103</v>
      </c>
      <c r="B104" s="52">
        <v>0</v>
      </c>
      <c r="C104" s="63">
        <v>0</v>
      </c>
      <c r="D104" s="36">
        <v>0</v>
      </c>
      <c r="E104" s="53">
        <v>2.5</v>
      </c>
      <c r="F104" s="54">
        <v>70</v>
      </c>
      <c r="G104" s="52">
        <v>20</v>
      </c>
      <c r="H104" s="55">
        <v>0.40799999999999997</v>
      </c>
      <c r="I104" s="52">
        <v>175</v>
      </c>
      <c r="J104" s="52">
        <v>2</v>
      </c>
      <c r="K104" s="52">
        <v>96</v>
      </c>
      <c r="L104" s="52">
        <v>42</v>
      </c>
      <c r="M104" s="52">
        <v>7</v>
      </c>
      <c r="N104" s="52">
        <v>6</v>
      </c>
      <c r="O104" s="56">
        <v>47</v>
      </c>
      <c r="P104" s="54">
        <v>49</v>
      </c>
      <c r="Q104" s="58">
        <v>4.3478260869565216E-2</v>
      </c>
      <c r="R104" s="57">
        <v>161</v>
      </c>
      <c r="S104" s="57">
        <v>168</v>
      </c>
      <c r="T104" s="53">
        <v>11.1</v>
      </c>
    </row>
    <row r="105" spans="1:20" ht="15.6" x14ac:dyDescent="0.3">
      <c r="A105" s="48">
        <v>104</v>
      </c>
      <c r="B105" s="52">
        <v>0</v>
      </c>
      <c r="C105" s="63">
        <v>0</v>
      </c>
      <c r="D105" s="36">
        <v>1</v>
      </c>
      <c r="E105" s="53">
        <v>1.9</v>
      </c>
      <c r="F105" s="54">
        <v>49</v>
      </c>
      <c r="G105" s="52">
        <v>4</v>
      </c>
      <c r="H105" s="55">
        <v>0.124</v>
      </c>
      <c r="I105" s="52">
        <v>77</v>
      </c>
      <c r="J105" s="52">
        <v>3</v>
      </c>
      <c r="K105" s="52">
        <v>150</v>
      </c>
      <c r="L105" s="52">
        <v>29</v>
      </c>
      <c r="M105" s="52">
        <v>10</v>
      </c>
      <c r="N105" s="52">
        <v>1</v>
      </c>
      <c r="O105" s="56">
        <v>32</v>
      </c>
      <c r="P105" s="54">
        <v>24</v>
      </c>
      <c r="Q105" s="58">
        <v>4.1666666666666664E-2</v>
      </c>
      <c r="R105" s="57">
        <v>168</v>
      </c>
      <c r="S105" s="57">
        <v>175</v>
      </c>
      <c r="T105" s="53">
        <v>8.3000000000000007</v>
      </c>
    </row>
    <row r="106" spans="1:20" ht="15.6" x14ac:dyDescent="0.3">
      <c r="A106" s="48">
        <v>105</v>
      </c>
      <c r="B106" s="52">
        <v>1</v>
      </c>
      <c r="C106" s="63">
        <v>0</v>
      </c>
      <c r="D106" s="36">
        <v>0</v>
      </c>
      <c r="E106" s="53">
        <v>1.9</v>
      </c>
      <c r="F106" s="54">
        <v>55</v>
      </c>
      <c r="G106" s="52">
        <v>11</v>
      </c>
      <c r="H106" s="55">
        <v>8.5000000000000006E-2</v>
      </c>
      <c r="I106" s="52">
        <v>125</v>
      </c>
      <c r="J106" s="52">
        <v>7</v>
      </c>
      <c r="K106" s="52">
        <v>107</v>
      </c>
      <c r="L106" s="52">
        <v>38</v>
      </c>
      <c r="M106" s="52">
        <v>4</v>
      </c>
      <c r="N106" s="52">
        <v>5</v>
      </c>
      <c r="O106" s="56">
        <v>32</v>
      </c>
      <c r="P106" s="54">
        <v>35</v>
      </c>
      <c r="Q106" s="58">
        <v>4.3209876543209874E-2</v>
      </c>
      <c r="R106" s="57">
        <v>162</v>
      </c>
      <c r="S106" s="57">
        <v>169</v>
      </c>
      <c r="T106" s="53">
        <v>9.3000000000000007</v>
      </c>
    </row>
    <row r="107" spans="1:20" ht="15.6" x14ac:dyDescent="0.3">
      <c r="A107" s="48">
        <v>106</v>
      </c>
      <c r="B107" s="52">
        <v>1</v>
      </c>
      <c r="C107" s="63">
        <v>0</v>
      </c>
      <c r="D107" s="36">
        <v>0</v>
      </c>
      <c r="E107" s="53">
        <v>1.7</v>
      </c>
      <c r="F107" s="54">
        <v>49</v>
      </c>
      <c r="G107" s="52">
        <v>13</v>
      </c>
      <c r="H107" s="55">
        <v>0.85199999999999998</v>
      </c>
      <c r="I107" s="52">
        <v>102</v>
      </c>
      <c r="J107" s="52">
        <v>3</v>
      </c>
      <c r="K107" s="52">
        <v>108</v>
      </c>
      <c r="L107" s="52">
        <v>37</v>
      </c>
      <c r="M107" s="52">
        <v>9</v>
      </c>
      <c r="N107" s="52">
        <v>4</v>
      </c>
      <c r="O107" s="56">
        <v>41</v>
      </c>
      <c r="P107" s="54">
        <v>25</v>
      </c>
      <c r="Q107" s="58">
        <v>3.7037037037037035E-2</v>
      </c>
      <c r="R107" s="57">
        <v>162</v>
      </c>
      <c r="S107" s="57">
        <v>168</v>
      </c>
      <c r="T107" s="53">
        <v>8.1999999999999993</v>
      </c>
    </row>
    <row r="108" spans="1:20" ht="15.6" x14ac:dyDescent="0.3">
      <c r="A108" s="48">
        <v>107</v>
      </c>
      <c r="B108" s="52">
        <v>1</v>
      </c>
      <c r="C108" s="63">
        <v>1</v>
      </c>
      <c r="D108" s="36">
        <v>0</v>
      </c>
      <c r="E108" s="53">
        <v>3.3</v>
      </c>
      <c r="F108" s="54">
        <v>74</v>
      </c>
      <c r="G108" s="52">
        <v>6</v>
      </c>
      <c r="H108" s="55">
        <v>1.927</v>
      </c>
      <c r="I108" s="52">
        <v>249</v>
      </c>
      <c r="J108" s="52">
        <v>2</v>
      </c>
      <c r="K108" s="52">
        <v>78</v>
      </c>
      <c r="L108" s="52">
        <v>29</v>
      </c>
      <c r="M108" s="52">
        <v>7</v>
      </c>
      <c r="N108" s="52">
        <v>2</v>
      </c>
      <c r="O108" s="56">
        <v>38</v>
      </c>
      <c r="P108" s="54">
        <v>58</v>
      </c>
      <c r="Q108" s="58">
        <v>4.2682926829268296E-2</v>
      </c>
      <c r="R108" s="57">
        <v>164</v>
      </c>
      <c r="S108" s="57">
        <v>171</v>
      </c>
      <c r="T108" s="53">
        <v>14.8</v>
      </c>
    </row>
    <row r="109" spans="1:20" ht="15.6" x14ac:dyDescent="0.3">
      <c r="A109" s="48">
        <v>108</v>
      </c>
      <c r="B109" s="52">
        <v>0</v>
      </c>
      <c r="C109" s="63">
        <v>1</v>
      </c>
      <c r="D109" s="36">
        <v>0</v>
      </c>
      <c r="E109" s="53">
        <v>2</v>
      </c>
      <c r="F109" s="54">
        <v>53</v>
      </c>
      <c r="G109" s="52">
        <v>4</v>
      </c>
      <c r="H109" s="55">
        <v>1.018</v>
      </c>
      <c r="I109" s="52">
        <v>134</v>
      </c>
      <c r="J109" s="52">
        <v>1</v>
      </c>
      <c r="K109" s="52">
        <v>86</v>
      </c>
      <c r="L109" s="52">
        <v>36</v>
      </c>
      <c r="M109" s="52">
        <v>10</v>
      </c>
      <c r="N109" s="52">
        <v>4</v>
      </c>
      <c r="O109" s="56">
        <v>35</v>
      </c>
      <c r="P109" s="54">
        <v>31</v>
      </c>
      <c r="Q109" s="58">
        <v>3.4090909090909088E-2</v>
      </c>
      <c r="R109" s="57">
        <v>176</v>
      </c>
      <c r="S109" s="57">
        <v>182</v>
      </c>
      <c r="T109" s="53">
        <v>10.7</v>
      </c>
    </row>
    <row r="110" spans="1:20" ht="15.6" x14ac:dyDescent="0.3">
      <c r="A110" s="48">
        <v>109</v>
      </c>
      <c r="B110" s="52">
        <v>1</v>
      </c>
      <c r="C110" s="63">
        <v>0</v>
      </c>
      <c r="D110" s="36">
        <v>0</v>
      </c>
      <c r="E110" s="53">
        <v>2.1</v>
      </c>
      <c r="F110" s="54">
        <v>58</v>
      </c>
      <c r="G110" s="52">
        <v>13</v>
      </c>
      <c r="H110" s="55">
        <v>0.86399999999999999</v>
      </c>
      <c r="I110" s="52">
        <v>129</v>
      </c>
      <c r="J110" s="52">
        <v>4</v>
      </c>
      <c r="K110" s="52">
        <v>133</v>
      </c>
      <c r="L110" s="52">
        <v>61</v>
      </c>
      <c r="M110" s="52">
        <v>8</v>
      </c>
      <c r="N110" s="52">
        <v>5</v>
      </c>
      <c r="O110" s="56">
        <v>44</v>
      </c>
      <c r="P110" s="54">
        <v>39</v>
      </c>
      <c r="Q110" s="58">
        <v>3.7037037037037035E-2</v>
      </c>
      <c r="R110" s="57">
        <v>162</v>
      </c>
      <c r="S110" s="57">
        <v>168</v>
      </c>
      <c r="T110" s="53">
        <v>8.8000000000000007</v>
      </c>
    </row>
    <row r="111" spans="1:20" ht="15.6" x14ac:dyDescent="0.3">
      <c r="A111" s="48">
        <v>110</v>
      </c>
      <c r="B111" s="52">
        <v>1</v>
      </c>
      <c r="C111" s="63">
        <v>0</v>
      </c>
      <c r="D111" s="36">
        <v>0</v>
      </c>
      <c r="E111" s="53">
        <v>2</v>
      </c>
      <c r="F111" s="54">
        <v>54</v>
      </c>
      <c r="G111" s="52">
        <v>2</v>
      </c>
      <c r="H111" s="55">
        <v>0.626</v>
      </c>
      <c r="I111" s="52">
        <v>51</v>
      </c>
      <c r="J111" s="52">
        <v>2</v>
      </c>
      <c r="K111" s="52">
        <v>107</v>
      </c>
      <c r="L111" s="52">
        <v>38</v>
      </c>
      <c r="M111" s="52">
        <v>8</v>
      </c>
      <c r="N111" s="52">
        <v>3</v>
      </c>
      <c r="O111" s="56">
        <v>28</v>
      </c>
      <c r="P111" s="54">
        <v>26</v>
      </c>
      <c r="Q111" s="58">
        <v>4.3243243243243246E-2</v>
      </c>
      <c r="R111" s="57">
        <v>185</v>
      </c>
      <c r="S111" s="57">
        <v>193</v>
      </c>
      <c r="T111" s="53">
        <v>9.6999999999999993</v>
      </c>
    </row>
    <row r="112" spans="1:20" ht="15.6" x14ac:dyDescent="0.3">
      <c r="A112" s="48">
        <v>111</v>
      </c>
      <c r="B112" s="52">
        <v>1</v>
      </c>
      <c r="C112" s="63">
        <v>0</v>
      </c>
      <c r="D112" s="36">
        <v>1</v>
      </c>
      <c r="E112" s="53">
        <v>1.9</v>
      </c>
      <c r="F112" s="54">
        <v>55</v>
      </c>
      <c r="G112" s="52">
        <v>4</v>
      </c>
      <c r="H112" s="55">
        <v>1.3839999999999999</v>
      </c>
      <c r="I112" s="52">
        <v>33</v>
      </c>
      <c r="J112" s="52">
        <v>2</v>
      </c>
      <c r="K112" s="52">
        <v>100</v>
      </c>
      <c r="L112" s="52">
        <v>27</v>
      </c>
      <c r="M112" s="52">
        <v>10</v>
      </c>
      <c r="N112" s="52">
        <v>1</v>
      </c>
      <c r="O112" s="56">
        <v>34</v>
      </c>
      <c r="P112" s="54">
        <v>94</v>
      </c>
      <c r="Q112" s="58">
        <v>5.4945054945054944E-2</v>
      </c>
      <c r="R112" s="57">
        <v>182</v>
      </c>
      <c r="S112" s="57">
        <v>192</v>
      </c>
      <c r="T112" s="53">
        <v>9.6999999999999993</v>
      </c>
    </row>
    <row r="113" spans="1:20" ht="15.6" x14ac:dyDescent="0.3">
      <c r="A113" s="48">
        <v>112</v>
      </c>
      <c r="B113" s="52">
        <v>1</v>
      </c>
      <c r="C113" s="63">
        <v>1</v>
      </c>
      <c r="D113" s="36">
        <v>0</v>
      </c>
      <c r="E113" s="53">
        <v>2.2000000000000002</v>
      </c>
      <c r="F113" s="54">
        <v>65</v>
      </c>
      <c r="G113" s="52">
        <v>3</v>
      </c>
      <c r="H113" s="55">
        <v>0.59</v>
      </c>
      <c r="I113" s="52">
        <v>121</v>
      </c>
      <c r="J113" s="52">
        <v>3</v>
      </c>
      <c r="K113" s="52">
        <v>108</v>
      </c>
      <c r="L113" s="52">
        <v>32</v>
      </c>
      <c r="M113" s="52">
        <v>10</v>
      </c>
      <c r="N113" s="52">
        <v>2</v>
      </c>
      <c r="O113" s="56">
        <v>29</v>
      </c>
      <c r="P113" s="54">
        <v>54</v>
      </c>
      <c r="Q113" s="58">
        <v>4.6242774566473986E-2</v>
      </c>
      <c r="R113" s="57">
        <v>173</v>
      </c>
      <c r="S113" s="57">
        <v>181</v>
      </c>
      <c r="T113" s="53">
        <v>10.5</v>
      </c>
    </row>
    <row r="114" spans="1:20" ht="15.6" x14ac:dyDescent="0.3">
      <c r="A114" s="48">
        <v>113</v>
      </c>
      <c r="B114" s="52">
        <v>1</v>
      </c>
      <c r="C114" s="63">
        <v>1</v>
      </c>
      <c r="D114" s="36">
        <v>1</v>
      </c>
      <c r="E114" s="53">
        <v>1.7</v>
      </c>
      <c r="F114" s="54">
        <v>39</v>
      </c>
      <c r="G114" s="52">
        <v>7</v>
      </c>
      <c r="H114" s="55">
        <v>7.1999999999999995E-2</v>
      </c>
      <c r="I114" s="52">
        <v>116</v>
      </c>
      <c r="J114" s="52">
        <v>7</v>
      </c>
      <c r="K114" s="52">
        <v>155</v>
      </c>
      <c r="L114" s="52">
        <v>44</v>
      </c>
      <c r="M114" s="52">
        <v>16</v>
      </c>
      <c r="N114" s="52">
        <v>2</v>
      </c>
      <c r="O114" s="56">
        <v>35</v>
      </c>
      <c r="P114" s="54">
        <v>8</v>
      </c>
      <c r="Q114" s="58">
        <v>3.6585365853658534E-2</v>
      </c>
      <c r="R114" s="57">
        <v>164</v>
      </c>
      <c r="S114" s="57">
        <v>170</v>
      </c>
      <c r="T114" s="53">
        <v>8.9</v>
      </c>
    </row>
    <row r="115" spans="1:20" ht="15.6" x14ac:dyDescent="0.3">
      <c r="A115" s="48">
        <v>114</v>
      </c>
      <c r="B115" s="52">
        <v>1</v>
      </c>
      <c r="C115" s="63">
        <v>0</v>
      </c>
      <c r="D115" s="36">
        <v>0</v>
      </c>
      <c r="E115" s="53">
        <v>1.8</v>
      </c>
      <c r="F115" s="54">
        <v>42</v>
      </c>
      <c r="G115" s="52">
        <v>4</v>
      </c>
      <c r="H115" s="55">
        <v>1.2829999999999999</v>
      </c>
      <c r="I115" s="52">
        <v>68</v>
      </c>
      <c r="J115" s="52">
        <v>4</v>
      </c>
      <c r="K115" s="52">
        <v>90</v>
      </c>
      <c r="L115" s="52">
        <v>37</v>
      </c>
      <c r="M115" s="52">
        <v>6</v>
      </c>
      <c r="N115" s="52">
        <v>3</v>
      </c>
      <c r="O115" s="56">
        <v>36</v>
      </c>
      <c r="P115" s="54">
        <v>17</v>
      </c>
      <c r="Q115" s="58">
        <v>2.9411764705882353E-2</v>
      </c>
      <c r="R115" s="57">
        <v>170</v>
      </c>
      <c r="S115" s="57">
        <v>175</v>
      </c>
      <c r="T115" s="53">
        <v>7.9</v>
      </c>
    </row>
    <row r="116" spans="1:20" ht="15.6" x14ac:dyDescent="0.3">
      <c r="A116" s="48">
        <v>115</v>
      </c>
      <c r="B116" s="52">
        <v>1</v>
      </c>
      <c r="C116" s="63">
        <v>1</v>
      </c>
      <c r="D116" s="36">
        <v>1</v>
      </c>
      <c r="E116" s="53">
        <v>3.3</v>
      </c>
      <c r="F116" s="54">
        <v>89</v>
      </c>
      <c r="G116" s="52">
        <v>6</v>
      </c>
      <c r="H116" s="55">
        <v>7.4999999999999997E-2</v>
      </c>
      <c r="I116" s="52">
        <v>296</v>
      </c>
      <c r="J116" s="52">
        <v>0</v>
      </c>
      <c r="K116" s="52">
        <v>137</v>
      </c>
      <c r="L116" s="52">
        <v>37</v>
      </c>
      <c r="M116" s="52">
        <v>13</v>
      </c>
      <c r="N116" s="52">
        <v>1</v>
      </c>
      <c r="O116" s="56">
        <v>36</v>
      </c>
      <c r="P116" s="54">
        <v>27</v>
      </c>
      <c r="Q116" s="58">
        <v>6.5217391304347824E-2</v>
      </c>
      <c r="R116" s="57">
        <v>184</v>
      </c>
      <c r="S116" s="57">
        <v>196</v>
      </c>
      <c r="T116" s="53">
        <v>21</v>
      </c>
    </row>
    <row r="117" spans="1:20" ht="15.6" x14ac:dyDescent="0.3">
      <c r="A117" s="48">
        <v>116</v>
      </c>
      <c r="B117" s="52">
        <v>0</v>
      </c>
      <c r="C117" s="63">
        <v>1</v>
      </c>
      <c r="D117" s="36">
        <v>0</v>
      </c>
      <c r="E117" s="53">
        <v>2.2000000000000002</v>
      </c>
      <c r="F117" s="54">
        <v>65</v>
      </c>
      <c r="G117" s="52">
        <v>6</v>
      </c>
      <c r="H117" s="55">
        <v>0.89900000000000002</v>
      </c>
      <c r="I117" s="52">
        <v>165</v>
      </c>
      <c r="J117" s="52">
        <v>1</v>
      </c>
      <c r="K117" s="52">
        <v>140</v>
      </c>
      <c r="L117" s="52">
        <v>60</v>
      </c>
      <c r="M117" s="52">
        <v>9</v>
      </c>
      <c r="N117" s="52">
        <v>5</v>
      </c>
      <c r="O117" s="56">
        <v>35</v>
      </c>
      <c r="P117" s="54">
        <v>62</v>
      </c>
      <c r="Q117" s="58">
        <v>2.9585798816568046E-2</v>
      </c>
      <c r="R117" s="57">
        <v>169</v>
      </c>
      <c r="S117" s="57">
        <v>174</v>
      </c>
      <c r="T117" s="53">
        <v>12.7</v>
      </c>
    </row>
    <row r="118" spans="1:20" ht="15.6" x14ac:dyDescent="0.3">
      <c r="A118" s="48">
        <v>117</v>
      </c>
      <c r="B118" s="52">
        <v>0</v>
      </c>
      <c r="C118" s="63">
        <v>0</v>
      </c>
      <c r="D118" s="36">
        <v>0</v>
      </c>
      <c r="E118" s="53">
        <v>1.9</v>
      </c>
      <c r="F118" s="54">
        <v>49</v>
      </c>
      <c r="G118" s="52">
        <v>10</v>
      </c>
      <c r="H118" s="55">
        <v>1.248</v>
      </c>
      <c r="I118" s="52">
        <v>92</v>
      </c>
      <c r="J118" s="52">
        <v>2</v>
      </c>
      <c r="K118" s="52">
        <v>98</v>
      </c>
      <c r="L118" s="52">
        <v>53</v>
      </c>
      <c r="M118" s="52">
        <v>12</v>
      </c>
      <c r="N118" s="52">
        <v>4</v>
      </c>
      <c r="O118" s="56">
        <v>42</v>
      </c>
      <c r="P118" s="54">
        <v>25</v>
      </c>
      <c r="Q118" s="58">
        <v>0.04</v>
      </c>
      <c r="R118" s="57">
        <v>175</v>
      </c>
      <c r="S118" s="57">
        <v>182</v>
      </c>
      <c r="T118" s="53">
        <v>9.4</v>
      </c>
    </row>
    <row r="119" spans="1:20" ht="15.6" x14ac:dyDescent="0.3">
      <c r="A119" s="48">
        <v>118</v>
      </c>
      <c r="B119" s="52">
        <v>1</v>
      </c>
      <c r="C119" s="63">
        <v>0</v>
      </c>
      <c r="D119" s="36">
        <v>1</v>
      </c>
      <c r="E119" s="53">
        <v>1.8</v>
      </c>
      <c r="F119" s="54">
        <v>51</v>
      </c>
      <c r="G119" s="52">
        <v>18</v>
      </c>
      <c r="H119" s="55">
        <v>0.23100000000000001</v>
      </c>
      <c r="I119" s="52">
        <v>109</v>
      </c>
      <c r="J119" s="52">
        <v>5</v>
      </c>
      <c r="K119" s="52">
        <v>111</v>
      </c>
      <c r="L119" s="52">
        <v>41</v>
      </c>
      <c r="M119" s="52">
        <v>7</v>
      </c>
      <c r="N119" s="52">
        <v>3</v>
      </c>
      <c r="O119" s="56">
        <v>49</v>
      </c>
      <c r="P119" s="54">
        <v>29</v>
      </c>
      <c r="Q119" s="58">
        <v>1.8518518518518517E-2</v>
      </c>
      <c r="R119" s="57">
        <v>162</v>
      </c>
      <c r="S119" s="57">
        <v>165</v>
      </c>
      <c r="T119" s="53">
        <v>7.5</v>
      </c>
    </row>
    <row r="120" spans="1:20" ht="15.6" x14ac:dyDescent="0.3">
      <c r="A120" s="48">
        <v>119</v>
      </c>
      <c r="B120" s="52">
        <v>1</v>
      </c>
      <c r="C120" s="63">
        <v>0</v>
      </c>
      <c r="D120" s="36">
        <v>0</v>
      </c>
      <c r="E120" s="53">
        <v>1.8</v>
      </c>
      <c r="F120" s="54">
        <v>53</v>
      </c>
      <c r="G120" s="52">
        <v>7</v>
      </c>
      <c r="H120" s="55">
        <v>1.512</v>
      </c>
      <c r="I120" s="52">
        <v>125</v>
      </c>
      <c r="J120" s="52">
        <v>2</v>
      </c>
      <c r="K120" s="52">
        <v>101</v>
      </c>
      <c r="L120" s="52">
        <v>39</v>
      </c>
      <c r="M120" s="52">
        <v>13</v>
      </c>
      <c r="N120" s="52">
        <v>2</v>
      </c>
      <c r="O120" s="56">
        <v>36</v>
      </c>
      <c r="P120" s="54">
        <v>32</v>
      </c>
      <c r="Q120" s="58">
        <v>4.0697674418604654E-2</v>
      </c>
      <c r="R120" s="57">
        <v>172</v>
      </c>
      <c r="S120" s="57">
        <v>179</v>
      </c>
      <c r="T120" s="53">
        <v>11.8</v>
      </c>
    </row>
    <row r="121" spans="1:20" ht="15.6" x14ac:dyDescent="0.3">
      <c r="A121" s="48">
        <v>120</v>
      </c>
      <c r="B121" s="52">
        <v>1</v>
      </c>
      <c r="C121" s="63">
        <v>0</v>
      </c>
      <c r="D121" s="36">
        <v>0</v>
      </c>
      <c r="E121" s="53">
        <v>3.6</v>
      </c>
      <c r="F121" s="54">
        <v>96</v>
      </c>
      <c r="G121" s="52">
        <v>1</v>
      </c>
      <c r="H121" s="55">
        <v>0.83099999999999996</v>
      </c>
      <c r="I121" s="52">
        <v>199</v>
      </c>
      <c r="J121" s="52">
        <v>3</v>
      </c>
      <c r="K121" s="52">
        <v>109</v>
      </c>
      <c r="L121" s="52">
        <v>44</v>
      </c>
      <c r="M121" s="52">
        <v>10</v>
      </c>
      <c r="N121" s="52">
        <v>4</v>
      </c>
      <c r="O121" s="56">
        <v>24</v>
      </c>
      <c r="P121" s="54">
        <v>65</v>
      </c>
      <c r="Q121" s="58">
        <v>3.7037037037037035E-2</v>
      </c>
      <c r="R121" s="57">
        <v>162</v>
      </c>
      <c r="S121" s="57">
        <v>168</v>
      </c>
      <c r="T121" s="53">
        <v>11.4</v>
      </c>
    </row>
    <row r="122" spans="1:20" ht="15.6" x14ac:dyDescent="0.3">
      <c r="A122" s="48">
        <v>121</v>
      </c>
      <c r="B122" s="52">
        <v>0</v>
      </c>
      <c r="C122" s="63">
        <v>0</v>
      </c>
      <c r="D122" s="36">
        <v>0</v>
      </c>
      <c r="E122" s="53">
        <v>1.9</v>
      </c>
      <c r="F122" s="54">
        <v>56</v>
      </c>
      <c r="G122" s="52">
        <v>4</v>
      </c>
      <c r="H122" s="55">
        <v>0.123</v>
      </c>
      <c r="I122" s="52">
        <v>113</v>
      </c>
      <c r="J122" s="52">
        <v>3</v>
      </c>
      <c r="K122" s="52">
        <v>132</v>
      </c>
      <c r="L122" s="52">
        <v>45</v>
      </c>
      <c r="M122" s="52">
        <v>6</v>
      </c>
      <c r="N122" s="52">
        <v>3</v>
      </c>
      <c r="O122" s="56">
        <v>31</v>
      </c>
      <c r="P122" s="54">
        <v>36</v>
      </c>
      <c r="Q122" s="58">
        <v>3.7267080745341616E-2</v>
      </c>
      <c r="R122" s="57">
        <v>161</v>
      </c>
      <c r="S122" s="57">
        <v>167</v>
      </c>
      <c r="T122" s="53">
        <v>7.2</v>
      </c>
    </row>
    <row r="123" spans="1:20" ht="15.6" x14ac:dyDescent="0.3">
      <c r="A123" s="48">
        <v>122</v>
      </c>
      <c r="B123" s="52">
        <v>0</v>
      </c>
      <c r="C123" s="63">
        <v>1</v>
      </c>
      <c r="D123" s="36">
        <v>1</v>
      </c>
      <c r="E123" s="53">
        <v>3.3</v>
      </c>
      <c r="F123" s="54">
        <v>79</v>
      </c>
      <c r="G123" s="52">
        <v>7</v>
      </c>
      <c r="H123" s="55">
        <v>0.13100000000000001</v>
      </c>
      <c r="I123" s="52">
        <v>284</v>
      </c>
      <c r="J123" s="52">
        <v>4</v>
      </c>
      <c r="K123" s="52">
        <v>137</v>
      </c>
      <c r="L123" s="52">
        <v>38</v>
      </c>
      <c r="M123" s="52">
        <v>15</v>
      </c>
      <c r="N123" s="52">
        <v>5</v>
      </c>
      <c r="O123" s="56">
        <v>39</v>
      </c>
      <c r="P123" s="54">
        <v>39</v>
      </c>
      <c r="Q123" s="58">
        <v>5.7142857142857141E-2</v>
      </c>
      <c r="R123" s="57">
        <v>175</v>
      </c>
      <c r="S123" s="57">
        <v>185</v>
      </c>
      <c r="T123" s="53">
        <v>20.399999999999999</v>
      </c>
    </row>
    <row r="124" spans="1:20" ht="15.6" x14ac:dyDescent="0.3">
      <c r="A124" s="48">
        <v>123</v>
      </c>
      <c r="B124" s="52">
        <v>1</v>
      </c>
      <c r="C124" s="63">
        <v>1</v>
      </c>
      <c r="D124" s="36">
        <v>1</v>
      </c>
      <c r="E124" s="53">
        <v>1.9</v>
      </c>
      <c r="F124" s="54">
        <v>64</v>
      </c>
      <c r="G124" s="52">
        <v>5</v>
      </c>
      <c r="H124" s="55">
        <v>1.5389999999999999</v>
      </c>
      <c r="I124" s="52">
        <v>115</v>
      </c>
      <c r="J124" s="52">
        <v>4</v>
      </c>
      <c r="K124" s="52">
        <v>72</v>
      </c>
      <c r="L124" s="52">
        <v>36</v>
      </c>
      <c r="M124" s="52">
        <v>8</v>
      </c>
      <c r="N124" s="52">
        <v>2</v>
      </c>
      <c r="O124" s="56">
        <v>35</v>
      </c>
      <c r="P124" s="54">
        <v>50</v>
      </c>
      <c r="Q124" s="58">
        <v>4.5714285714285714E-2</v>
      </c>
      <c r="R124" s="57">
        <v>175</v>
      </c>
      <c r="S124" s="57">
        <v>183</v>
      </c>
      <c r="T124" s="53">
        <v>9.8000000000000007</v>
      </c>
    </row>
    <row r="125" spans="1:20" ht="15.6" x14ac:dyDescent="0.3">
      <c r="A125" s="48">
        <v>124</v>
      </c>
      <c r="B125" s="52">
        <v>0</v>
      </c>
      <c r="C125" s="63">
        <v>1</v>
      </c>
      <c r="D125" s="36">
        <v>1</v>
      </c>
      <c r="E125" s="53">
        <v>2.9</v>
      </c>
      <c r="F125" s="54">
        <v>67</v>
      </c>
      <c r="G125" s="52">
        <v>9</v>
      </c>
      <c r="H125" s="55">
        <v>0.63700000000000001</v>
      </c>
      <c r="I125" s="52">
        <v>188</v>
      </c>
      <c r="J125" s="52">
        <v>4</v>
      </c>
      <c r="K125" s="52">
        <v>76</v>
      </c>
      <c r="L125" s="52">
        <v>30</v>
      </c>
      <c r="M125" s="52">
        <v>12</v>
      </c>
      <c r="N125" s="52">
        <v>1</v>
      </c>
      <c r="O125" s="56">
        <v>37</v>
      </c>
      <c r="P125" s="54">
        <v>49</v>
      </c>
      <c r="Q125" s="58">
        <v>4.9723756906077346E-2</v>
      </c>
      <c r="R125" s="57">
        <v>181</v>
      </c>
      <c r="S125" s="57">
        <v>190</v>
      </c>
      <c r="T125" s="53">
        <v>16.2</v>
      </c>
    </row>
    <row r="126" spans="1:20" ht="15.6" x14ac:dyDescent="0.3">
      <c r="A126" s="48">
        <v>125</v>
      </c>
      <c r="B126" s="52">
        <v>0</v>
      </c>
      <c r="C126" s="63">
        <v>1</v>
      </c>
      <c r="D126" s="36">
        <v>1</v>
      </c>
      <c r="E126" s="53">
        <v>2.2999999999999998</v>
      </c>
      <c r="F126" s="54">
        <v>65</v>
      </c>
      <c r="G126" s="52">
        <v>9</v>
      </c>
      <c r="H126" s="55">
        <v>0.27500000000000002</v>
      </c>
      <c r="I126" s="52">
        <v>139</v>
      </c>
      <c r="J126" s="52">
        <v>1</v>
      </c>
      <c r="K126" s="52">
        <v>124</v>
      </c>
      <c r="L126" s="52">
        <v>34</v>
      </c>
      <c r="M126" s="52">
        <v>11</v>
      </c>
      <c r="N126" s="52">
        <v>2</v>
      </c>
      <c r="O126" s="56">
        <v>40</v>
      </c>
      <c r="P126" s="54">
        <v>59</v>
      </c>
      <c r="Q126" s="58">
        <v>2.9585798816568046E-2</v>
      </c>
      <c r="R126" s="57">
        <v>169</v>
      </c>
      <c r="S126" s="57">
        <v>174</v>
      </c>
      <c r="T126" s="53">
        <v>11.4</v>
      </c>
    </row>
    <row r="127" spans="1:20" ht="15.6" x14ac:dyDescent="0.3">
      <c r="A127" s="48">
        <v>126</v>
      </c>
      <c r="B127" s="52">
        <v>0</v>
      </c>
      <c r="C127" s="63">
        <v>1</v>
      </c>
      <c r="D127" s="36">
        <v>1</v>
      </c>
      <c r="E127" s="53">
        <v>3.2</v>
      </c>
      <c r="F127" s="54">
        <v>89</v>
      </c>
      <c r="G127" s="52">
        <v>6</v>
      </c>
      <c r="H127" s="55">
        <v>0.71099999999999997</v>
      </c>
      <c r="I127" s="52">
        <v>232</v>
      </c>
      <c r="J127" s="52">
        <v>4</v>
      </c>
      <c r="K127" s="52">
        <v>99</v>
      </c>
      <c r="L127" s="52">
        <v>47</v>
      </c>
      <c r="M127" s="52">
        <v>13</v>
      </c>
      <c r="N127" s="52">
        <v>3</v>
      </c>
      <c r="O127" s="56">
        <v>37</v>
      </c>
      <c r="P127" s="54">
        <v>89</v>
      </c>
      <c r="Q127" s="58">
        <v>5.4644808743169397E-2</v>
      </c>
      <c r="R127" s="57">
        <v>183</v>
      </c>
      <c r="S127" s="57">
        <v>193</v>
      </c>
      <c r="T127" s="53">
        <v>18.3</v>
      </c>
    </row>
    <row r="128" spans="1:20" ht="15.6" x14ac:dyDescent="0.3">
      <c r="A128" s="48">
        <v>127</v>
      </c>
      <c r="B128" s="52">
        <v>1</v>
      </c>
      <c r="C128" s="63">
        <v>1</v>
      </c>
      <c r="D128" s="36">
        <v>1</v>
      </c>
      <c r="E128" s="53">
        <v>1.8</v>
      </c>
      <c r="F128" s="54">
        <v>53</v>
      </c>
      <c r="G128" s="52">
        <v>10</v>
      </c>
      <c r="H128" s="55">
        <v>1.2</v>
      </c>
      <c r="I128" s="52">
        <v>83</v>
      </c>
      <c r="J128" s="52">
        <v>2</v>
      </c>
      <c r="K128" s="52">
        <v>90</v>
      </c>
      <c r="L128" s="52">
        <v>33</v>
      </c>
      <c r="M128" s="52">
        <v>8</v>
      </c>
      <c r="N128" s="52">
        <v>2</v>
      </c>
      <c r="O128" s="56">
        <v>39</v>
      </c>
      <c r="P128" s="54">
        <v>109</v>
      </c>
      <c r="Q128" s="58">
        <v>4.0697674418604654E-2</v>
      </c>
      <c r="R128" s="57">
        <v>172</v>
      </c>
      <c r="S128" s="57">
        <v>179</v>
      </c>
      <c r="T128" s="53">
        <v>8.6999999999999993</v>
      </c>
    </row>
    <row r="129" spans="1:20" ht="15.6" x14ac:dyDescent="0.3">
      <c r="A129" s="48">
        <v>128</v>
      </c>
      <c r="B129" s="52">
        <v>1</v>
      </c>
      <c r="C129" s="63">
        <v>0</v>
      </c>
      <c r="D129" s="36">
        <v>0</v>
      </c>
      <c r="E129" s="53">
        <v>1.8</v>
      </c>
      <c r="F129" s="54">
        <v>44</v>
      </c>
      <c r="G129" s="52">
        <v>14</v>
      </c>
      <c r="H129" s="55">
        <v>1.2270000000000001</v>
      </c>
      <c r="I129" s="52">
        <v>100</v>
      </c>
      <c r="J129" s="52">
        <v>5</v>
      </c>
      <c r="K129" s="52">
        <v>98</v>
      </c>
      <c r="L129" s="52">
        <v>37</v>
      </c>
      <c r="M129" s="52">
        <v>10</v>
      </c>
      <c r="N129" s="52">
        <v>4</v>
      </c>
      <c r="O129" s="56">
        <v>41</v>
      </c>
      <c r="P129" s="54">
        <v>20</v>
      </c>
      <c r="Q129" s="58">
        <v>4.046242774566474E-2</v>
      </c>
      <c r="R129" s="57">
        <v>173</v>
      </c>
      <c r="S129" s="57">
        <v>180</v>
      </c>
      <c r="T129" s="53">
        <v>9.1</v>
      </c>
    </row>
    <row r="130" spans="1:20" ht="15.6" x14ac:dyDescent="0.3">
      <c r="A130" s="48">
        <v>129</v>
      </c>
      <c r="B130" s="52">
        <v>1</v>
      </c>
      <c r="C130" s="63">
        <v>0</v>
      </c>
      <c r="D130" s="36">
        <v>0</v>
      </c>
      <c r="E130" s="53">
        <v>1.8</v>
      </c>
      <c r="F130" s="54">
        <v>46</v>
      </c>
      <c r="G130" s="52">
        <v>7</v>
      </c>
      <c r="H130" s="55">
        <v>1.9630000000000001</v>
      </c>
      <c r="I130" s="52">
        <v>113</v>
      </c>
      <c r="J130" s="52">
        <v>4</v>
      </c>
      <c r="K130" s="52">
        <v>85</v>
      </c>
      <c r="L130" s="52">
        <v>28</v>
      </c>
      <c r="M130" s="52">
        <v>10</v>
      </c>
      <c r="N130" s="52">
        <v>1</v>
      </c>
      <c r="O130" s="56">
        <v>39</v>
      </c>
      <c r="P130" s="54">
        <v>22</v>
      </c>
      <c r="Q130" s="58">
        <v>2.8409090909090908E-2</v>
      </c>
      <c r="R130" s="57">
        <v>176</v>
      </c>
      <c r="S130" s="57">
        <v>181</v>
      </c>
      <c r="T130" s="53">
        <v>9.6999999999999993</v>
      </c>
    </row>
    <row r="131" spans="1:20" ht="15.6" x14ac:dyDescent="0.3">
      <c r="A131" s="48">
        <v>130</v>
      </c>
      <c r="B131" s="52">
        <v>0</v>
      </c>
      <c r="C131" s="63">
        <v>0</v>
      </c>
      <c r="D131" s="36">
        <v>0</v>
      </c>
      <c r="E131" s="53">
        <v>1.6</v>
      </c>
      <c r="F131" s="54">
        <v>58</v>
      </c>
      <c r="G131" s="52">
        <v>17</v>
      </c>
      <c r="H131" s="55">
        <v>0.496</v>
      </c>
      <c r="I131" s="52">
        <v>100</v>
      </c>
      <c r="J131" s="52">
        <v>2</v>
      </c>
      <c r="K131" s="52">
        <v>136</v>
      </c>
      <c r="L131" s="52">
        <v>42</v>
      </c>
      <c r="M131" s="52">
        <v>5</v>
      </c>
      <c r="N131" s="52">
        <v>3</v>
      </c>
      <c r="O131" s="56">
        <v>43</v>
      </c>
      <c r="P131" s="54">
        <v>39</v>
      </c>
      <c r="Q131" s="58">
        <v>2.4844720496894408E-2</v>
      </c>
      <c r="R131" s="57">
        <v>161</v>
      </c>
      <c r="S131" s="57">
        <v>165</v>
      </c>
      <c r="T131" s="53">
        <v>6.6</v>
      </c>
    </row>
    <row r="132" spans="1:20" ht="15.6" x14ac:dyDescent="0.3">
      <c r="A132" s="48">
        <v>131</v>
      </c>
      <c r="B132" s="52">
        <v>0</v>
      </c>
      <c r="C132" s="63">
        <v>0</v>
      </c>
      <c r="D132" s="36">
        <v>1</v>
      </c>
      <c r="E132" s="53">
        <v>2.2000000000000002</v>
      </c>
      <c r="F132" s="54">
        <v>62</v>
      </c>
      <c r="G132" s="52">
        <v>23</v>
      </c>
      <c r="H132" s="55">
        <v>0.42399999999999999</v>
      </c>
      <c r="I132" s="52">
        <v>123</v>
      </c>
      <c r="J132" s="52">
        <v>2</v>
      </c>
      <c r="K132" s="52">
        <v>75</v>
      </c>
      <c r="L132" s="52">
        <v>49</v>
      </c>
      <c r="M132" s="52">
        <v>12</v>
      </c>
      <c r="N132" s="52">
        <v>3</v>
      </c>
      <c r="O132" s="56">
        <v>48</v>
      </c>
      <c r="P132" s="54">
        <v>43</v>
      </c>
      <c r="Q132" s="58">
        <v>3.1847133757961783E-2</v>
      </c>
      <c r="R132" s="57">
        <v>157</v>
      </c>
      <c r="S132" s="57">
        <v>162</v>
      </c>
      <c r="T132" s="53">
        <v>9.1</v>
      </c>
    </row>
    <row r="133" spans="1:20" ht="15.6" x14ac:dyDescent="0.3">
      <c r="A133" s="48">
        <v>132</v>
      </c>
      <c r="B133" s="52">
        <v>1</v>
      </c>
      <c r="C133" s="63">
        <v>1</v>
      </c>
      <c r="D133" s="36">
        <v>0</v>
      </c>
      <c r="E133" s="53">
        <v>2.1</v>
      </c>
      <c r="F133" s="54">
        <v>62</v>
      </c>
      <c r="G133" s="52">
        <v>11</v>
      </c>
      <c r="H133" s="55">
        <v>1.1519999999999999</v>
      </c>
      <c r="I133" s="52">
        <v>106</v>
      </c>
      <c r="J133" s="52">
        <v>2</v>
      </c>
      <c r="K133" s="52">
        <v>96</v>
      </c>
      <c r="L133" s="52">
        <v>42</v>
      </c>
      <c r="M133" s="52">
        <v>8</v>
      </c>
      <c r="N133" s="52">
        <v>3</v>
      </c>
      <c r="O133" s="56">
        <v>42</v>
      </c>
      <c r="P133" s="54">
        <v>49</v>
      </c>
      <c r="Q133" s="58">
        <v>4.0935672514619881E-2</v>
      </c>
      <c r="R133" s="57">
        <v>171</v>
      </c>
      <c r="S133" s="57">
        <v>178</v>
      </c>
      <c r="T133" s="53">
        <v>9.6999999999999993</v>
      </c>
    </row>
    <row r="134" spans="1:20" ht="15.6" x14ac:dyDescent="0.3">
      <c r="A134" s="48">
        <v>133</v>
      </c>
      <c r="B134" s="52">
        <v>0</v>
      </c>
      <c r="C134" s="63">
        <v>0</v>
      </c>
      <c r="D134" s="36">
        <v>0</v>
      </c>
      <c r="E134" s="53">
        <v>2.1</v>
      </c>
      <c r="F134" s="54">
        <v>46</v>
      </c>
      <c r="G134" s="52">
        <v>17</v>
      </c>
      <c r="H134" s="55">
        <v>1.4810000000000001</v>
      </c>
      <c r="I134" s="52">
        <v>126</v>
      </c>
      <c r="J134" s="52">
        <v>3</v>
      </c>
      <c r="K134" s="52">
        <v>97</v>
      </c>
      <c r="L134" s="52">
        <v>40</v>
      </c>
      <c r="M134" s="52">
        <v>1</v>
      </c>
      <c r="N134" s="52">
        <v>6</v>
      </c>
      <c r="O134" s="56">
        <v>47</v>
      </c>
      <c r="P134" s="54">
        <v>24</v>
      </c>
      <c r="Q134" s="58">
        <v>3.125E-2</v>
      </c>
      <c r="R134" s="57">
        <v>160</v>
      </c>
      <c r="S134" s="57">
        <v>165</v>
      </c>
      <c r="T134" s="53">
        <v>7.8</v>
      </c>
    </row>
    <row r="135" spans="1:20" ht="15.6" x14ac:dyDescent="0.3">
      <c r="A135" s="48">
        <v>134</v>
      </c>
      <c r="B135" s="52">
        <v>1</v>
      </c>
      <c r="C135" s="63">
        <v>1</v>
      </c>
      <c r="D135" s="36">
        <v>0</v>
      </c>
      <c r="E135" s="53">
        <v>2.4</v>
      </c>
      <c r="F135" s="54">
        <v>66</v>
      </c>
      <c r="G135" s="52">
        <v>7</v>
      </c>
      <c r="H135" s="55">
        <v>2.2850000000000001</v>
      </c>
      <c r="I135" s="52">
        <v>200</v>
      </c>
      <c r="J135" s="52">
        <v>3</v>
      </c>
      <c r="K135" s="52">
        <v>124</v>
      </c>
      <c r="L135" s="52">
        <v>32</v>
      </c>
      <c r="M135" s="52">
        <v>9</v>
      </c>
      <c r="N135" s="52">
        <v>2</v>
      </c>
      <c r="O135" s="56">
        <v>32</v>
      </c>
      <c r="P135" s="54">
        <v>62</v>
      </c>
      <c r="Q135" s="58">
        <v>3.5087719298245612E-2</v>
      </c>
      <c r="R135" s="57">
        <v>171</v>
      </c>
      <c r="S135" s="57">
        <v>177</v>
      </c>
      <c r="T135" s="53">
        <v>13.9</v>
      </c>
    </row>
    <row r="136" spans="1:20" ht="15.6" x14ac:dyDescent="0.3">
      <c r="A136" s="48">
        <v>135</v>
      </c>
      <c r="B136" s="52">
        <v>1</v>
      </c>
      <c r="C136" s="63">
        <v>0</v>
      </c>
      <c r="D136" s="36">
        <v>0</v>
      </c>
      <c r="E136" s="53">
        <v>2.2000000000000002</v>
      </c>
      <c r="F136" s="54">
        <v>56</v>
      </c>
      <c r="G136" s="52">
        <v>11</v>
      </c>
      <c r="H136" s="55">
        <v>0.29199999999999998</v>
      </c>
      <c r="I136" s="52">
        <v>47</v>
      </c>
      <c r="J136" s="52">
        <v>3</v>
      </c>
      <c r="K136" s="52">
        <v>111</v>
      </c>
      <c r="L136" s="52">
        <v>34</v>
      </c>
      <c r="M136" s="52">
        <v>9</v>
      </c>
      <c r="N136" s="52">
        <v>2</v>
      </c>
      <c r="O136" s="56">
        <v>38</v>
      </c>
      <c r="P136" s="54">
        <v>30</v>
      </c>
      <c r="Q136" s="58">
        <v>3.9106145251396648E-2</v>
      </c>
      <c r="R136" s="57">
        <v>179</v>
      </c>
      <c r="S136" s="57">
        <v>186</v>
      </c>
      <c r="T136" s="53">
        <v>10.3</v>
      </c>
    </row>
    <row r="137" spans="1:20" ht="15.6" x14ac:dyDescent="0.3">
      <c r="A137" s="48">
        <v>136</v>
      </c>
      <c r="B137" s="52">
        <v>1</v>
      </c>
      <c r="C137" s="63">
        <v>1</v>
      </c>
      <c r="D137" s="36">
        <v>1</v>
      </c>
      <c r="E137" s="53">
        <v>3</v>
      </c>
      <c r="F137" s="54">
        <v>82</v>
      </c>
      <c r="G137" s="52">
        <v>15</v>
      </c>
      <c r="H137" s="55">
        <v>0.88800000000000001</v>
      </c>
      <c r="I137" s="52">
        <v>202</v>
      </c>
      <c r="J137" s="52">
        <v>5</v>
      </c>
      <c r="K137" s="52">
        <v>147</v>
      </c>
      <c r="L137" s="52">
        <v>40</v>
      </c>
      <c r="M137" s="52">
        <v>7</v>
      </c>
      <c r="N137" s="52">
        <v>3</v>
      </c>
      <c r="O137" s="56">
        <v>42</v>
      </c>
      <c r="P137" s="54">
        <v>61</v>
      </c>
      <c r="Q137" s="58">
        <v>4.4871794871794872E-2</v>
      </c>
      <c r="R137" s="57">
        <v>156</v>
      </c>
      <c r="S137" s="57">
        <v>163</v>
      </c>
      <c r="T137" s="53">
        <v>11.7</v>
      </c>
    </row>
    <row r="138" spans="1:20" ht="15.6" x14ac:dyDescent="0.3">
      <c r="A138" s="48">
        <v>137</v>
      </c>
      <c r="B138" s="52">
        <v>1</v>
      </c>
      <c r="C138" s="63">
        <v>0</v>
      </c>
      <c r="D138" s="36">
        <v>1</v>
      </c>
      <c r="E138" s="53">
        <v>1.8</v>
      </c>
      <c r="F138" s="54">
        <v>44</v>
      </c>
      <c r="G138" s="52">
        <v>12</v>
      </c>
      <c r="H138" s="55">
        <v>2.3239999999999998</v>
      </c>
      <c r="I138" s="52">
        <v>97</v>
      </c>
      <c r="J138" s="52">
        <v>2</v>
      </c>
      <c r="K138" s="52">
        <v>101</v>
      </c>
      <c r="L138" s="52">
        <v>49</v>
      </c>
      <c r="M138" s="52">
        <v>19</v>
      </c>
      <c r="N138" s="52">
        <v>3</v>
      </c>
      <c r="O138" s="56">
        <v>32</v>
      </c>
      <c r="P138" s="54">
        <v>21</v>
      </c>
      <c r="Q138" s="58">
        <v>4.0697674418604654E-2</v>
      </c>
      <c r="R138" s="57">
        <v>172</v>
      </c>
      <c r="S138" s="57">
        <v>179</v>
      </c>
      <c r="T138" s="53">
        <v>9.4</v>
      </c>
    </row>
    <row r="139" spans="1:20" ht="15.6" x14ac:dyDescent="0.3">
      <c r="A139" s="48">
        <v>138</v>
      </c>
      <c r="B139" s="52">
        <v>1</v>
      </c>
      <c r="C139" s="63">
        <v>0</v>
      </c>
      <c r="D139" s="36">
        <v>0</v>
      </c>
      <c r="E139" s="53">
        <v>1.9</v>
      </c>
      <c r="F139" s="54">
        <v>44</v>
      </c>
      <c r="G139" s="52">
        <v>10</v>
      </c>
      <c r="H139" s="55">
        <v>0.19600000000000001</v>
      </c>
      <c r="I139" s="52">
        <v>49</v>
      </c>
      <c r="J139" s="52">
        <v>3</v>
      </c>
      <c r="K139" s="52">
        <v>111</v>
      </c>
      <c r="L139" s="52">
        <v>33</v>
      </c>
      <c r="M139" s="52">
        <v>12</v>
      </c>
      <c r="N139" s="52">
        <v>2</v>
      </c>
      <c r="O139" s="56">
        <v>40</v>
      </c>
      <c r="P139" s="54">
        <v>15</v>
      </c>
      <c r="Q139" s="58">
        <v>4.4198895027624308E-2</v>
      </c>
      <c r="R139" s="57">
        <v>181</v>
      </c>
      <c r="S139" s="57">
        <v>189</v>
      </c>
      <c r="T139" s="53">
        <v>9.5</v>
      </c>
    </row>
    <row r="140" spans="1:20" ht="15.6" x14ac:dyDescent="0.3">
      <c r="A140" s="48">
        <v>139</v>
      </c>
      <c r="B140" s="52">
        <v>1</v>
      </c>
      <c r="C140" s="63">
        <v>1</v>
      </c>
      <c r="D140" s="36">
        <v>1</v>
      </c>
      <c r="E140" s="53">
        <v>2.1</v>
      </c>
      <c r="F140" s="54">
        <v>51</v>
      </c>
      <c r="G140" s="52">
        <v>15</v>
      </c>
      <c r="H140" s="55">
        <v>0.18</v>
      </c>
      <c r="I140" s="52">
        <v>84</v>
      </c>
      <c r="J140" s="52">
        <v>4</v>
      </c>
      <c r="K140" s="52">
        <v>122</v>
      </c>
      <c r="L140" s="52">
        <v>40</v>
      </c>
      <c r="M140" s="52">
        <v>8</v>
      </c>
      <c r="N140" s="52">
        <v>3</v>
      </c>
      <c r="O140" s="56">
        <v>43</v>
      </c>
      <c r="P140" s="54">
        <v>26</v>
      </c>
      <c r="Q140" s="58">
        <v>5.2631578947368418E-2</v>
      </c>
      <c r="R140" s="57">
        <v>171</v>
      </c>
      <c r="S140" s="57">
        <v>180</v>
      </c>
      <c r="T140" s="53">
        <v>8.6999999999999993</v>
      </c>
    </row>
    <row r="141" spans="1:20" ht="15.6" x14ac:dyDescent="0.3">
      <c r="A141" s="48">
        <v>140</v>
      </c>
      <c r="B141" s="52">
        <v>1</v>
      </c>
      <c r="C141" s="63">
        <v>1</v>
      </c>
      <c r="D141" s="36">
        <v>0</v>
      </c>
      <c r="E141" s="53">
        <v>2.9</v>
      </c>
      <c r="F141" s="54">
        <v>70</v>
      </c>
      <c r="G141" s="52">
        <v>13</v>
      </c>
      <c r="H141" s="55">
        <v>1.4159999999999999</v>
      </c>
      <c r="I141" s="52">
        <v>209</v>
      </c>
      <c r="J141" s="52">
        <v>2</v>
      </c>
      <c r="K141" s="52">
        <v>85</v>
      </c>
      <c r="L141" s="52">
        <v>45</v>
      </c>
      <c r="M141" s="52">
        <v>6</v>
      </c>
      <c r="N141" s="52">
        <v>3</v>
      </c>
      <c r="O141" s="56">
        <v>40</v>
      </c>
      <c r="P141" s="54">
        <v>57</v>
      </c>
      <c r="Q141" s="58">
        <v>3.5502958579881658E-2</v>
      </c>
      <c r="R141" s="57">
        <v>169</v>
      </c>
      <c r="S141" s="57">
        <v>175</v>
      </c>
      <c r="T141" s="53">
        <v>12.8</v>
      </c>
    </row>
    <row r="142" spans="1:20" ht="15.6" x14ac:dyDescent="0.3">
      <c r="A142" s="48">
        <v>141</v>
      </c>
      <c r="B142" s="52">
        <v>0</v>
      </c>
      <c r="C142" s="63">
        <v>0</v>
      </c>
      <c r="D142" s="36">
        <v>0</v>
      </c>
      <c r="E142" s="53">
        <v>1.7</v>
      </c>
      <c r="F142" s="54">
        <v>44</v>
      </c>
      <c r="G142" s="52">
        <v>2</v>
      </c>
      <c r="H142" s="55">
        <v>0.115</v>
      </c>
      <c r="I142" s="52">
        <v>70</v>
      </c>
      <c r="J142" s="52">
        <v>3</v>
      </c>
      <c r="K142" s="52">
        <v>137</v>
      </c>
      <c r="L142" s="52">
        <v>46</v>
      </c>
      <c r="M142" s="52">
        <v>6</v>
      </c>
      <c r="N142" s="52">
        <v>3</v>
      </c>
      <c r="O142" s="56">
        <v>29</v>
      </c>
      <c r="P142" s="54">
        <v>19</v>
      </c>
      <c r="Q142" s="58">
        <v>3.7267080745341616E-2</v>
      </c>
      <c r="R142" s="57">
        <v>161</v>
      </c>
      <c r="S142" s="57">
        <v>167</v>
      </c>
      <c r="T142" s="53">
        <v>6.6</v>
      </c>
    </row>
    <row r="143" spans="1:20" ht="15.6" x14ac:dyDescent="0.3">
      <c r="A143" s="48">
        <v>142</v>
      </c>
      <c r="B143" s="52">
        <v>1</v>
      </c>
      <c r="C143" s="63">
        <v>1</v>
      </c>
      <c r="D143" s="36">
        <v>1</v>
      </c>
      <c r="E143" s="53">
        <v>3</v>
      </c>
      <c r="F143" s="54">
        <v>75</v>
      </c>
      <c r="G143" s="52">
        <v>7</v>
      </c>
      <c r="H143" s="55">
        <v>0.995</v>
      </c>
      <c r="I143" s="52">
        <v>185</v>
      </c>
      <c r="J143" s="52">
        <v>2</v>
      </c>
      <c r="K143" s="52">
        <v>99</v>
      </c>
      <c r="L143" s="52">
        <v>30</v>
      </c>
      <c r="M143" s="52">
        <v>10</v>
      </c>
      <c r="N143" s="52">
        <v>2</v>
      </c>
      <c r="O143" s="56">
        <v>39</v>
      </c>
      <c r="P143" s="54">
        <v>58</v>
      </c>
      <c r="Q143" s="58">
        <v>0.05</v>
      </c>
      <c r="R143" s="57">
        <v>180</v>
      </c>
      <c r="S143" s="57">
        <v>189</v>
      </c>
      <c r="T143" s="53">
        <v>17</v>
      </c>
    </row>
    <row r="144" spans="1:20" ht="15.6" x14ac:dyDescent="0.3">
      <c r="A144" s="48">
        <v>143</v>
      </c>
      <c r="B144" s="52">
        <v>1</v>
      </c>
      <c r="C144" s="63">
        <v>1</v>
      </c>
      <c r="D144" s="36">
        <v>1</v>
      </c>
      <c r="E144" s="53">
        <v>3</v>
      </c>
      <c r="F144" s="54">
        <v>68</v>
      </c>
      <c r="G144" s="52">
        <v>4</v>
      </c>
      <c r="H144" s="55">
        <v>2.3519999999999999</v>
      </c>
      <c r="I144" s="52">
        <v>209</v>
      </c>
      <c r="J144" s="52">
        <v>0</v>
      </c>
      <c r="K144" s="52">
        <v>85</v>
      </c>
      <c r="L144" s="52">
        <v>30</v>
      </c>
      <c r="M144" s="52">
        <v>12</v>
      </c>
      <c r="N144" s="52">
        <v>2</v>
      </c>
      <c r="O144" s="56">
        <v>50</v>
      </c>
      <c r="P144" s="54">
        <v>51</v>
      </c>
      <c r="Q144" s="58">
        <v>3.8461538461538464E-2</v>
      </c>
      <c r="R144" s="57">
        <v>182</v>
      </c>
      <c r="S144" s="57">
        <v>189</v>
      </c>
      <c r="T144" s="53">
        <v>16.7</v>
      </c>
    </row>
    <row r="145" spans="1:20" ht="15.6" x14ac:dyDescent="0.3">
      <c r="A145" s="48">
        <v>144</v>
      </c>
      <c r="B145" s="52">
        <v>1</v>
      </c>
      <c r="C145" s="63">
        <v>1</v>
      </c>
      <c r="D145" s="36">
        <v>1</v>
      </c>
      <c r="E145" s="53">
        <v>3.4</v>
      </c>
      <c r="F145" s="54">
        <v>84</v>
      </c>
      <c r="G145" s="52">
        <v>9</v>
      </c>
      <c r="H145" s="55">
        <v>1.2589999999999999</v>
      </c>
      <c r="I145" s="52">
        <v>175</v>
      </c>
      <c r="J145" s="52">
        <v>1</v>
      </c>
      <c r="K145" s="52">
        <v>84</v>
      </c>
      <c r="L145" s="52">
        <v>31</v>
      </c>
      <c r="M145" s="52">
        <v>8</v>
      </c>
      <c r="N145" s="52">
        <v>2</v>
      </c>
      <c r="O145" s="56">
        <v>37</v>
      </c>
      <c r="P145" s="54">
        <v>76</v>
      </c>
      <c r="Q145" s="58">
        <v>3.825136612021858E-2</v>
      </c>
      <c r="R145" s="57">
        <v>183</v>
      </c>
      <c r="S145" s="57">
        <v>190</v>
      </c>
      <c r="T145" s="53">
        <v>15.9</v>
      </c>
    </row>
    <row r="146" spans="1:20" ht="15.6" x14ac:dyDescent="0.3">
      <c r="A146" s="48">
        <v>145</v>
      </c>
      <c r="B146" s="52">
        <v>1</v>
      </c>
      <c r="C146" s="63">
        <v>0</v>
      </c>
      <c r="D146" s="36">
        <v>0</v>
      </c>
      <c r="E146" s="53">
        <v>2</v>
      </c>
      <c r="F146" s="54">
        <v>51</v>
      </c>
      <c r="G146" s="52">
        <v>3</v>
      </c>
      <c r="H146" s="55">
        <v>1.464</v>
      </c>
      <c r="I146" s="52">
        <v>118</v>
      </c>
      <c r="J146" s="52">
        <v>4</v>
      </c>
      <c r="K146" s="52">
        <v>115</v>
      </c>
      <c r="L146" s="52">
        <v>46</v>
      </c>
      <c r="M146" s="52">
        <v>6</v>
      </c>
      <c r="N146" s="52">
        <v>4</v>
      </c>
      <c r="O146" s="56">
        <v>33</v>
      </c>
      <c r="P146" s="54">
        <v>31</v>
      </c>
      <c r="Q146" s="58">
        <v>3.0864197530864196E-2</v>
      </c>
      <c r="R146" s="57">
        <v>162</v>
      </c>
      <c r="S146" s="57">
        <v>167</v>
      </c>
      <c r="T146" s="53">
        <v>7.9</v>
      </c>
    </row>
    <row r="147" spans="1:20" ht="15.6" x14ac:dyDescent="0.3">
      <c r="A147" s="48">
        <v>146</v>
      </c>
      <c r="B147" s="52">
        <v>0</v>
      </c>
      <c r="C147" s="63">
        <v>1</v>
      </c>
      <c r="D147" s="36">
        <v>1</v>
      </c>
      <c r="E147" s="53">
        <v>3.3</v>
      </c>
      <c r="F147" s="54">
        <v>88</v>
      </c>
      <c r="G147" s="52">
        <v>5</v>
      </c>
      <c r="H147" s="55">
        <v>0.504</v>
      </c>
      <c r="I147" s="52">
        <v>253</v>
      </c>
      <c r="J147" s="52">
        <v>3</v>
      </c>
      <c r="K147" s="52">
        <v>124</v>
      </c>
      <c r="L147" s="52">
        <v>42</v>
      </c>
      <c r="M147" s="52">
        <v>9</v>
      </c>
      <c r="N147" s="52">
        <v>3</v>
      </c>
      <c r="O147" s="56">
        <v>35</v>
      </c>
      <c r="P147" s="54">
        <v>63</v>
      </c>
      <c r="Q147" s="58">
        <v>5.5214723926380369E-2</v>
      </c>
      <c r="R147" s="57">
        <v>163</v>
      </c>
      <c r="S147" s="57">
        <v>172</v>
      </c>
      <c r="T147" s="53">
        <v>14.1</v>
      </c>
    </row>
    <row r="148" spans="1:20" ht="15.6" x14ac:dyDescent="0.3">
      <c r="A148" s="48">
        <v>147</v>
      </c>
      <c r="B148" s="52">
        <v>1</v>
      </c>
      <c r="C148" s="63">
        <v>0</v>
      </c>
      <c r="D148" s="36">
        <v>0</v>
      </c>
      <c r="E148" s="53">
        <v>1.7</v>
      </c>
      <c r="F148" s="54">
        <v>58</v>
      </c>
      <c r="G148" s="52">
        <v>19</v>
      </c>
      <c r="H148" s="55">
        <v>0.44700000000000001</v>
      </c>
      <c r="I148" s="52">
        <v>20</v>
      </c>
      <c r="J148" s="52">
        <v>4</v>
      </c>
      <c r="K148" s="52">
        <v>129</v>
      </c>
      <c r="L148" s="52">
        <v>43</v>
      </c>
      <c r="M148" s="52">
        <v>10</v>
      </c>
      <c r="N148" s="52">
        <v>3</v>
      </c>
      <c r="O148" s="56">
        <v>42</v>
      </c>
      <c r="P148" s="54">
        <v>35</v>
      </c>
      <c r="Q148" s="58">
        <v>3.3707865168539325E-2</v>
      </c>
      <c r="R148" s="57">
        <v>178</v>
      </c>
      <c r="S148" s="57">
        <v>184</v>
      </c>
      <c r="T148" s="53">
        <v>8.1</v>
      </c>
    </row>
    <row r="149" spans="1:20" ht="15.6" x14ac:dyDescent="0.3">
      <c r="A149" s="48">
        <v>148</v>
      </c>
      <c r="B149" s="52">
        <v>0</v>
      </c>
      <c r="C149" s="63">
        <v>1</v>
      </c>
      <c r="D149" s="36">
        <v>0</v>
      </c>
      <c r="E149" s="53">
        <v>2.9</v>
      </c>
      <c r="F149" s="54">
        <v>66</v>
      </c>
      <c r="G149" s="52">
        <v>17</v>
      </c>
      <c r="H149" s="55">
        <v>2.62</v>
      </c>
      <c r="I149" s="52">
        <v>103</v>
      </c>
      <c r="J149" s="52">
        <v>2</v>
      </c>
      <c r="K149" s="52">
        <v>102</v>
      </c>
      <c r="L149" s="52">
        <v>39</v>
      </c>
      <c r="M149" s="52">
        <v>8</v>
      </c>
      <c r="N149" s="52">
        <v>3</v>
      </c>
      <c r="O149" s="56">
        <v>50</v>
      </c>
      <c r="P149" s="54">
        <v>48</v>
      </c>
      <c r="Q149" s="58">
        <v>3.614457831325301E-2</v>
      </c>
      <c r="R149" s="57">
        <v>166</v>
      </c>
      <c r="S149" s="57">
        <v>172</v>
      </c>
      <c r="T149" s="53">
        <v>13.6</v>
      </c>
    </row>
    <row r="150" spans="1:20" ht="15.6" x14ac:dyDescent="0.3">
      <c r="A150" s="48">
        <v>149</v>
      </c>
      <c r="B150" s="52">
        <v>1</v>
      </c>
      <c r="C150" s="63">
        <v>0</v>
      </c>
      <c r="D150" s="36">
        <v>0</v>
      </c>
      <c r="E150" s="53">
        <v>2</v>
      </c>
      <c r="F150" s="54">
        <v>55</v>
      </c>
      <c r="G150" s="52">
        <v>8</v>
      </c>
      <c r="H150" s="55">
        <v>1.1679999999999999</v>
      </c>
      <c r="I150" s="52">
        <v>120</v>
      </c>
      <c r="J150" s="52">
        <v>3</v>
      </c>
      <c r="K150" s="52">
        <v>114</v>
      </c>
      <c r="L150" s="52">
        <v>52</v>
      </c>
      <c r="M150" s="52">
        <v>10</v>
      </c>
      <c r="N150" s="52">
        <v>3</v>
      </c>
      <c r="O150" s="56">
        <v>40</v>
      </c>
      <c r="P150" s="54">
        <v>34</v>
      </c>
      <c r="Q150" s="58">
        <v>4.5977011494252873E-2</v>
      </c>
      <c r="R150" s="57">
        <v>174</v>
      </c>
      <c r="S150" s="57">
        <v>182</v>
      </c>
      <c r="T150" s="53">
        <v>10</v>
      </c>
    </row>
    <row r="151" spans="1:20" ht="15.6" x14ac:dyDescent="0.3">
      <c r="A151" s="48">
        <v>150</v>
      </c>
      <c r="B151" s="52">
        <v>1</v>
      </c>
      <c r="C151" s="63">
        <v>1</v>
      </c>
      <c r="D151" s="36">
        <v>0</v>
      </c>
      <c r="E151" s="53">
        <v>2.2000000000000002</v>
      </c>
      <c r="F151" s="54">
        <v>60</v>
      </c>
      <c r="G151" s="52">
        <v>9</v>
      </c>
      <c r="H151" s="55">
        <v>3.2000000000000001E-2</v>
      </c>
      <c r="I151" s="52">
        <v>102</v>
      </c>
      <c r="J151" s="52">
        <v>5</v>
      </c>
      <c r="K151" s="52">
        <v>135</v>
      </c>
      <c r="L151" s="52">
        <v>35</v>
      </c>
      <c r="M151" s="52">
        <v>8</v>
      </c>
      <c r="N151" s="52">
        <v>2</v>
      </c>
      <c r="O151" s="56">
        <v>32</v>
      </c>
      <c r="P151" s="54">
        <v>37</v>
      </c>
      <c r="Q151" s="58">
        <v>3.9325842696629212E-2</v>
      </c>
      <c r="R151" s="57">
        <v>178</v>
      </c>
      <c r="S151" s="57">
        <v>185</v>
      </c>
      <c r="T151" s="53">
        <v>11.6</v>
      </c>
    </row>
    <row r="152" spans="1:20" x14ac:dyDescent="0.3"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23864-42BE-4C8F-B723-091395BA6D5B}">
  <dimension ref="A1:CB155"/>
  <sheetViews>
    <sheetView showGridLines="0" workbookViewId="0"/>
  </sheetViews>
  <sheetFormatPr defaultRowHeight="14.4" x14ac:dyDescent="0.3"/>
  <cols>
    <col min="16" max="16" width="9.5546875" bestFit="1" customWidth="1"/>
  </cols>
  <sheetData>
    <row r="1" spans="1:80" x14ac:dyDescent="0.3">
      <c r="A1" s="134" t="s">
        <v>48</v>
      </c>
      <c r="B1" s="136" t="s">
        <v>54</v>
      </c>
      <c r="C1" s="135" t="s">
        <v>41</v>
      </c>
      <c r="D1" s="135" t="s">
        <v>42</v>
      </c>
      <c r="E1" s="135" t="s">
        <v>43</v>
      </c>
      <c r="F1" s="135" t="s">
        <v>44</v>
      </c>
      <c r="G1" s="135" t="s">
        <v>45</v>
      </c>
      <c r="H1" s="135" t="s">
        <v>49</v>
      </c>
      <c r="I1" s="135" t="s">
        <v>50</v>
      </c>
      <c r="J1" s="135" t="s">
        <v>51</v>
      </c>
      <c r="K1" s="135" t="s">
        <v>56</v>
      </c>
      <c r="L1" s="135" t="s">
        <v>39</v>
      </c>
      <c r="M1" s="134" t="s">
        <v>47</v>
      </c>
      <c r="O1" t="s">
        <v>179</v>
      </c>
      <c r="P1" s="218">
        <v>-98.012729219055274</v>
      </c>
      <c r="R1" s="225" t="s">
        <v>193</v>
      </c>
      <c r="X1" t="s">
        <v>168</v>
      </c>
      <c r="BU1" t="s">
        <v>198</v>
      </c>
    </row>
    <row r="2" spans="1:80" ht="15" thickBot="1" x14ac:dyDescent="0.35">
      <c r="A2" s="129">
        <v>0</v>
      </c>
      <c r="B2" s="131">
        <v>1</v>
      </c>
      <c r="C2" s="171">
        <v>60</v>
      </c>
      <c r="D2" s="130">
        <v>10</v>
      </c>
      <c r="E2" s="203">
        <v>0.71199999999999997</v>
      </c>
      <c r="F2" s="130">
        <v>171</v>
      </c>
      <c r="G2" s="130">
        <v>3</v>
      </c>
      <c r="H2" s="130">
        <v>33</v>
      </c>
      <c r="I2" s="130">
        <v>12</v>
      </c>
      <c r="J2" s="130">
        <v>2</v>
      </c>
      <c r="K2" s="172">
        <v>178</v>
      </c>
      <c r="L2" s="170">
        <v>12.5</v>
      </c>
      <c r="M2" s="130">
        <v>1</v>
      </c>
      <c r="N2" s="208"/>
      <c r="O2" t="s">
        <v>180</v>
      </c>
      <c r="P2" s="219">
        <v>-82.803128844394223</v>
      </c>
      <c r="Q2" s="208"/>
      <c r="V2" s="208"/>
      <c r="W2" s="208"/>
    </row>
    <row r="3" spans="1:80" ht="15" thickTop="1" x14ac:dyDescent="0.3">
      <c r="A3" s="129">
        <v>0</v>
      </c>
      <c r="B3" s="131">
        <v>1</v>
      </c>
      <c r="C3" s="171">
        <v>69</v>
      </c>
      <c r="D3" s="130">
        <v>8</v>
      </c>
      <c r="E3" s="203">
        <v>9.0999999999999998E-2</v>
      </c>
      <c r="F3" s="130">
        <v>213</v>
      </c>
      <c r="G3" s="130">
        <v>3</v>
      </c>
      <c r="H3" s="130">
        <v>33</v>
      </c>
      <c r="I3" s="130">
        <v>16</v>
      </c>
      <c r="J3" s="130">
        <v>1</v>
      </c>
      <c r="K3" s="172">
        <v>178</v>
      </c>
      <c r="L3" s="170">
        <v>14.5</v>
      </c>
      <c r="M3" s="130">
        <v>1</v>
      </c>
      <c r="N3" s="208"/>
      <c r="Q3" s="208"/>
      <c r="S3" s="47" t="s">
        <v>194</v>
      </c>
      <c r="T3" s="47" t="s">
        <v>195</v>
      </c>
      <c r="V3" s="208"/>
      <c r="W3" s="208"/>
      <c r="X3" s="198" t="s">
        <v>48</v>
      </c>
      <c r="Y3" s="198" t="s">
        <v>54</v>
      </c>
      <c r="Z3" s="198" t="s">
        <v>41</v>
      </c>
      <c r="AA3" s="198" t="s">
        <v>42</v>
      </c>
      <c r="AB3" s="198" t="s">
        <v>43</v>
      </c>
      <c r="AC3" s="198" t="s">
        <v>44</v>
      </c>
      <c r="AD3" s="198" t="s">
        <v>45</v>
      </c>
      <c r="AE3" s="198" t="s">
        <v>49</v>
      </c>
      <c r="AF3" s="198" t="s">
        <v>50</v>
      </c>
      <c r="AG3" s="198" t="s">
        <v>51</v>
      </c>
      <c r="AH3" s="198" t="s">
        <v>56</v>
      </c>
      <c r="AI3" s="198" t="s">
        <v>39</v>
      </c>
      <c r="AJ3" s="198" t="s">
        <v>169</v>
      </c>
      <c r="AK3" s="198" t="s">
        <v>170</v>
      </c>
      <c r="AL3" s="198" t="s">
        <v>103</v>
      </c>
      <c r="AM3" s="198" t="s">
        <v>171</v>
      </c>
      <c r="AN3" s="198" t="s">
        <v>172</v>
      </c>
      <c r="AO3" s="198" t="s">
        <v>173</v>
      </c>
      <c r="AP3" s="198" t="s">
        <v>174</v>
      </c>
      <c r="AQ3" s="198" t="s">
        <v>175</v>
      </c>
      <c r="AR3" s="198" t="s">
        <v>176</v>
      </c>
      <c r="AS3" s="198" t="s">
        <v>177</v>
      </c>
      <c r="AU3" t="s">
        <v>178</v>
      </c>
      <c r="AZ3" t="s">
        <v>187</v>
      </c>
      <c r="BN3" t="s">
        <v>192</v>
      </c>
      <c r="BU3" s="125" t="s">
        <v>172</v>
      </c>
      <c r="BV3" s="125" t="s">
        <v>170</v>
      </c>
      <c r="BW3" s="125" t="s">
        <v>169</v>
      </c>
      <c r="BX3" s="125" t="s">
        <v>199</v>
      </c>
      <c r="BY3" s="125" t="s">
        <v>200</v>
      </c>
      <c r="BZ3" s="125" t="s">
        <v>201</v>
      </c>
      <c r="CA3" s="125" t="s">
        <v>202</v>
      </c>
      <c r="CB3" s="125" t="s">
        <v>203</v>
      </c>
    </row>
    <row r="4" spans="1:80" x14ac:dyDescent="0.3">
      <c r="A4" s="129">
        <v>1</v>
      </c>
      <c r="B4" s="131">
        <v>1</v>
      </c>
      <c r="C4" s="171">
        <v>79</v>
      </c>
      <c r="D4" s="130">
        <v>7</v>
      </c>
      <c r="E4" s="203">
        <v>1.72</v>
      </c>
      <c r="F4" s="130">
        <v>255</v>
      </c>
      <c r="G4" s="130">
        <v>1</v>
      </c>
      <c r="H4" s="130">
        <v>40</v>
      </c>
      <c r="I4" s="130">
        <v>13</v>
      </c>
      <c r="J4" s="130">
        <v>2</v>
      </c>
      <c r="K4" s="172">
        <v>188</v>
      </c>
      <c r="L4" s="170">
        <v>19</v>
      </c>
      <c r="M4" s="130">
        <v>1</v>
      </c>
      <c r="N4" s="208"/>
      <c r="O4" t="s">
        <v>181</v>
      </c>
      <c r="P4" s="218">
        <v>30.419200749322101</v>
      </c>
      <c r="Q4" s="208"/>
      <c r="R4" t="s">
        <v>173</v>
      </c>
      <c r="S4" s="114">
        <v>83</v>
      </c>
      <c r="T4" s="116">
        <v>29</v>
      </c>
      <c r="U4">
        <v>112</v>
      </c>
      <c r="V4" s="208"/>
      <c r="W4" s="208"/>
      <c r="X4">
        <v>0</v>
      </c>
      <c r="Y4">
        <v>0</v>
      </c>
      <c r="Z4">
        <v>35</v>
      </c>
      <c r="AA4">
        <v>6</v>
      </c>
      <c r="AB4">
        <v>4.7E-2</v>
      </c>
      <c r="AC4">
        <v>65</v>
      </c>
      <c r="AD4">
        <v>4</v>
      </c>
      <c r="AE4">
        <v>27</v>
      </c>
      <c r="AF4">
        <v>5</v>
      </c>
      <c r="AG4">
        <v>6</v>
      </c>
      <c r="AH4">
        <v>186</v>
      </c>
      <c r="AI4">
        <v>7.9</v>
      </c>
      <c r="AJ4" s="117">
        <v>1</v>
      </c>
      <c r="AK4" s="113">
        <v>0</v>
      </c>
      <c r="AL4" s="118">
        <v>1</v>
      </c>
      <c r="AM4">
        <v>1</v>
      </c>
      <c r="AN4">
        <v>0.72623678669175651</v>
      </c>
      <c r="AO4" s="114">
        <v>0.72623678669175651</v>
      </c>
      <c r="AP4" s="116">
        <v>0.27376321330824349</v>
      </c>
      <c r="AQ4" s="114">
        <v>-0.31987916486551093</v>
      </c>
      <c r="AR4" s="116">
        <v>100</v>
      </c>
      <c r="AS4">
        <v>0.37696136897075055</v>
      </c>
      <c r="AZ4" s="114">
        <v>61.709847107545393</v>
      </c>
      <c r="BA4" s="115">
        <v>0.28856805815886682</v>
      </c>
      <c r="BB4" s="115">
        <v>-9.5661382025421141E-2</v>
      </c>
      <c r="BC4" s="115">
        <v>-3.3105751438803246E-2</v>
      </c>
      <c r="BD4" s="115">
        <v>-6.072952968530252E-2</v>
      </c>
      <c r="BE4" s="115">
        <v>-0.35836757360501242</v>
      </c>
      <c r="BF4" s="115">
        <v>-5.3424611703382863E-2</v>
      </c>
      <c r="BG4" s="115">
        <v>-0.45481059574066496</v>
      </c>
      <c r="BH4" s="115">
        <v>-2.8929707620530851E-2</v>
      </c>
      <c r="BI4" s="115">
        <v>1.2400202385339827E-2</v>
      </c>
      <c r="BJ4" s="115">
        <v>5.2100033339707558E-2</v>
      </c>
      <c r="BK4" s="115">
        <v>-0.36014408749305848</v>
      </c>
      <c r="BL4" s="116">
        <v>1.3095712810907729</v>
      </c>
      <c r="BN4" s="122">
        <v>1.686485245538494E-14</v>
      </c>
      <c r="BX4">
        <v>0</v>
      </c>
      <c r="BY4">
        <v>0</v>
      </c>
      <c r="BZ4">
        <v>1</v>
      </c>
      <c r="CA4">
        <v>1</v>
      </c>
      <c r="CB4">
        <v>1.851851851851849E-2</v>
      </c>
    </row>
    <row r="5" spans="1:80" x14ac:dyDescent="0.3">
      <c r="A5" s="129">
        <v>1</v>
      </c>
      <c r="B5" s="131">
        <v>0</v>
      </c>
      <c r="C5" s="171">
        <v>66</v>
      </c>
      <c r="D5" s="130">
        <v>7</v>
      </c>
      <c r="E5" s="203">
        <v>1.3720000000000001</v>
      </c>
      <c r="F5" s="130">
        <v>287</v>
      </c>
      <c r="G5" s="130">
        <v>1</v>
      </c>
      <c r="H5" s="130">
        <v>29</v>
      </c>
      <c r="I5" s="130">
        <v>10</v>
      </c>
      <c r="J5" s="130">
        <v>2</v>
      </c>
      <c r="K5" s="172">
        <v>180</v>
      </c>
      <c r="L5" s="170">
        <v>18.2</v>
      </c>
      <c r="M5" s="130">
        <v>1</v>
      </c>
      <c r="N5" s="208"/>
      <c r="O5" t="s">
        <v>105</v>
      </c>
      <c r="P5" s="123">
        <v>12</v>
      </c>
      <c r="Q5" s="208"/>
      <c r="R5" t="s">
        <v>174</v>
      </c>
      <c r="S5" s="119">
        <v>13</v>
      </c>
      <c r="T5" s="121">
        <v>25</v>
      </c>
      <c r="U5">
        <v>38</v>
      </c>
      <c r="V5" s="208"/>
      <c r="W5" s="208"/>
      <c r="X5">
        <v>0</v>
      </c>
      <c r="Y5">
        <v>0</v>
      </c>
      <c r="Z5">
        <v>40</v>
      </c>
      <c r="AA5">
        <v>14</v>
      </c>
      <c r="AB5">
        <v>0.97599999999999998</v>
      </c>
      <c r="AC5">
        <v>82</v>
      </c>
      <c r="AD5">
        <v>2</v>
      </c>
      <c r="AE5">
        <v>37</v>
      </c>
      <c r="AF5">
        <v>5</v>
      </c>
      <c r="AG5">
        <v>3</v>
      </c>
      <c r="AH5">
        <v>168</v>
      </c>
      <c r="AI5">
        <v>6.2</v>
      </c>
      <c r="AJ5" s="117">
        <v>0</v>
      </c>
      <c r="AK5" s="113">
        <v>1</v>
      </c>
      <c r="AL5" s="118">
        <v>1</v>
      </c>
      <c r="AM5">
        <v>0</v>
      </c>
      <c r="AN5">
        <v>0.55868877350039059</v>
      </c>
      <c r="AO5" s="117">
        <v>0.55868877350039059</v>
      </c>
      <c r="AP5" s="118">
        <v>0.44131122649960941</v>
      </c>
      <c r="AQ5" s="117">
        <v>-0.81800492342085951</v>
      </c>
      <c r="AR5" s="118">
        <v>0</v>
      </c>
      <c r="AS5">
        <v>1.2659745321500111</v>
      </c>
      <c r="AU5" s="122">
        <v>-11.83709379412794</v>
      </c>
      <c r="AZ5" s="117">
        <v>0.28856805815884279</v>
      </c>
      <c r="BA5" s="113">
        <v>0.23487281388165168</v>
      </c>
      <c r="BB5" s="113">
        <v>-2.8229518616028057E-2</v>
      </c>
      <c r="BC5" s="113">
        <v>-1.7785422473708067E-3</v>
      </c>
      <c r="BD5" s="113">
        <v>1.788902868528616E-3</v>
      </c>
      <c r="BE5" s="113">
        <v>-1.3210012182824478E-2</v>
      </c>
      <c r="BF5" s="113">
        <v>-1.8816807919974966E-4</v>
      </c>
      <c r="BG5" s="113">
        <v>4.3394645385432945E-3</v>
      </c>
      <c r="BH5" s="113">
        <v>1.2961945144675348E-3</v>
      </c>
      <c r="BI5" s="113">
        <v>-7.8536797313866755E-4</v>
      </c>
      <c r="BJ5" s="113">
        <v>-2.3300362625943197E-3</v>
      </c>
      <c r="BK5" s="113">
        <v>-1.3670417712762137E-3</v>
      </c>
      <c r="BL5" s="118">
        <v>-5.7540488831240169E-3</v>
      </c>
      <c r="BN5" s="123">
        <v>-1.4572911519370512E-15</v>
      </c>
      <c r="BU5">
        <v>8.359673376428689E-2</v>
      </c>
      <c r="BV5">
        <v>1</v>
      </c>
      <c r="BW5">
        <v>0</v>
      </c>
      <c r="BX5">
        <v>1</v>
      </c>
      <c r="BY5">
        <v>0</v>
      </c>
      <c r="BZ5">
        <v>0.98148148148148151</v>
      </c>
      <c r="CA5">
        <v>1</v>
      </c>
      <c r="CB5">
        <v>1.851851851851849E-2</v>
      </c>
    </row>
    <row r="6" spans="1:80" x14ac:dyDescent="0.3">
      <c r="A6" s="129">
        <v>0</v>
      </c>
      <c r="B6" s="131">
        <v>0</v>
      </c>
      <c r="C6" s="171">
        <v>51</v>
      </c>
      <c r="D6" s="130">
        <v>15</v>
      </c>
      <c r="E6" s="203">
        <v>0.93500000000000005</v>
      </c>
      <c r="F6" s="130">
        <v>112</v>
      </c>
      <c r="G6" s="130">
        <v>4</v>
      </c>
      <c r="H6" s="130">
        <v>36</v>
      </c>
      <c r="I6" s="130">
        <v>4</v>
      </c>
      <c r="J6" s="130">
        <v>3</v>
      </c>
      <c r="K6" s="172">
        <v>171</v>
      </c>
      <c r="L6" s="170">
        <v>7.6</v>
      </c>
      <c r="M6" s="130">
        <v>1</v>
      </c>
      <c r="N6" s="208"/>
      <c r="O6" t="s">
        <v>164</v>
      </c>
      <c r="P6" s="220">
        <v>2.4138188397790188E-3</v>
      </c>
      <c r="Q6" s="208"/>
      <c r="S6">
        <v>96</v>
      </c>
      <c r="T6">
        <v>54</v>
      </c>
      <c r="U6">
        <v>150</v>
      </c>
      <c r="V6" s="208"/>
      <c r="W6" s="208"/>
      <c r="X6">
        <v>0</v>
      </c>
      <c r="Y6">
        <v>0</v>
      </c>
      <c r="Z6">
        <v>41</v>
      </c>
      <c r="AA6">
        <v>12</v>
      </c>
      <c r="AB6">
        <v>0.879</v>
      </c>
      <c r="AC6">
        <v>112</v>
      </c>
      <c r="AD6">
        <v>2</v>
      </c>
      <c r="AE6">
        <v>39</v>
      </c>
      <c r="AF6">
        <v>5</v>
      </c>
      <c r="AG6">
        <v>3</v>
      </c>
      <c r="AH6">
        <v>167</v>
      </c>
      <c r="AI6">
        <v>7.2</v>
      </c>
      <c r="AJ6" s="117">
        <v>0</v>
      </c>
      <c r="AK6" s="113">
        <v>1</v>
      </c>
      <c r="AL6" s="118">
        <v>1</v>
      </c>
      <c r="AM6">
        <v>0</v>
      </c>
      <c r="AN6">
        <v>0.49610776816099383</v>
      </c>
      <c r="AO6" s="117">
        <v>0.49610776816099383</v>
      </c>
      <c r="AP6" s="118">
        <v>0.50389223183900622</v>
      </c>
      <c r="AQ6" s="117">
        <v>-0.6853928594910037</v>
      </c>
      <c r="AR6" s="118">
        <v>100</v>
      </c>
      <c r="AS6">
        <v>0.9845513322370496</v>
      </c>
      <c r="AU6" s="123">
        <v>-0.58199130564775148</v>
      </c>
      <c r="AZ6" s="117">
        <v>-9.5661382025377023E-2</v>
      </c>
      <c r="BA6" s="113">
        <v>-2.8229518616027807E-2</v>
      </c>
      <c r="BB6" s="113">
        <v>0.2831789480256981</v>
      </c>
      <c r="BC6" s="113">
        <v>-2.1922900518894168E-3</v>
      </c>
      <c r="BD6" s="113">
        <v>-1.2389570311603182E-3</v>
      </c>
      <c r="BE6" s="113">
        <v>-2.2642907516275977E-2</v>
      </c>
      <c r="BF6" s="113">
        <v>-7.5478358436491038E-4</v>
      </c>
      <c r="BG6" s="113">
        <v>-7.9773986389490032E-3</v>
      </c>
      <c r="BH6" s="113">
        <v>6.9773510705764437E-3</v>
      </c>
      <c r="BI6" s="113">
        <v>-1.7039041982298015E-2</v>
      </c>
      <c r="BJ6" s="113">
        <v>2.2191822283986279E-2</v>
      </c>
      <c r="BK6" s="113">
        <v>-5.872641315875772E-4</v>
      </c>
      <c r="BL6" s="118">
        <v>1.7293952821002889E-2</v>
      </c>
      <c r="BN6" s="123">
        <v>-7.2035011647513118E-16</v>
      </c>
      <c r="BU6">
        <v>0.15003413529545098</v>
      </c>
      <c r="BV6">
        <v>1</v>
      </c>
      <c r="BW6">
        <v>0</v>
      </c>
      <c r="BX6">
        <v>2</v>
      </c>
      <c r="BY6">
        <v>0</v>
      </c>
      <c r="BZ6">
        <v>0.96296296296296302</v>
      </c>
      <c r="CA6">
        <v>1</v>
      </c>
      <c r="CB6">
        <v>1.8518518518518601E-2</v>
      </c>
    </row>
    <row r="7" spans="1:80" x14ac:dyDescent="0.3">
      <c r="A7" s="129">
        <v>1</v>
      </c>
      <c r="B7" s="131">
        <v>1</v>
      </c>
      <c r="C7" s="171">
        <v>62</v>
      </c>
      <c r="D7" s="130">
        <v>6</v>
      </c>
      <c r="E7" s="203">
        <v>2.0190000000000001</v>
      </c>
      <c r="F7" s="130">
        <v>238</v>
      </c>
      <c r="G7" s="130">
        <v>0</v>
      </c>
      <c r="H7" s="130">
        <v>32</v>
      </c>
      <c r="I7" s="130">
        <v>15</v>
      </c>
      <c r="J7" s="130">
        <v>4</v>
      </c>
      <c r="K7" s="172">
        <v>192</v>
      </c>
      <c r="L7" s="170">
        <v>18.5</v>
      </c>
      <c r="M7" s="130">
        <v>1</v>
      </c>
      <c r="N7" s="208"/>
      <c r="O7" t="s">
        <v>182</v>
      </c>
      <c r="P7" s="123">
        <v>0.05</v>
      </c>
      <c r="Q7" s="208"/>
      <c r="V7" s="208"/>
      <c r="W7" s="208"/>
      <c r="X7">
        <v>0</v>
      </c>
      <c r="Y7">
        <v>0</v>
      </c>
      <c r="Z7">
        <v>42</v>
      </c>
      <c r="AA7">
        <v>1</v>
      </c>
      <c r="AB7">
        <v>1.4279999999999999</v>
      </c>
      <c r="AC7">
        <v>121</v>
      </c>
      <c r="AD7">
        <v>4</v>
      </c>
      <c r="AE7">
        <v>45</v>
      </c>
      <c r="AF7">
        <v>5</v>
      </c>
      <c r="AG7">
        <v>4</v>
      </c>
      <c r="AH7">
        <v>165</v>
      </c>
      <c r="AI7">
        <v>7.6</v>
      </c>
      <c r="AJ7" s="117">
        <v>1</v>
      </c>
      <c r="AK7" s="113">
        <v>0</v>
      </c>
      <c r="AL7" s="118">
        <v>1</v>
      </c>
      <c r="AM7">
        <v>1</v>
      </c>
      <c r="AN7">
        <v>0.50436291180207615</v>
      </c>
      <c r="AO7" s="117">
        <v>0.50436291180207615</v>
      </c>
      <c r="AP7" s="118">
        <v>0.49563708819792385</v>
      </c>
      <c r="AQ7" s="117">
        <v>-0.68445920693246298</v>
      </c>
      <c r="AR7" s="118">
        <v>100</v>
      </c>
      <c r="AS7">
        <v>0.98269931551276213</v>
      </c>
      <c r="AU7" s="123">
        <v>-1.5623810737410351</v>
      </c>
      <c r="AZ7" s="117">
        <v>-3.3105751438799659E-2</v>
      </c>
      <c r="BA7" s="113">
        <v>-1.7785422473708375E-3</v>
      </c>
      <c r="BB7" s="113">
        <v>-2.192290051889441E-3</v>
      </c>
      <c r="BC7" s="113">
        <v>6.3868067291922021E-4</v>
      </c>
      <c r="BD7" s="113">
        <v>-7.3996521420116693E-5</v>
      </c>
      <c r="BE7" s="113">
        <v>1.8549830629144336E-3</v>
      </c>
      <c r="BF7" s="113">
        <v>9.7627905588821147E-7</v>
      </c>
      <c r="BG7" s="113">
        <v>1.6413821576899174E-4</v>
      </c>
      <c r="BH7" s="113">
        <v>-3.4311971016656549E-4</v>
      </c>
      <c r="BI7" s="113">
        <v>7.113021930768165E-4</v>
      </c>
      <c r="BJ7" s="113">
        <v>9.3602332257211541E-4</v>
      </c>
      <c r="BK7" s="113">
        <v>1.4122011645760217E-4</v>
      </c>
      <c r="BL7" s="118">
        <v>-2.2700373811937974E-3</v>
      </c>
      <c r="BN7" s="123">
        <v>1.041870171632101E-16</v>
      </c>
      <c r="BU7">
        <v>0.17762974947426871</v>
      </c>
      <c r="BV7">
        <v>1</v>
      </c>
      <c r="BW7">
        <v>0</v>
      </c>
      <c r="BX7">
        <v>3</v>
      </c>
      <c r="BY7">
        <v>0</v>
      </c>
      <c r="BZ7">
        <v>0.94444444444444442</v>
      </c>
      <c r="CA7">
        <v>1</v>
      </c>
      <c r="CB7">
        <v>1.851851851851849E-2</v>
      </c>
    </row>
    <row r="8" spans="1:80" x14ac:dyDescent="0.3">
      <c r="A8" s="129">
        <v>1</v>
      </c>
      <c r="B8" s="131">
        <v>0</v>
      </c>
      <c r="C8" s="171">
        <v>61</v>
      </c>
      <c r="D8" s="130">
        <v>7</v>
      </c>
      <c r="E8" s="203">
        <v>0.66200000000000003</v>
      </c>
      <c r="F8" s="130">
        <v>124</v>
      </c>
      <c r="G8" s="130">
        <v>2</v>
      </c>
      <c r="H8" s="130">
        <v>52</v>
      </c>
      <c r="I8" s="130">
        <v>15</v>
      </c>
      <c r="J8" s="130">
        <v>3</v>
      </c>
      <c r="K8" s="172">
        <v>191</v>
      </c>
      <c r="L8" s="170">
        <v>13.1</v>
      </c>
      <c r="M8" s="130">
        <v>1</v>
      </c>
      <c r="N8" s="208"/>
      <c r="O8" t="s">
        <v>165</v>
      </c>
      <c r="P8" s="127" t="s">
        <v>233</v>
      </c>
      <c r="Q8" s="208"/>
      <c r="R8" t="s">
        <v>196</v>
      </c>
      <c r="S8" s="210">
        <v>0.86458333333333337</v>
      </c>
      <c r="T8" s="211">
        <v>0.46296296296296297</v>
      </c>
      <c r="U8">
        <v>0.72</v>
      </c>
      <c r="V8" s="208"/>
      <c r="W8" s="208"/>
      <c r="X8">
        <v>0</v>
      </c>
      <c r="Y8">
        <v>0</v>
      </c>
      <c r="Z8">
        <v>42</v>
      </c>
      <c r="AA8">
        <v>4</v>
      </c>
      <c r="AB8">
        <v>1.2829999999999999</v>
      </c>
      <c r="AC8">
        <v>68</v>
      </c>
      <c r="AD8">
        <v>4</v>
      </c>
      <c r="AE8">
        <v>37</v>
      </c>
      <c r="AF8">
        <v>6</v>
      </c>
      <c r="AG8">
        <v>3</v>
      </c>
      <c r="AH8">
        <v>175</v>
      </c>
      <c r="AI8">
        <v>7.9</v>
      </c>
      <c r="AJ8" s="117">
        <v>1</v>
      </c>
      <c r="AK8" s="113">
        <v>0</v>
      </c>
      <c r="AL8" s="118">
        <v>1</v>
      </c>
      <c r="AM8">
        <v>1</v>
      </c>
      <c r="AN8">
        <v>0.72057354166231902</v>
      </c>
      <c r="AO8" s="117">
        <v>0.72057354166231902</v>
      </c>
      <c r="AP8" s="118">
        <v>0.27942645833768098</v>
      </c>
      <c r="AQ8" s="117">
        <v>-0.32770779843587872</v>
      </c>
      <c r="AR8" s="118">
        <v>100</v>
      </c>
      <c r="AS8">
        <v>0.38778340055764643</v>
      </c>
      <c r="AU8" s="123">
        <v>4.7572776532000753E-2</v>
      </c>
      <c r="AZ8" s="117">
        <v>-6.072952968530259E-2</v>
      </c>
      <c r="BA8" s="113">
        <v>1.7889028685285522E-3</v>
      </c>
      <c r="BB8" s="113">
        <v>-1.2389570311602772E-3</v>
      </c>
      <c r="BC8" s="113">
        <v>-7.3996521420108629E-5</v>
      </c>
      <c r="BD8" s="113">
        <v>1.3570445785397512E-3</v>
      </c>
      <c r="BE8" s="113">
        <v>4.1163879106448364E-4</v>
      </c>
      <c r="BF8" s="113">
        <v>2.0755759900594913E-5</v>
      </c>
      <c r="BG8" s="113">
        <v>5.7694752720985386E-4</v>
      </c>
      <c r="BH8" s="113">
        <v>-1.8470641835033856E-5</v>
      </c>
      <c r="BI8" s="113">
        <v>5.4112679345608508E-5</v>
      </c>
      <c r="BJ8" s="113">
        <v>-1.5407158456224465E-4</v>
      </c>
      <c r="BK8" s="113">
        <v>2.9106558617531897E-4</v>
      </c>
      <c r="BL8" s="118">
        <v>-2.8795620774036871E-4</v>
      </c>
      <c r="BN8" s="123">
        <v>-1.3103586200057932E-18</v>
      </c>
      <c r="BU8">
        <v>0.22228574919463279</v>
      </c>
      <c r="BV8">
        <v>1</v>
      </c>
      <c r="BW8">
        <v>0</v>
      </c>
      <c r="BX8">
        <v>4</v>
      </c>
      <c r="BY8">
        <v>0</v>
      </c>
      <c r="BZ8">
        <v>0.92592592592592593</v>
      </c>
      <c r="CA8">
        <v>1</v>
      </c>
      <c r="CB8">
        <v>1.851851851851849E-2</v>
      </c>
    </row>
    <row r="9" spans="1:80" x14ac:dyDescent="0.3">
      <c r="A9" s="129">
        <v>0</v>
      </c>
      <c r="B9" s="131">
        <v>0</v>
      </c>
      <c r="C9" s="171">
        <v>59</v>
      </c>
      <c r="D9" s="130">
        <v>6</v>
      </c>
      <c r="E9" s="203">
        <v>0.7</v>
      </c>
      <c r="F9" s="130">
        <v>214</v>
      </c>
      <c r="G9" s="130">
        <v>2</v>
      </c>
      <c r="H9" s="130">
        <v>41</v>
      </c>
      <c r="I9" s="130">
        <v>4</v>
      </c>
      <c r="J9" s="130">
        <v>3</v>
      </c>
      <c r="K9" s="172">
        <v>182</v>
      </c>
      <c r="L9" s="170">
        <v>14.9</v>
      </c>
      <c r="M9" s="130">
        <v>1</v>
      </c>
      <c r="N9" s="208"/>
      <c r="Q9" s="208"/>
      <c r="V9" s="208"/>
      <c r="W9" s="208"/>
      <c r="X9">
        <v>0</v>
      </c>
      <c r="Y9">
        <v>0</v>
      </c>
      <c r="Z9">
        <v>43</v>
      </c>
      <c r="AA9">
        <v>5</v>
      </c>
      <c r="AB9">
        <v>0.48</v>
      </c>
      <c r="AC9">
        <v>59</v>
      </c>
      <c r="AD9">
        <v>3</v>
      </c>
      <c r="AE9">
        <v>30</v>
      </c>
      <c r="AF9">
        <v>4</v>
      </c>
      <c r="AG9">
        <v>2</v>
      </c>
      <c r="AH9">
        <v>175</v>
      </c>
      <c r="AI9">
        <v>7.5</v>
      </c>
      <c r="AJ9" s="117">
        <v>0</v>
      </c>
      <c r="AK9" s="113">
        <v>1</v>
      </c>
      <c r="AL9" s="118">
        <v>1</v>
      </c>
      <c r="AM9">
        <v>0</v>
      </c>
      <c r="AN9">
        <v>0.65484487429326121</v>
      </c>
      <c r="AO9" s="117">
        <v>0.65484487429326121</v>
      </c>
      <c r="AP9" s="118">
        <v>0.34515512570673879</v>
      </c>
      <c r="AQ9" s="117">
        <v>-1.0637613232787511</v>
      </c>
      <c r="AR9" s="118">
        <v>0</v>
      </c>
      <c r="AS9">
        <v>1.8972480068270823</v>
      </c>
      <c r="AU9" s="123">
        <v>2.7878836297568085E-2</v>
      </c>
      <c r="AZ9" s="117">
        <v>-0.35836757360502736</v>
      </c>
      <c r="BA9" s="113">
        <v>-1.3210012182824962E-2</v>
      </c>
      <c r="BB9" s="113">
        <v>-2.2642907516275724E-2</v>
      </c>
      <c r="BC9" s="113">
        <v>1.8549830629144568E-3</v>
      </c>
      <c r="BD9" s="113">
        <v>4.116387910644773E-4</v>
      </c>
      <c r="BE9" s="113">
        <v>0.1083000842251825</v>
      </c>
      <c r="BF9" s="113">
        <v>5.0706280127446656E-4</v>
      </c>
      <c r="BG9" s="113">
        <v>1.7779670591896151E-2</v>
      </c>
      <c r="BH9" s="113">
        <v>-2.9333199399300901E-3</v>
      </c>
      <c r="BI9" s="113">
        <v>5.0327403967145969E-3</v>
      </c>
      <c r="BJ9" s="113">
        <v>2.2134148573888473E-3</v>
      </c>
      <c r="BK9" s="113">
        <v>1.5888348802533176E-3</v>
      </c>
      <c r="BL9" s="118">
        <v>-1.5369334391996867E-2</v>
      </c>
      <c r="BN9" s="123">
        <v>4.9722453636900873E-16</v>
      </c>
      <c r="BU9">
        <v>0.23044820417857656</v>
      </c>
      <c r="BV9">
        <v>1</v>
      </c>
      <c r="BW9">
        <v>0</v>
      </c>
      <c r="BX9">
        <v>5</v>
      </c>
      <c r="BY9">
        <v>0</v>
      </c>
      <c r="BZ9">
        <v>0.90740740740740744</v>
      </c>
      <c r="CA9">
        <v>1</v>
      </c>
      <c r="CB9">
        <v>1.8518518518518601E-2</v>
      </c>
    </row>
    <row r="10" spans="1:80" x14ac:dyDescent="0.3">
      <c r="A10" s="129">
        <v>1</v>
      </c>
      <c r="B10" s="131">
        <v>1</v>
      </c>
      <c r="C10" s="171">
        <v>65</v>
      </c>
      <c r="D10" s="130">
        <v>8</v>
      </c>
      <c r="E10" s="203">
        <v>0.93700000000000006</v>
      </c>
      <c r="F10" s="130">
        <v>215</v>
      </c>
      <c r="G10" s="130">
        <v>4</v>
      </c>
      <c r="H10" s="130">
        <v>31</v>
      </c>
      <c r="I10" s="130">
        <v>12</v>
      </c>
      <c r="J10" s="130">
        <v>5</v>
      </c>
      <c r="K10" s="172">
        <v>192</v>
      </c>
      <c r="L10" s="170">
        <v>17.100000000000001</v>
      </c>
      <c r="M10" s="130">
        <v>0</v>
      </c>
      <c r="N10" s="208"/>
      <c r="O10" t="s">
        <v>183</v>
      </c>
      <c r="P10" s="218">
        <v>0.15517984751417424</v>
      </c>
      <c r="Q10" s="208"/>
      <c r="R10" t="s">
        <v>197</v>
      </c>
      <c r="S10" s="110">
        <v>0.5</v>
      </c>
      <c r="V10" s="208"/>
      <c r="W10" s="208"/>
      <c r="X10">
        <v>0</v>
      </c>
      <c r="Y10">
        <v>0</v>
      </c>
      <c r="Z10">
        <v>43</v>
      </c>
      <c r="AA10">
        <v>23</v>
      </c>
      <c r="AB10">
        <v>1.607</v>
      </c>
      <c r="AC10">
        <v>123</v>
      </c>
      <c r="AD10">
        <v>1</v>
      </c>
      <c r="AE10">
        <v>45</v>
      </c>
      <c r="AF10">
        <v>8</v>
      </c>
      <c r="AG10">
        <v>3</v>
      </c>
      <c r="AH10">
        <v>170</v>
      </c>
      <c r="AI10">
        <v>8.1</v>
      </c>
      <c r="AJ10" s="117">
        <v>0</v>
      </c>
      <c r="AK10" s="113">
        <v>1</v>
      </c>
      <c r="AL10" s="118">
        <v>1</v>
      </c>
      <c r="AM10">
        <v>0</v>
      </c>
      <c r="AN10">
        <v>0.59487391500035891</v>
      </c>
      <c r="AO10" s="117">
        <v>0.59487391500035891</v>
      </c>
      <c r="AP10" s="118">
        <v>0.40512608499964109</v>
      </c>
      <c r="AQ10" s="117">
        <v>-0.90355693933915271</v>
      </c>
      <c r="AR10" s="118">
        <v>0</v>
      </c>
      <c r="AS10">
        <v>1.468367347910678</v>
      </c>
      <c r="AU10" s="123">
        <v>0.70847286545680244</v>
      </c>
      <c r="AZ10" s="117">
        <v>-5.342461170338602E-2</v>
      </c>
      <c r="BA10" s="113">
        <v>-1.8816807919977481E-4</v>
      </c>
      <c r="BB10" s="113">
        <v>-7.5478358436487515E-4</v>
      </c>
      <c r="BC10" s="113">
        <v>9.7627905589113585E-7</v>
      </c>
      <c r="BD10" s="113">
        <v>2.0755759900597918E-5</v>
      </c>
      <c r="BE10" s="113">
        <v>5.0706280127446515E-4</v>
      </c>
      <c r="BF10" s="113">
        <v>9.497104212350638E-5</v>
      </c>
      <c r="BG10" s="113">
        <v>3.1068468744346314E-4</v>
      </c>
      <c r="BH10" s="113">
        <v>-5.1162054708495576E-5</v>
      </c>
      <c r="BI10" s="113">
        <v>6.0511111303196698E-5</v>
      </c>
      <c r="BJ10" s="113">
        <v>-3.0410938879526795E-4</v>
      </c>
      <c r="BK10" s="113">
        <v>3.5569834762251871E-4</v>
      </c>
      <c r="BL10" s="118">
        <v>-1.9528107207354051E-3</v>
      </c>
      <c r="BN10" s="123">
        <v>-1.921313462937717E-17</v>
      </c>
      <c r="BU10">
        <v>0.23428140218583651</v>
      </c>
      <c r="BV10">
        <v>1</v>
      </c>
      <c r="BW10">
        <v>0</v>
      </c>
      <c r="BX10">
        <v>6</v>
      </c>
      <c r="BY10">
        <v>0</v>
      </c>
      <c r="BZ10">
        <v>0.88888888888888884</v>
      </c>
      <c r="CA10">
        <v>1</v>
      </c>
      <c r="CB10">
        <v>1.851851851851849E-2</v>
      </c>
    </row>
    <row r="11" spans="1:80" x14ac:dyDescent="0.3">
      <c r="A11" s="129">
        <v>0</v>
      </c>
      <c r="B11" s="131">
        <v>1</v>
      </c>
      <c r="C11" s="171">
        <v>55</v>
      </c>
      <c r="D11" s="130">
        <v>16</v>
      </c>
      <c r="E11" s="203">
        <v>6.5000000000000002E-2</v>
      </c>
      <c r="F11" s="130">
        <v>154</v>
      </c>
      <c r="G11" s="130">
        <v>3</v>
      </c>
      <c r="H11" s="130">
        <v>42</v>
      </c>
      <c r="I11" s="130">
        <v>13</v>
      </c>
      <c r="J11" s="130">
        <v>2</v>
      </c>
      <c r="K11" s="172">
        <v>165</v>
      </c>
      <c r="L11" s="170">
        <v>9.1999999999999993</v>
      </c>
      <c r="M11" s="130">
        <v>0</v>
      </c>
      <c r="N11" s="208"/>
      <c r="O11" t="s">
        <v>184</v>
      </c>
      <c r="P11" s="220">
        <v>0.18355413631164141</v>
      </c>
      <c r="Q11" s="208"/>
      <c r="R11" s="208"/>
      <c r="S11" s="208"/>
      <c r="T11" s="208"/>
      <c r="U11" s="208"/>
      <c r="V11" s="208"/>
      <c r="W11" s="208"/>
      <c r="X11">
        <v>0</v>
      </c>
      <c r="Y11">
        <v>0</v>
      </c>
      <c r="Z11">
        <v>44</v>
      </c>
      <c r="AA11">
        <v>2</v>
      </c>
      <c r="AB11">
        <v>0.115</v>
      </c>
      <c r="AC11">
        <v>70</v>
      </c>
      <c r="AD11">
        <v>3</v>
      </c>
      <c r="AE11">
        <v>46</v>
      </c>
      <c r="AF11">
        <v>6</v>
      </c>
      <c r="AG11">
        <v>3</v>
      </c>
      <c r="AH11">
        <v>167</v>
      </c>
      <c r="AI11">
        <v>6.6</v>
      </c>
      <c r="AJ11" s="117">
        <v>0</v>
      </c>
      <c r="AK11" s="113">
        <v>1</v>
      </c>
      <c r="AL11" s="118">
        <v>1</v>
      </c>
      <c r="AM11">
        <v>0</v>
      </c>
      <c r="AN11">
        <v>0.22228574919463279</v>
      </c>
      <c r="AO11" s="117">
        <v>0.22228574919463279</v>
      </c>
      <c r="AP11" s="118">
        <v>0.77771425080536716</v>
      </c>
      <c r="AQ11" s="117">
        <v>-0.25139610915265415</v>
      </c>
      <c r="AR11" s="118">
        <v>100</v>
      </c>
      <c r="AS11">
        <v>0.28581930826707025</v>
      </c>
      <c r="AU11" s="123">
        <v>1.4299842449059269E-2</v>
      </c>
      <c r="AZ11" s="117">
        <v>-0.4548105957406694</v>
      </c>
      <c r="BA11" s="113">
        <v>4.3394645385431913E-3</v>
      </c>
      <c r="BB11" s="113">
        <v>-7.9773986389487187E-3</v>
      </c>
      <c r="BC11" s="113">
        <v>1.6413821576901985E-4</v>
      </c>
      <c r="BD11" s="113">
        <v>5.7694752720985831E-4</v>
      </c>
      <c r="BE11" s="113">
        <v>1.7779670591896061E-2</v>
      </c>
      <c r="BF11" s="113">
        <v>3.10684687443444E-4</v>
      </c>
      <c r="BG11" s="113">
        <v>2.5346172528076846E-2</v>
      </c>
      <c r="BH11" s="113">
        <v>-2.1733389797414979E-4</v>
      </c>
      <c r="BI11" s="113">
        <v>-6.5060753294272336E-4</v>
      </c>
      <c r="BJ11" s="113">
        <v>-4.2941588867580829E-3</v>
      </c>
      <c r="BK11" s="113">
        <v>2.2582048008557222E-3</v>
      </c>
      <c r="BL11" s="118">
        <v>-5.1588067262450426E-3</v>
      </c>
      <c r="BN11" s="123">
        <v>4.5013148167153809E-17</v>
      </c>
      <c r="BU11">
        <v>0.24926516520527525</v>
      </c>
      <c r="BV11">
        <v>1</v>
      </c>
      <c r="BW11">
        <v>0</v>
      </c>
      <c r="BX11">
        <v>7</v>
      </c>
      <c r="BY11">
        <v>0</v>
      </c>
      <c r="BZ11">
        <v>0.87037037037037035</v>
      </c>
      <c r="CA11">
        <v>1</v>
      </c>
      <c r="CB11">
        <v>1.851851851851849E-2</v>
      </c>
    </row>
    <row r="12" spans="1:80" x14ac:dyDescent="0.3">
      <c r="A12" s="129">
        <v>0</v>
      </c>
      <c r="B12" s="131">
        <v>1</v>
      </c>
      <c r="C12" s="171">
        <v>65</v>
      </c>
      <c r="D12" s="130">
        <v>10</v>
      </c>
      <c r="E12" s="203">
        <v>2.1440000000000001</v>
      </c>
      <c r="F12" s="130">
        <v>97</v>
      </c>
      <c r="G12" s="130">
        <v>2</v>
      </c>
      <c r="H12" s="130">
        <v>32</v>
      </c>
      <c r="I12" s="130">
        <v>8</v>
      </c>
      <c r="J12" s="130">
        <v>2</v>
      </c>
      <c r="K12" s="172">
        <v>180</v>
      </c>
      <c r="L12" s="170">
        <v>10.3</v>
      </c>
      <c r="M12" s="130">
        <v>1</v>
      </c>
      <c r="N12" s="208"/>
      <c r="O12" t="s">
        <v>185</v>
      </c>
      <c r="P12" s="219">
        <v>0.25167674182462457</v>
      </c>
      <c r="Q12" s="208"/>
      <c r="R12" s="226" t="s">
        <v>235</v>
      </c>
      <c r="U12" s="208"/>
      <c r="V12" s="208"/>
      <c r="W12" s="208"/>
      <c r="X12">
        <v>0</v>
      </c>
      <c r="Y12">
        <v>0</v>
      </c>
      <c r="Z12">
        <v>44</v>
      </c>
      <c r="AA12">
        <v>3</v>
      </c>
      <c r="AB12">
        <v>1.18</v>
      </c>
      <c r="AC12">
        <v>69</v>
      </c>
      <c r="AD12">
        <v>2</v>
      </c>
      <c r="AE12">
        <v>34</v>
      </c>
      <c r="AF12">
        <v>6</v>
      </c>
      <c r="AG12">
        <v>2</v>
      </c>
      <c r="AH12">
        <v>183</v>
      </c>
      <c r="AI12">
        <v>8</v>
      </c>
      <c r="AJ12" s="117">
        <v>0</v>
      </c>
      <c r="AK12" s="113">
        <v>1</v>
      </c>
      <c r="AL12" s="118">
        <v>1</v>
      </c>
      <c r="AM12">
        <v>0</v>
      </c>
      <c r="AN12">
        <v>0.76363825505761651</v>
      </c>
      <c r="AO12" s="117">
        <v>0.76363825505761651</v>
      </c>
      <c r="AP12" s="118">
        <v>0.23636174494238349</v>
      </c>
      <c r="AQ12" s="117">
        <v>-1.4423918299697909</v>
      </c>
      <c r="AR12" s="118">
        <v>0</v>
      </c>
      <c r="AS12">
        <v>3.2308030863613912</v>
      </c>
      <c r="AU12" s="123">
        <v>0.39621697902422015</v>
      </c>
      <c r="AZ12" s="117">
        <v>-2.8929707620526025E-2</v>
      </c>
      <c r="BA12" s="113">
        <v>1.2961945144676086E-3</v>
      </c>
      <c r="BB12" s="113">
        <v>6.9773510705764411E-3</v>
      </c>
      <c r="BC12" s="113">
        <v>-3.4311971016656354E-4</v>
      </c>
      <c r="BD12" s="113">
        <v>-1.8470641835034415E-5</v>
      </c>
      <c r="BE12" s="113">
        <v>-2.9333199399301244E-3</v>
      </c>
      <c r="BF12" s="113">
        <v>-5.116205470850101E-5</v>
      </c>
      <c r="BG12" s="113">
        <v>-2.1733389797419105E-4</v>
      </c>
      <c r="BH12" s="113">
        <v>1.2928875215265261E-3</v>
      </c>
      <c r="BI12" s="113">
        <v>-1.2126575707200585E-3</v>
      </c>
      <c r="BJ12" s="113">
        <v>-2.3678408573059332E-3</v>
      </c>
      <c r="BK12" s="113">
        <v>-1.4322936776744515E-5</v>
      </c>
      <c r="BL12" s="118">
        <v>2.308638356876861E-3</v>
      </c>
      <c r="BN12" s="123">
        <v>-1.5473021728042354E-16</v>
      </c>
      <c r="BU12">
        <v>0.25480303871175403</v>
      </c>
      <c r="BV12">
        <v>1</v>
      </c>
      <c r="BW12">
        <v>0</v>
      </c>
      <c r="BX12">
        <v>8</v>
      </c>
      <c r="BY12">
        <v>0</v>
      </c>
      <c r="BZ12">
        <v>0.85185185185185186</v>
      </c>
      <c r="CA12">
        <v>1</v>
      </c>
      <c r="CB12">
        <v>1.851851851851849E-2</v>
      </c>
    </row>
    <row r="13" spans="1:80" ht="16.2" x14ac:dyDescent="0.3">
      <c r="A13" s="129">
        <v>1</v>
      </c>
      <c r="B13" s="131">
        <v>1</v>
      </c>
      <c r="C13" s="171">
        <v>74</v>
      </c>
      <c r="D13" s="130">
        <v>7</v>
      </c>
      <c r="E13" s="203">
        <v>0.248</v>
      </c>
      <c r="F13" s="130">
        <v>301</v>
      </c>
      <c r="G13" s="130">
        <v>1</v>
      </c>
      <c r="H13" s="130">
        <v>39</v>
      </c>
      <c r="I13" s="130">
        <v>21</v>
      </c>
      <c r="J13" s="130">
        <v>5</v>
      </c>
      <c r="K13" s="172">
        <v>187</v>
      </c>
      <c r="L13" s="170">
        <v>19.3</v>
      </c>
      <c r="M13" s="130">
        <v>1</v>
      </c>
      <c r="N13" s="208"/>
      <c r="Q13" s="208"/>
      <c r="R13" t="s">
        <v>236</v>
      </c>
      <c r="T13" s="108">
        <f>(S6/U6)^2+(1-(S6/U6))^2</f>
        <v>0.53920000000000001</v>
      </c>
      <c r="U13" s="208"/>
      <c r="V13" s="208"/>
      <c r="W13" s="208"/>
      <c r="X13">
        <v>0</v>
      </c>
      <c r="Y13">
        <v>0</v>
      </c>
      <c r="Z13">
        <v>44</v>
      </c>
      <c r="AA13">
        <v>4</v>
      </c>
      <c r="AB13">
        <v>4.5900000000000003E-2</v>
      </c>
      <c r="AC13">
        <v>104</v>
      </c>
      <c r="AD13">
        <v>6</v>
      </c>
      <c r="AE13">
        <v>29</v>
      </c>
      <c r="AF13">
        <v>2</v>
      </c>
      <c r="AG13">
        <v>2</v>
      </c>
      <c r="AH13">
        <v>168</v>
      </c>
      <c r="AI13">
        <v>6.8</v>
      </c>
      <c r="AJ13" s="117">
        <v>1</v>
      </c>
      <c r="AK13" s="113">
        <v>0</v>
      </c>
      <c r="AL13" s="118">
        <v>1</v>
      </c>
      <c r="AM13">
        <v>1</v>
      </c>
      <c r="AN13">
        <v>0.85021979615817889</v>
      </c>
      <c r="AO13" s="117">
        <v>0.85021979615817889</v>
      </c>
      <c r="AP13" s="118">
        <v>0.14978020384182111</v>
      </c>
      <c r="AQ13" s="117">
        <v>-0.16226037920927697</v>
      </c>
      <c r="AR13" s="118">
        <v>100</v>
      </c>
      <c r="AS13">
        <v>0.17616645074440881</v>
      </c>
      <c r="AU13" s="123">
        <v>-9.7448107284745497E-2</v>
      </c>
      <c r="AZ13" s="117">
        <v>1.2400202385335466E-2</v>
      </c>
      <c r="BA13" s="113">
        <v>-7.8536797313879419E-4</v>
      </c>
      <c r="BB13" s="113">
        <v>-1.7039041982298025E-2</v>
      </c>
      <c r="BC13" s="113">
        <v>7.113021930768127E-4</v>
      </c>
      <c r="BD13" s="113">
        <v>5.411267934560535E-5</v>
      </c>
      <c r="BE13" s="113">
        <v>5.0327403967146134E-3</v>
      </c>
      <c r="BF13" s="113">
        <v>6.0511111303202952E-5</v>
      </c>
      <c r="BG13" s="113">
        <v>-6.506075329426865E-4</v>
      </c>
      <c r="BH13" s="113">
        <v>-1.2126575707200576E-3</v>
      </c>
      <c r="BI13" s="113">
        <v>4.956259732803241E-3</v>
      </c>
      <c r="BJ13" s="113">
        <v>2.3245265157909767E-3</v>
      </c>
      <c r="BK13" s="113">
        <v>-2.5394442606463495E-5</v>
      </c>
      <c r="BL13" s="118">
        <v>-5.2084953260533957E-3</v>
      </c>
      <c r="BN13" s="123">
        <v>2.0564737249263932E-16</v>
      </c>
      <c r="BU13">
        <v>0.25949208220101211</v>
      </c>
      <c r="BV13">
        <v>1</v>
      </c>
      <c r="BW13">
        <v>0</v>
      </c>
      <c r="BX13">
        <v>9</v>
      </c>
      <c r="BY13">
        <v>0</v>
      </c>
      <c r="BZ13">
        <v>0.83333333333333337</v>
      </c>
      <c r="CA13">
        <v>1</v>
      </c>
      <c r="CB13">
        <v>1.851851851851849E-2</v>
      </c>
    </row>
    <row r="14" spans="1:80" x14ac:dyDescent="0.3">
      <c r="A14" s="129">
        <v>0</v>
      </c>
      <c r="B14" s="131">
        <v>0</v>
      </c>
      <c r="C14" s="171">
        <v>43</v>
      </c>
      <c r="D14" s="130">
        <v>23</v>
      </c>
      <c r="E14" s="203">
        <v>1.607</v>
      </c>
      <c r="F14" s="130">
        <v>123</v>
      </c>
      <c r="G14" s="130">
        <v>1</v>
      </c>
      <c r="H14" s="130">
        <v>45</v>
      </c>
      <c r="I14" s="130">
        <v>8</v>
      </c>
      <c r="J14" s="130">
        <v>3</v>
      </c>
      <c r="K14" s="172">
        <v>170</v>
      </c>
      <c r="L14" s="170">
        <v>8.1</v>
      </c>
      <c r="M14" s="130">
        <v>0</v>
      </c>
      <c r="N14" s="208"/>
      <c r="O14" t="s">
        <v>186</v>
      </c>
      <c r="P14" s="218">
        <v>158.53143454252665</v>
      </c>
      <c r="Q14" s="208"/>
      <c r="R14" t="s">
        <v>237</v>
      </c>
      <c r="T14">
        <f>0.5+(0.25*0.5)</f>
        <v>0.625</v>
      </c>
      <c r="U14" s="208"/>
      <c r="V14" s="208"/>
      <c r="W14" s="208"/>
      <c r="X14">
        <v>0</v>
      </c>
      <c r="Y14">
        <v>0</v>
      </c>
      <c r="Z14">
        <v>44</v>
      </c>
      <c r="AA14">
        <v>10</v>
      </c>
      <c r="AB14">
        <v>0.19600000000000001</v>
      </c>
      <c r="AC14">
        <v>49</v>
      </c>
      <c r="AD14">
        <v>3</v>
      </c>
      <c r="AE14">
        <v>33</v>
      </c>
      <c r="AF14">
        <v>12</v>
      </c>
      <c r="AG14">
        <v>2</v>
      </c>
      <c r="AH14">
        <v>189</v>
      </c>
      <c r="AI14">
        <v>9.5</v>
      </c>
      <c r="AJ14" s="117">
        <v>1</v>
      </c>
      <c r="AK14" s="113">
        <v>0</v>
      </c>
      <c r="AL14" s="118">
        <v>1</v>
      </c>
      <c r="AM14">
        <v>1</v>
      </c>
      <c r="AN14">
        <v>0.83061157313950407</v>
      </c>
      <c r="AO14" s="117">
        <v>0.83061157313950407</v>
      </c>
      <c r="AP14" s="118">
        <v>0.16938842686049593</v>
      </c>
      <c r="AQ14" s="117">
        <v>-0.18559301441336998</v>
      </c>
      <c r="AR14" s="118">
        <v>100</v>
      </c>
      <c r="AS14">
        <v>0.20393217761251511</v>
      </c>
      <c r="AU14" s="123">
        <v>0.12690863987310422</v>
      </c>
      <c r="AZ14" s="117">
        <v>5.2100033339729769E-2</v>
      </c>
      <c r="BA14" s="113">
        <v>-2.3300362625942477E-3</v>
      </c>
      <c r="BB14" s="113">
        <v>2.2191822283986067E-2</v>
      </c>
      <c r="BC14" s="113">
        <v>9.3602332257212788E-4</v>
      </c>
      <c r="BD14" s="113">
        <v>-1.5407158456227731E-4</v>
      </c>
      <c r="BE14" s="113">
        <v>2.2134148573888426E-3</v>
      </c>
      <c r="BF14" s="113">
        <v>-3.0410938879528427E-4</v>
      </c>
      <c r="BG14" s="113">
        <v>-4.2941588867582477E-3</v>
      </c>
      <c r="BH14" s="113">
        <v>-2.3678408573059597E-3</v>
      </c>
      <c r="BI14" s="113">
        <v>2.3245265157910374E-3</v>
      </c>
      <c r="BJ14" s="113">
        <v>3.7795958290998667E-2</v>
      </c>
      <c r="BK14" s="113">
        <v>-6.336812531509713E-4</v>
      </c>
      <c r="BL14" s="118">
        <v>1.0497439904737778E-3</v>
      </c>
      <c r="BN14" s="123">
        <v>2.314154624021985E-16</v>
      </c>
      <c r="BU14">
        <v>0.26564628675062368</v>
      </c>
      <c r="BV14">
        <v>1</v>
      </c>
      <c r="BW14">
        <v>0</v>
      </c>
      <c r="BX14">
        <v>10</v>
      </c>
      <c r="BY14">
        <v>0</v>
      </c>
      <c r="BZ14">
        <v>0.81481481481481488</v>
      </c>
      <c r="CA14">
        <v>1</v>
      </c>
      <c r="CB14">
        <v>1.8518518518518601E-2</v>
      </c>
    </row>
    <row r="15" spans="1:80" x14ac:dyDescent="0.3">
      <c r="A15" s="129">
        <v>0</v>
      </c>
      <c r="B15" s="131">
        <v>0</v>
      </c>
      <c r="C15" s="171">
        <v>78</v>
      </c>
      <c r="D15" s="130">
        <v>3</v>
      </c>
      <c r="E15" s="203">
        <v>1.6240000000000001</v>
      </c>
      <c r="F15" s="130">
        <v>148</v>
      </c>
      <c r="G15" s="130">
        <v>5</v>
      </c>
      <c r="H15" s="130">
        <v>39</v>
      </c>
      <c r="I15" s="130">
        <v>11</v>
      </c>
      <c r="J15" s="130">
        <v>4</v>
      </c>
      <c r="K15" s="172">
        <v>175</v>
      </c>
      <c r="L15" s="170">
        <v>9.1</v>
      </c>
      <c r="M15" s="130">
        <v>1</v>
      </c>
      <c r="N15" s="208"/>
      <c r="O15" t="s">
        <v>105</v>
      </c>
      <c r="P15" s="123">
        <v>148</v>
      </c>
      <c r="Q15" s="208"/>
      <c r="R15" s="208"/>
      <c r="S15" s="208"/>
      <c r="T15" s="208"/>
      <c r="U15" s="208"/>
      <c r="V15" s="208"/>
      <c r="W15" s="208"/>
      <c r="X15">
        <v>0</v>
      </c>
      <c r="Y15">
        <v>0</v>
      </c>
      <c r="Z15">
        <v>44</v>
      </c>
      <c r="AA15">
        <v>14</v>
      </c>
      <c r="AB15">
        <v>1.2270000000000001</v>
      </c>
      <c r="AC15">
        <v>100</v>
      </c>
      <c r="AD15">
        <v>5</v>
      </c>
      <c r="AE15">
        <v>37</v>
      </c>
      <c r="AF15">
        <v>10</v>
      </c>
      <c r="AG15">
        <v>4</v>
      </c>
      <c r="AH15">
        <v>180</v>
      </c>
      <c r="AI15">
        <v>9.1</v>
      </c>
      <c r="AJ15" s="117">
        <v>1</v>
      </c>
      <c r="AK15" s="113">
        <v>0</v>
      </c>
      <c r="AL15" s="118">
        <v>1</v>
      </c>
      <c r="AM15">
        <v>1</v>
      </c>
      <c r="AN15">
        <v>0.9218951904151792</v>
      </c>
      <c r="AO15" s="117">
        <v>0.9218951904151792</v>
      </c>
      <c r="AP15" s="118">
        <v>7.81048095848208E-2</v>
      </c>
      <c r="AQ15" s="117">
        <v>-8.1323738226473014E-2</v>
      </c>
      <c r="AR15" s="118">
        <v>100</v>
      </c>
      <c r="AS15">
        <v>8.4722005708312662E-2</v>
      </c>
      <c r="AU15" s="123">
        <v>-0.14972986394337287</v>
      </c>
      <c r="AZ15" s="117">
        <v>-0.36014408749306165</v>
      </c>
      <c r="BA15" s="113">
        <v>-1.3670417712764455E-3</v>
      </c>
      <c r="BB15" s="113">
        <v>-5.8726413158728392E-4</v>
      </c>
      <c r="BC15" s="113">
        <v>1.4122011645762304E-4</v>
      </c>
      <c r="BD15" s="113">
        <v>2.9106558617532173E-4</v>
      </c>
      <c r="BE15" s="113">
        <v>1.5888348802532354E-3</v>
      </c>
      <c r="BF15" s="113">
        <v>3.5569834762250261E-4</v>
      </c>
      <c r="BG15" s="113">
        <v>2.25820480085572E-3</v>
      </c>
      <c r="BH15" s="113">
        <v>-1.4322936776714396E-5</v>
      </c>
      <c r="BI15" s="113">
        <v>-2.5394442606492331E-5</v>
      </c>
      <c r="BJ15" s="113">
        <v>-6.3368125315084282E-4</v>
      </c>
      <c r="BK15" s="113">
        <v>2.2052804200174657E-3</v>
      </c>
      <c r="BL15" s="118">
        <v>-8.633926230729486E-3</v>
      </c>
      <c r="BN15" s="123">
        <v>-8.3229298304947063E-17</v>
      </c>
      <c r="BU15">
        <v>0.27916031752111453</v>
      </c>
      <c r="BV15">
        <v>1</v>
      </c>
      <c r="BW15">
        <v>0</v>
      </c>
      <c r="BX15">
        <v>11</v>
      </c>
      <c r="BY15">
        <v>0</v>
      </c>
      <c r="BZ15">
        <v>0.79629629629629628</v>
      </c>
      <c r="CA15">
        <v>1</v>
      </c>
      <c r="CB15">
        <v>0</v>
      </c>
    </row>
    <row r="16" spans="1:80" x14ac:dyDescent="0.3">
      <c r="A16" s="129">
        <v>1</v>
      </c>
      <c r="B16" s="131">
        <v>1</v>
      </c>
      <c r="C16" s="171">
        <v>67</v>
      </c>
      <c r="D16" s="130">
        <v>9</v>
      </c>
      <c r="E16" s="203">
        <v>0.05</v>
      </c>
      <c r="F16" s="130">
        <v>228</v>
      </c>
      <c r="G16" s="130">
        <v>4</v>
      </c>
      <c r="H16" s="130">
        <v>31</v>
      </c>
      <c r="I16" s="130">
        <v>13</v>
      </c>
      <c r="J16" s="130">
        <v>1</v>
      </c>
      <c r="K16" s="172">
        <v>181</v>
      </c>
      <c r="L16" s="170">
        <v>15.7</v>
      </c>
      <c r="M16" s="130">
        <v>0</v>
      </c>
      <c r="N16" s="208"/>
      <c r="O16" t="s">
        <v>164</v>
      </c>
      <c r="P16" s="220">
        <v>0.26215378879493362</v>
      </c>
      <c r="Q16" s="208"/>
      <c r="R16" s="208"/>
      <c r="S16" s="208"/>
      <c r="T16" s="208"/>
      <c r="U16" s="208"/>
      <c r="V16" s="208"/>
      <c r="W16" s="208"/>
      <c r="X16">
        <v>0</v>
      </c>
      <c r="Y16">
        <v>0</v>
      </c>
      <c r="Z16">
        <v>46</v>
      </c>
      <c r="AA16">
        <v>3</v>
      </c>
      <c r="AB16">
        <v>2.6259999999999999</v>
      </c>
      <c r="AC16">
        <v>43</v>
      </c>
      <c r="AD16">
        <v>2</v>
      </c>
      <c r="AE16">
        <v>50</v>
      </c>
      <c r="AF16">
        <v>4</v>
      </c>
      <c r="AG16">
        <v>4</v>
      </c>
      <c r="AH16">
        <v>180</v>
      </c>
      <c r="AI16">
        <v>7.7</v>
      </c>
      <c r="AJ16" s="117">
        <v>0</v>
      </c>
      <c r="AK16" s="113">
        <v>1</v>
      </c>
      <c r="AL16" s="118">
        <v>1</v>
      </c>
      <c r="AM16">
        <v>0</v>
      </c>
      <c r="AN16">
        <v>0.42139314907685044</v>
      </c>
      <c r="AO16" s="117">
        <v>0.42139314907685044</v>
      </c>
      <c r="AP16" s="118">
        <v>0.57860685092314956</v>
      </c>
      <c r="AQ16" s="117">
        <v>-0.54713204599317755</v>
      </c>
      <c r="AR16" s="118">
        <v>100</v>
      </c>
      <c r="AS16">
        <v>0.72828924926231098</v>
      </c>
      <c r="AU16" s="123">
        <v>7.506773965208216E-2</v>
      </c>
      <c r="AZ16" s="119">
        <v>1.3095712810908255</v>
      </c>
      <c r="BA16" s="120">
        <v>-5.7540488831237802E-3</v>
      </c>
      <c r="BB16" s="120">
        <v>1.7293952821002365E-2</v>
      </c>
      <c r="BC16" s="120">
        <v>-2.2700373811938598E-3</v>
      </c>
      <c r="BD16" s="120">
        <v>-2.879562077404092E-4</v>
      </c>
      <c r="BE16" s="120">
        <v>-1.5369334391996645E-2</v>
      </c>
      <c r="BF16" s="120">
        <v>-1.9528107207353888E-3</v>
      </c>
      <c r="BG16" s="120">
        <v>-5.1588067262453357E-3</v>
      </c>
      <c r="BH16" s="120">
        <v>2.3086383568767469E-3</v>
      </c>
      <c r="BI16" s="120">
        <v>-5.2084953260532708E-3</v>
      </c>
      <c r="BJ16" s="120">
        <v>1.0497439904734712E-3</v>
      </c>
      <c r="BK16" s="120">
        <v>-8.6339262307297427E-3</v>
      </c>
      <c r="BL16" s="121">
        <v>5.4651781792305273E-2</v>
      </c>
      <c r="BN16" s="124">
        <v>-3.5355670138761262E-17</v>
      </c>
      <c r="BU16">
        <v>0.27991020011835466</v>
      </c>
      <c r="BV16">
        <v>0</v>
      </c>
      <c r="BW16">
        <v>1</v>
      </c>
      <c r="BX16">
        <v>11</v>
      </c>
      <c r="BY16">
        <v>1</v>
      </c>
      <c r="BZ16">
        <v>0.79629629629629628</v>
      </c>
      <c r="CA16">
        <v>0.98958333333333337</v>
      </c>
      <c r="CB16">
        <v>1.8325617283950591E-2</v>
      </c>
    </row>
    <row r="17" spans="1:80" x14ac:dyDescent="0.3">
      <c r="A17" s="129">
        <v>1</v>
      </c>
      <c r="B17" s="131">
        <v>1</v>
      </c>
      <c r="C17" s="171">
        <v>62</v>
      </c>
      <c r="D17" s="130">
        <v>16</v>
      </c>
      <c r="E17" s="203">
        <v>0.58799999999999997</v>
      </c>
      <c r="F17" s="130">
        <v>136</v>
      </c>
      <c r="G17" s="130">
        <v>4</v>
      </c>
      <c r="H17" s="130">
        <v>41</v>
      </c>
      <c r="I17" s="130">
        <v>10</v>
      </c>
      <c r="J17" s="130">
        <v>3</v>
      </c>
      <c r="K17" s="172">
        <v>167</v>
      </c>
      <c r="L17" s="170">
        <v>9.8000000000000007</v>
      </c>
      <c r="M17" s="130">
        <v>1</v>
      </c>
      <c r="N17" s="208"/>
      <c r="O17" t="s">
        <v>182</v>
      </c>
      <c r="P17" s="123">
        <v>0.05</v>
      </c>
      <c r="Q17" s="208"/>
      <c r="R17" s="208"/>
      <c r="S17" s="208"/>
      <c r="T17" s="208"/>
      <c r="U17" s="208"/>
      <c r="V17" s="208"/>
      <c r="W17" s="208"/>
      <c r="X17">
        <v>0</v>
      </c>
      <c r="Y17">
        <v>0</v>
      </c>
      <c r="Z17">
        <v>46</v>
      </c>
      <c r="AA17">
        <v>7</v>
      </c>
      <c r="AB17">
        <v>1.9630000000000001</v>
      </c>
      <c r="AC17">
        <v>113</v>
      </c>
      <c r="AD17">
        <v>4</v>
      </c>
      <c r="AE17">
        <v>28</v>
      </c>
      <c r="AF17">
        <v>10</v>
      </c>
      <c r="AG17">
        <v>1</v>
      </c>
      <c r="AH17">
        <v>181</v>
      </c>
      <c r="AI17">
        <v>9.6999999999999993</v>
      </c>
      <c r="AJ17" s="117">
        <v>1</v>
      </c>
      <c r="AK17" s="113">
        <v>0</v>
      </c>
      <c r="AL17" s="118">
        <v>1</v>
      </c>
      <c r="AM17">
        <v>1</v>
      </c>
      <c r="AN17">
        <v>0.97978006846450016</v>
      </c>
      <c r="AO17" s="117">
        <v>0.97978006846450016</v>
      </c>
      <c r="AP17" s="118">
        <v>2.0219931535499835E-2</v>
      </c>
      <c r="AQ17" s="117">
        <v>-2.0427152437624604E-2</v>
      </c>
      <c r="AR17" s="118">
        <v>100</v>
      </c>
      <c r="AS17">
        <v>2.0637214601832304E-2</v>
      </c>
      <c r="AU17" s="124">
        <v>-0.33353600382101745</v>
      </c>
      <c r="BU17">
        <v>0.28045146428944906</v>
      </c>
      <c r="BV17">
        <v>1</v>
      </c>
      <c r="BW17">
        <v>0</v>
      </c>
      <c r="BX17">
        <v>12</v>
      </c>
      <c r="BY17">
        <v>1</v>
      </c>
      <c r="BZ17">
        <v>0.77777777777777779</v>
      </c>
      <c r="CA17">
        <v>0.98958333333333337</v>
      </c>
      <c r="CB17">
        <v>1.8325617283950591E-2</v>
      </c>
    </row>
    <row r="18" spans="1:80" x14ac:dyDescent="0.3">
      <c r="A18" s="129">
        <v>1</v>
      </c>
      <c r="B18" s="131">
        <v>1</v>
      </c>
      <c r="C18" s="171">
        <v>99</v>
      </c>
      <c r="D18" s="130">
        <v>9</v>
      </c>
      <c r="E18" s="203">
        <v>1.76</v>
      </c>
      <c r="F18" s="171">
        <v>369</v>
      </c>
      <c r="G18" s="130">
        <v>4</v>
      </c>
      <c r="H18" s="130">
        <v>38</v>
      </c>
      <c r="I18" s="130">
        <v>12</v>
      </c>
      <c r="J18" s="130">
        <v>2</v>
      </c>
      <c r="K18" s="172">
        <v>170</v>
      </c>
      <c r="L18" s="170">
        <v>19.5</v>
      </c>
      <c r="M18" s="130">
        <v>0</v>
      </c>
      <c r="N18" s="208"/>
      <c r="O18" t="s">
        <v>165</v>
      </c>
      <c r="P18" s="127" t="s">
        <v>234</v>
      </c>
      <c r="Q18" s="208"/>
      <c r="R18" s="208"/>
      <c r="S18" s="208"/>
      <c r="T18" s="208"/>
      <c r="U18" s="208"/>
      <c r="V18" s="208"/>
      <c r="W18" s="208"/>
      <c r="X18">
        <v>0</v>
      </c>
      <c r="Y18">
        <v>0</v>
      </c>
      <c r="Z18">
        <v>46</v>
      </c>
      <c r="AA18">
        <v>17</v>
      </c>
      <c r="AB18">
        <v>1.4810000000000001</v>
      </c>
      <c r="AC18">
        <v>126</v>
      </c>
      <c r="AD18">
        <v>3</v>
      </c>
      <c r="AE18">
        <v>40</v>
      </c>
      <c r="AF18">
        <v>1</v>
      </c>
      <c r="AG18">
        <v>6</v>
      </c>
      <c r="AH18">
        <v>165</v>
      </c>
      <c r="AI18">
        <v>7.8</v>
      </c>
      <c r="AJ18" s="117">
        <v>0</v>
      </c>
      <c r="AK18" s="113">
        <v>1</v>
      </c>
      <c r="AL18" s="118">
        <v>1</v>
      </c>
      <c r="AM18">
        <v>0</v>
      </c>
      <c r="AN18">
        <v>0.49501889489688988</v>
      </c>
      <c r="AO18" s="117">
        <v>0.49501889489688988</v>
      </c>
      <c r="AP18" s="118">
        <v>0.50498110510311012</v>
      </c>
      <c r="AQ18" s="117">
        <v>-0.68323426604416537</v>
      </c>
      <c r="AR18" s="118">
        <v>100</v>
      </c>
      <c r="AS18">
        <v>0.98027211294532279</v>
      </c>
      <c r="BU18">
        <v>0.29348119995499466</v>
      </c>
      <c r="BV18">
        <v>1</v>
      </c>
      <c r="BW18">
        <v>0</v>
      </c>
      <c r="BX18">
        <v>13</v>
      </c>
      <c r="BY18">
        <v>1</v>
      </c>
      <c r="BZ18">
        <v>0.7592592592592593</v>
      </c>
      <c r="CA18">
        <v>0.98958333333333337</v>
      </c>
      <c r="CB18">
        <v>0</v>
      </c>
    </row>
    <row r="19" spans="1:80" ht="15" thickBot="1" x14ac:dyDescent="0.35">
      <c r="A19" s="129">
        <v>1</v>
      </c>
      <c r="B19" s="131">
        <v>1</v>
      </c>
      <c r="C19" s="171">
        <v>67</v>
      </c>
      <c r="D19" s="130">
        <v>8</v>
      </c>
      <c r="E19" s="203">
        <v>4.4999999999999998E-2</v>
      </c>
      <c r="F19" s="130">
        <v>187</v>
      </c>
      <c r="G19" s="130">
        <v>0</v>
      </c>
      <c r="H19" s="130">
        <v>29</v>
      </c>
      <c r="I19" s="130">
        <v>13</v>
      </c>
      <c r="J19" s="130">
        <v>1</v>
      </c>
      <c r="K19" s="172">
        <v>192</v>
      </c>
      <c r="L19" s="170">
        <v>16.2</v>
      </c>
      <c r="M19" s="130">
        <v>1</v>
      </c>
      <c r="N19" s="208"/>
      <c r="O19" s="208"/>
      <c r="P19" s="208"/>
      <c r="Q19" s="208"/>
      <c r="R19" s="208"/>
      <c r="S19" s="208"/>
      <c r="T19" s="208"/>
      <c r="U19" s="208"/>
      <c r="V19" s="208"/>
      <c r="W19" s="208"/>
      <c r="X19">
        <v>0</v>
      </c>
      <c r="Y19">
        <v>0</v>
      </c>
      <c r="Z19">
        <v>48</v>
      </c>
      <c r="AA19">
        <v>2</v>
      </c>
      <c r="AB19">
        <v>1.7999999999999999E-2</v>
      </c>
      <c r="AC19">
        <v>77</v>
      </c>
      <c r="AD19">
        <v>2</v>
      </c>
      <c r="AE19">
        <v>28</v>
      </c>
      <c r="AF19">
        <v>1</v>
      </c>
      <c r="AG19">
        <v>6</v>
      </c>
      <c r="AH19">
        <v>160</v>
      </c>
      <c r="AI19">
        <v>5.9</v>
      </c>
      <c r="AJ19" s="117">
        <v>0</v>
      </c>
      <c r="AK19" s="113">
        <v>1</v>
      </c>
      <c r="AL19" s="118">
        <v>1</v>
      </c>
      <c r="AM19">
        <v>0</v>
      </c>
      <c r="AN19">
        <v>0.25949208220101211</v>
      </c>
      <c r="AO19" s="117">
        <v>0.25949208220101211</v>
      </c>
      <c r="AP19" s="118">
        <v>0.74050791779898795</v>
      </c>
      <c r="AQ19" s="117">
        <v>-0.30041895282775055</v>
      </c>
      <c r="AR19" s="118">
        <v>100</v>
      </c>
      <c r="AS19">
        <v>0.35042445322164895</v>
      </c>
      <c r="BU19">
        <v>0.31945575061346687</v>
      </c>
      <c r="BV19">
        <v>0</v>
      </c>
      <c r="BW19">
        <v>1</v>
      </c>
      <c r="BX19">
        <v>13</v>
      </c>
      <c r="BY19">
        <v>2</v>
      </c>
      <c r="BZ19">
        <v>0.7592592592592593</v>
      </c>
      <c r="CA19">
        <v>0.97916666666666663</v>
      </c>
      <c r="CB19">
        <v>1.8132716049382797E-2</v>
      </c>
    </row>
    <row r="20" spans="1:80" ht="15" thickTop="1" x14ac:dyDescent="0.3">
      <c r="A20" s="129">
        <v>0</v>
      </c>
      <c r="B20" s="131">
        <v>0</v>
      </c>
      <c r="C20" s="171">
        <v>51</v>
      </c>
      <c r="D20" s="130">
        <v>12</v>
      </c>
      <c r="E20" s="203">
        <v>1</v>
      </c>
      <c r="F20" s="130">
        <v>66</v>
      </c>
      <c r="G20" s="130">
        <v>3</v>
      </c>
      <c r="H20" s="130">
        <v>34</v>
      </c>
      <c r="I20" s="130">
        <v>6</v>
      </c>
      <c r="J20" s="130">
        <v>2</v>
      </c>
      <c r="K20" s="172">
        <v>184</v>
      </c>
      <c r="L20" s="170">
        <v>8</v>
      </c>
      <c r="M20" s="130">
        <v>1</v>
      </c>
      <c r="N20" s="208"/>
      <c r="O20" s="125"/>
      <c r="P20" s="125" t="s">
        <v>188</v>
      </c>
      <c r="Q20" s="125" t="s">
        <v>189</v>
      </c>
      <c r="R20" s="125" t="s">
        <v>190</v>
      </c>
      <c r="S20" s="125" t="s">
        <v>164</v>
      </c>
      <c r="T20" s="125" t="s">
        <v>191</v>
      </c>
      <c r="U20" s="125" t="s">
        <v>166</v>
      </c>
      <c r="V20" s="125" t="s">
        <v>167</v>
      </c>
      <c r="W20" s="208"/>
      <c r="X20">
        <v>0</v>
      </c>
      <c r="Y20">
        <v>0</v>
      </c>
      <c r="Z20">
        <v>48</v>
      </c>
      <c r="AA20">
        <v>12</v>
      </c>
      <c r="AB20">
        <v>0.183</v>
      </c>
      <c r="AC20">
        <v>85</v>
      </c>
      <c r="AD20">
        <v>4</v>
      </c>
      <c r="AE20">
        <v>37</v>
      </c>
      <c r="AF20">
        <v>11</v>
      </c>
      <c r="AG20">
        <v>2</v>
      </c>
      <c r="AH20">
        <v>178</v>
      </c>
      <c r="AI20">
        <v>9</v>
      </c>
      <c r="AJ20" s="117">
        <v>1</v>
      </c>
      <c r="AK20" s="113">
        <v>0</v>
      </c>
      <c r="AL20" s="118">
        <v>1</v>
      </c>
      <c r="AM20">
        <v>1</v>
      </c>
      <c r="AN20">
        <v>0.826660148487809</v>
      </c>
      <c r="AO20" s="117">
        <v>0.826660148487809</v>
      </c>
      <c r="AP20" s="118">
        <v>0.173339851512191</v>
      </c>
      <c r="AQ20" s="117">
        <v>-0.19036161341608426</v>
      </c>
      <c r="AR20" s="118">
        <v>100</v>
      </c>
      <c r="AS20">
        <v>0.20968695760800582</v>
      </c>
      <c r="BU20">
        <v>0.33729791662921582</v>
      </c>
      <c r="BV20">
        <v>1</v>
      </c>
      <c r="BW20">
        <v>0</v>
      </c>
      <c r="BX20">
        <v>14</v>
      </c>
      <c r="BY20">
        <v>2</v>
      </c>
      <c r="BZ20">
        <v>0.7407407407407407</v>
      </c>
      <c r="CA20">
        <v>0.97916666666666663</v>
      </c>
      <c r="CB20">
        <v>0</v>
      </c>
    </row>
    <row r="21" spans="1:80" x14ac:dyDescent="0.3">
      <c r="A21" s="129">
        <v>1</v>
      </c>
      <c r="B21" s="131">
        <v>1</v>
      </c>
      <c r="C21" s="171">
        <v>71</v>
      </c>
      <c r="D21" s="130">
        <v>13</v>
      </c>
      <c r="E21" s="203">
        <v>0.121</v>
      </c>
      <c r="F21" s="130">
        <v>116</v>
      </c>
      <c r="G21" s="130">
        <v>0</v>
      </c>
      <c r="H21" s="130">
        <v>34</v>
      </c>
      <c r="I21" s="130">
        <v>8</v>
      </c>
      <c r="J21" s="130">
        <v>2</v>
      </c>
      <c r="K21" s="172">
        <v>193</v>
      </c>
      <c r="L21" s="170">
        <v>12.2</v>
      </c>
      <c r="M21" s="130">
        <v>0</v>
      </c>
      <c r="N21" s="208"/>
      <c r="O21" t="s">
        <v>104</v>
      </c>
      <c r="P21" s="92">
        <v>-11.83709379412794</v>
      </c>
      <c r="Q21" s="92">
        <v>7.8555615399247811</v>
      </c>
      <c r="R21" s="92">
        <v>2.2705742447683006</v>
      </c>
      <c r="S21" s="92">
        <v>0.13185103929273115</v>
      </c>
      <c r="T21" s="92">
        <v>7.2312850852169443E-6</v>
      </c>
      <c r="U21" s="92"/>
      <c r="V21" s="92"/>
      <c r="W21" s="208"/>
      <c r="X21">
        <v>0</v>
      </c>
      <c r="Y21">
        <v>0</v>
      </c>
      <c r="Z21">
        <v>49</v>
      </c>
      <c r="AA21">
        <v>10</v>
      </c>
      <c r="AB21">
        <v>1.248</v>
      </c>
      <c r="AC21">
        <v>92</v>
      </c>
      <c r="AD21">
        <v>2</v>
      </c>
      <c r="AE21">
        <v>53</v>
      </c>
      <c r="AF21">
        <v>12</v>
      </c>
      <c r="AG21">
        <v>4</v>
      </c>
      <c r="AH21">
        <v>182</v>
      </c>
      <c r="AI21">
        <v>9.4</v>
      </c>
      <c r="AJ21" s="117">
        <v>0</v>
      </c>
      <c r="AK21" s="113">
        <v>1</v>
      </c>
      <c r="AL21" s="118">
        <v>1</v>
      </c>
      <c r="AM21">
        <v>0</v>
      </c>
      <c r="AN21">
        <v>0.51281692551838143</v>
      </c>
      <c r="AO21" s="117">
        <v>0.51281692551838143</v>
      </c>
      <c r="AP21" s="118">
        <v>0.48718307448161857</v>
      </c>
      <c r="AQ21" s="117">
        <v>-0.71911530358067766</v>
      </c>
      <c r="AR21" s="118">
        <v>0</v>
      </c>
      <c r="AS21">
        <v>1.0526164646915088</v>
      </c>
      <c r="BU21">
        <v>0.33732651196134317</v>
      </c>
      <c r="BV21">
        <v>0</v>
      </c>
      <c r="BW21">
        <v>1</v>
      </c>
      <c r="BX21">
        <v>14</v>
      </c>
      <c r="BY21">
        <v>3</v>
      </c>
      <c r="BZ21">
        <v>0.7407407407407407</v>
      </c>
      <c r="CA21">
        <v>0.96875</v>
      </c>
      <c r="CB21">
        <v>1.7939814814814787E-2</v>
      </c>
    </row>
    <row r="22" spans="1:80" x14ac:dyDescent="0.3">
      <c r="A22" s="129">
        <v>1</v>
      </c>
      <c r="B22" s="131">
        <v>1</v>
      </c>
      <c r="C22" s="171">
        <v>65</v>
      </c>
      <c r="D22" s="130">
        <v>3</v>
      </c>
      <c r="E22" s="203">
        <v>0.159</v>
      </c>
      <c r="F22" s="130">
        <v>144</v>
      </c>
      <c r="G22" s="130">
        <v>2</v>
      </c>
      <c r="H22" s="130">
        <v>47</v>
      </c>
      <c r="I22" s="130">
        <v>14</v>
      </c>
      <c r="J22" s="130">
        <v>3</v>
      </c>
      <c r="K22" s="172">
        <v>174</v>
      </c>
      <c r="L22" s="170">
        <v>11.1</v>
      </c>
      <c r="M22" s="130">
        <v>0</v>
      </c>
      <c r="N22" s="208"/>
      <c r="O22" t="s">
        <v>48</v>
      </c>
      <c r="P22" s="92">
        <v>-0.58199130564775148</v>
      </c>
      <c r="Q22" s="92">
        <v>0.48463678552257222</v>
      </c>
      <c r="R22" s="92">
        <v>1.442116157471705</v>
      </c>
      <c r="S22" s="92">
        <v>0.22979720694552966</v>
      </c>
      <c r="T22" s="92">
        <v>0.55878454713141046</v>
      </c>
      <c r="U22" s="92">
        <v>0.21613286366173098</v>
      </c>
      <c r="V22" s="92">
        <v>1.4446677142146309</v>
      </c>
      <c r="W22" s="208"/>
      <c r="X22">
        <v>0</v>
      </c>
      <c r="Y22">
        <v>0</v>
      </c>
      <c r="Z22">
        <v>49</v>
      </c>
      <c r="AA22">
        <v>13</v>
      </c>
      <c r="AB22">
        <v>0.85199999999999998</v>
      </c>
      <c r="AC22">
        <v>102</v>
      </c>
      <c r="AD22">
        <v>3</v>
      </c>
      <c r="AE22">
        <v>37</v>
      </c>
      <c r="AF22">
        <v>9</v>
      </c>
      <c r="AG22">
        <v>4</v>
      </c>
      <c r="AH22">
        <v>168</v>
      </c>
      <c r="AI22">
        <v>8.1999999999999993</v>
      </c>
      <c r="AJ22" s="117">
        <v>1</v>
      </c>
      <c r="AK22" s="113">
        <v>0</v>
      </c>
      <c r="AL22" s="118">
        <v>1</v>
      </c>
      <c r="AM22">
        <v>1</v>
      </c>
      <c r="AN22">
        <v>0.71530981542539396</v>
      </c>
      <c r="AO22" s="117">
        <v>0.71530981542539396</v>
      </c>
      <c r="AP22" s="118">
        <v>0.28469018457460604</v>
      </c>
      <c r="AQ22" s="117">
        <v>-0.33503952185179109</v>
      </c>
      <c r="AR22" s="118">
        <v>100</v>
      </c>
      <c r="AS22">
        <v>0.39799563550697414</v>
      </c>
      <c r="BU22">
        <v>0.33998042829772585</v>
      </c>
      <c r="BV22">
        <v>1</v>
      </c>
      <c r="BW22">
        <v>0</v>
      </c>
      <c r="BX22">
        <v>15</v>
      </c>
      <c r="BY22">
        <v>3</v>
      </c>
      <c r="BZ22">
        <v>0.72222222222222221</v>
      </c>
      <c r="CA22">
        <v>0.96875</v>
      </c>
      <c r="CB22">
        <v>1.7939814814814787E-2</v>
      </c>
    </row>
    <row r="23" spans="1:80" x14ac:dyDescent="0.3">
      <c r="A23" s="129">
        <v>1</v>
      </c>
      <c r="B23" s="131">
        <v>1</v>
      </c>
      <c r="C23" s="171">
        <v>86</v>
      </c>
      <c r="D23" s="130">
        <v>8</v>
      </c>
      <c r="E23" s="203">
        <v>2.2839999999999998</v>
      </c>
      <c r="F23" s="130">
        <v>201</v>
      </c>
      <c r="G23" s="130">
        <v>0</v>
      </c>
      <c r="H23" s="130">
        <v>38</v>
      </c>
      <c r="I23" s="130">
        <v>10</v>
      </c>
      <c r="J23" s="130">
        <v>2</v>
      </c>
      <c r="K23" s="172">
        <v>192</v>
      </c>
      <c r="L23" s="170">
        <v>16.8</v>
      </c>
      <c r="M23" s="130">
        <v>1</v>
      </c>
      <c r="N23" s="208"/>
      <c r="O23" t="s">
        <v>54</v>
      </c>
      <c r="P23" s="92">
        <v>-1.5623810737410351</v>
      </c>
      <c r="Q23" s="92">
        <v>0.53214560791732379</v>
      </c>
      <c r="R23" s="92">
        <v>8.6201133121049285</v>
      </c>
      <c r="S23" s="92">
        <v>3.3247116258862666E-3</v>
      </c>
      <c r="T23" s="92">
        <v>0.20963631693158152</v>
      </c>
      <c r="U23" s="92">
        <v>7.387599757526489E-2</v>
      </c>
      <c r="V23" s="92">
        <v>0.59488043233345034</v>
      </c>
      <c r="W23" s="208"/>
      <c r="X23">
        <v>0</v>
      </c>
      <c r="Y23">
        <v>0</v>
      </c>
      <c r="Z23">
        <v>49</v>
      </c>
      <c r="AA23">
        <v>16</v>
      </c>
      <c r="AB23">
        <v>0.98299999999999998</v>
      </c>
      <c r="AC23">
        <v>71</v>
      </c>
      <c r="AD23">
        <v>4</v>
      </c>
      <c r="AE23">
        <v>39</v>
      </c>
      <c r="AF23">
        <v>7</v>
      </c>
      <c r="AG23">
        <v>3</v>
      </c>
      <c r="AH23">
        <v>180</v>
      </c>
      <c r="AI23">
        <v>8.1</v>
      </c>
      <c r="AJ23" s="117">
        <v>1</v>
      </c>
      <c r="AK23" s="113">
        <v>0</v>
      </c>
      <c r="AL23" s="118">
        <v>1</v>
      </c>
      <c r="AM23">
        <v>1</v>
      </c>
      <c r="AN23">
        <v>0.84367964596202583</v>
      </c>
      <c r="AO23" s="117">
        <v>0.84367964596202583</v>
      </c>
      <c r="AP23" s="118">
        <v>0.15632035403797417</v>
      </c>
      <c r="AQ23" s="117">
        <v>-0.16998242283544163</v>
      </c>
      <c r="AR23" s="118">
        <v>100</v>
      </c>
      <c r="AS23">
        <v>0.18528401720504489</v>
      </c>
      <c r="BU23">
        <v>0.34809157369256172</v>
      </c>
      <c r="BV23">
        <v>1</v>
      </c>
      <c r="BW23">
        <v>0</v>
      </c>
      <c r="BX23">
        <v>16</v>
      </c>
      <c r="BY23">
        <v>3</v>
      </c>
      <c r="BZ23">
        <v>0.70370370370370372</v>
      </c>
      <c r="CA23">
        <v>0.96875</v>
      </c>
      <c r="CB23">
        <v>0</v>
      </c>
    </row>
    <row r="24" spans="1:80" x14ac:dyDescent="0.3">
      <c r="A24" s="129">
        <v>1</v>
      </c>
      <c r="B24" s="131">
        <v>0</v>
      </c>
      <c r="C24" s="171">
        <v>51</v>
      </c>
      <c r="D24" s="130">
        <v>8</v>
      </c>
      <c r="E24" s="203">
        <v>0.79900000000000004</v>
      </c>
      <c r="F24" s="130">
        <v>96</v>
      </c>
      <c r="G24" s="130">
        <v>6</v>
      </c>
      <c r="H24" s="130">
        <v>34</v>
      </c>
      <c r="I24" s="130">
        <v>12</v>
      </c>
      <c r="J24" s="130">
        <v>2</v>
      </c>
      <c r="K24" s="172">
        <v>189</v>
      </c>
      <c r="L24" s="170">
        <v>11.8</v>
      </c>
      <c r="M24" s="130">
        <v>1</v>
      </c>
      <c r="N24" s="208"/>
      <c r="O24" t="s">
        <v>41</v>
      </c>
      <c r="P24" s="92">
        <v>4.7572776532000753E-2</v>
      </c>
      <c r="Q24" s="92">
        <v>2.5272132338194579E-2</v>
      </c>
      <c r="R24" s="92">
        <v>3.5435064233577105</v>
      </c>
      <c r="S24" s="92">
        <v>5.9778963250577341E-2</v>
      </c>
      <c r="T24" s="92">
        <v>1.0487225207322033</v>
      </c>
      <c r="U24" s="92">
        <v>0.99804222628055872</v>
      </c>
      <c r="V24" s="92">
        <v>1.1019763458201992</v>
      </c>
      <c r="W24" s="208"/>
      <c r="X24">
        <v>0</v>
      </c>
      <c r="Y24">
        <v>0</v>
      </c>
      <c r="Z24">
        <v>50</v>
      </c>
      <c r="AA24">
        <v>3</v>
      </c>
      <c r="AB24">
        <v>0.53200000000000003</v>
      </c>
      <c r="AC24">
        <v>111</v>
      </c>
      <c r="AD24">
        <v>2</v>
      </c>
      <c r="AE24">
        <v>46</v>
      </c>
      <c r="AF24">
        <v>3</v>
      </c>
      <c r="AG24">
        <v>4</v>
      </c>
      <c r="AH24">
        <v>172</v>
      </c>
      <c r="AI24">
        <v>7.6</v>
      </c>
      <c r="AJ24" s="117">
        <v>0</v>
      </c>
      <c r="AK24" s="113">
        <v>1</v>
      </c>
      <c r="AL24" s="118">
        <v>1</v>
      </c>
      <c r="AM24">
        <v>0</v>
      </c>
      <c r="AN24">
        <v>0.28045146428944906</v>
      </c>
      <c r="AO24" s="117">
        <v>0.28045146428944906</v>
      </c>
      <c r="AP24" s="118">
        <v>0.71954853571055089</v>
      </c>
      <c r="AQ24" s="117">
        <v>-0.3291312973752506</v>
      </c>
      <c r="AR24" s="118">
        <v>100</v>
      </c>
      <c r="AS24">
        <v>0.38976031549074663</v>
      </c>
      <c r="BU24">
        <v>0.35511978655650139</v>
      </c>
      <c r="BV24">
        <v>0</v>
      </c>
      <c r="BW24">
        <v>1</v>
      </c>
      <c r="BX24">
        <v>16</v>
      </c>
      <c r="BY24">
        <v>4</v>
      </c>
      <c r="BZ24">
        <v>0.70370370370370372</v>
      </c>
      <c r="CA24">
        <v>0.95833333333333337</v>
      </c>
      <c r="CB24">
        <v>0</v>
      </c>
    </row>
    <row r="25" spans="1:80" x14ac:dyDescent="0.3">
      <c r="A25" s="129">
        <v>0</v>
      </c>
      <c r="B25" s="131">
        <v>1</v>
      </c>
      <c r="C25" s="171">
        <v>56</v>
      </c>
      <c r="D25" s="130">
        <v>7</v>
      </c>
      <c r="E25" s="203">
        <v>0.91100000000000003</v>
      </c>
      <c r="F25" s="130">
        <v>134</v>
      </c>
      <c r="G25" s="130">
        <v>2</v>
      </c>
      <c r="H25" s="130">
        <v>30</v>
      </c>
      <c r="I25" s="130">
        <v>13</v>
      </c>
      <c r="J25" s="130">
        <v>1</v>
      </c>
      <c r="K25" s="172">
        <v>185</v>
      </c>
      <c r="L25" s="170">
        <v>14</v>
      </c>
      <c r="M25" s="130">
        <v>1</v>
      </c>
      <c r="N25" s="208"/>
      <c r="O25" s="34" t="s">
        <v>42</v>
      </c>
      <c r="P25" s="212">
        <v>2.7878836297568085E-2</v>
      </c>
      <c r="Q25" s="212">
        <v>3.6838085978233875E-2</v>
      </c>
      <c r="R25" s="212">
        <v>0.57273690606607652</v>
      </c>
      <c r="S25" s="212">
        <v>0.44917338793292572</v>
      </c>
      <c r="T25" s="212">
        <v>1.0282710877411856</v>
      </c>
      <c r="U25" s="212">
        <v>0.95664540347230309</v>
      </c>
      <c r="V25" s="212">
        <v>1.1052595099988405</v>
      </c>
      <c r="W25" s="208"/>
      <c r="X25">
        <v>0</v>
      </c>
      <c r="Y25">
        <v>0</v>
      </c>
      <c r="Z25">
        <v>51</v>
      </c>
      <c r="AA25">
        <v>3</v>
      </c>
      <c r="AB25">
        <v>1.464</v>
      </c>
      <c r="AC25">
        <v>118</v>
      </c>
      <c r="AD25">
        <v>4</v>
      </c>
      <c r="AE25">
        <v>46</v>
      </c>
      <c r="AF25">
        <v>6</v>
      </c>
      <c r="AG25">
        <v>4</v>
      </c>
      <c r="AH25">
        <v>167</v>
      </c>
      <c r="AI25">
        <v>7.9</v>
      </c>
      <c r="AJ25" s="117">
        <v>1</v>
      </c>
      <c r="AK25" s="113">
        <v>0</v>
      </c>
      <c r="AL25" s="118">
        <v>1</v>
      </c>
      <c r="AM25">
        <v>1</v>
      </c>
      <c r="AN25">
        <v>0.63726324702869008</v>
      </c>
      <c r="AO25" s="117">
        <v>0.63726324702869008</v>
      </c>
      <c r="AP25" s="118">
        <v>0.36273675297130992</v>
      </c>
      <c r="AQ25" s="117">
        <v>-0.45057244813704811</v>
      </c>
      <c r="AR25" s="118">
        <v>100</v>
      </c>
      <c r="AS25">
        <v>0.56921021989359954</v>
      </c>
      <c r="BU25">
        <v>0.36644926075105666</v>
      </c>
      <c r="BV25">
        <v>0</v>
      </c>
      <c r="BW25">
        <v>1</v>
      </c>
      <c r="BX25">
        <v>16</v>
      </c>
      <c r="BY25">
        <v>5</v>
      </c>
      <c r="BZ25">
        <v>0.70370370370370372</v>
      </c>
      <c r="CA25">
        <v>0.94791666666666663</v>
      </c>
      <c r="CB25">
        <v>0</v>
      </c>
    </row>
    <row r="26" spans="1:80" x14ac:dyDescent="0.3">
      <c r="A26" s="129">
        <v>0</v>
      </c>
      <c r="B26" s="131">
        <v>0</v>
      </c>
      <c r="C26" s="171">
        <v>60</v>
      </c>
      <c r="D26" s="130">
        <v>3</v>
      </c>
      <c r="E26" s="203">
        <v>0.81299999999999994</v>
      </c>
      <c r="F26" s="130">
        <v>101</v>
      </c>
      <c r="G26" s="130">
        <v>3</v>
      </c>
      <c r="H26" s="130">
        <v>44</v>
      </c>
      <c r="I26" s="130">
        <v>8</v>
      </c>
      <c r="J26" s="130">
        <v>3</v>
      </c>
      <c r="K26" s="172">
        <v>177</v>
      </c>
      <c r="L26" s="170">
        <v>10.5</v>
      </c>
      <c r="M26" s="130">
        <v>1</v>
      </c>
      <c r="N26" s="208"/>
      <c r="O26" t="s">
        <v>43</v>
      </c>
      <c r="P26" s="92">
        <v>0.70847286545680244</v>
      </c>
      <c r="Q26" s="92">
        <v>0.32908978140498757</v>
      </c>
      <c r="R26" s="92">
        <v>4.6346575321670915</v>
      </c>
      <c r="S26" s="92">
        <v>3.1332397123500402E-2</v>
      </c>
      <c r="T26" s="92">
        <v>2.030887450904328</v>
      </c>
      <c r="U26" s="92">
        <v>1.0655261835631895</v>
      </c>
      <c r="V26" s="92">
        <v>3.8708610842842623</v>
      </c>
      <c r="W26" s="208"/>
      <c r="X26">
        <v>0</v>
      </c>
      <c r="Y26">
        <v>0</v>
      </c>
      <c r="Z26">
        <v>51</v>
      </c>
      <c r="AA26">
        <v>4</v>
      </c>
      <c r="AB26">
        <v>1.083</v>
      </c>
      <c r="AC26">
        <v>101</v>
      </c>
      <c r="AD26">
        <v>2</v>
      </c>
      <c r="AE26">
        <v>53</v>
      </c>
      <c r="AF26">
        <v>7</v>
      </c>
      <c r="AG26">
        <v>4</v>
      </c>
      <c r="AH26">
        <v>167</v>
      </c>
      <c r="AI26">
        <v>7.4</v>
      </c>
      <c r="AJ26" s="117">
        <v>0</v>
      </c>
      <c r="AK26" s="113">
        <v>1</v>
      </c>
      <c r="AL26" s="118">
        <v>1</v>
      </c>
      <c r="AM26">
        <v>0</v>
      </c>
      <c r="AN26">
        <v>0.24926516520527525</v>
      </c>
      <c r="AO26" s="117">
        <v>0.24926516520527525</v>
      </c>
      <c r="AP26" s="118">
        <v>0.75073483479472469</v>
      </c>
      <c r="AQ26" s="117">
        <v>-0.28670277239634839</v>
      </c>
      <c r="AR26" s="118">
        <v>100</v>
      </c>
      <c r="AS26">
        <v>0.33202823906983414</v>
      </c>
      <c r="BU26">
        <v>0.39184492264821758</v>
      </c>
      <c r="BV26">
        <v>0</v>
      </c>
      <c r="BW26">
        <v>1</v>
      </c>
      <c r="BX26">
        <v>16</v>
      </c>
      <c r="BY26">
        <v>6</v>
      </c>
      <c r="BZ26">
        <v>0.70370370370370372</v>
      </c>
      <c r="CA26">
        <v>0.9375</v>
      </c>
      <c r="CB26">
        <v>1.7361111111111188E-2</v>
      </c>
    </row>
    <row r="27" spans="1:80" x14ac:dyDescent="0.3">
      <c r="A27" s="129">
        <v>0</v>
      </c>
      <c r="B27" s="131">
        <v>0</v>
      </c>
      <c r="C27" s="171">
        <v>40</v>
      </c>
      <c r="D27" s="130">
        <v>14</v>
      </c>
      <c r="E27" s="203">
        <v>0.97599999999999998</v>
      </c>
      <c r="F27" s="130">
        <v>82</v>
      </c>
      <c r="G27" s="130">
        <v>2</v>
      </c>
      <c r="H27" s="130">
        <v>37</v>
      </c>
      <c r="I27" s="130">
        <v>5</v>
      </c>
      <c r="J27" s="130">
        <v>3</v>
      </c>
      <c r="K27" s="172">
        <v>168</v>
      </c>
      <c r="L27" s="170">
        <v>6.2</v>
      </c>
      <c r="M27" s="130">
        <v>0</v>
      </c>
      <c r="N27" s="208"/>
      <c r="O27" t="s">
        <v>44</v>
      </c>
      <c r="P27" s="92">
        <v>1.4299842449059269E-2</v>
      </c>
      <c r="Q27" s="92">
        <v>9.7453087238684438E-3</v>
      </c>
      <c r="R27" s="92">
        <v>2.1531352030652822</v>
      </c>
      <c r="S27" s="92">
        <v>0.14227909159836277</v>
      </c>
      <c r="T27" s="92">
        <v>1.014402574295076</v>
      </c>
      <c r="U27" s="92">
        <v>0.99521089285130748</v>
      </c>
      <c r="V27" s="92">
        <v>1.0339643487907639</v>
      </c>
      <c r="W27" s="208"/>
      <c r="X27">
        <v>0</v>
      </c>
      <c r="Y27">
        <v>0</v>
      </c>
      <c r="Z27">
        <v>51</v>
      </c>
      <c r="AA27">
        <v>6</v>
      </c>
      <c r="AB27">
        <v>0.498</v>
      </c>
      <c r="AC27">
        <v>31</v>
      </c>
      <c r="AD27">
        <v>4</v>
      </c>
      <c r="AE27">
        <v>30</v>
      </c>
      <c r="AF27">
        <v>5</v>
      </c>
      <c r="AG27">
        <v>2</v>
      </c>
      <c r="AH27">
        <v>187</v>
      </c>
      <c r="AI27">
        <v>9.6</v>
      </c>
      <c r="AJ27" s="117">
        <v>1</v>
      </c>
      <c r="AK27" s="113">
        <v>0</v>
      </c>
      <c r="AL27" s="118">
        <v>1</v>
      </c>
      <c r="AM27">
        <v>1</v>
      </c>
      <c r="AN27">
        <v>0.79975042986091383</v>
      </c>
      <c r="AO27" s="117">
        <v>0.79975042986091383</v>
      </c>
      <c r="AP27" s="118">
        <v>0.20024957013908617</v>
      </c>
      <c r="AQ27" s="117">
        <v>-0.22345556265854494</v>
      </c>
      <c r="AR27" s="118">
        <v>100</v>
      </c>
      <c r="AS27">
        <v>0.25039007503117189</v>
      </c>
      <c r="BU27">
        <v>0.41949288919370192</v>
      </c>
      <c r="BV27">
        <v>1</v>
      </c>
      <c r="BW27">
        <v>0</v>
      </c>
      <c r="BX27">
        <v>17</v>
      </c>
      <c r="BY27">
        <v>6</v>
      </c>
      <c r="BZ27">
        <v>0.68518518518518512</v>
      </c>
      <c r="CA27">
        <v>0.9375</v>
      </c>
      <c r="CB27">
        <v>1.736111111111098E-2</v>
      </c>
    </row>
    <row r="28" spans="1:80" x14ac:dyDescent="0.3">
      <c r="A28" s="129">
        <v>1</v>
      </c>
      <c r="B28" s="131">
        <v>1</v>
      </c>
      <c r="C28" s="171">
        <v>85</v>
      </c>
      <c r="D28" s="130">
        <v>12</v>
      </c>
      <c r="E28" s="203">
        <v>1.86</v>
      </c>
      <c r="F28" s="130">
        <v>311</v>
      </c>
      <c r="G28" s="130">
        <v>2</v>
      </c>
      <c r="H28" s="130">
        <v>37</v>
      </c>
      <c r="I28" s="130">
        <v>13</v>
      </c>
      <c r="J28" s="130">
        <v>2</v>
      </c>
      <c r="K28" s="172">
        <v>172</v>
      </c>
      <c r="L28" s="170">
        <v>16.899999999999999</v>
      </c>
      <c r="M28" s="130">
        <v>1</v>
      </c>
      <c r="N28" s="208"/>
      <c r="O28" t="s">
        <v>45</v>
      </c>
      <c r="P28" s="92">
        <v>0.39621697902422015</v>
      </c>
      <c r="Q28" s="92">
        <v>0.15920481314356311</v>
      </c>
      <c r="R28" s="92">
        <v>6.193751513889457</v>
      </c>
      <c r="S28" s="92">
        <v>1.2820213158577927E-2</v>
      </c>
      <c r="T28" s="92">
        <v>1.4861917550058477</v>
      </c>
      <c r="U28" s="92">
        <v>1.0878260760649809</v>
      </c>
      <c r="V28" s="92">
        <v>2.0304403261201305</v>
      </c>
      <c r="W28" s="208"/>
      <c r="X28">
        <v>0</v>
      </c>
      <c r="Y28">
        <v>0</v>
      </c>
      <c r="Z28">
        <v>51</v>
      </c>
      <c r="AA28">
        <v>12</v>
      </c>
      <c r="AB28">
        <v>1</v>
      </c>
      <c r="AC28">
        <v>66</v>
      </c>
      <c r="AD28">
        <v>3</v>
      </c>
      <c r="AE28">
        <v>34</v>
      </c>
      <c r="AF28">
        <v>6</v>
      </c>
      <c r="AG28">
        <v>2</v>
      </c>
      <c r="AH28">
        <v>184</v>
      </c>
      <c r="AI28">
        <v>8</v>
      </c>
      <c r="AJ28" s="117">
        <v>1</v>
      </c>
      <c r="AK28" s="113">
        <v>0</v>
      </c>
      <c r="AL28" s="118">
        <v>1</v>
      </c>
      <c r="AM28">
        <v>1</v>
      </c>
      <c r="AN28">
        <v>0.88670424343979082</v>
      </c>
      <c r="AO28" s="117">
        <v>0.88670424343979082</v>
      </c>
      <c r="AP28" s="118">
        <v>0.11329575656020918</v>
      </c>
      <c r="AQ28" s="117">
        <v>-0.1202437869531882</v>
      </c>
      <c r="AR28" s="118">
        <v>100</v>
      </c>
      <c r="AS28">
        <v>0.12777175410901506</v>
      </c>
      <c r="BU28">
        <v>0.42139314907685044</v>
      </c>
      <c r="BV28">
        <v>1</v>
      </c>
      <c r="BW28">
        <v>0</v>
      </c>
      <c r="BX28">
        <v>18</v>
      </c>
      <c r="BY28">
        <v>6</v>
      </c>
      <c r="BZ28">
        <v>0.66666666666666674</v>
      </c>
      <c r="CA28">
        <v>0.9375</v>
      </c>
      <c r="CB28">
        <v>0</v>
      </c>
    </row>
    <row r="29" spans="1:80" x14ac:dyDescent="0.3">
      <c r="A29" s="129">
        <v>0</v>
      </c>
      <c r="B29" s="131">
        <v>0</v>
      </c>
      <c r="C29" s="171">
        <v>35</v>
      </c>
      <c r="D29" s="130">
        <v>6</v>
      </c>
      <c r="E29" s="203">
        <v>4.7E-2</v>
      </c>
      <c r="F29" s="130">
        <v>65</v>
      </c>
      <c r="G29" s="130">
        <v>4</v>
      </c>
      <c r="H29" s="130">
        <v>27</v>
      </c>
      <c r="I29" s="130">
        <v>5</v>
      </c>
      <c r="J29" s="130">
        <v>6</v>
      </c>
      <c r="K29" s="172">
        <v>186</v>
      </c>
      <c r="L29" s="170">
        <v>7.9</v>
      </c>
      <c r="M29" s="130">
        <v>1</v>
      </c>
      <c r="N29" s="208"/>
      <c r="O29" t="s">
        <v>49</v>
      </c>
      <c r="P29" s="92">
        <v>-9.7448107284745497E-2</v>
      </c>
      <c r="Q29" s="92">
        <v>3.5956745146446811E-2</v>
      </c>
      <c r="R29" s="92">
        <v>7.344903137565348</v>
      </c>
      <c r="S29" s="92">
        <v>6.725315563422654E-3</v>
      </c>
      <c r="T29" s="92">
        <v>0.90714941478068689</v>
      </c>
      <c r="U29" s="92">
        <v>0.84541974714839918</v>
      </c>
      <c r="V29" s="92">
        <v>0.9733863722874373</v>
      </c>
      <c r="W29" s="208"/>
      <c r="X29">
        <v>0</v>
      </c>
      <c r="Y29">
        <v>0</v>
      </c>
      <c r="Z29">
        <v>51</v>
      </c>
      <c r="AA29">
        <v>15</v>
      </c>
      <c r="AB29">
        <v>0.93500000000000005</v>
      </c>
      <c r="AC29">
        <v>112</v>
      </c>
      <c r="AD29">
        <v>4</v>
      </c>
      <c r="AE29">
        <v>36</v>
      </c>
      <c r="AF29">
        <v>4</v>
      </c>
      <c r="AG29">
        <v>3</v>
      </c>
      <c r="AH29">
        <v>171</v>
      </c>
      <c r="AI29">
        <v>7.6</v>
      </c>
      <c r="AJ29" s="117">
        <v>1</v>
      </c>
      <c r="AK29" s="113">
        <v>0</v>
      </c>
      <c r="AL29" s="118">
        <v>1</v>
      </c>
      <c r="AM29">
        <v>1</v>
      </c>
      <c r="AN29">
        <v>0.84660211304959587</v>
      </c>
      <c r="AO29" s="117">
        <v>0.84660211304959587</v>
      </c>
      <c r="AP29" s="118">
        <v>0.15339788695040413</v>
      </c>
      <c r="AQ29" s="117">
        <v>-0.16652445497402993</v>
      </c>
      <c r="AR29" s="118">
        <v>100</v>
      </c>
      <c r="AS29">
        <v>0.1811924215471663</v>
      </c>
      <c r="BU29">
        <v>0.42154156267531501</v>
      </c>
      <c r="BV29">
        <v>0</v>
      </c>
      <c r="BW29">
        <v>1</v>
      </c>
      <c r="BX29">
        <v>18</v>
      </c>
      <c r="BY29">
        <v>7</v>
      </c>
      <c r="BZ29">
        <v>0.66666666666666674</v>
      </c>
      <c r="CA29">
        <v>0.92708333333333337</v>
      </c>
      <c r="CB29">
        <v>0</v>
      </c>
    </row>
    <row r="30" spans="1:80" x14ac:dyDescent="0.3">
      <c r="A30" s="129">
        <v>0</v>
      </c>
      <c r="B30" s="131">
        <v>0</v>
      </c>
      <c r="C30" s="171">
        <v>51</v>
      </c>
      <c r="D30" s="130">
        <v>6</v>
      </c>
      <c r="E30" s="203">
        <v>0.498</v>
      </c>
      <c r="F30" s="130">
        <v>31</v>
      </c>
      <c r="G30" s="130">
        <v>4</v>
      </c>
      <c r="H30" s="130">
        <v>30</v>
      </c>
      <c r="I30" s="130">
        <v>5</v>
      </c>
      <c r="J30" s="130">
        <v>2</v>
      </c>
      <c r="K30" s="172">
        <v>187</v>
      </c>
      <c r="L30" s="170">
        <v>9.6</v>
      </c>
      <c r="M30" s="130">
        <v>1</v>
      </c>
      <c r="N30" s="208"/>
      <c r="O30" t="s">
        <v>50</v>
      </c>
      <c r="P30" s="92">
        <v>0.12690863987310422</v>
      </c>
      <c r="Q30" s="92">
        <v>7.0400708326005076E-2</v>
      </c>
      <c r="R30" s="92">
        <v>3.2495881456422144</v>
      </c>
      <c r="S30" s="92">
        <v>7.1441406801665053E-2</v>
      </c>
      <c r="T30" s="92">
        <v>1.1353132906769952</v>
      </c>
      <c r="U30" s="92">
        <v>0.98898688043576766</v>
      </c>
      <c r="V30" s="92">
        <v>1.3032895516469296</v>
      </c>
      <c r="W30" s="208"/>
      <c r="X30">
        <v>0</v>
      </c>
      <c r="Y30">
        <v>0</v>
      </c>
      <c r="Z30">
        <v>53</v>
      </c>
      <c r="AA30">
        <v>7</v>
      </c>
      <c r="AB30">
        <v>1.512</v>
      </c>
      <c r="AC30">
        <v>125</v>
      </c>
      <c r="AD30">
        <v>2</v>
      </c>
      <c r="AE30">
        <v>39</v>
      </c>
      <c r="AF30">
        <v>13</v>
      </c>
      <c r="AG30">
        <v>2</v>
      </c>
      <c r="AH30">
        <v>179</v>
      </c>
      <c r="AI30">
        <v>11.8</v>
      </c>
      <c r="AJ30" s="117">
        <v>1</v>
      </c>
      <c r="AK30" s="113">
        <v>0</v>
      </c>
      <c r="AL30" s="118">
        <v>1</v>
      </c>
      <c r="AM30">
        <v>1</v>
      </c>
      <c r="AN30">
        <v>0.82946175384521281</v>
      </c>
      <c r="AO30" s="117">
        <v>0.82946175384521281</v>
      </c>
      <c r="AP30" s="118">
        <v>0.17053824615478719</v>
      </c>
      <c r="AQ30" s="117">
        <v>-0.18697827789477373</v>
      </c>
      <c r="AR30" s="118">
        <v>100</v>
      </c>
      <c r="AS30">
        <v>0.20560109657161071</v>
      </c>
      <c r="BU30">
        <v>0.42559268637226988</v>
      </c>
      <c r="BV30">
        <v>0</v>
      </c>
      <c r="BW30">
        <v>1</v>
      </c>
      <c r="BX30">
        <v>18</v>
      </c>
      <c r="BY30">
        <v>8</v>
      </c>
      <c r="BZ30">
        <v>0.66666666666666674</v>
      </c>
      <c r="CA30">
        <v>0.91666666666666663</v>
      </c>
      <c r="CB30">
        <v>1.6975308641975384E-2</v>
      </c>
    </row>
    <row r="31" spans="1:80" x14ac:dyDescent="0.3">
      <c r="A31" s="129">
        <v>1</v>
      </c>
      <c r="B31" s="131">
        <v>1</v>
      </c>
      <c r="C31" s="171">
        <v>102</v>
      </c>
      <c r="D31" s="130">
        <v>12</v>
      </c>
      <c r="E31" s="203">
        <v>8.4000000000000005E-2</v>
      </c>
      <c r="F31" s="130">
        <v>249</v>
      </c>
      <c r="G31" s="130">
        <v>2</v>
      </c>
      <c r="H31" s="130">
        <v>38</v>
      </c>
      <c r="I31" s="130">
        <v>11</v>
      </c>
      <c r="J31" s="130">
        <v>2</v>
      </c>
      <c r="K31" s="172">
        <v>177</v>
      </c>
      <c r="L31" s="170">
        <v>16.3</v>
      </c>
      <c r="M31" s="130">
        <v>1</v>
      </c>
      <c r="N31" s="208"/>
      <c r="O31" t="s">
        <v>51</v>
      </c>
      <c r="P31" s="92">
        <v>-0.14972986394337287</v>
      </c>
      <c r="Q31" s="92">
        <v>0.19441182652040145</v>
      </c>
      <c r="R31" s="92">
        <v>0.59315951149835444</v>
      </c>
      <c r="S31" s="92">
        <v>0.44119994939174334</v>
      </c>
      <c r="T31" s="92">
        <v>0.86094051609097688</v>
      </c>
      <c r="U31" s="92">
        <v>0.58815189354237341</v>
      </c>
      <c r="V31" s="92">
        <v>1.2602502523331527</v>
      </c>
      <c r="W31" s="208"/>
      <c r="X31">
        <v>0</v>
      </c>
      <c r="Y31">
        <v>0</v>
      </c>
      <c r="Z31">
        <v>53</v>
      </c>
      <c r="AA31">
        <v>21</v>
      </c>
      <c r="AB31">
        <v>0.56799999999999995</v>
      </c>
      <c r="AC31">
        <v>125</v>
      </c>
      <c r="AD31">
        <v>3</v>
      </c>
      <c r="AE31">
        <v>44</v>
      </c>
      <c r="AF31">
        <v>8</v>
      </c>
      <c r="AG31">
        <v>3</v>
      </c>
      <c r="AH31">
        <v>167</v>
      </c>
      <c r="AI31">
        <v>8.5</v>
      </c>
      <c r="AJ31" s="117">
        <v>0</v>
      </c>
      <c r="AK31" s="113">
        <v>1</v>
      </c>
      <c r="AL31" s="118">
        <v>1</v>
      </c>
      <c r="AM31">
        <v>0</v>
      </c>
      <c r="AN31">
        <v>0.65200906874984954</v>
      </c>
      <c r="AO31" s="117">
        <v>0.65200906874984954</v>
      </c>
      <c r="AP31" s="118">
        <v>0.34799093125015046</v>
      </c>
      <c r="AQ31" s="117">
        <v>-1.0555788591732251</v>
      </c>
      <c r="AR31" s="118">
        <v>0</v>
      </c>
      <c r="AS31">
        <v>1.8736381043250754</v>
      </c>
      <c r="BU31">
        <v>0.4305421684473309</v>
      </c>
      <c r="BV31">
        <v>1</v>
      </c>
      <c r="BW31">
        <v>0</v>
      </c>
      <c r="BX31">
        <v>19</v>
      </c>
      <c r="BY31">
        <v>8</v>
      </c>
      <c r="BZ31">
        <v>0.64814814814814814</v>
      </c>
      <c r="CA31">
        <v>0.91666666666666663</v>
      </c>
      <c r="CB31">
        <v>0</v>
      </c>
    </row>
    <row r="32" spans="1:80" x14ac:dyDescent="0.3">
      <c r="A32" s="129">
        <v>1</v>
      </c>
      <c r="B32" s="131">
        <v>0</v>
      </c>
      <c r="C32" s="171">
        <v>70</v>
      </c>
      <c r="D32" s="130">
        <v>14</v>
      </c>
      <c r="E32" s="203">
        <v>4.8000000000000001E-2</v>
      </c>
      <c r="F32" s="130">
        <v>197</v>
      </c>
      <c r="G32" s="130">
        <v>4</v>
      </c>
      <c r="H32" s="130">
        <v>35</v>
      </c>
      <c r="I32" s="130">
        <v>11</v>
      </c>
      <c r="J32" s="130">
        <v>3</v>
      </c>
      <c r="K32" s="172">
        <v>172</v>
      </c>
      <c r="L32" s="170">
        <v>11.2</v>
      </c>
      <c r="M32" s="130">
        <v>1</v>
      </c>
      <c r="N32" s="208"/>
      <c r="O32" t="s">
        <v>56</v>
      </c>
      <c r="P32" s="92">
        <v>7.506773965208216E-2</v>
      </c>
      <c r="Q32" s="92">
        <v>4.6960413328861E-2</v>
      </c>
      <c r="R32" s="92">
        <v>2.5553056587824585</v>
      </c>
      <c r="S32" s="92">
        <v>0.10992455284258075</v>
      </c>
      <c r="T32" s="92">
        <v>1.0779571688550753</v>
      </c>
      <c r="U32" s="92">
        <v>0.98317025035061678</v>
      </c>
      <c r="V32" s="92">
        <v>1.1818824435255864</v>
      </c>
      <c r="W32" s="208"/>
      <c r="X32">
        <v>0</v>
      </c>
      <c r="Y32">
        <v>0</v>
      </c>
      <c r="Z32">
        <v>54</v>
      </c>
      <c r="AA32">
        <v>2</v>
      </c>
      <c r="AB32">
        <v>0.626</v>
      </c>
      <c r="AC32">
        <v>51</v>
      </c>
      <c r="AD32">
        <v>2</v>
      </c>
      <c r="AE32">
        <v>38</v>
      </c>
      <c r="AF32">
        <v>8</v>
      </c>
      <c r="AG32">
        <v>3</v>
      </c>
      <c r="AH32">
        <v>193</v>
      </c>
      <c r="AI32">
        <v>9.6999999999999993</v>
      </c>
      <c r="AJ32" s="117">
        <v>1</v>
      </c>
      <c r="AK32" s="113">
        <v>0</v>
      </c>
      <c r="AL32" s="118">
        <v>1</v>
      </c>
      <c r="AM32">
        <v>1</v>
      </c>
      <c r="AN32">
        <v>0.7044646539215319</v>
      </c>
      <c r="AO32" s="117">
        <v>0.7044646539215319</v>
      </c>
      <c r="AP32" s="118">
        <v>0.2955353460784681</v>
      </c>
      <c r="AQ32" s="117">
        <v>-0.35031712076644983</v>
      </c>
      <c r="AR32" s="118">
        <v>100</v>
      </c>
      <c r="AS32">
        <v>0.41951763574413037</v>
      </c>
      <c r="BU32">
        <v>0.44357204617974533</v>
      </c>
      <c r="BV32">
        <v>0</v>
      </c>
      <c r="BW32">
        <v>1</v>
      </c>
      <c r="BX32">
        <v>19</v>
      </c>
      <c r="BY32">
        <v>9</v>
      </c>
      <c r="BZ32">
        <v>0.64814814814814814</v>
      </c>
      <c r="CA32">
        <v>0.90625</v>
      </c>
      <c r="CB32">
        <v>0</v>
      </c>
    </row>
    <row r="33" spans="1:80" x14ac:dyDescent="0.3">
      <c r="A33" s="129">
        <v>1</v>
      </c>
      <c r="B33" s="131">
        <v>1</v>
      </c>
      <c r="C33" s="171">
        <v>61</v>
      </c>
      <c r="D33" s="130">
        <v>7</v>
      </c>
      <c r="E33" s="203">
        <v>0.96</v>
      </c>
      <c r="F33" s="130">
        <v>213</v>
      </c>
      <c r="G33" s="130">
        <v>2</v>
      </c>
      <c r="H33" s="130">
        <v>30</v>
      </c>
      <c r="I33" s="130">
        <v>10</v>
      </c>
      <c r="J33" s="130">
        <v>5</v>
      </c>
      <c r="K33" s="172">
        <v>173</v>
      </c>
      <c r="L33" s="170">
        <v>13.1</v>
      </c>
      <c r="M33" s="130">
        <v>1</v>
      </c>
      <c r="N33" s="208"/>
      <c r="O33" s="111" t="s">
        <v>39</v>
      </c>
      <c r="P33" s="202">
        <v>-0.33353600382101745</v>
      </c>
      <c r="Q33" s="202">
        <v>0.23377720545918346</v>
      </c>
      <c r="R33" s="202">
        <v>2.0355469153350958</v>
      </c>
      <c r="S33" s="202">
        <v>0.15365890484715056</v>
      </c>
      <c r="T33" s="202">
        <v>0.716386105538519</v>
      </c>
      <c r="U33" s="202">
        <v>0.4530599116584329</v>
      </c>
      <c r="V33" s="202">
        <v>1.1327620012329855</v>
      </c>
      <c r="W33" s="208"/>
      <c r="X33">
        <v>0</v>
      </c>
      <c r="Y33">
        <v>0</v>
      </c>
      <c r="Z33">
        <v>55</v>
      </c>
      <c r="AA33">
        <v>8</v>
      </c>
      <c r="AB33">
        <v>1.1679999999999999</v>
      </c>
      <c r="AC33">
        <v>120</v>
      </c>
      <c r="AD33">
        <v>3</v>
      </c>
      <c r="AE33">
        <v>52</v>
      </c>
      <c r="AF33">
        <v>10</v>
      </c>
      <c r="AG33">
        <v>3</v>
      </c>
      <c r="AH33">
        <v>182</v>
      </c>
      <c r="AI33">
        <v>10</v>
      </c>
      <c r="AJ33" s="117">
        <v>1</v>
      </c>
      <c r="AK33" s="113">
        <v>0</v>
      </c>
      <c r="AL33" s="118">
        <v>1</v>
      </c>
      <c r="AM33">
        <v>1</v>
      </c>
      <c r="AN33">
        <v>0.69298925560516478</v>
      </c>
      <c r="AO33" s="117">
        <v>0.69298925560516478</v>
      </c>
      <c r="AP33" s="118">
        <v>0.30701074439483522</v>
      </c>
      <c r="AQ33" s="117">
        <v>-0.3667407840896762</v>
      </c>
      <c r="AR33" s="118">
        <v>100</v>
      </c>
      <c r="AS33">
        <v>0.44302381589846268</v>
      </c>
      <c r="BU33">
        <v>0.44738097516320918</v>
      </c>
      <c r="BV33">
        <v>0</v>
      </c>
      <c r="BW33">
        <v>1</v>
      </c>
      <c r="BX33">
        <v>19</v>
      </c>
      <c r="BY33">
        <v>10</v>
      </c>
      <c r="BZ33">
        <v>0.64814814814814814</v>
      </c>
      <c r="CA33">
        <v>0.89583333333333337</v>
      </c>
      <c r="CB33">
        <v>1.6589506172839483E-2</v>
      </c>
    </row>
    <row r="34" spans="1:80" x14ac:dyDescent="0.3">
      <c r="A34" s="129">
        <v>0</v>
      </c>
      <c r="B34" s="131">
        <v>0</v>
      </c>
      <c r="C34" s="171">
        <v>44</v>
      </c>
      <c r="D34" s="130">
        <v>3</v>
      </c>
      <c r="E34" s="203">
        <v>1.18</v>
      </c>
      <c r="F34" s="130">
        <v>69</v>
      </c>
      <c r="G34" s="130">
        <v>2</v>
      </c>
      <c r="H34" s="130">
        <v>34</v>
      </c>
      <c r="I34" s="130">
        <v>6</v>
      </c>
      <c r="J34" s="130">
        <v>2</v>
      </c>
      <c r="K34" s="172">
        <v>183</v>
      </c>
      <c r="L34" s="170">
        <v>8</v>
      </c>
      <c r="M34" s="130">
        <v>0</v>
      </c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>
        <v>0</v>
      </c>
      <c r="Y34">
        <v>0</v>
      </c>
      <c r="Z34">
        <v>55</v>
      </c>
      <c r="AA34">
        <v>11</v>
      </c>
      <c r="AB34">
        <v>8.5000000000000006E-2</v>
      </c>
      <c r="AC34">
        <v>125</v>
      </c>
      <c r="AD34">
        <v>7</v>
      </c>
      <c r="AE34">
        <v>38</v>
      </c>
      <c r="AF34">
        <v>4</v>
      </c>
      <c r="AG34">
        <v>5</v>
      </c>
      <c r="AH34">
        <v>169</v>
      </c>
      <c r="AI34">
        <v>9.3000000000000007</v>
      </c>
      <c r="AJ34" s="117">
        <v>1</v>
      </c>
      <c r="AK34" s="113">
        <v>0</v>
      </c>
      <c r="AL34" s="118">
        <v>1</v>
      </c>
      <c r="AM34">
        <v>1</v>
      </c>
      <c r="AN34">
        <v>0.79377230814388156</v>
      </c>
      <c r="AO34" s="117">
        <v>0.79377230814388156</v>
      </c>
      <c r="AP34" s="118">
        <v>0.20622769185611844</v>
      </c>
      <c r="AQ34" s="117">
        <v>-0.23095862442196946</v>
      </c>
      <c r="AR34" s="118">
        <v>100</v>
      </c>
      <c r="AS34">
        <v>0.25980711312334798</v>
      </c>
      <c r="BU34">
        <v>0.44824070347482592</v>
      </c>
      <c r="BV34">
        <v>1</v>
      </c>
      <c r="BW34">
        <v>0</v>
      </c>
      <c r="BX34">
        <v>20</v>
      </c>
      <c r="BY34">
        <v>10</v>
      </c>
      <c r="BZ34">
        <v>0.62962962962962965</v>
      </c>
      <c r="CA34">
        <v>0.89583333333333337</v>
      </c>
      <c r="CB34">
        <v>1.6589506172839483E-2</v>
      </c>
    </row>
    <row r="35" spans="1:80" x14ac:dyDescent="0.3">
      <c r="A35" s="129">
        <v>1</v>
      </c>
      <c r="B35" s="131">
        <v>0</v>
      </c>
      <c r="C35" s="171">
        <v>98</v>
      </c>
      <c r="D35" s="130">
        <v>3</v>
      </c>
      <c r="E35" s="203">
        <v>0.97399999999999998</v>
      </c>
      <c r="F35" s="130">
        <v>201</v>
      </c>
      <c r="G35" s="130">
        <v>1</v>
      </c>
      <c r="H35" s="130">
        <v>37</v>
      </c>
      <c r="I35" s="130">
        <v>6</v>
      </c>
      <c r="J35" s="130">
        <v>3</v>
      </c>
      <c r="K35" s="172">
        <v>194</v>
      </c>
      <c r="L35" s="170">
        <v>16.100000000000001</v>
      </c>
      <c r="M35" s="130">
        <v>1</v>
      </c>
      <c r="N35" s="208"/>
      <c r="O35" s="208"/>
      <c r="P35" s="208"/>
      <c r="Q35" s="208"/>
      <c r="R35" s="208"/>
      <c r="S35" s="208"/>
      <c r="T35" s="208"/>
      <c r="U35" s="208"/>
      <c r="V35" s="208"/>
      <c r="W35" s="208"/>
      <c r="X35">
        <v>0</v>
      </c>
      <c r="Y35">
        <v>0</v>
      </c>
      <c r="Z35">
        <v>55</v>
      </c>
      <c r="AA35">
        <v>14</v>
      </c>
      <c r="AB35">
        <v>0.65500000000000003</v>
      </c>
      <c r="AC35">
        <v>150</v>
      </c>
      <c r="AD35">
        <v>3</v>
      </c>
      <c r="AE35">
        <v>37</v>
      </c>
      <c r="AF35">
        <v>9</v>
      </c>
      <c r="AG35">
        <v>2</v>
      </c>
      <c r="AH35">
        <v>168</v>
      </c>
      <c r="AI35">
        <v>9.4</v>
      </c>
      <c r="AJ35" s="117">
        <v>1</v>
      </c>
      <c r="AK35" s="113">
        <v>0</v>
      </c>
      <c r="AL35" s="118">
        <v>1</v>
      </c>
      <c r="AM35">
        <v>1</v>
      </c>
      <c r="AN35">
        <v>0.84299316911401312</v>
      </c>
      <c r="AO35" s="117">
        <v>0.84299316911401312</v>
      </c>
      <c r="AP35" s="118">
        <v>0.15700683088598688</v>
      </c>
      <c r="AQ35" s="117">
        <v>-0.17079642408071172</v>
      </c>
      <c r="AR35" s="118">
        <v>100</v>
      </c>
      <c r="AS35">
        <v>0.18624923266104429</v>
      </c>
      <c r="BU35">
        <v>0.45371801049022109</v>
      </c>
      <c r="BV35">
        <v>1</v>
      </c>
      <c r="BW35">
        <v>0</v>
      </c>
      <c r="BX35">
        <v>21</v>
      </c>
      <c r="BY35">
        <v>10</v>
      </c>
      <c r="BZ35">
        <v>0.61111111111111116</v>
      </c>
      <c r="CA35">
        <v>0.89583333333333337</v>
      </c>
      <c r="CB35">
        <v>0</v>
      </c>
    </row>
    <row r="36" spans="1:80" x14ac:dyDescent="0.3">
      <c r="A36" s="129">
        <v>1</v>
      </c>
      <c r="B36" s="131">
        <v>0</v>
      </c>
      <c r="C36" s="171">
        <v>53</v>
      </c>
      <c r="D36" s="130">
        <v>4</v>
      </c>
      <c r="E36" s="203">
        <v>1.3149999999999999</v>
      </c>
      <c r="F36" s="130">
        <v>69</v>
      </c>
      <c r="G36" s="130">
        <v>1</v>
      </c>
      <c r="H36" s="130">
        <v>35</v>
      </c>
      <c r="I36" s="130">
        <v>9</v>
      </c>
      <c r="J36" s="130">
        <v>2</v>
      </c>
      <c r="K36" s="172">
        <v>189</v>
      </c>
      <c r="L36" s="170">
        <v>10.4</v>
      </c>
      <c r="M36" s="130">
        <v>1</v>
      </c>
      <c r="N36" s="208"/>
      <c r="O36" s="208"/>
      <c r="P36" s="208"/>
      <c r="Q36" s="208"/>
      <c r="R36" s="208"/>
      <c r="S36" s="208"/>
      <c r="T36" s="208"/>
      <c r="U36" s="208"/>
      <c r="V36" s="208"/>
      <c r="W36" s="208"/>
      <c r="X36">
        <v>0</v>
      </c>
      <c r="Y36">
        <v>0</v>
      </c>
      <c r="Z36">
        <v>56</v>
      </c>
      <c r="AA36">
        <v>3</v>
      </c>
      <c r="AB36">
        <v>0.496</v>
      </c>
      <c r="AC36">
        <v>86</v>
      </c>
      <c r="AD36">
        <v>3</v>
      </c>
      <c r="AE36">
        <v>54</v>
      </c>
      <c r="AF36">
        <v>8</v>
      </c>
      <c r="AG36">
        <v>4</v>
      </c>
      <c r="AH36">
        <v>179</v>
      </c>
      <c r="AI36">
        <v>8.8000000000000007</v>
      </c>
      <c r="AJ36" s="117">
        <v>0</v>
      </c>
      <c r="AK36" s="113">
        <v>1</v>
      </c>
      <c r="AL36" s="118">
        <v>1</v>
      </c>
      <c r="AM36">
        <v>0</v>
      </c>
      <c r="AN36">
        <v>0.33998042829772585</v>
      </c>
      <c r="AO36" s="117">
        <v>0.33998042829772585</v>
      </c>
      <c r="AP36" s="118">
        <v>0.6600195717022741</v>
      </c>
      <c r="AQ36" s="117">
        <v>-0.41548579030698507</v>
      </c>
      <c r="AR36" s="118">
        <v>100</v>
      </c>
      <c r="AS36">
        <v>0.51510658603785531</v>
      </c>
      <c r="BU36">
        <v>0.45479935378014119</v>
      </c>
      <c r="BV36">
        <v>0</v>
      </c>
      <c r="BW36">
        <v>1</v>
      </c>
      <c r="BX36">
        <v>21</v>
      </c>
      <c r="BY36">
        <v>11</v>
      </c>
      <c r="BZ36">
        <v>0.61111111111111116</v>
      </c>
      <c r="CA36">
        <v>0.88541666666666663</v>
      </c>
      <c r="CB36">
        <v>0</v>
      </c>
    </row>
    <row r="37" spans="1:80" x14ac:dyDescent="0.3">
      <c r="A37" s="129">
        <v>0</v>
      </c>
      <c r="B37" s="131">
        <v>1</v>
      </c>
      <c r="C37" s="171">
        <v>44</v>
      </c>
      <c r="D37" s="130">
        <v>12</v>
      </c>
      <c r="E37" s="203">
        <v>0.97399999999999998</v>
      </c>
      <c r="F37" s="130">
        <v>117</v>
      </c>
      <c r="G37" s="130">
        <v>3</v>
      </c>
      <c r="H37" s="130">
        <v>33</v>
      </c>
      <c r="I37" s="130">
        <v>6</v>
      </c>
      <c r="J37" s="130">
        <v>2</v>
      </c>
      <c r="K37" s="172">
        <v>170</v>
      </c>
      <c r="L37" s="170">
        <v>7.4</v>
      </c>
      <c r="M37" s="130">
        <v>0</v>
      </c>
      <c r="N37" s="208"/>
      <c r="O37" s="208"/>
      <c r="P37" s="208"/>
      <c r="Q37" s="208"/>
      <c r="R37" s="208"/>
      <c r="S37" s="208"/>
      <c r="T37" s="208"/>
      <c r="U37" s="208"/>
      <c r="V37" s="208"/>
      <c r="W37" s="208"/>
      <c r="X37">
        <v>0</v>
      </c>
      <c r="Y37">
        <v>0</v>
      </c>
      <c r="Z37">
        <v>56</v>
      </c>
      <c r="AA37">
        <v>3</v>
      </c>
      <c r="AB37">
        <v>1.4039999999999999</v>
      </c>
      <c r="AC37">
        <v>69</v>
      </c>
      <c r="AD37">
        <v>1</v>
      </c>
      <c r="AE37">
        <v>34</v>
      </c>
      <c r="AF37">
        <v>8</v>
      </c>
      <c r="AG37">
        <v>2</v>
      </c>
      <c r="AH37">
        <v>181</v>
      </c>
      <c r="AI37">
        <v>9</v>
      </c>
      <c r="AJ37" s="117">
        <v>1</v>
      </c>
      <c r="AK37" s="113">
        <v>0</v>
      </c>
      <c r="AL37" s="118">
        <v>1</v>
      </c>
      <c r="AM37">
        <v>1</v>
      </c>
      <c r="AN37">
        <v>0.78180749178384834</v>
      </c>
      <c r="AO37" s="117">
        <v>0.78180749178384834</v>
      </c>
      <c r="AP37" s="118">
        <v>0.21819250821615166</v>
      </c>
      <c r="AQ37" s="117">
        <v>-0.24614674293211777</v>
      </c>
      <c r="AR37" s="118">
        <v>100</v>
      </c>
      <c r="AS37">
        <v>0.27908725678530188</v>
      </c>
      <c r="BU37">
        <v>0.46218499025767779</v>
      </c>
      <c r="BV37">
        <v>0</v>
      </c>
      <c r="BW37">
        <v>1</v>
      </c>
      <c r="BX37">
        <v>21</v>
      </c>
      <c r="BY37">
        <v>12</v>
      </c>
      <c r="BZ37">
        <v>0.61111111111111116</v>
      </c>
      <c r="CA37">
        <v>0.875</v>
      </c>
      <c r="CB37">
        <v>1.6203703703703776E-2</v>
      </c>
    </row>
    <row r="38" spans="1:80" x14ac:dyDescent="0.3">
      <c r="A38" s="129">
        <v>0</v>
      </c>
      <c r="B38" s="131">
        <v>0</v>
      </c>
      <c r="C38" s="171">
        <v>58</v>
      </c>
      <c r="D38" s="130">
        <v>15</v>
      </c>
      <c r="E38" s="203">
        <v>0.16700000000000001</v>
      </c>
      <c r="F38" s="130">
        <v>81</v>
      </c>
      <c r="G38" s="130">
        <v>1</v>
      </c>
      <c r="H38" s="130">
        <v>39</v>
      </c>
      <c r="I38" s="130">
        <v>10</v>
      </c>
      <c r="J38" s="130">
        <v>2</v>
      </c>
      <c r="K38" s="172">
        <v>188</v>
      </c>
      <c r="L38" s="170">
        <v>10.5</v>
      </c>
      <c r="M38" s="130">
        <v>0</v>
      </c>
      <c r="N38" s="208"/>
      <c r="O38" s="208"/>
      <c r="P38" s="208"/>
      <c r="Q38" s="208"/>
      <c r="R38" s="208"/>
      <c r="S38" s="208"/>
      <c r="T38" s="208"/>
      <c r="U38" s="208"/>
      <c r="V38" s="208"/>
      <c r="W38" s="208"/>
      <c r="X38">
        <v>0</v>
      </c>
      <c r="Y38">
        <v>0</v>
      </c>
      <c r="Z38">
        <v>56</v>
      </c>
      <c r="AA38">
        <v>4</v>
      </c>
      <c r="AB38">
        <v>0.123</v>
      </c>
      <c r="AC38">
        <v>113</v>
      </c>
      <c r="AD38">
        <v>3</v>
      </c>
      <c r="AE38">
        <v>45</v>
      </c>
      <c r="AF38">
        <v>6</v>
      </c>
      <c r="AG38">
        <v>3</v>
      </c>
      <c r="AH38">
        <v>167</v>
      </c>
      <c r="AI38">
        <v>7.2</v>
      </c>
      <c r="AJ38" s="117">
        <v>0</v>
      </c>
      <c r="AK38" s="113">
        <v>1</v>
      </c>
      <c r="AL38" s="118">
        <v>1</v>
      </c>
      <c r="AM38">
        <v>0</v>
      </c>
      <c r="AN38">
        <v>0.47305688577542115</v>
      </c>
      <c r="AO38" s="117">
        <v>0.47305688577542115</v>
      </c>
      <c r="AP38" s="118">
        <v>0.52694311422457885</v>
      </c>
      <c r="AQ38" s="117">
        <v>-0.64066267891485962</v>
      </c>
      <c r="AR38" s="118">
        <v>100</v>
      </c>
      <c r="AS38">
        <v>0.89773805370157689</v>
      </c>
      <c r="BU38">
        <v>0.47305688577542115</v>
      </c>
      <c r="BV38">
        <v>1</v>
      </c>
      <c r="BW38">
        <v>0</v>
      </c>
      <c r="BX38">
        <v>22</v>
      </c>
      <c r="BY38">
        <v>12</v>
      </c>
      <c r="BZ38">
        <v>0.59259259259259256</v>
      </c>
      <c r="CA38">
        <v>0.875</v>
      </c>
      <c r="CB38">
        <v>1.6203703703703679E-2</v>
      </c>
    </row>
    <row r="39" spans="1:80" x14ac:dyDescent="0.3">
      <c r="A39" s="129">
        <v>0</v>
      </c>
      <c r="B39" s="131">
        <v>0</v>
      </c>
      <c r="C39" s="171">
        <v>60</v>
      </c>
      <c r="D39" s="130">
        <v>5</v>
      </c>
      <c r="E39" s="203">
        <v>0.93700000000000006</v>
      </c>
      <c r="F39" s="130">
        <v>211</v>
      </c>
      <c r="G39" s="130">
        <v>3</v>
      </c>
      <c r="H39" s="130">
        <v>59</v>
      </c>
      <c r="I39" s="130">
        <v>15</v>
      </c>
      <c r="J39" s="130">
        <v>4</v>
      </c>
      <c r="K39" s="172">
        <v>171</v>
      </c>
      <c r="L39" s="170">
        <v>12</v>
      </c>
      <c r="M39" s="130">
        <v>1</v>
      </c>
      <c r="N39" s="208"/>
      <c r="O39" s="208"/>
      <c r="P39" s="208"/>
      <c r="Q39" s="208"/>
      <c r="R39" s="208"/>
      <c r="S39" s="208"/>
      <c r="T39" s="208"/>
      <c r="U39" s="208"/>
      <c r="V39" s="208"/>
      <c r="W39" s="208"/>
      <c r="X39">
        <v>0</v>
      </c>
      <c r="Y39">
        <v>0</v>
      </c>
      <c r="Z39">
        <v>56</v>
      </c>
      <c r="AA39">
        <v>11</v>
      </c>
      <c r="AB39">
        <v>0.29199999999999998</v>
      </c>
      <c r="AC39">
        <v>47</v>
      </c>
      <c r="AD39">
        <v>3</v>
      </c>
      <c r="AE39">
        <v>34</v>
      </c>
      <c r="AF39">
        <v>9</v>
      </c>
      <c r="AG39">
        <v>2</v>
      </c>
      <c r="AH39">
        <v>186</v>
      </c>
      <c r="AI39">
        <v>10.3</v>
      </c>
      <c r="AJ39" s="117">
        <v>1</v>
      </c>
      <c r="AK39" s="113">
        <v>0</v>
      </c>
      <c r="AL39" s="118">
        <v>1</v>
      </c>
      <c r="AM39">
        <v>1</v>
      </c>
      <c r="AN39">
        <v>0.77866915265899173</v>
      </c>
      <c r="AO39" s="117">
        <v>0.77866915265899173</v>
      </c>
      <c r="AP39" s="118">
        <v>0.22133084734100827</v>
      </c>
      <c r="AQ39" s="117">
        <v>-0.25016903108009569</v>
      </c>
      <c r="AR39" s="118">
        <v>100</v>
      </c>
      <c r="AS39">
        <v>0.2842424752350981</v>
      </c>
      <c r="BU39">
        <v>0.47698548977656663</v>
      </c>
      <c r="BV39">
        <v>1</v>
      </c>
      <c r="BW39">
        <v>0</v>
      </c>
      <c r="BX39">
        <v>23</v>
      </c>
      <c r="BY39">
        <v>12</v>
      </c>
      <c r="BZ39">
        <v>0.57407407407407407</v>
      </c>
      <c r="CA39">
        <v>0.875</v>
      </c>
      <c r="CB39">
        <v>0</v>
      </c>
    </row>
    <row r="40" spans="1:80" x14ac:dyDescent="0.3">
      <c r="A40" s="129">
        <v>1</v>
      </c>
      <c r="B40" s="131">
        <v>0</v>
      </c>
      <c r="C40" s="171">
        <v>54</v>
      </c>
      <c r="D40" s="130">
        <v>9</v>
      </c>
      <c r="E40" s="203">
        <v>4.5999999999999999E-2</v>
      </c>
      <c r="F40" s="130">
        <v>151</v>
      </c>
      <c r="G40" s="130">
        <v>0</v>
      </c>
      <c r="H40" s="130">
        <v>30</v>
      </c>
      <c r="I40" s="130">
        <v>13</v>
      </c>
      <c r="J40" s="130">
        <v>5</v>
      </c>
      <c r="K40" s="172">
        <v>204</v>
      </c>
      <c r="L40" s="170">
        <v>14.5</v>
      </c>
      <c r="M40" s="130">
        <v>1</v>
      </c>
      <c r="N40" s="208"/>
      <c r="O40" s="208"/>
      <c r="P40" s="208"/>
      <c r="Q40" s="208"/>
      <c r="R40" s="208"/>
      <c r="S40" s="208"/>
      <c r="T40" s="208"/>
      <c r="U40" s="208"/>
      <c r="V40" s="208"/>
      <c r="W40" s="208"/>
      <c r="X40">
        <v>0</v>
      </c>
      <c r="Y40">
        <v>0</v>
      </c>
      <c r="Z40">
        <v>56</v>
      </c>
      <c r="AA40">
        <v>24</v>
      </c>
      <c r="AB40">
        <v>1.56</v>
      </c>
      <c r="AC40">
        <v>115</v>
      </c>
      <c r="AD40">
        <v>5</v>
      </c>
      <c r="AE40">
        <v>46</v>
      </c>
      <c r="AF40">
        <v>1</v>
      </c>
      <c r="AG40">
        <v>4</v>
      </c>
      <c r="AH40">
        <v>166</v>
      </c>
      <c r="AI40">
        <v>7.3</v>
      </c>
      <c r="AJ40" s="117">
        <v>1</v>
      </c>
      <c r="AK40" s="113">
        <v>0</v>
      </c>
      <c r="AL40" s="118">
        <v>1</v>
      </c>
      <c r="AM40">
        <v>1</v>
      </c>
      <c r="AN40">
        <v>0.78561045698723486</v>
      </c>
      <c r="AO40" s="117">
        <v>0.78561045698723486</v>
      </c>
      <c r="AP40" s="118">
        <v>0.21438954301276514</v>
      </c>
      <c r="AQ40" s="117">
        <v>-0.24129421120150427</v>
      </c>
      <c r="AR40" s="118">
        <v>100</v>
      </c>
      <c r="AS40">
        <v>0.27289548033122563</v>
      </c>
      <c r="BU40">
        <v>0.48201895891981544</v>
      </c>
      <c r="BV40">
        <v>0</v>
      </c>
      <c r="BW40">
        <v>1</v>
      </c>
      <c r="BX40">
        <v>23</v>
      </c>
      <c r="BY40">
        <v>13</v>
      </c>
      <c r="BZ40">
        <v>0.57407407407407407</v>
      </c>
      <c r="CA40">
        <v>0.86458333333333337</v>
      </c>
      <c r="CB40">
        <v>1.601080246913578E-2</v>
      </c>
    </row>
    <row r="41" spans="1:80" x14ac:dyDescent="0.3">
      <c r="A41" s="129">
        <v>0</v>
      </c>
      <c r="B41" s="131">
        <v>0</v>
      </c>
      <c r="C41" s="171">
        <v>48</v>
      </c>
      <c r="D41" s="174">
        <v>2</v>
      </c>
      <c r="E41" s="207">
        <v>1.7999999999999999E-2</v>
      </c>
      <c r="F41" s="174">
        <v>77</v>
      </c>
      <c r="G41" s="174">
        <v>2</v>
      </c>
      <c r="H41" s="130">
        <v>28</v>
      </c>
      <c r="I41" s="130">
        <v>1</v>
      </c>
      <c r="J41" s="130">
        <v>6</v>
      </c>
      <c r="K41" s="172">
        <v>160</v>
      </c>
      <c r="L41" s="173">
        <v>5.9</v>
      </c>
      <c r="M41" s="130">
        <v>0</v>
      </c>
      <c r="N41" s="208"/>
      <c r="O41" s="208"/>
      <c r="P41" s="208"/>
      <c r="Q41" s="208"/>
      <c r="R41" s="208"/>
      <c r="S41" s="208"/>
      <c r="T41" s="208"/>
      <c r="U41" s="208"/>
      <c r="V41" s="208"/>
      <c r="W41" s="208"/>
      <c r="X41">
        <v>0</v>
      </c>
      <c r="Y41">
        <v>0</v>
      </c>
      <c r="Z41">
        <v>58</v>
      </c>
      <c r="AA41">
        <v>13</v>
      </c>
      <c r="AB41">
        <v>0.86399999999999999</v>
      </c>
      <c r="AC41">
        <v>129</v>
      </c>
      <c r="AD41">
        <v>4</v>
      </c>
      <c r="AE41">
        <v>61</v>
      </c>
      <c r="AF41">
        <v>8</v>
      </c>
      <c r="AG41">
        <v>5</v>
      </c>
      <c r="AH41">
        <v>168</v>
      </c>
      <c r="AI41">
        <v>8.8000000000000007</v>
      </c>
      <c r="AJ41" s="117">
        <v>1</v>
      </c>
      <c r="AK41" s="113">
        <v>0</v>
      </c>
      <c r="AL41" s="118">
        <v>1</v>
      </c>
      <c r="AM41">
        <v>1</v>
      </c>
      <c r="AN41">
        <v>0.33732651196134317</v>
      </c>
      <c r="AO41" s="117">
        <v>0.33732651196134317</v>
      </c>
      <c r="AP41" s="118">
        <v>0.66267348803865689</v>
      </c>
      <c r="AQ41" s="117">
        <v>-1.0867039394657612</v>
      </c>
      <c r="AR41" s="118">
        <v>0</v>
      </c>
      <c r="AS41">
        <v>1.9644868237175432</v>
      </c>
      <c r="BU41">
        <v>0.49501889489688988</v>
      </c>
      <c r="BV41">
        <v>1</v>
      </c>
      <c r="BW41">
        <v>0</v>
      </c>
      <c r="BX41">
        <v>24</v>
      </c>
      <c r="BY41">
        <v>13</v>
      </c>
      <c r="BZ41">
        <v>0.55555555555555558</v>
      </c>
      <c r="CA41">
        <v>0.86458333333333337</v>
      </c>
      <c r="CB41">
        <v>1.6010802469135874E-2</v>
      </c>
    </row>
    <row r="42" spans="1:80" x14ac:dyDescent="0.3">
      <c r="A42" s="129">
        <v>0</v>
      </c>
      <c r="B42" s="131">
        <v>1</v>
      </c>
      <c r="C42" s="171">
        <v>53</v>
      </c>
      <c r="D42" s="130">
        <v>13</v>
      </c>
      <c r="E42" s="203">
        <v>0.84</v>
      </c>
      <c r="F42" s="130">
        <v>99</v>
      </c>
      <c r="G42" s="130">
        <v>3</v>
      </c>
      <c r="H42" s="130">
        <v>36</v>
      </c>
      <c r="I42" s="130">
        <v>9</v>
      </c>
      <c r="J42" s="130">
        <v>2</v>
      </c>
      <c r="K42" s="172">
        <v>176</v>
      </c>
      <c r="L42" s="170">
        <v>9</v>
      </c>
      <c r="M42" s="130">
        <v>1</v>
      </c>
      <c r="N42" s="208"/>
      <c r="O42" s="208"/>
      <c r="P42" s="208"/>
      <c r="Q42" s="208"/>
      <c r="R42" s="208"/>
      <c r="S42" s="208"/>
      <c r="T42" s="208"/>
      <c r="U42" s="208"/>
      <c r="V42" s="208"/>
      <c r="W42" s="208"/>
      <c r="X42">
        <v>0</v>
      </c>
      <c r="Y42">
        <v>0</v>
      </c>
      <c r="Z42">
        <v>58</v>
      </c>
      <c r="AA42">
        <v>15</v>
      </c>
      <c r="AB42">
        <v>0.16700000000000001</v>
      </c>
      <c r="AC42">
        <v>81</v>
      </c>
      <c r="AD42">
        <v>1</v>
      </c>
      <c r="AE42">
        <v>39</v>
      </c>
      <c r="AF42">
        <v>10</v>
      </c>
      <c r="AG42">
        <v>2</v>
      </c>
      <c r="AH42">
        <v>188</v>
      </c>
      <c r="AI42">
        <v>10.5</v>
      </c>
      <c r="AJ42" s="117">
        <v>0</v>
      </c>
      <c r="AK42" s="113">
        <v>1</v>
      </c>
      <c r="AL42" s="118">
        <v>1</v>
      </c>
      <c r="AM42">
        <v>0</v>
      </c>
      <c r="AN42">
        <v>0.68845077674783317</v>
      </c>
      <c r="AO42" s="117">
        <v>0.68845077674783317</v>
      </c>
      <c r="AP42" s="118">
        <v>0.31154922325216683</v>
      </c>
      <c r="AQ42" s="117">
        <v>-1.166197933167324</v>
      </c>
      <c r="AR42" s="118">
        <v>0</v>
      </c>
      <c r="AS42">
        <v>2.2097656657953006</v>
      </c>
      <c r="BU42">
        <v>0.49610776816099383</v>
      </c>
      <c r="BV42">
        <v>1</v>
      </c>
      <c r="BW42">
        <v>0</v>
      </c>
      <c r="BX42">
        <v>25</v>
      </c>
      <c r="BY42">
        <v>13</v>
      </c>
      <c r="BZ42">
        <v>0.53703703703703698</v>
      </c>
      <c r="CA42">
        <v>0.86458333333333337</v>
      </c>
      <c r="CB42">
        <v>0</v>
      </c>
    </row>
    <row r="43" spans="1:80" x14ac:dyDescent="0.3">
      <c r="A43" s="129">
        <v>0</v>
      </c>
      <c r="B43" s="131">
        <v>0</v>
      </c>
      <c r="C43" s="171">
        <v>88</v>
      </c>
      <c r="D43" s="130">
        <v>18</v>
      </c>
      <c r="E43" s="203">
        <v>1</v>
      </c>
      <c r="F43" s="130">
        <v>283</v>
      </c>
      <c r="G43" s="130">
        <v>2</v>
      </c>
      <c r="H43" s="130">
        <v>40</v>
      </c>
      <c r="I43" s="130">
        <v>8</v>
      </c>
      <c r="J43" s="130">
        <v>3</v>
      </c>
      <c r="K43" s="172">
        <v>177</v>
      </c>
      <c r="L43" s="170">
        <v>15.8</v>
      </c>
      <c r="M43" s="130">
        <v>1</v>
      </c>
      <c r="N43" s="208"/>
      <c r="O43" s="208"/>
      <c r="P43" s="208"/>
      <c r="Q43" s="208"/>
      <c r="R43" s="208"/>
      <c r="S43" s="208"/>
      <c r="T43" s="208"/>
      <c r="U43" s="208"/>
      <c r="V43" s="208"/>
      <c r="W43" s="208"/>
      <c r="X43">
        <v>0</v>
      </c>
      <c r="Y43">
        <v>0</v>
      </c>
      <c r="Z43">
        <v>58</v>
      </c>
      <c r="AA43">
        <v>17</v>
      </c>
      <c r="AB43">
        <v>0.496</v>
      </c>
      <c r="AC43">
        <v>100</v>
      </c>
      <c r="AD43">
        <v>2</v>
      </c>
      <c r="AE43">
        <v>42</v>
      </c>
      <c r="AF43">
        <v>5</v>
      </c>
      <c r="AG43">
        <v>3</v>
      </c>
      <c r="AH43">
        <v>165</v>
      </c>
      <c r="AI43">
        <v>6.6</v>
      </c>
      <c r="AJ43" s="117">
        <v>0</v>
      </c>
      <c r="AK43" s="113">
        <v>1</v>
      </c>
      <c r="AL43" s="118">
        <v>1</v>
      </c>
      <c r="AM43">
        <v>0</v>
      </c>
      <c r="AN43">
        <v>0.56150215750461674</v>
      </c>
      <c r="AO43" s="117">
        <v>0.56150215750461674</v>
      </c>
      <c r="AP43" s="118">
        <v>0.43849784249538326</v>
      </c>
      <c r="AQ43" s="117">
        <v>-0.82440038737497212</v>
      </c>
      <c r="AR43" s="118">
        <v>0</v>
      </c>
      <c r="AS43">
        <v>1.2805129309399703</v>
      </c>
      <c r="BU43">
        <v>0.50436291180207615</v>
      </c>
      <c r="BV43">
        <v>0</v>
      </c>
      <c r="BW43">
        <v>1</v>
      </c>
      <c r="BX43">
        <v>25</v>
      </c>
      <c r="BY43">
        <v>14</v>
      </c>
      <c r="BZ43">
        <v>0.53703703703703698</v>
      </c>
      <c r="CA43">
        <v>0.85416666666666663</v>
      </c>
      <c r="CB43">
        <v>1.5817901234567781E-2</v>
      </c>
    </row>
    <row r="44" spans="1:80" x14ac:dyDescent="0.3">
      <c r="A44" s="129">
        <v>0</v>
      </c>
      <c r="B44" s="131">
        <v>0</v>
      </c>
      <c r="C44" s="171">
        <v>59</v>
      </c>
      <c r="D44" s="130">
        <v>5</v>
      </c>
      <c r="E44" s="203">
        <v>1.159</v>
      </c>
      <c r="F44" s="130">
        <v>196</v>
      </c>
      <c r="G44" s="130">
        <v>1</v>
      </c>
      <c r="H44" s="130">
        <v>43</v>
      </c>
      <c r="I44" s="130">
        <v>15</v>
      </c>
      <c r="J44" s="130">
        <v>5</v>
      </c>
      <c r="K44" s="172">
        <v>184</v>
      </c>
      <c r="L44" s="170">
        <v>14</v>
      </c>
      <c r="M44" s="130">
        <v>1</v>
      </c>
      <c r="N44" s="208"/>
      <c r="O44" s="208"/>
      <c r="P44" s="208"/>
      <c r="Q44" s="208"/>
      <c r="R44" s="208"/>
      <c r="S44" s="208"/>
      <c r="T44" s="208"/>
      <c r="U44" s="208"/>
      <c r="V44" s="208"/>
      <c r="W44" s="208"/>
      <c r="X44">
        <v>0</v>
      </c>
      <c r="Y44">
        <v>0</v>
      </c>
      <c r="Z44">
        <v>58</v>
      </c>
      <c r="AA44">
        <v>19</v>
      </c>
      <c r="AB44">
        <v>0.44700000000000001</v>
      </c>
      <c r="AC44">
        <v>20</v>
      </c>
      <c r="AD44">
        <v>4</v>
      </c>
      <c r="AE44">
        <v>43</v>
      </c>
      <c r="AF44">
        <v>10</v>
      </c>
      <c r="AG44">
        <v>3</v>
      </c>
      <c r="AH44">
        <v>184</v>
      </c>
      <c r="AI44">
        <v>8.1</v>
      </c>
      <c r="AJ44" s="117">
        <v>1</v>
      </c>
      <c r="AK44" s="113">
        <v>0</v>
      </c>
      <c r="AL44" s="118">
        <v>1</v>
      </c>
      <c r="AM44">
        <v>1</v>
      </c>
      <c r="AN44">
        <v>0.79896336347254415</v>
      </c>
      <c r="AO44" s="117">
        <v>0.79896336347254415</v>
      </c>
      <c r="AP44" s="118">
        <v>0.20103663652745585</v>
      </c>
      <c r="AQ44" s="117">
        <v>-0.22444018724268144</v>
      </c>
      <c r="AR44" s="118">
        <v>100</v>
      </c>
      <c r="AS44">
        <v>0.25162184615535799</v>
      </c>
      <c r="BU44">
        <v>0.51281692551838143</v>
      </c>
      <c r="BV44">
        <v>1</v>
      </c>
      <c r="BW44">
        <v>0</v>
      </c>
      <c r="BX44">
        <v>26</v>
      </c>
      <c r="BY44">
        <v>14</v>
      </c>
      <c r="BZ44">
        <v>0.5185185185185186</v>
      </c>
      <c r="CA44">
        <v>0.85416666666666663</v>
      </c>
      <c r="CB44">
        <v>0</v>
      </c>
    </row>
    <row r="45" spans="1:80" x14ac:dyDescent="0.3">
      <c r="A45" s="129">
        <v>1</v>
      </c>
      <c r="B45" s="131">
        <v>0</v>
      </c>
      <c r="C45" s="171">
        <v>117</v>
      </c>
      <c r="D45" s="130">
        <v>2</v>
      </c>
      <c r="E45" s="203">
        <v>0.104</v>
      </c>
      <c r="F45" s="130">
        <v>253</v>
      </c>
      <c r="G45" s="130">
        <v>2</v>
      </c>
      <c r="H45" s="130">
        <v>52</v>
      </c>
      <c r="I45" s="130">
        <v>15</v>
      </c>
      <c r="J45" s="130">
        <v>3</v>
      </c>
      <c r="K45" s="172">
        <v>169</v>
      </c>
      <c r="L45" s="170">
        <v>15.3</v>
      </c>
      <c r="M45" s="130">
        <v>1</v>
      </c>
      <c r="N45" s="208"/>
      <c r="O45" s="208"/>
      <c r="P45" s="208"/>
      <c r="Q45" s="208"/>
      <c r="R45" s="208"/>
      <c r="S45" s="208"/>
      <c r="T45" s="208"/>
      <c r="U45" s="208"/>
      <c r="V45" s="208"/>
      <c r="W45" s="208"/>
      <c r="X45">
        <v>0</v>
      </c>
      <c r="Y45">
        <v>0</v>
      </c>
      <c r="Z45">
        <v>59</v>
      </c>
      <c r="AA45">
        <v>5</v>
      </c>
      <c r="AB45">
        <v>1.159</v>
      </c>
      <c r="AC45">
        <v>196</v>
      </c>
      <c r="AD45">
        <v>1</v>
      </c>
      <c r="AE45">
        <v>43</v>
      </c>
      <c r="AF45">
        <v>15</v>
      </c>
      <c r="AG45">
        <v>5</v>
      </c>
      <c r="AH45">
        <v>184</v>
      </c>
      <c r="AI45">
        <v>14</v>
      </c>
      <c r="AJ45" s="117">
        <v>1</v>
      </c>
      <c r="AK45" s="113">
        <v>0</v>
      </c>
      <c r="AL45" s="118">
        <v>1</v>
      </c>
      <c r="AM45">
        <v>1</v>
      </c>
      <c r="AN45">
        <v>0.77501908186226443</v>
      </c>
      <c r="AO45" s="117">
        <v>0.77501908186226443</v>
      </c>
      <c r="AP45" s="118">
        <v>0.22498091813773557</v>
      </c>
      <c r="AQ45" s="117">
        <v>-0.25486762817413999</v>
      </c>
      <c r="AR45" s="118">
        <v>100</v>
      </c>
      <c r="AS45">
        <v>0.2902908114173619</v>
      </c>
      <c r="BU45">
        <v>0.51708949875272447</v>
      </c>
      <c r="BV45">
        <v>0</v>
      </c>
      <c r="BW45">
        <v>1</v>
      </c>
      <c r="BX45">
        <v>26</v>
      </c>
      <c r="BY45">
        <v>15</v>
      </c>
      <c r="BZ45">
        <v>0.5185185185185186</v>
      </c>
      <c r="CA45">
        <v>0.84375</v>
      </c>
      <c r="CB45">
        <v>1.5625000000000069E-2</v>
      </c>
    </row>
    <row r="46" spans="1:80" x14ac:dyDescent="0.3">
      <c r="A46" s="129">
        <v>0</v>
      </c>
      <c r="B46" s="131">
        <v>0</v>
      </c>
      <c r="C46" s="171">
        <v>83</v>
      </c>
      <c r="D46" s="130">
        <v>22</v>
      </c>
      <c r="E46" s="203">
        <v>0.93600000000000005</v>
      </c>
      <c r="F46" s="130">
        <v>203</v>
      </c>
      <c r="G46" s="130">
        <v>2</v>
      </c>
      <c r="H46" s="130">
        <v>45</v>
      </c>
      <c r="I46" s="130">
        <v>9</v>
      </c>
      <c r="J46" s="130">
        <v>3</v>
      </c>
      <c r="K46" s="172">
        <v>178</v>
      </c>
      <c r="L46" s="170">
        <v>14.4</v>
      </c>
      <c r="M46" s="130">
        <v>1</v>
      </c>
      <c r="N46" s="208"/>
      <c r="O46" s="208"/>
      <c r="P46" s="208"/>
      <c r="Q46" s="208"/>
      <c r="R46" s="208"/>
      <c r="S46" s="208"/>
      <c r="T46" s="208"/>
      <c r="U46" s="208"/>
      <c r="V46" s="208"/>
      <c r="W46" s="208"/>
      <c r="X46">
        <v>0</v>
      </c>
      <c r="Y46">
        <v>0</v>
      </c>
      <c r="Z46">
        <v>59</v>
      </c>
      <c r="AA46">
        <v>6</v>
      </c>
      <c r="AB46">
        <v>0.7</v>
      </c>
      <c r="AC46">
        <v>214</v>
      </c>
      <c r="AD46">
        <v>2</v>
      </c>
      <c r="AE46">
        <v>41</v>
      </c>
      <c r="AF46">
        <v>4</v>
      </c>
      <c r="AG46">
        <v>3</v>
      </c>
      <c r="AH46">
        <v>182</v>
      </c>
      <c r="AI46">
        <v>14.9</v>
      </c>
      <c r="AJ46" s="117">
        <v>1</v>
      </c>
      <c r="AK46" s="113">
        <v>0</v>
      </c>
      <c r="AL46" s="118">
        <v>1</v>
      </c>
      <c r="AM46">
        <v>1</v>
      </c>
      <c r="AN46">
        <v>0.56001403463214705</v>
      </c>
      <c r="AO46" s="117">
        <v>0.56001403463214705</v>
      </c>
      <c r="AP46" s="118">
        <v>0.43998596536785295</v>
      </c>
      <c r="AQ46" s="117">
        <v>-0.57979343372386516</v>
      </c>
      <c r="AR46" s="118">
        <v>100</v>
      </c>
      <c r="AS46">
        <v>0.78566953354457225</v>
      </c>
      <c r="BU46">
        <v>0.52062903274663708</v>
      </c>
      <c r="BV46">
        <v>1</v>
      </c>
      <c r="BW46">
        <v>0</v>
      </c>
      <c r="BX46">
        <v>27</v>
      </c>
      <c r="BY46">
        <v>15</v>
      </c>
      <c r="BZ46">
        <v>0.5</v>
      </c>
      <c r="CA46">
        <v>0.84375</v>
      </c>
      <c r="CB46">
        <v>0</v>
      </c>
    </row>
    <row r="47" spans="1:80" x14ac:dyDescent="0.3">
      <c r="A47" s="129">
        <v>0</v>
      </c>
      <c r="B47" s="131">
        <v>0</v>
      </c>
      <c r="C47" s="171">
        <v>91</v>
      </c>
      <c r="D47" s="130">
        <v>2</v>
      </c>
      <c r="E47" s="203">
        <v>1.968</v>
      </c>
      <c r="F47" s="130">
        <v>164</v>
      </c>
      <c r="G47" s="130">
        <v>1</v>
      </c>
      <c r="H47" s="130">
        <v>33</v>
      </c>
      <c r="I47" s="130">
        <v>5</v>
      </c>
      <c r="J47" s="130">
        <v>2</v>
      </c>
      <c r="K47" s="172">
        <v>194</v>
      </c>
      <c r="L47" s="170">
        <v>14.8</v>
      </c>
      <c r="M47" s="130">
        <v>1</v>
      </c>
      <c r="N47" s="208"/>
      <c r="O47" s="208"/>
      <c r="P47" s="208"/>
      <c r="Q47" s="208"/>
      <c r="R47" s="208"/>
      <c r="S47" s="208"/>
      <c r="T47" s="208"/>
      <c r="U47" s="208"/>
      <c r="V47" s="208"/>
      <c r="W47" s="208"/>
      <c r="X47">
        <v>0</v>
      </c>
      <c r="Y47">
        <v>0</v>
      </c>
      <c r="Z47">
        <v>60</v>
      </c>
      <c r="AA47">
        <v>3</v>
      </c>
      <c r="AB47">
        <v>0.81299999999999994</v>
      </c>
      <c r="AC47">
        <v>101</v>
      </c>
      <c r="AD47">
        <v>3</v>
      </c>
      <c r="AE47">
        <v>44</v>
      </c>
      <c r="AF47">
        <v>8</v>
      </c>
      <c r="AG47">
        <v>3</v>
      </c>
      <c r="AH47">
        <v>177</v>
      </c>
      <c r="AI47">
        <v>10.5</v>
      </c>
      <c r="AJ47" s="117">
        <v>1</v>
      </c>
      <c r="AK47" s="113">
        <v>0</v>
      </c>
      <c r="AL47" s="118">
        <v>1</v>
      </c>
      <c r="AM47">
        <v>1</v>
      </c>
      <c r="AN47">
        <v>0.59219756040351534</v>
      </c>
      <c r="AO47" s="117">
        <v>0.59219756040351534</v>
      </c>
      <c r="AP47" s="118">
        <v>0.40780243959648466</v>
      </c>
      <c r="AQ47" s="117">
        <v>-0.52391498287140015</v>
      </c>
      <c r="AR47" s="118">
        <v>100</v>
      </c>
      <c r="AS47">
        <v>0.68862566627024546</v>
      </c>
      <c r="BU47">
        <v>0.52632990355871956</v>
      </c>
      <c r="BV47">
        <v>0</v>
      </c>
      <c r="BW47">
        <v>1</v>
      </c>
      <c r="BX47">
        <v>27</v>
      </c>
      <c r="BY47">
        <v>16</v>
      </c>
      <c r="BZ47">
        <v>0.5</v>
      </c>
      <c r="CA47">
        <v>0.83333333333333337</v>
      </c>
      <c r="CB47">
        <v>1.5432098765432075E-2</v>
      </c>
    </row>
    <row r="48" spans="1:80" x14ac:dyDescent="0.3">
      <c r="A48" s="129">
        <v>1</v>
      </c>
      <c r="B48" s="131">
        <v>0</v>
      </c>
      <c r="C48" s="171">
        <v>56</v>
      </c>
      <c r="D48" s="130">
        <v>4</v>
      </c>
      <c r="E48" s="203">
        <v>2.536</v>
      </c>
      <c r="F48" s="130">
        <v>146</v>
      </c>
      <c r="G48" s="130">
        <v>1</v>
      </c>
      <c r="H48" s="130">
        <v>36</v>
      </c>
      <c r="I48" s="130">
        <v>8</v>
      </c>
      <c r="J48" s="130">
        <v>2</v>
      </c>
      <c r="K48" s="172">
        <v>179</v>
      </c>
      <c r="L48" s="170">
        <v>12.1</v>
      </c>
      <c r="M48" s="130">
        <v>1</v>
      </c>
      <c r="N48" s="208"/>
      <c r="O48" s="208"/>
      <c r="P48" s="208"/>
      <c r="Q48" s="208"/>
      <c r="R48" s="208"/>
      <c r="S48" s="208"/>
      <c r="T48" s="208"/>
      <c r="U48" s="208"/>
      <c r="V48" s="208"/>
      <c r="W48" s="208"/>
      <c r="X48">
        <v>0</v>
      </c>
      <c r="Y48">
        <v>0</v>
      </c>
      <c r="Z48">
        <v>60</v>
      </c>
      <c r="AA48">
        <v>5</v>
      </c>
      <c r="AB48">
        <v>0.93700000000000006</v>
      </c>
      <c r="AC48">
        <v>211</v>
      </c>
      <c r="AD48">
        <v>3</v>
      </c>
      <c r="AE48">
        <v>59</v>
      </c>
      <c r="AF48">
        <v>15</v>
      </c>
      <c r="AG48">
        <v>4</v>
      </c>
      <c r="AH48">
        <v>171</v>
      </c>
      <c r="AI48">
        <v>12</v>
      </c>
      <c r="AJ48" s="117">
        <v>1</v>
      </c>
      <c r="AK48" s="113">
        <v>0</v>
      </c>
      <c r="AL48" s="118">
        <v>1</v>
      </c>
      <c r="AM48">
        <v>1</v>
      </c>
      <c r="AN48">
        <v>0.60248904644900414</v>
      </c>
      <c r="AO48" s="117">
        <v>0.60248904644900414</v>
      </c>
      <c r="AP48" s="118">
        <v>0.39751095355099586</v>
      </c>
      <c r="AQ48" s="117">
        <v>-0.50668579395021618</v>
      </c>
      <c r="AR48" s="118">
        <v>100</v>
      </c>
      <c r="AS48">
        <v>0.65978121244506638</v>
      </c>
      <c r="BU48">
        <v>0.52986747204693585</v>
      </c>
      <c r="BV48">
        <v>1</v>
      </c>
      <c r="BW48">
        <v>0</v>
      </c>
      <c r="BX48">
        <v>28</v>
      </c>
      <c r="BY48">
        <v>16</v>
      </c>
      <c r="BZ48">
        <v>0.48148148148148151</v>
      </c>
      <c r="CA48">
        <v>0.83333333333333337</v>
      </c>
      <c r="CB48">
        <v>0</v>
      </c>
    </row>
    <row r="49" spans="1:80" x14ac:dyDescent="0.3">
      <c r="A49" s="129">
        <v>0</v>
      </c>
      <c r="B49" s="131">
        <v>1</v>
      </c>
      <c r="C49" s="171">
        <v>51</v>
      </c>
      <c r="D49" s="130">
        <v>2</v>
      </c>
      <c r="E49" s="203">
        <v>0.41699999999999998</v>
      </c>
      <c r="F49" s="130">
        <v>121</v>
      </c>
      <c r="G49" s="130">
        <v>3</v>
      </c>
      <c r="H49" s="130">
        <v>36</v>
      </c>
      <c r="I49" s="130">
        <v>8</v>
      </c>
      <c r="J49" s="130">
        <v>2</v>
      </c>
      <c r="K49" s="172">
        <v>167</v>
      </c>
      <c r="L49" s="170">
        <v>8</v>
      </c>
      <c r="M49" s="130">
        <v>0</v>
      </c>
      <c r="N49" s="208"/>
      <c r="O49" s="208"/>
      <c r="P49" s="208"/>
      <c r="Q49" s="208"/>
      <c r="R49" s="208"/>
      <c r="S49" s="208"/>
      <c r="T49" s="208"/>
      <c r="U49" s="208"/>
      <c r="V49" s="208"/>
      <c r="W49" s="208"/>
      <c r="X49">
        <v>0</v>
      </c>
      <c r="Y49">
        <v>0</v>
      </c>
      <c r="Z49">
        <v>62</v>
      </c>
      <c r="AA49">
        <v>21</v>
      </c>
      <c r="AB49">
        <v>0.73399999999999999</v>
      </c>
      <c r="AC49">
        <v>152</v>
      </c>
      <c r="AD49">
        <v>3</v>
      </c>
      <c r="AE49">
        <v>44</v>
      </c>
      <c r="AF49">
        <v>5</v>
      </c>
      <c r="AG49">
        <v>3</v>
      </c>
      <c r="AH49">
        <v>169</v>
      </c>
      <c r="AI49">
        <v>9.5</v>
      </c>
      <c r="AJ49" s="117">
        <v>1</v>
      </c>
      <c r="AK49" s="113">
        <v>0</v>
      </c>
      <c r="AL49" s="118">
        <v>1</v>
      </c>
      <c r="AM49">
        <v>1</v>
      </c>
      <c r="AN49">
        <v>0.73019513626760846</v>
      </c>
      <c r="AO49" s="117">
        <v>0.73019513626760846</v>
      </c>
      <c r="AP49" s="118">
        <v>0.26980486373239154</v>
      </c>
      <c r="AQ49" s="117">
        <v>-0.31444347060501282</v>
      </c>
      <c r="AR49" s="118">
        <v>100</v>
      </c>
      <c r="AS49">
        <v>0.36949693353409441</v>
      </c>
      <c r="BU49">
        <v>0.54777625622963566</v>
      </c>
      <c r="BV49">
        <v>0</v>
      </c>
      <c r="BW49">
        <v>1</v>
      </c>
      <c r="BX49">
        <v>28</v>
      </c>
      <c r="BY49">
        <v>17</v>
      </c>
      <c r="BZ49">
        <v>0.48148148148148151</v>
      </c>
      <c r="CA49">
        <v>0.82291666666666663</v>
      </c>
      <c r="CB49">
        <v>0</v>
      </c>
    </row>
    <row r="50" spans="1:80" x14ac:dyDescent="0.3">
      <c r="A50" s="129">
        <v>1</v>
      </c>
      <c r="B50" s="131">
        <v>0</v>
      </c>
      <c r="C50" s="171">
        <v>56</v>
      </c>
      <c r="D50" s="130">
        <v>14</v>
      </c>
      <c r="E50" s="203">
        <v>3.9E-2</v>
      </c>
      <c r="F50" s="130">
        <v>128</v>
      </c>
      <c r="G50" s="130">
        <v>1</v>
      </c>
      <c r="H50" s="130">
        <v>43</v>
      </c>
      <c r="I50" s="130">
        <v>6</v>
      </c>
      <c r="J50" s="130">
        <v>3</v>
      </c>
      <c r="K50" s="172">
        <v>172</v>
      </c>
      <c r="L50" s="170">
        <v>8.4</v>
      </c>
      <c r="M50" s="130">
        <v>0</v>
      </c>
      <c r="N50" s="208"/>
      <c r="O50" s="208"/>
      <c r="P50" s="208"/>
      <c r="Q50" s="208"/>
      <c r="R50" s="208"/>
      <c r="S50" s="208"/>
      <c r="T50" s="208"/>
      <c r="U50" s="208"/>
      <c r="V50" s="208"/>
      <c r="W50" s="208"/>
      <c r="X50">
        <v>0</v>
      </c>
      <c r="Y50">
        <v>0</v>
      </c>
      <c r="Z50">
        <v>63</v>
      </c>
      <c r="AA50">
        <v>12</v>
      </c>
      <c r="AB50">
        <v>0.61199999999999999</v>
      </c>
      <c r="AC50">
        <v>148</v>
      </c>
      <c r="AD50">
        <v>3</v>
      </c>
      <c r="AE50">
        <v>35</v>
      </c>
      <c r="AF50">
        <v>10</v>
      </c>
      <c r="AG50">
        <v>2</v>
      </c>
      <c r="AH50">
        <v>185</v>
      </c>
      <c r="AI50">
        <v>13.8</v>
      </c>
      <c r="AJ50" s="117">
        <v>1</v>
      </c>
      <c r="AK50" s="113">
        <v>0</v>
      </c>
      <c r="AL50" s="118">
        <v>1</v>
      </c>
      <c r="AM50">
        <v>1</v>
      </c>
      <c r="AN50">
        <v>0.88863050625693707</v>
      </c>
      <c r="AO50" s="117">
        <v>0.88863050625693707</v>
      </c>
      <c r="AP50" s="118">
        <v>0.11136949374306293</v>
      </c>
      <c r="AQ50" s="117">
        <v>-0.11807375837308325</v>
      </c>
      <c r="AR50" s="118">
        <v>100</v>
      </c>
      <c r="AS50">
        <v>0.12532711060322493</v>
      </c>
      <c r="BU50">
        <v>0.55686392486859249</v>
      </c>
      <c r="BV50">
        <v>0</v>
      </c>
      <c r="BW50">
        <v>1</v>
      </c>
      <c r="BX50">
        <v>28</v>
      </c>
      <c r="BY50">
        <v>18</v>
      </c>
      <c r="BZ50">
        <v>0.48148148148148151</v>
      </c>
      <c r="CA50">
        <v>0.8125</v>
      </c>
      <c r="CB50">
        <v>1.5046296296296363E-2</v>
      </c>
    </row>
    <row r="51" spans="1:80" x14ac:dyDescent="0.3">
      <c r="A51" s="129">
        <v>1</v>
      </c>
      <c r="B51" s="131">
        <v>0</v>
      </c>
      <c r="C51" s="171">
        <v>51</v>
      </c>
      <c r="D51" s="130">
        <v>3</v>
      </c>
      <c r="E51" s="203">
        <v>1.155</v>
      </c>
      <c r="F51" s="130">
        <v>132</v>
      </c>
      <c r="G51" s="130">
        <v>2</v>
      </c>
      <c r="H51" s="130">
        <v>35</v>
      </c>
      <c r="I51" s="130">
        <v>1</v>
      </c>
      <c r="J51" s="130">
        <v>3</v>
      </c>
      <c r="K51" s="172">
        <v>181</v>
      </c>
      <c r="L51" s="170">
        <v>10.6</v>
      </c>
      <c r="M51" s="130">
        <v>0</v>
      </c>
      <c r="N51" s="208"/>
      <c r="O51" s="208"/>
      <c r="P51" s="208"/>
      <c r="Q51" s="208"/>
      <c r="R51" s="208"/>
      <c r="S51" s="208"/>
      <c r="T51" s="208"/>
      <c r="U51" s="208"/>
      <c r="V51" s="208"/>
      <c r="W51" s="208"/>
      <c r="X51">
        <v>0</v>
      </c>
      <c r="Y51">
        <v>0</v>
      </c>
      <c r="Z51">
        <v>66</v>
      </c>
      <c r="AA51">
        <v>9</v>
      </c>
      <c r="AB51">
        <v>9.1999999999999998E-2</v>
      </c>
      <c r="AC51">
        <v>230</v>
      </c>
      <c r="AD51">
        <v>4</v>
      </c>
      <c r="AE51">
        <v>43</v>
      </c>
      <c r="AF51">
        <v>12</v>
      </c>
      <c r="AG51">
        <v>3</v>
      </c>
      <c r="AH51">
        <v>174</v>
      </c>
      <c r="AI51">
        <v>15.9</v>
      </c>
      <c r="AJ51" s="117">
        <v>0</v>
      </c>
      <c r="AK51" s="113">
        <v>1</v>
      </c>
      <c r="AL51" s="118">
        <v>1</v>
      </c>
      <c r="AM51">
        <v>0</v>
      </c>
      <c r="AN51">
        <v>0.75669415551079466</v>
      </c>
      <c r="AO51" s="117">
        <v>0.75669415551079466</v>
      </c>
      <c r="AP51" s="118">
        <v>0.24330584448920534</v>
      </c>
      <c r="AQ51" s="117">
        <v>-1.4134360077417392</v>
      </c>
      <c r="AR51" s="118">
        <v>0</v>
      </c>
      <c r="AS51">
        <v>3.1100533449962677</v>
      </c>
      <c r="BU51">
        <v>0.55868877350039059</v>
      </c>
      <c r="BV51">
        <v>1</v>
      </c>
      <c r="BW51">
        <v>0</v>
      </c>
      <c r="BX51">
        <v>29</v>
      </c>
      <c r="BY51">
        <v>18</v>
      </c>
      <c r="BZ51">
        <v>0.46296296296296291</v>
      </c>
      <c r="CA51">
        <v>0.8125</v>
      </c>
      <c r="CB51">
        <v>0</v>
      </c>
    </row>
    <row r="52" spans="1:80" x14ac:dyDescent="0.3">
      <c r="A52" s="129">
        <v>1</v>
      </c>
      <c r="B52" s="131">
        <v>0</v>
      </c>
      <c r="C52" s="171">
        <v>56</v>
      </c>
      <c r="D52" s="130">
        <v>9</v>
      </c>
      <c r="E52" s="203">
        <v>1.9990000000000001</v>
      </c>
      <c r="F52" s="130">
        <v>75</v>
      </c>
      <c r="G52" s="130">
        <v>0</v>
      </c>
      <c r="H52" s="130">
        <v>49</v>
      </c>
      <c r="I52" s="130">
        <v>7</v>
      </c>
      <c r="J52" s="130">
        <v>4</v>
      </c>
      <c r="K52" s="172">
        <v>189</v>
      </c>
      <c r="L52" s="170">
        <v>10.9</v>
      </c>
      <c r="M52" s="130">
        <v>0</v>
      </c>
      <c r="N52" s="208"/>
      <c r="O52" s="208"/>
      <c r="P52" s="208"/>
      <c r="Q52" s="208"/>
      <c r="R52" s="208"/>
      <c r="S52" s="208"/>
      <c r="T52" s="208"/>
      <c r="U52" s="208"/>
      <c r="V52" s="208"/>
      <c r="W52" s="208"/>
      <c r="X52">
        <v>0</v>
      </c>
      <c r="Y52">
        <v>0</v>
      </c>
      <c r="Z52">
        <v>67</v>
      </c>
      <c r="AA52">
        <v>10</v>
      </c>
      <c r="AB52">
        <v>0.85599999999999998</v>
      </c>
      <c r="AC52">
        <v>91</v>
      </c>
      <c r="AD52">
        <v>3</v>
      </c>
      <c r="AE52">
        <v>33</v>
      </c>
      <c r="AF52">
        <v>1</v>
      </c>
      <c r="AG52">
        <v>3</v>
      </c>
      <c r="AH52">
        <v>188</v>
      </c>
      <c r="AI52">
        <v>12.5</v>
      </c>
      <c r="AJ52" s="117">
        <v>1</v>
      </c>
      <c r="AK52" s="113">
        <v>0</v>
      </c>
      <c r="AL52" s="118">
        <v>1</v>
      </c>
      <c r="AM52">
        <v>1</v>
      </c>
      <c r="AN52">
        <v>0.75600983785627252</v>
      </c>
      <c r="AO52" s="117">
        <v>0.75600983785627252</v>
      </c>
      <c r="AP52" s="118">
        <v>0.24399016214372748</v>
      </c>
      <c r="AQ52" s="117">
        <v>-0.2797008898498754</v>
      </c>
      <c r="AR52" s="118">
        <v>100</v>
      </c>
      <c r="AS52">
        <v>0.32273410996288288</v>
      </c>
      <c r="BU52">
        <v>0.56001403463214705</v>
      </c>
      <c r="BV52">
        <v>0</v>
      </c>
      <c r="BW52">
        <v>1</v>
      </c>
      <c r="BX52">
        <v>29</v>
      </c>
      <c r="BY52">
        <v>19</v>
      </c>
      <c r="BZ52">
        <v>0.46296296296296291</v>
      </c>
      <c r="CA52">
        <v>0.80208333333333337</v>
      </c>
      <c r="CB52">
        <v>1.4853395061728373E-2</v>
      </c>
    </row>
    <row r="53" spans="1:80" x14ac:dyDescent="0.3">
      <c r="A53" s="129">
        <v>1</v>
      </c>
      <c r="B53" s="131">
        <v>0</v>
      </c>
      <c r="C53" s="171">
        <v>53</v>
      </c>
      <c r="D53" s="130">
        <v>2</v>
      </c>
      <c r="E53" s="203">
        <v>2.8719999999999999</v>
      </c>
      <c r="F53" s="130">
        <v>144</v>
      </c>
      <c r="G53" s="130">
        <v>6</v>
      </c>
      <c r="H53" s="130">
        <v>35</v>
      </c>
      <c r="I53" s="130">
        <v>4</v>
      </c>
      <c r="J53" s="130">
        <v>3</v>
      </c>
      <c r="K53" s="172">
        <v>171</v>
      </c>
      <c r="L53" s="170">
        <v>8.6999999999999993</v>
      </c>
      <c r="M53" s="130">
        <v>1</v>
      </c>
      <c r="N53" s="208"/>
      <c r="O53" s="208"/>
      <c r="P53" s="208"/>
      <c r="Q53" s="208"/>
      <c r="R53" s="208"/>
      <c r="S53" s="208"/>
      <c r="T53" s="208"/>
      <c r="U53" s="208"/>
      <c r="V53" s="208"/>
      <c r="W53" s="208"/>
      <c r="X53">
        <v>0</v>
      </c>
      <c r="Y53">
        <v>0</v>
      </c>
      <c r="Z53">
        <v>67</v>
      </c>
      <c r="AA53">
        <v>13</v>
      </c>
      <c r="AB53">
        <v>1.4610000000000001</v>
      </c>
      <c r="AC53">
        <v>180</v>
      </c>
      <c r="AD53">
        <v>4</v>
      </c>
      <c r="AE53">
        <v>44</v>
      </c>
      <c r="AF53">
        <v>10</v>
      </c>
      <c r="AG53">
        <v>3</v>
      </c>
      <c r="AH53">
        <v>187</v>
      </c>
      <c r="AI53">
        <v>15.6</v>
      </c>
      <c r="AJ53" s="117">
        <v>0</v>
      </c>
      <c r="AK53" s="113">
        <v>1</v>
      </c>
      <c r="AL53" s="118">
        <v>1</v>
      </c>
      <c r="AM53">
        <v>0</v>
      </c>
      <c r="AN53">
        <v>0.90664243686979162</v>
      </c>
      <c r="AO53" s="117">
        <v>0.90664243686979162</v>
      </c>
      <c r="AP53" s="118">
        <v>9.3357563130208376E-2</v>
      </c>
      <c r="AQ53" s="117">
        <v>-2.3713183932060171</v>
      </c>
      <c r="AR53" s="118">
        <v>0</v>
      </c>
      <c r="AS53">
        <v>9.7115049544006666</v>
      </c>
      <c r="BU53">
        <v>0.56122070571990368</v>
      </c>
      <c r="BV53">
        <v>1</v>
      </c>
      <c r="BW53">
        <v>0</v>
      </c>
      <c r="BX53">
        <v>30</v>
      </c>
      <c r="BY53">
        <v>19</v>
      </c>
      <c r="BZ53">
        <v>0.44444444444444442</v>
      </c>
      <c r="CA53">
        <v>0.80208333333333337</v>
      </c>
      <c r="CB53">
        <v>1.4853395061728373E-2</v>
      </c>
    </row>
    <row r="54" spans="1:80" x14ac:dyDescent="0.3">
      <c r="A54" s="129">
        <v>0</v>
      </c>
      <c r="B54" s="131">
        <v>0</v>
      </c>
      <c r="C54" s="171">
        <v>62</v>
      </c>
      <c r="D54" s="130">
        <v>21</v>
      </c>
      <c r="E54" s="203">
        <v>0.73399999999999999</v>
      </c>
      <c r="F54" s="130">
        <v>152</v>
      </c>
      <c r="G54" s="130">
        <v>3</v>
      </c>
      <c r="H54" s="130">
        <v>44</v>
      </c>
      <c r="I54" s="130">
        <v>5</v>
      </c>
      <c r="J54" s="130">
        <v>3</v>
      </c>
      <c r="K54" s="172">
        <v>169</v>
      </c>
      <c r="L54" s="170">
        <v>9.5</v>
      </c>
      <c r="M54" s="130">
        <v>1</v>
      </c>
      <c r="N54" s="208"/>
      <c r="O54" s="208"/>
      <c r="P54" s="208"/>
      <c r="Q54" s="208"/>
      <c r="R54" s="208"/>
      <c r="S54" s="208"/>
      <c r="T54" s="208"/>
      <c r="U54" s="208"/>
      <c r="V54" s="208"/>
      <c r="W54" s="208"/>
      <c r="X54">
        <v>0</v>
      </c>
      <c r="Y54">
        <v>0</v>
      </c>
      <c r="Z54">
        <v>70</v>
      </c>
      <c r="AA54">
        <v>20</v>
      </c>
      <c r="AB54">
        <v>0.40799999999999997</v>
      </c>
      <c r="AC54">
        <v>175</v>
      </c>
      <c r="AD54">
        <v>2</v>
      </c>
      <c r="AE54">
        <v>42</v>
      </c>
      <c r="AF54">
        <v>7</v>
      </c>
      <c r="AG54">
        <v>6</v>
      </c>
      <c r="AH54">
        <v>168</v>
      </c>
      <c r="AI54">
        <v>11.1</v>
      </c>
      <c r="AJ54" s="117">
        <v>0</v>
      </c>
      <c r="AK54" s="113">
        <v>1</v>
      </c>
      <c r="AL54" s="118">
        <v>1</v>
      </c>
      <c r="AM54">
        <v>0</v>
      </c>
      <c r="AN54">
        <v>0.60845726502543196</v>
      </c>
      <c r="AO54" s="117">
        <v>0.60845726502543196</v>
      </c>
      <c r="AP54" s="118">
        <v>0.39154273497456804</v>
      </c>
      <c r="AQ54" s="117">
        <v>-0.9376606124853113</v>
      </c>
      <c r="AR54" s="118">
        <v>0</v>
      </c>
      <c r="AS54">
        <v>1.5539996293506844</v>
      </c>
      <c r="BU54">
        <v>0.56150215750461674</v>
      </c>
      <c r="BV54">
        <v>1</v>
      </c>
      <c r="BW54">
        <v>0</v>
      </c>
      <c r="BX54">
        <v>31</v>
      </c>
      <c r="BY54">
        <v>19</v>
      </c>
      <c r="BZ54">
        <v>0.42592592592592593</v>
      </c>
      <c r="CA54">
        <v>0.80208333333333337</v>
      </c>
      <c r="CB54">
        <v>0</v>
      </c>
    </row>
    <row r="55" spans="1:80" x14ac:dyDescent="0.3">
      <c r="A55" s="129">
        <v>0</v>
      </c>
      <c r="B55" s="131">
        <v>0</v>
      </c>
      <c r="C55" s="171">
        <v>44</v>
      </c>
      <c r="D55" s="130">
        <v>4</v>
      </c>
      <c r="E55" s="203">
        <v>4.5900000000000003E-2</v>
      </c>
      <c r="F55" s="130">
        <v>104</v>
      </c>
      <c r="G55" s="130">
        <v>6</v>
      </c>
      <c r="H55" s="130">
        <v>29</v>
      </c>
      <c r="I55" s="130">
        <v>2</v>
      </c>
      <c r="J55" s="130">
        <v>2</v>
      </c>
      <c r="K55" s="172">
        <v>168</v>
      </c>
      <c r="L55" s="170">
        <v>6.8</v>
      </c>
      <c r="M55" s="130">
        <v>1</v>
      </c>
      <c r="N55" s="208"/>
      <c r="O55" s="208"/>
      <c r="P55" s="208"/>
      <c r="Q55" s="208"/>
      <c r="R55" s="208"/>
      <c r="S55" s="208"/>
      <c r="T55" s="208"/>
      <c r="U55" s="208"/>
      <c r="V55" s="208"/>
      <c r="W55" s="208"/>
      <c r="X55">
        <v>0</v>
      </c>
      <c r="Y55">
        <v>0</v>
      </c>
      <c r="Z55">
        <v>78</v>
      </c>
      <c r="AA55">
        <v>3</v>
      </c>
      <c r="AB55">
        <v>1.6240000000000001</v>
      </c>
      <c r="AC55">
        <v>148</v>
      </c>
      <c r="AD55">
        <v>5</v>
      </c>
      <c r="AE55">
        <v>39</v>
      </c>
      <c r="AF55">
        <v>11</v>
      </c>
      <c r="AG55">
        <v>4</v>
      </c>
      <c r="AH55">
        <v>175</v>
      </c>
      <c r="AI55">
        <v>9.1</v>
      </c>
      <c r="AJ55" s="117">
        <v>1</v>
      </c>
      <c r="AK55" s="113">
        <v>0</v>
      </c>
      <c r="AL55" s="118">
        <v>1</v>
      </c>
      <c r="AM55">
        <v>1</v>
      </c>
      <c r="AN55">
        <v>0.98665945425153967</v>
      </c>
      <c r="AO55" s="117">
        <v>0.98665945425153967</v>
      </c>
      <c r="AP55" s="118">
        <v>1.3340545748460331E-2</v>
      </c>
      <c r="AQ55" s="117">
        <v>-1.3430330239054272E-2</v>
      </c>
      <c r="AR55" s="118">
        <v>100</v>
      </c>
      <c r="AS55">
        <v>1.352092223003144E-2</v>
      </c>
      <c r="BU55">
        <v>0.57668904125011244</v>
      </c>
      <c r="BV55">
        <v>0</v>
      </c>
      <c r="BW55">
        <v>1</v>
      </c>
      <c r="BX55">
        <v>31</v>
      </c>
      <c r="BY55">
        <v>20</v>
      </c>
      <c r="BZ55">
        <v>0.42592592592592593</v>
      </c>
      <c r="CA55">
        <v>0.79166666666666663</v>
      </c>
      <c r="CB55">
        <v>1.466049382716047E-2</v>
      </c>
    </row>
    <row r="56" spans="1:80" x14ac:dyDescent="0.3">
      <c r="A56" s="129">
        <v>0</v>
      </c>
      <c r="B56" s="131">
        <v>0</v>
      </c>
      <c r="C56" s="171">
        <v>41</v>
      </c>
      <c r="D56" s="130">
        <v>12</v>
      </c>
      <c r="E56" s="203">
        <v>0.879</v>
      </c>
      <c r="F56" s="130">
        <v>112</v>
      </c>
      <c r="G56" s="130">
        <v>2</v>
      </c>
      <c r="H56" s="130">
        <v>39</v>
      </c>
      <c r="I56" s="130">
        <v>5</v>
      </c>
      <c r="J56" s="130">
        <v>3</v>
      </c>
      <c r="K56" s="172">
        <v>167</v>
      </c>
      <c r="L56" s="170">
        <v>7.2</v>
      </c>
      <c r="M56" s="130">
        <v>0</v>
      </c>
      <c r="N56" s="208"/>
      <c r="O56" s="208"/>
      <c r="P56" s="208"/>
      <c r="Q56" s="208"/>
      <c r="R56" s="208"/>
      <c r="S56" s="208"/>
      <c r="T56" s="208"/>
      <c r="U56" s="208"/>
      <c r="V56" s="208"/>
      <c r="W56" s="208"/>
      <c r="X56">
        <v>0</v>
      </c>
      <c r="Y56">
        <v>0</v>
      </c>
      <c r="Z56">
        <v>79</v>
      </c>
      <c r="AA56">
        <v>2</v>
      </c>
      <c r="AB56">
        <v>0.54600000000000004</v>
      </c>
      <c r="AC56">
        <v>122</v>
      </c>
      <c r="AD56">
        <v>4</v>
      </c>
      <c r="AE56">
        <v>56</v>
      </c>
      <c r="AF56">
        <v>3</v>
      </c>
      <c r="AG56">
        <v>5</v>
      </c>
      <c r="AH56">
        <v>170</v>
      </c>
      <c r="AI56">
        <v>8.1</v>
      </c>
      <c r="AJ56" s="117">
        <v>1</v>
      </c>
      <c r="AK56" s="113">
        <v>0</v>
      </c>
      <c r="AL56" s="118">
        <v>1</v>
      </c>
      <c r="AM56">
        <v>1</v>
      </c>
      <c r="AN56">
        <v>0.48201895891981544</v>
      </c>
      <c r="AO56" s="117">
        <v>0.48201895891981544</v>
      </c>
      <c r="AP56" s="118">
        <v>0.51798104108018461</v>
      </c>
      <c r="AQ56" s="117">
        <v>-0.72977183184655436</v>
      </c>
      <c r="AR56" s="118">
        <v>0</v>
      </c>
      <c r="AS56">
        <v>1.0746071943745921</v>
      </c>
      <c r="BU56">
        <v>0.57856247041872799</v>
      </c>
      <c r="BV56">
        <v>1</v>
      </c>
      <c r="BW56">
        <v>0</v>
      </c>
      <c r="BX56">
        <v>32</v>
      </c>
      <c r="BY56">
        <v>20</v>
      </c>
      <c r="BZ56">
        <v>0.40740740740740744</v>
      </c>
      <c r="CA56">
        <v>0.79166666666666663</v>
      </c>
      <c r="CB56">
        <v>0</v>
      </c>
    </row>
    <row r="57" spans="1:80" x14ac:dyDescent="0.3">
      <c r="A57" s="129">
        <v>1</v>
      </c>
      <c r="B57" s="131">
        <v>0</v>
      </c>
      <c r="C57" s="171">
        <v>72</v>
      </c>
      <c r="D57" s="130">
        <v>4</v>
      </c>
      <c r="E57" s="203">
        <v>1.496</v>
      </c>
      <c r="F57" s="130">
        <v>139</v>
      </c>
      <c r="G57" s="130">
        <v>2</v>
      </c>
      <c r="H57" s="130">
        <v>36</v>
      </c>
      <c r="I57" s="130">
        <v>6</v>
      </c>
      <c r="J57" s="130">
        <v>3</v>
      </c>
      <c r="K57" s="172">
        <v>184</v>
      </c>
      <c r="L57" s="170">
        <v>11.3</v>
      </c>
      <c r="M57" s="130">
        <v>1</v>
      </c>
      <c r="N57" s="208"/>
      <c r="O57" s="208"/>
      <c r="P57" s="208"/>
      <c r="Q57" s="208"/>
      <c r="R57" s="208"/>
      <c r="S57" s="208"/>
      <c r="T57" s="208"/>
      <c r="U57" s="208"/>
      <c r="V57" s="208"/>
      <c r="W57" s="208"/>
      <c r="X57">
        <v>0</v>
      </c>
      <c r="Y57">
        <v>0</v>
      </c>
      <c r="Z57">
        <v>83</v>
      </c>
      <c r="AA57">
        <v>22</v>
      </c>
      <c r="AB57">
        <v>0.93600000000000005</v>
      </c>
      <c r="AC57">
        <v>203</v>
      </c>
      <c r="AD57">
        <v>2</v>
      </c>
      <c r="AE57">
        <v>45</v>
      </c>
      <c r="AF57">
        <v>9</v>
      </c>
      <c r="AG57">
        <v>3</v>
      </c>
      <c r="AH57">
        <v>178</v>
      </c>
      <c r="AI57">
        <v>14.4</v>
      </c>
      <c r="AJ57" s="117">
        <v>1</v>
      </c>
      <c r="AK57" s="113">
        <v>0</v>
      </c>
      <c r="AL57" s="118">
        <v>1</v>
      </c>
      <c r="AM57">
        <v>1</v>
      </c>
      <c r="AN57">
        <v>0.8754658507533446</v>
      </c>
      <c r="AO57" s="117">
        <v>0.8754658507533446</v>
      </c>
      <c r="AP57" s="118">
        <v>0.1245341492466554</v>
      </c>
      <c r="AQ57" s="117">
        <v>-0.13299913343861269</v>
      </c>
      <c r="AR57" s="118">
        <v>100</v>
      </c>
      <c r="AS57">
        <v>0.1422490085015799</v>
      </c>
      <c r="BU57">
        <v>0.58093682833002147</v>
      </c>
      <c r="BV57">
        <v>0</v>
      </c>
      <c r="BW57">
        <v>1</v>
      </c>
      <c r="BX57">
        <v>32</v>
      </c>
      <c r="BY57">
        <v>21</v>
      </c>
      <c r="BZ57">
        <v>0.40740740740740744</v>
      </c>
      <c r="CA57">
        <v>0.78125</v>
      </c>
      <c r="CB57">
        <v>1.4467592592592657E-2</v>
      </c>
    </row>
    <row r="58" spans="1:80" x14ac:dyDescent="0.3">
      <c r="A58" s="129">
        <v>0</v>
      </c>
      <c r="B58" s="131">
        <v>0</v>
      </c>
      <c r="C58" s="171">
        <v>55</v>
      </c>
      <c r="D58" s="130">
        <v>14</v>
      </c>
      <c r="E58" s="203">
        <v>0.65500000000000003</v>
      </c>
      <c r="F58" s="130">
        <v>150</v>
      </c>
      <c r="G58" s="130">
        <v>3</v>
      </c>
      <c r="H58" s="130">
        <v>37</v>
      </c>
      <c r="I58" s="130">
        <v>9</v>
      </c>
      <c r="J58" s="130">
        <v>2</v>
      </c>
      <c r="K58" s="172">
        <v>168</v>
      </c>
      <c r="L58" s="170">
        <v>9.4</v>
      </c>
      <c r="M58" s="130">
        <v>1</v>
      </c>
      <c r="N58" s="208"/>
      <c r="O58" s="208"/>
      <c r="P58" s="208"/>
      <c r="Q58" s="208"/>
      <c r="R58" s="208"/>
      <c r="S58" s="208"/>
      <c r="T58" s="208"/>
      <c r="U58" s="208"/>
      <c r="V58" s="208"/>
      <c r="W58" s="208"/>
      <c r="X58">
        <v>0</v>
      </c>
      <c r="Y58">
        <v>0</v>
      </c>
      <c r="Z58">
        <v>88</v>
      </c>
      <c r="AA58">
        <v>18</v>
      </c>
      <c r="AB58">
        <v>1</v>
      </c>
      <c r="AC58">
        <v>283</v>
      </c>
      <c r="AD58">
        <v>2</v>
      </c>
      <c r="AE58">
        <v>40</v>
      </c>
      <c r="AF58">
        <v>8</v>
      </c>
      <c r="AG58">
        <v>3</v>
      </c>
      <c r="AH58">
        <v>177</v>
      </c>
      <c r="AI58">
        <v>15.8</v>
      </c>
      <c r="AJ58" s="117">
        <v>1</v>
      </c>
      <c r="AK58" s="113">
        <v>0</v>
      </c>
      <c r="AL58" s="118">
        <v>1</v>
      </c>
      <c r="AM58">
        <v>1</v>
      </c>
      <c r="AN58">
        <v>0.95623495132408665</v>
      </c>
      <c r="AO58" s="117">
        <v>0.95623495132408665</v>
      </c>
      <c r="AP58" s="118">
        <v>4.3765048675913354E-2</v>
      </c>
      <c r="AQ58" s="117">
        <v>-4.4751631142647866E-2</v>
      </c>
      <c r="AR58" s="118">
        <v>100</v>
      </c>
      <c r="AS58">
        <v>4.5768091424929026E-2</v>
      </c>
      <c r="BU58">
        <v>0.58485098643486255</v>
      </c>
      <c r="BV58">
        <v>1</v>
      </c>
      <c r="BW58">
        <v>0</v>
      </c>
      <c r="BX58">
        <v>33</v>
      </c>
      <c r="BY58">
        <v>21</v>
      </c>
      <c r="BZ58">
        <v>0.38888888888888884</v>
      </c>
      <c r="CA58">
        <v>0.78125</v>
      </c>
      <c r="CB58">
        <v>0</v>
      </c>
    </row>
    <row r="59" spans="1:80" x14ac:dyDescent="0.3">
      <c r="A59" s="129">
        <v>1</v>
      </c>
      <c r="B59" s="131">
        <v>1</v>
      </c>
      <c r="C59" s="171">
        <v>48</v>
      </c>
      <c r="D59" s="130">
        <v>10</v>
      </c>
      <c r="E59" s="203">
        <v>1.6439999999999999</v>
      </c>
      <c r="F59" s="130">
        <v>60</v>
      </c>
      <c r="G59" s="130">
        <v>3</v>
      </c>
      <c r="H59" s="130">
        <v>34</v>
      </c>
      <c r="I59" s="130">
        <v>19</v>
      </c>
      <c r="J59" s="130">
        <v>1</v>
      </c>
      <c r="K59" s="172">
        <v>180</v>
      </c>
      <c r="L59" s="170">
        <v>8.6</v>
      </c>
      <c r="M59" s="130">
        <v>0</v>
      </c>
      <c r="N59" s="208"/>
      <c r="O59" s="208"/>
      <c r="P59" s="208"/>
      <c r="Q59" s="208"/>
      <c r="R59" s="208"/>
      <c r="S59" s="208"/>
      <c r="T59" s="208"/>
      <c r="U59" s="208"/>
      <c r="V59" s="208"/>
      <c r="W59" s="208"/>
      <c r="X59">
        <v>0</v>
      </c>
      <c r="Y59">
        <v>0</v>
      </c>
      <c r="Z59">
        <v>91</v>
      </c>
      <c r="AA59">
        <v>2</v>
      </c>
      <c r="AB59">
        <v>1.968</v>
      </c>
      <c r="AC59">
        <v>164</v>
      </c>
      <c r="AD59">
        <v>1</v>
      </c>
      <c r="AE59">
        <v>33</v>
      </c>
      <c r="AF59">
        <v>5</v>
      </c>
      <c r="AG59">
        <v>2</v>
      </c>
      <c r="AH59">
        <v>194</v>
      </c>
      <c r="AI59">
        <v>14.8</v>
      </c>
      <c r="AJ59" s="117">
        <v>1</v>
      </c>
      <c r="AK59" s="113">
        <v>0</v>
      </c>
      <c r="AL59" s="118">
        <v>1</v>
      </c>
      <c r="AM59">
        <v>1</v>
      </c>
      <c r="AN59">
        <v>0.96861559903993166</v>
      </c>
      <c r="AO59" s="117">
        <v>0.96861559903993166</v>
      </c>
      <c r="AP59" s="118">
        <v>3.1384400960068337E-2</v>
      </c>
      <c r="AQ59" s="117">
        <v>-3.1887444414284503E-2</v>
      </c>
      <c r="AR59" s="118">
        <v>100</v>
      </c>
      <c r="AS59">
        <v>3.2401296232660096E-2</v>
      </c>
      <c r="BU59">
        <v>0.58498880648676754</v>
      </c>
      <c r="BV59">
        <v>0</v>
      </c>
      <c r="BW59">
        <v>1</v>
      </c>
      <c r="BX59">
        <v>33</v>
      </c>
      <c r="BY59">
        <v>22</v>
      </c>
      <c r="BZ59">
        <v>0.38888888888888884</v>
      </c>
      <c r="CA59">
        <v>0.77083333333333337</v>
      </c>
      <c r="CB59">
        <v>0</v>
      </c>
    </row>
    <row r="60" spans="1:80" x14ac:dyDescent="0.3">
      <c r="A60" s="129">
        <v>1</v>
      </c>
      <c r="B60" s="131">
        <v>1</v>
      </c>
      <c r="C60" s="171">
        <v>76</v>
      </c>
      <c r="D60" s="130">
        <v>5</v>
      </c>
      <c r="E60" s="203">
        <v>0.81899999999999995</v>
      </c>
      <c r="F60" s="130">
        <v>266</v>
      </c>
      <c r="G60" s="130">
        <v>4</v>
      </c>
      <c r="H60" s="130">
        <v>52</v>
      </c>
      <c r="I60" s="130">
        <v>18</v>
      </c>
      <c r="J60" s="130">
        <v>5</v>
      </c>
      <c r="K60" s="172">
        <v>186</v>
      </c>
      <c r="L60" s="170">
        <v>17.100000000000001</v>
      </c>
      <c r="M60" s="130">
        <v>0</v>
      </c>
      <c r="N60" s="208"/>
      <c r="O60" s="208"/>
      <c r="P60" s="208"/>
      <c r="Q60" s="208"/>
      <c r="R60" s="208"/>
      <c r="S60" s="208"/>
      <c r="T60" s="208"/>
      <c r="U60" s="208"/>
      <c r="V60" s="208"/>
      <c r="W60" s="208"/>
      <c r="X60">
        <v>0</v>
      </c>
      <c r="Y60">
        <v>0</v>
      </c>
      <c r="Z60">
        <v>96</v>
      </c>
      <c r="AA60">
        <v>1</v>
      </c>
      <c r="AB60">
        <v>0.83099999999999996</v>
      </c>
      <c r="AC60">
        <v>199</v>
      </c>
      <c r="AD60">
        <v>3</v>
      </c>
      <c r="AE60">
        <v>44</v>
      </c>
      <c r="AF60">
        <v>10</v>
      </c>
      <c r="AG60">
        <v>4</v>
      </c>
      <c r="AH60">
        <v>168</v>
      </c>
      <c r="AI60">
        <v>11.4</v>
      </c>
      <c r="AJ60" s="117">
        <v>1</v>
      </c>
      <c r="AK60" s="113">
        <v>0</v>
      </c>
      <c r="AL60" s="118">
        <v>1</v>
      </c>
      <c r="AM60">
        <v>1</v>
      </c>
      <c r="AN60">
        <v>0.9290608760595942</v>
      </c>
      <c r="AO60" s="117">
        <v>0.9290608760595942</v>
      </c>
      <c r="AP60" s="118">
        <v>7.0939123940405802E-2</v>
      </c>
      <c r="AQ60" s="117">
        <v>-7.3581013725757982E-2</v>
      </c>
      <c r="AR60" s="118">
        <v>100</v>
      </c>
      <c r="AS60">
        <v>7.6355732727954678E-2</v>
      </c>
      <c r="BU60">
        <v>0.59219756040351534</v>
      </c>
      <c r="BV60">
        <v>0</v>
      </c>
      <c r="BW60">
        <v>1</v>
      </c>
      <c r="BX60">
        <v>33</v>
      </c>
      <c r="BY60">
        <v>23</v>
      </c>
      <c r="BZ60">
        <v>0.38888888888888884</v>
      </c>
      <c r="CA60">
        <v>0.76041666666666663</v>
      </c>
      <c r="CB60">
        <v>1.4081790123456768E-2</v>
      </c>
    </row>
    <row r="61" spans="1:80" x14ac:dyDescent="0.3">
      <c r="A61" s="129">
        <v>1</v>
      </c>
      <c r="B61" s="131">
        <v>1</v>
      </c>
      <c r="C61" s="171">
        <v>58</v>
      </c>
      <c r="D61" s="130">
        <v>6</v>
      </c>
      <c r="E61" s="203">
        <v>1.623</v>
      </c>
      <c r="F61" s="130">
        <v>209</v>
      </c>
      <c r="G61" s="130">
        <v>1</v>
      </c>
      <c r="H61" s="130">
        <v>45</v>
      </c>
      <c r="I61" s="130">
        <v>10</v>
      </c>
      <c r="J61" s="130">
        <v>3</v>
      </c>
      <c r="K61" s="172">
        <v>187</v>
      </c>
      <c r="L61" s="170">
        <v>15.4</v>
      </c>
      <c r="M61" s="130">
        <v>0</v>
      </c>
      <c r="N61" s="208"/>
      <c r="O61" s="208"/>
      <c r="P61" s="208"/>
      <c r="Q61" s="208"/>
      <c r="R61" s="208"/>
      <c r="S61" s="208"/>
      <c r="T61" s="208"/>
      <c r="U61" s="208"/>
      <c r="V61" s="208"/>
      <c r="W61" s="208"/>
      <c r="X61">
        <v>0</v>
      </c>
      <c r="Y61">
        <v>1</v>
      </c>
      <c r="Z61">
        <v>39</v>
      </c>
      <c r="AA61">
        <v>9</v>
      </c>
      <c r="AB61">
        <v>0.10299999999999999</v>
      </c>
      <c r="AC61">
        <v>89</v>
      </c>
      <c r="AD61">
        <v>5</v>
      </c>
      <c r="AE61">
        <v>40</v>
      </c>
      <c r="AF61">
        <v>20</v>
      </c>
      <c r="AG61">
        <v>2</v>
      </c>
      <c r="AH61">
        <v>176</v>
      </c>
      <c r="AI61">
        <v>9</v>
      </c>
      <c r="AJ61" s="117">
        <v>1</v>
      </c>
      <c r="AK61" s="113">
        <v>0</v>
      </c>
      <c r="AL61" s="118">
        <v>1</v>
      </c>
      <c r="AM61">
        <v>1</v>
      </c>
      <c r="AN61">
        <v>0.64208000817506228</v>
      </c>
      <c r="AO61" s="117">
        <v>0.64208000817506228</v>
      </c>
      <c r="AP61" s="118">
        <v>0.35791999182493772</v>
      </c>
      <c r="AQ61" s="117">
        <v>-0.44304235973137523</v>
      </c>
      <c r="AR61" s="118">
        <v>100</v>
      </c>
      <c r="AS61">
        <v>0.55743830561276608</v>
      </c>
      <c r="BU61">
        <v>0.59487391500035891</v>
      </c>
      <c r="BV61">
        <v>1</v>
      </c>
      <c r="BW61">
        <v>0</v>
      </c>
      <c r="BX61">
        <v>34</v>
      </c>
      <c r="BY61">
        <v>23</v>
      </c>
      <c r="BZ61">
        <v>0.37037037037037035</v>
      </c>
      <c r="CA61">
        <v>0.76041666666666663</v>
      </c>
      <c r="CB61">
        <v>0</v>
      </c>
    </row>
    <row r="62" spans="1:80" x14ac:dyDescent="0.3">
      <c r="A62" s="129">
        <v>1</v>
      </c>
      <c r="B62" s="131">
        <v>0</v>
      </c>
      <c r="C62" s="171">
        <v>51</v>
      </c>
      <c r="D62" s="130">
        <v>6</v>
      </c>
      <c r="E62" s="203">
        <v>1.0840000000000001</v>
      </c>
      <c r="F62" s="130">
        <v>181</v>
      </c>
      <c r="G62" s="130">
        <v>2</v>
      </c>
      <c r="H62" s="130">
        <v>53</v>
      </c>
      <c r="I62" s="130">
        <v>9</v>
      </c>
      <c r="J62" s="130">
        <v>4</v>
      </c>
      <c r="K62" s="172">
        <v>170</v>
      </c>
      <c r="L62" s="170">
        <v>11</v>
      </c>
      <c r="M62" s="130">
        <v>0</v>
      </c>
      <c r="N62" s="208"/>
      <c r="O62" s="208"/>
      <c r="P62" s="208"/>
      <c r="Q62" s="208"/>
      <c r="R62" s="208"/>
      <c r="S62" s="208"/>
      <c r="T62" s="208"/>
      <c r="U62" s="208"/>
      <c r="V62" s="208"/>
      <c r="W62" s="208"/>
      <c r="X62">
        <v>0</v>
      </c>
      <c r="Y62">
        <v>1</v>
      </c>
      <c r="Z62">
        <v>44</v>
      </c>
      <c r="AA62">
        <v>12</v>
      </c>
      <c r="AB62">
        <v>0.97399999999999998</v>
      </c>
      <c r="AC62">
        <v>117</v>
      </c>
      <c r="AD62">
        <v>3</v>
      </c>
      <c r="AE62">
        <v>33</v>
      </c>
      <c r="AF62">
        <v>6</v>
      </c>
      <c r="AG62">
        <v>2</v>
      </c>
      <c r="AH62">
        <v>170</v>
      </c>
      <c r="AI62">
        <v>7.4</v>
      </c>
      <c r="AJ62" s="117">
        <v>0</v>
      </c>
      <c r="AK62" s="113">
        <v>1</v>
      </c>
      <c r="AL62" s="118">
        <v>1</v>
      </c>
      <c r="AM62">
        <v>0</v>
      </c>
      <c r="AN62">
        <v>0.52986747204693585</v>
      </c>
      <c r="AO62" s="117">
        <v>0.52986747204693585</v>
      </c>
      <c r="AP62" s="118">
        <v>0.47013252795306415</v>
      </c>
      <c r="AQ62" s="117">
        <v>-0.75474064965711174</v>
      </c>
      <c r="AR62" s="118">
        <v>0</v>
      </c>
      <c r="AS62">
        <v>1.1270597981253392</v>
      </c>
      <c r="BU62">
        <v>0.59567060076539702</v>
      </c>
      <c r="BV62">
        <v>0</v>
      </c>
      <c r="BW62">
        <v>1</v>
      </c>
      <c r="BX62">
        <v>34</v>
      </c>
      <c r="BY62">
        <v>24</v>
      </c>
      <c r="BZ62">
        <v>0.37037037037037035</v>
      </c>
      <c r="CA62">
        <v>0.75</v>
      </c>
      <c r="CB62">
        <v>0</v>
      </c>
    </row>
    <row r="63" spans="1:80" x14ac:dyDescent="0.3">
      <c r="A63" s="129">
        <v>0</v>
      </c>
      <c r="B63" s="131">
        <v>0</v>
      </c>
      <c r="C63" s="171">
        <v>67</v>
      </c>
      <c r="D63" s="130">
        <v>13</v>
      </c>
      <c r="E63" s="203">
        <v>1.4610000000000001</v>
      </c>
      <c r="F63" s="130">
        <v>180</v>
      </c>
      <c r="G63" s="130">
        <v>4</v>
      </c>
      <c r="H63" s="130">
        <v>44</v>
      </c>
      <c r="I63" s="130">
        <v>10</v>
      </c>
      <c r="J63" s="130">
        <v>3</v>
      </c>
      <c r="K63" s="172">
        <v>187</v>
      </c>
      <c r="L63" s="170">
        <v>15.6</v>
      </c>
      <c r="M63" s="130">
        <v>0</v>
      </c>
      <c r="N63" s="208"/>
      <c r="O63" s="208"/>
      <c r="P63" s="208"/>
      <c r="Q63" s="208"/>
      <c r="R63" s="208"/>
      <c r="S63" s="208"/>
      <c r="T63" s="208"/>
      <c r="U63" s="208"/>
      <c r="V63" s="208"/>
      <c r="W63" s="208"/>
      <c r="X63">
        <v>0</v>
      </c>
      <c r="Y63">
        <v>1</v>
      </c>
      <c r="Z63">
        <v>44</v>
      </c>
      <c r="AA63">
        <v>12</v>
      </c>
      <c r="AB63">
        <v>2.3239999999999998</v>
      </c>
      <c r="AC63">
        <v>97</v>
      </c>
      <c r="AD63">
        <v>2</v>
      </c>
      <c r="AE63">
        <v>49</v>
      </c>
      <c r="AF63">
        <v>19</v>
      </c>
      <c r="AG63">
        <v>3</v>
      </c>
      <c r="AH63">
        <v>179</v>
      </c>
      <c r="AI63">
        <v>9.4</v>
      </c>
      <c r="AJ63" s="117">
        <v>1</v>
      </c>
      <c r="AK63" s="113">
        <v>0</v>
      </c>
      <c r="AL63" s="118">
        <v>1</v>
      </c>
      <c r="AM63">
        <v>1</v>
      </c>
      <c r="AN63">
        <v>0.58498880648676754</v>
      </c>
      <c r="AO63" s="117">
        <v>0.58498880648676754</v>
      </c>
      <c r="AP63" s="118">
        <v>0.41501119351323246</v>
      </c>
      <c r="AQ63" s="117">
        <v>-0.53616256614399571</v>
      </c>
      <c r="AR63" s="118">
        <v>100</v>
      </c>
      <c r="AS63">
        <v>0.70943441807996388</v>
      </c>
      <c r="BU63">
        <v>0.59821878743645218</v>
      </c>
      <c r="BV63">
        <v>0</v>
      </c>
      <c r="BW63">
        <v>1</v>
      </c>
      <c r="BX63">
        <v>34</v>
      </c>
      <c r="BY63">
        <v>25</v>
      </c>
      <c r="BZ63">
        <v>0.37037037037037035</v>
      </c>
      <c r="CA63">
        <v>0.73958333333333326</v>
      </c>
      <c r="CB63">
        <v>0</v>
      </c>
    </row>
    <row r="64" spans="1:80" x14ac:dyDescent="0.3">
      <c r="A64" s="129">
        <v>0</v>
      </c>
      <c r="B64" s="131">
        <v>0</v>
      </c>
      <c r="C64" s="171">
        <v>50</v>
      </c>
      <c r="D64" s="130">
        <v>3</v>
      </c>
      <c r="E64" s="203">
        <v>0.53200000000000003</v>
      </c>
      <c r="F64" s="130">
        <v>111</v>
      </c>
      <c r="G64" s="130">
        <v>2</v>
      </c>
      <c r="H64" s="130">
        <v>46</v>
      </c>
      <c r="I64" s="130">
        <v>3</v>
      </c>
      <c r="J64" s="130">
        <v>4</v>
      </c>
      <c r="K64" s="172">
        <v>172</v>
      </c>
      <c r="L64" s="170">
        <v>7.6</v>
      </c>
      <c r="M64" s="130">
        <v>0</v>
      </c>
      <c r="N64" s="208"/>
      <c r="O64" s="208"/>
      <c r="P64" s="208"/>
      <c r="Q64" s="208"/>
      <c r="R64" s="208"/>
      <c r="S64" s="208"/>
      <c r="T64" s="208"/>
      <c r="U64" s="208"/>
      <c r="V64" s="208"/>
      <c r="W64" s="208"/>
      <c r="X64">
        <v>0</v>
      </c>
      <c r="Y64">
        <v>1</v>
      </c>
      <c r="Z64">
        <v>49</v>
      </c>
      <c r="AA64">
        <v>4</v>
      </c>
      <c r="AB64">
        <v>0.124</v>
      </c>
      <c r="AC64">
        <v>77</v>
      </c>
      <c r="AD64">
        <v>3</v>
      </c>
      <c r="AE64">
        <v>29</v>
      </c>
      <c r="AF64">
        <v>10</v>
      </c>
      <c r="AG64">
        <v>1</v>
      </c>
      <c r="AH64">
        <v>175</v>
      </c>
      <c r="AI64">
        <v>8.3000000000000007</v>
      </c>
      <c r="AJ64" s="117">
        <v>0</v>
      </c>
      <c r="AK64" s="113">
        <v>1</v>
      </c>
      <c r="AL64" s="118">
        <v>1</v>
      </c>
      <c r="AM64">
        <v>0</v>
      </c>
      <c r="AN64">
        <v>0.52062903274663708</v>
      </c>
      <c r="AO64" s="117">
        <v>0.52062903274663708</v>
      </c>
      <c r="AP64" s="118">
        <v>0.47937096725336292</v>
      </c>
      <c r="AQ64" s="117">
        <v>-0.73528051940528383</v>
      </c>
      <c r="AR64" s="118">
        <v>0</v>
      </c>
      <c r="AS64">
        <v>1.0860670927354428</v>
      </c>
      <c r="BU64">
        <v>0.60248904644900414</v>
      </c>
      <c r="BV64">
        <v>0</v>
      </c>
      <c r="BW64">
        <v>1</v>
      </c>
      <c r="BX64">
        <v>34</v>
      </c>
      <c r="BY64">
        <v>26</v>
      </c>
      <c r="BZ64">
        <v>0.37037037037037035</v>
      </c>
      <c r="CA64">
        <v>0.72916666666666674</v>
      </c>
      <c r="CB64">
        <v>1.3503086419753067E-2</v>
      </c>
    </row>
    <row r="65" spans="1:80" x14ac:dyDescent="0.3">
      <c r="A65" s="129">
        <v>1</v>
      </c>
      <c r="B65" s="131">
        <v>1</v>
      </c>
      <c r="C65" s="171">
        <v>58</v>
      </c>
      <c r="D65" s="130">
        <v>2</v>
      </c>
      <c r="E65" s="203">
        <v>1.3360000000000001</v>
      </c>
      <c r="F65" s="130">
        <v>150</v>
      </c>
      <c r="G65" s="130">
        <v>2</v>
      </c>
      <c r="H65" s="130">
        <v>38</v>
      </c>
      <c r="I65" s="130">
        <v>9</v>
      </c>
      <c r="J65" s="130">
        <v>2</v>
      </c>
      <c r="K65" s="172">
        <v>183</v>
      </c>
      <c r="L65" s="170">
        <v>11.4</v>
      </c>
      <c r="M65" s="130">
        <v>0</v>
      </c>
      <c r="N65" s="208"/>
      <c r="O65" s="208"/>
      <c r="P65" s="208"/>
      <c r="Q65" s="208"/>
      <c r="R65" s="208"/>
      <c r="S65" s="208"/>
      <c r="T65" s="208"/>
      <c r="U65" s="208"/>
      <c r="V65" s="208"/>
      <c r="W65" s="208"/>
      <c r="X65">
        <v>0</v>
      </c>
      <c r="Y65">
        <v>1</v>
      </c>
      <c r="Z65">
        <v>50</v>
      </c>
      <c r="AA65">
        <v>11</v>
      </c>
      <c r="AB65">
        <v>1.5449999999999999</v>
      </c>
      <c r="AC65">
        <v>102</v>
      </c>
      <c r="AD65">
        <v>3</v>
      </c>
      <c r="AE65">
        <v>41</v>
      </c>
      <c r="AF65">
        <v>10</v>
      </c>
      <c r="AG65">
        <v>3</v>
      </c>
      <c r="AH65">
        <v>169</v>
      </c>
      <c r="AI65">
        <v>9.4</v>
      </c>
      <c r="AJ65" s="117">
        <v>1</v>
      </c>
      <c r="AK65" s="113">
        <v>0</v>
      </c>
      <c r="AL65" s="118">
        <v>1</v>
      </c>
      <c r="AM65">
        <v>1</v>
      </c>
      <c r="AN65">
        <v>0.35511978655650139</v>
      </c>
      <c r="AO65" s="117">
        <v>0.35511978655650139</v>
      </c>
      <c r="AP65" s="118">
        <v>0.64488021344349855</v>
      </c>
      <c r="AQ65" s="117">
        <v>-1.0353001195026592</v>
      </c>
      <c r="AR65" s="118">
        <v>0</v>
      </c>
      <c r="AS65">
        <v>1.8159512307008405</v>
      </c>
      <c r="BU65">
        <v>0.60845726502543196</v>
      </c>
      <c r="BV65">
        <v>1</v>
      </c>
      <c r="BW65">
        <v>0</v>
      </c>
      <c r="BX65">
        <v>35</v>
      </c>
      <c r="BY65">
        <v>26</v>
      </c>
      <c r="BZ65">
        <v>0.35185185185185186</v>
      </c>
      <c r="CA65">
        <v>0.72916666666666674</v>
      </c>
      <c r="CB65">
        <v>1.3503086419753067E-2</v>
      </c>
    </row>
    <row r="66" spans="1:80" x14ac:dyDescent="0.3">
      <c r="A66" s="129">
        <v>1</v>
      </c>
      <c r="B66" s="131">
        <v>1</v>
      </c>
      <c r="C66" s="171">
        <v>89</v>
      </c>
      <c r="D66" s="130">
        <v>8</v>
      </c>
      <c r="E66" s="203">
        <v>1.018</v>
      </c>
      <c r="F66" s="130">
        <v>348</v>
      </c>
      <c r="G66" s="130">
        <v>0</v>
      </c>
      <c r="H66" s="130">
        <v>36</v>
      </c>
      <c r="I66" s="130">
        <v>12</v>
      </c>
      <c r="J66" s="130">
        <v>1</v>
      </c>
      <c r="K66" s="172">
        <v>195</v>
      </c>
      <c r="L66" s="170">
        <v>23.5</v>
      </c>
      <c r="M66" s="130">
        <v>1</v>
      </c>
      <c r="N66" s="208"/>
      <c r="O66" s="208"/>
      <c r="P66" s="208"/>
      <c r="Q66" s="208"/>
      <c r="R66" s="208"/>
      <c r="S66" s="208"/>
      <c r="T66" s="208"/>
      <c r="U66" s="208"/>
      <c r="V66" s="208"/>
      <c r="W66" s="208"/>
      <c r="X66">
        <v>0</v>
      </c>
      <c r="Y66">
        <v>1</v>
      </c>
      <c r="Z66">
        <v>51</v>
      </c>
      <c r="AA66">
        <v>2</v>
      </c>
      <c r="AB66">
        <v>0.41699999999999998</v>
      </c>
      <c r="AC66">
        <v>121</v>
      </c>
      <c r="AD66">
        <v>3</v>
      </c>
      <c r="AE66">
        <v>36</v>
      </c>
      <c r="AF66">
        <v>8</v>
      </c>
      <c r="AG66">
        <v>2</v>
      </c>
      <c r="AH66">
        <v>167</v>
      </c>
      <c r="AI66">
        <v>8</v>
      </c>
      <c r="AJ66" s="117">
        <v>0</v>
      </c>
      <c r="AK66" s="113">
        <v>1</v>
      </c>
      <c r="AL66" s="118">
        <v>1</v>
      </c>
      <c r="AM66">
        <v>0</v>
      </c>
      <c r="AN66">
        <v>0.34809157369256172</v>
      </c>
      <c r="AO66" s="117">
        <v>0.34809157369256172</v>
      </c>
      <c r="AP66" s="118">
        <v>0.65190842630743828</v>
      </c>
      <c r="AQ66" s="117">
        <v>-0.42785117736828626</v>
      </c>
      <c r="AR66" s="118">
        <v>100</v>
      </c>
      <c r="AS66">
        <v>0.53395777634634012</v>
      </c>
      <c r="BU66">
        <v>0.612382941221296</v>
      </c>
      <c r="BV66">
        <v>1</v>
      </c>
      <c r="BW66">
        <v>0</v>
      </c>
      <c r="BX66">
        <v>36</v>
      </c>
      <c r="BY66">
        <v>26</v>
      </c>
      <c r="BZ66">
        <v>0.33333333333333337</v>
      </c>
      <c r="CA66">
        <v>0.72916666666666674</v>
      </c>
      <c r="CB66">
        <v>0</v>
      </c>
    </row>
    <row r="67" spans="1:80" x14ac:dyDescent="0.3">
      <c r="A67" s="129">
        <v>1</v>
      </c>
      <c r="B67" s="131">
        <v>0</v>
      </c>
      <c r="C67" s="171">
        <v>76</v>
      </c>
      <c r="D67" s="130">
        <v>19</v>
      </c>
      <c r="E67" s="203">
        <v>4.2999999999999997E-2</v>
      </c>
      <c r="F67" s="130">
        <v>214</v>
      </c>
      <c r="G67" s="130">
        <v>2</v>
      </c>
      <c r="H67" s="130">
        <v>42</v>
      </c>
      <c r="I67" s="130">
        <v>3</v>
      </c>
      <c r="J67" s="130">
        <v>3</v>
      </c>
      <c r="K67" s="172">
        <v>166</v>
      </c>
      <c r="L67" s="170">
        <v>12.4</v>
      </c>
      <c r="M67" s="130">
        <v>1</v>
      </c>
      <c r="N67" s="208"/>
      <c r="O67" s="208"/>
      <c r="P67" s="208"/>
      <c r="Q67" s="208"/>
      <c r="R67" s="208"/>
      <c r="S67" s="208"/>
      <c r="T67" s="208"/>
      <c r="U67" s="208"/>
      <c r="V67" s="208"/>
      <c r="W67" s="208"/>
      <c r="X67">
        <v>0</v>
      </c>
      <c r="Y67">
        <v>1</v>
      </c>
      <c r="Z67">
        <v>51</v>
      </c>
      <c r="AA67">
        <v>5</v>
      </c>
      <c r="AB67">
        <v>0.63600000000000001</v>
      </c>
      <c r="AC67">
        <v>118</v>
      </c>
      <c r="AD67">
        <v>3</v>
      </c>
      <c r="AE67">
        <v>32</v>
      </c>
      <c r="AF67">
        <v>10</v>
      </c>
      <c r="AG67">
        <v>2</v>
      </c>
      <c r="AH67">
        <v>180</v>
      </c>
      <c r="AI67">
        <v>10.4</v>
      </c>
      <c r="AJ67" s="117">
        <v>1</v>
      </c>
      <c r="AK67" s="113">
        <v>0</v>
      </c>
      <c r="AL67" s="118">
        <v>1</v>
      </c>
      <c r="AM67">
        <v>1</v>
      </c>
      <c r="AN67">
        <v>0.59567060076539702</v>
      </c>
      <c r="AO67" s="117">
        <v>0.59567060076539702</v>
      </c>
      <c r="AP67" s="118">
        <v>0.40432939923460298</v>
      </c>
      <c r="AQ67" s="117">
        <v>-0.51806744798202353</v>
      </c>
      <c r="AR67" s="118">
        <v>100</v>
      </c>
      <c r="AS67">
        <v>0.67878018273029861</v>
      </c>
      <c r="BU67">
        <v>0.61329037724319047</v>
      </c>
      <c r="BV67">
        <v>0</v>
      </c>
      <c r="BW67">
        <v>1</v>
      </c>
      <c r="BX67">
        <v>36</v>
      </c>
      <c r="BY67">
        <v>27</v>
      </c>
      <c r="BZ67">
        <v>0.33333333333333337</v>
      </c>
      <c r="CA67">
        <v>0.71875</v>
      </c>
      <c r="CB67">
        <v>1.3310185185185244E-2</v>
      </c>
    </row>
    <row r="68" spans="1:80" x14ac:dyDescent="0.3">
      <c r="A68" s="129">
        <v>1</v>
      </c>
      <c r="B68" s="131">
        <v>1</v>
      </c>
      <c r="C68" s="171">
        <v>71</v>
      </c>
      <c r="D68" s="130">
        <v>5</v>
      </c>
      <c r="E68" s="203">
        <v>1.28</v>
      </c>
      <c r="F68" s="130">
        <v>141</v>
      </c>
      <c r="G68" s="130">
        <v>2</v>
      </c>
      <c r="H68" s="130">
        <v>28</v>
      </c>
      <c r="I68" s="130">
        <v>9</v>
      </c>
      <c r="J68" s="130">
        <v>1</v>
      </c>
      <c r="K68" s="172">
        <v>186</v>
      </c>
      <c r="L68" s="170">
        <v>13.4</v>
      </c>
      <c r="M68" s="130">
        <v>0</v>
      </c>
      <c r="N68" s="208"/>
      <c r="O68" s="208"/>
      <c r="P68" s="208"/>
      <c r="Q68" s="208"/>
      <c r="R68" s="208"/>
      <c r="S68" s="208"/>
      <c r="T68" s="208"/>
      <c r="U68" s="208"/>
      <c r="V68" s="208"/>
      <c r="W68" s="208"/>
      <c r="X68">
        <v>0</v>
      </c>
      <c r="Y68">
        <v>1</v>
      </c>
      <c r="Z68">
        <v>51</v>
      </c>
      <c r="AA68">
        <v>18</v>
      </c>
      <c r="AB68">
        <v>0.23100000000000001</v>
      </c>
      <c r="AC68">
        <v>109</v>
      </c>
      <c r="AD68">
        <v>5</v>
      </c>
      <c r="AE68">
        <v>41</v>
      </c>
      <c r="AF68">
        <v>7</v>
      </c>
      <c r="AG68">
        <v>3</v>
      </c>
      <c r="AH68">
        <v>165</v>
      </c>
      <c r="AI68">
        <v>7.5</v>
      </c>
      <c r="AJ68" s="117">
        <v>1</v>
      </c>
      <c r="AK68" s="113">
        <v>0</v>
      </c>
      <c r="AL68" s="118">
        <v>1</v>
      </c>
      <c r="AM68">
        <v>1</v>
      </c>
      <c r="AN68">
        <v>0.39184492264821758</v>
      </c>
      <c r="AO68" s="117">
        <v>0.39184492264821758</v>
      </c>
      <c r="AP68" s="118">
        <v>0.60815507735178242</v>
      </c>
      <c r="AQ68" s="117">
        <v>-0.93688912295341098</v>
      </c>
      <c r="AR68" s="118">
        <v>0</v>
      </c>
      <c r="AS68">
        <v>1.5520300052420466</v>
      </c>
      <c r="BU68">
        <v>0.6153512914476571</v>
      </c>
      <c r="BV68">
        <v>1</v>
      </c>
      <c r="BW68">
        <v>0</v>
      </c>
      <c r="BX68">
        <v>37</v>
      </c>
      <c r="BY68">
        <v>27</v>
      </c>
      <c r="BZ68">
        <v>0.31481481481481477</v>
      </c>
      <c r="CA68">
        <v>0.71875</v>
      </c>
      <c r="CB68">
        <v>0</v>
      </c>
    </row>
    <row r="69" spans="1:80" x14ac:dyDescent="0.3">
      <c r="A69" s="129">
        <v>0</v>
      </c>
      <c r="B69" s="131">
        <v>0</v>
      </c>
      <c r="C69" s="171">
        <v>63</v>
      </c>
      <c r="D69" s="130">
        <v>12</v>
      </c>
      <c r="E69" s="203">
        <v>0.61199999999999999</v>
      </c>
      <c r="F69" s="130">
        <v>148</v>
      </c>
      <c r="G69" s="130">
        <v>3</v>
      </c>
      <c r="H69" s="130">
        <v>35</v>
      </c>
      <c r="I69" s="130">
        <v>10</v>
      </c>
      <c r="J69" s="130">
        <v>2</v>
      </c>
      <c r="K69" s="172">
        <v>185</v>
      </c>
      <c r="L69" s="170">
        <v>13.8</v>
      </c>
      <c r="M69" s="130">
        <v>1</v>
      </c>
      <c r="N69" s="208"/>
      <c r="O69" s="208"/>
      <c r="P69" s="208"/>
      <c r="Q69" s="208"/>
      <c r="R69" s="208"/>
      <c r="S69" s="208"/>
      <c r="T69" s="208"/>
      <c r="U69" s="208"/>
      <c r="V69" s="208"/>
      <c r="W69" s="208"/>
      <c r="X69">
        <v>0</v>
      </c>
      <c r="Y69">
        <v>1</v>
      </c>
      <c r="Z69">
        <v>53</v>
      </c>
      <c r="AA69">
        <v>13</v>
      </c>
      <c r="AB69">
        <v>0.84</v>
      </c>
      <c r="AC69">
        <v>99</v>
      </c>
      <c r="AD69">
        <v>3</v>
      </c>
      <c r="AE69">
        <v>36</v>
      </c>
      <c r="AF69">
        <v>9</v>
      </c>
      <c r="AG69">
        <v>2</v>
      </c>
      <c r="AH69">
        <v>176</v>
      </c>
      <c r="AI69">
        <v>9</v>
      </c>
      <c r="AJ69" s="117">
        <v>1</v>
      </c>
      <c r="AK69" s="113">
        <v>0</v>
      </c>
      <c r="AL69" s="118">
        <v>1</v>
      </c>
      <c r="AM69">
        <v>1</v>
      </c>
      <c r="AN69">
        <v>0.55686392486859249</v>
      </c>
      <c r="AO69" s="117">
        <v>0.55686392486859249</v>
      </c>
      <c r="AP69" s="118">
        <v>0.44313607513140751</v>
      </c>
      <c r="AQ69" s="117">
        <v>-0.58543436895735979</v>
      </c>
      <c r="AR69" s="118">
        <v>100</v>
      </c>
      <c r="AS69">
        <v>0.7957708433635341</v>
      </c>
      <c r="BU69">
        <v>0.61971846219332694</v>
      </c>
      <c r="BV69">
        <v>0</v>
      </c>
      <c r="BW69">
        <v>1</v>
      </c>
      <c r="BX69">
        <v>37</v>
      </c>
      <c r="BY69">
        <v>28</v>
      </c>
      <c r="BZ69">
        <v>0.31481481481481477</v>
      </c>
      <c r="CA69">
        <v>0.70833333333333326</v>
      </c>
      <c r="CB69">
        <v>1.3117283950617262E-2</v>
      </c>
    </row>
    <row r="70" spans="1:80" x14ac:dyDescent="0.3">
      <c r="A70" s="129">
        <v>1</v>
      </c>
      <c r="B70" s="131">
        <v>0</v>
      </c>
      <c r="C70" s="171">
        <v>55</v>
      </c>
      <c r="D70" s="130">
        <v>3</v>
      </c>
      <c r="E70" s="203">
        <v>0.73899999999999999</v>
      </c>
      <c r="F70" s="130">
        <v>146</v>
      </c>
      <c r="G70" s="130">
        <v>3</v>
      </c>
      <c r="H70" s="130">
        <v>43</v>
      </c>
      <c r="I70" s="130">
        <v>11</v>
      </c>
      <c r="J70" s="130">
        <v>3</v>
      </c>
      <c r="K70" s="172">
        <v>175</v>
      </c>
      <c r="L70" s="170">
        <v>11.6</v>
      </c>
      <c r="M70" s="130">
        <v>1</v>
      </c>
      <c r="N70" s="208"/>
      <c r="O70" s="208"/>
      <c r="P70" s="208"/>
      <c r="Q70" s="208"/>
      <c r="R70" s="208"/>
      <c r="S70" s="208"/>
      <c r="T70" s="208"/>
      <c r="U70" s="208"/>
      <c r="V70" s="208"/>
      <c r="W70" s="208"/>
      <c r="X70">
        <v>0</v>
      </c>
      <c r="Y70">
        <v>1</v>
      </c>
      <c r="Z70">
        <v>53</v>
      </c>
      <c r="AA70">
        <v>19</v>
      </c>
      <c r="AB70">
        <v>1.2949999999999999</v>
      </c>
      <c r="AC70">
        <v>110</v>
      </c>
      <c r="AD70">
        <v>1</v>
      </c>
      <c r="AE70">
        <v>40</v>
      </c>
      <c r="AF70">
        <v>8</v>
      </c>
      <c r="AG70">
        <v>3</v>
      </c>
      <c r="AH70">
        <v>182</v>
      </c>
      <c r="AI70">
        <v>9.5</v>
      </c>
      <c r="AJ70" s="117">
        <v>1</v>
      </c>
      <c r="AK70" s="113">
        <v>0</v>
      </c>
      <c r="AL70" s="118">
        <v>1</v>
      </c>
      <c r="AM70">
        <v>1</v>
      </c>
      <c r="AN70">
        <v>0.42559268637226988</v>
      </c>
      <c r="AO70" s="117">
        <v>0.42559268637226988</v>
      </c>
      <c r="AP70" s="118">
        <v>0.57440731362773012</v>
      </c>
      <c r="AQ70" s="117">
        <v>-0.85427252537803544</v>
      </c>
      <c r="AR70" s="118">
        <v>0</v>
      </c>
      <c r="AS70">
        <v>1.3496644374318283</v>
      </c>
      <c r="BU70">
        <v>0.62314931249050809</v>
      </c>
      <c r="BV70">
        <v>1</v>
      </c>
      <c r="BW70">
        <v>0</v>
      </c>
      <c r="BX70">
        <v>38</v>
      </c>
      <c r="BY70">
        <v>28</v>
      </c>
      <c r="BZ70">
        <v>0.29629629629629628</v>
      </c>
      <c r="CA70">
        <v>0.70833333333333326</v>
      </c>
      <c r="CB70">
        <v>0</v>
      </c>
    </row>
    <row r="71" spans="1:80" x14ac:dyDescent="0.3">
      <c r="A71" s="129">
        <v>1</v>
      </c>
      <c r="B71" s="131">
        <v>0</v>
      </c>
      <c r="C71" s="171">
        <v>56</v>
      </c>
      <c r="D71" s="130">
        <v>2</v>
      </c>
      <c r="E71" s="203">
        <v>1.1419999999999999</v>
      </c>
      <c r="F71" s="130">
        <v>199</v>
      </c>
      <c r="G71" s="130">
        <v>2</v>
      </c>
      <c r="H71" s="130">
        <v>35</v>
      </c>
      <c r="I71" s="130">
        <v>8</v>
      </c>
      <c r="J71" s="130">
        <v>2</v>
      </c>
      <c r="K71" s="172">
        <v>170</v>
      </c>
      <c r="L71" s="170">
        <v>11.8</v>
      </c>
      <c r="M71" s="130">
        <v>1</v>
      </c>
      <c r="N71" s="208"/>
      <c r="O71" s="208"/>
      <c r="P71" s="208"/>
      <c r="Q71" s="208"/>
      <c r="R71" s="208"/>
      <c r="S71" s="208"/>
      <c r="T71" s="208"/>
      <c r="U71" s="208"/>
      <c r="V71" s="208"/>
      <c r="W71" s="208"/>
      <c r="X71">
        <v>0</v>
      </c>
      <c r="Y71">
        <v>1</v>
      </c>
      <c r="Z71">
        <v>55</v>
      </c>
      <c r="AA71">
        <v>4</v>
      </c>
      <c r="AB71">
        <v>1.3839999999999999</v>
      </c>
      <c r="AC71">
        <v>33</v>
      </c>
      <c r="AD71">
        <v>2</v>
      </c>
      <c r="AE71">
        <v>27</v>
      </c>
      <c r="AF71">
        <v>10</v>
      </c>
      <c r="AG71">
        <v>1</v>
      </c>
      <c r="AH71">
        <v>192</v>
      </c>
      <c r="AI71">
        <v>9.6999999999999993</v>
      </c>
      <c r="AJ71" s="117">
        <v>1</v>
      </c>
      <c r="AK71" s="113">
        <v>0</v>
      </c>
      <c r="AL71" s="118">
        <v>1</v>
      </c>
      <c r="AM71">
        <v>1</v>
      </c>
      <c r="AN71">
        <v>0.77545308186482886</v>
      </c>
      <c r="AO71" s="117">
        <v>0.77545308186482886</v>
      </c>
      <c r="AP71" s="118">
        <v>0.22454691813517114</v>
      </c>
      <c r="AQ71" s="117">
        <v>-0.25430779869244696</v>
      </c>
      <c r="AR71" s="118">
        <v>100</v>
      </c>
      <c r="AS71">
        <v>0.28956867073785447</v>
      </c>
      <c r="BU71">
        <v>0.63679715461040332</v>
      </c>
      <c r="BV71">
        <v>0</v>
      </c>
      <c r="BW71">
        <v>1</v>
      </c>
      <c r="BX71">
        <v>38</v>
      </c>
      <c r="BY71">
        <v>29</v>
      </c>
      <c r="BZ71">
        <v>0.29629629629629628</v>
      </c>
      <c r="CA71">
        <v>0.69791666666666674</v>
      </c>
      <c r="CB71">
        <v>0</v>
      </c>
    </row>
    <row r="72" spans="1:80" x14ac:dyDescent="0.3">
      <c r="A72" s="129">
        <v>0</v>
      </c>
      <c r="B72" s="131">
        <v>1</v>
      </c>
      <c r="C72" s="171">
        <v>57</v>
      </c>
      <c r="D72" s="130">
        <v>7</v>
      </c>
      <c r="E72" s="203">
        <v>1.476</v>
      </c>
      <c r="F72" s="130">
        <v>171</v>
      </c>
      <c r="G72" s="130">
        <v>1</v>
      </c>
      <c r="H72" s="130">
        <v>28</v>
      </c>
      <c r="I72" s="130">
        <v>8</v>
      </c>
      <c r="J72" s="130">
        <v>2</v>
      </c>
      <c r="K72" s="172">
        <v>181</v>
      </c>
      <c r="L72" s="170">
        <v>12.4</v>
      </c>
      <c r="M72" s="130">
        <v>1</v>
      </c>
      <c r="N72" s="208"/>
      <c r="O72" s="208"/>
      <c r="P72" s="208"/>
      <c r="Q72" s="208"/>
      <c r="R72" s="208"/>
      <c r="S72" s="208"/>
      <c r="T72" s="208"/>
      <c r="U72" s="208"/>
      <c r="V72" s="208"/>
      <c r="W72" s="208"/>
      <c r="X72">
        <v>0</v>
      </c>
      <c r="Y72">
        <v>1</v>
      </c>
      <c r="Z72">
        <v>55</v>
      </c>
      <c r="AA72">
        <v>16</v>
      </c>
      <c r="AB72">
        <v>6.5000000000000002E-2</v>
      </c>
      <c r="AC72">
        <v>154</v>
      </c>
      <c r="AD72">
        <v>3</v>
      </c>
      <c r="AE72">
        <v>42</v>
      </c>
      <c r="AF72">
        <v>13</v>
      </c>
      <c r="AG72">
        <v>2</v>
      </c>
      <c r="AH72">
        <v>165</v>
      </c>
      <c r="AI72">
        <v>9.1999999999999993</v>
      </c>
      <c r="AJ72" s="117">
        <v>0</v>
      </c>
      <c r="AK72" s="113">
        <v>1</v>
      </c>
      <c r="AL72" s="118">
        <v>1</v>
      </c>
      <c r="AM72">
        <v>0</v>
      </c>
      <c r="AN72">
        <v>0.41949288919370192</v>
      </c>
      <c r="AO72" s="117">
        <v>0.41949288919370192</v>
      </c>
      <c r="AP72" s="118">
        <v>0.58050711080629802</v>
      </c>
      <c r="AQ72" s="117">
        <v>-0.5438532284682277</v>
      </c>
      <c r="AR72" s="118">
        <v>100</v>
      </c>
      <c r="AS72">
        <v>0.72263178414997431</v>
      </c>
      <c r="BU72">
        <v>0.63726324702869008</v>
      </c>
      <c r="BV72">
        <v>0</v>
      </c>
      <c r="BW72">
        <v>1</v>
      </c>
      <c r="BX72">
        <v>38</v>
      </c>
      <c r="BY72">
        <v>30</v>
      </c>
      <c r="BZ72">
        <v>0.29629629629629628</v>
      </c>
      <c r="CA72">
        <v>0.6875</v>
      </c>
      <c r="CB72">
        <v>1.2731481481481462E-2</v>
      </c>
    </row>
    <row r="73" spans="1:80" x14ac:dyDescent="0.3">
      <c r="A73" s="129">
        <v>0</v>
      </c>
      <c r="B73" s="131">
        <v>0</v>
      </c>
      <c r="C73" s="171">
        <v>79</v>
      </c>
      <c r="D73" s="130">
        <v>2</v>
      </c>
      <c r="E73" s="203">
        <v>0.54600000000000004</v>
      </c>
      <c r="F73" s="130">
        <v>122</v>
      </c>
      <c r="G73" s="130">
        <v>4</v>
      </c>
      <c r="H73" s="130">
        <v>56</v>
      </c>
      <c r="I73" s="130">
        <v>3</v>
      </c>
      <c r="J73" s="130">
        <v>5</v>
      </c>
      <c r="K73" s="172">
        <v>170</v>
      </c>
      <c r="L73" s="170">
        <v>8.1</v>
      </c>
      <c r="M73" s="130">
        <v>1</v>
      </c>
      <c r="N73" s="208"/>
      <c r="O73" s="208"/>
      <c r="P73" s="208"/>
      <c r="Q73" s="208"/>
      <c r="R73" s="208"/>
      <c r="S73" s="208"/>
      <c r="T73" s="208"/>
      <c r="U73" s="208"/>
      <c r="V73" s="208"/>
      <c r="W73" s="208"/>
      <c r="X73">
        <v>0</v>
      </c>
      <c r="Y73">
        <v>1</v>
      </c>
      <c r="Z73">
        <v>56</v>
      </c>
      <c r="AA73">
        <v>7</v>
      </c>
      <c r="AB73">
        <v>0.91100000000000003</v>
      </c>
      <c r="AC73">
        <v>134</v>
      </c>
      <c r="AD73">
        <v>2</v>
      </c>
      <c r="AE73">
        <v>30</v>
      </c>
      <c r="AF73">
        <v>13</v>
      </c>
      <c r="AG73">
        <v>1</v>
      </c>
      <c r="AH73">
        <v>185</v>
      </c>
      <c r="AI73">
        <v>14</v>
      </c>
      <c r="AJ73" s="117">
        <v>1</v>
      </c>
      <c r="AK73" s="113">
        <v>0</v>
      </c>
      <c r="AL73" s="118">
        <v>1</v>
      </c>
      <c r="AM73">
        <v>1</v>
      </c>
      <c r="AN73">
        <v>0.64758739994350367</v>
      </c>
      <c r="AO73" s="117">
        <v>0.64758739994350367</v>
      </c>
      <c r="AP73" s="118">
        <v>0.35241260005649633</v>
      </c>
      <c r="AQ73" s="117">
        <v>-0.43450151390977909</v>
      </c>
      <c r="AR73" s="118">
        <v>100</v>
      </c>
      <c r="AS73">
        <v>0.54419310827734024</v>
      </c>
      <c r="BU73">
        <v>0.64151595435134157</v>
      </c>
      <c r="BV73">
        <v>1</v>
      </c>
      <c r="BW73">
        <v>0</v>
      </c>
      <c r="BX73">
        <v>39</v>
      </c>
      <c r="BY73">
        <v>30</v>
      </c>
      <c r="BZ73">
        <v>0.27777777777777779</v>
      </c>
      <c r="CA73">
        <v>0.6875</v>
      </c>
      <c r="CB73">
        <v>0</v>
      </c>
    </row>
    <row r="74" spans="1:80" x14ac:dyDescent="0.3">
      <c r="A74" s="129">
        <v>0</v>
      </c>
      <c r="B74" s="131">
        <v>1</v>
      </c>
      <c r="C74" s="171">
        <v>53</v>
      </c>
      <c r="D74" s="130">
        <v>19</v>
      </c>
      <c r="E74" s="203">
        <v>1.2949999999999999</v>
      </c>
      <c r="F74" s="130">
        <v>110</v>
      </c>
      <c r="G74" s="130">
        <v>1</v>
      </c>
      <c r="H74" s="130">
        <v>40</v>
      </c>
      <c r="I74" s="130">
        <v>8</v>
      </c>
      <c r="J74" s="130">
        <v>3</v>
      </c>
      <c r="K74" s="172">
        <v>182</v>
      </c>
      <c r="L74" s="170">
        <v>9.5</v>
      </c>
      <c r="M74" s="130">
        <v>1</v>
      </c>
      <c r="N74" s="208"/>
      <c r="O74" s="208"/>
      <c r="P74" s="208"/>
      <c r="Q74" s="208"/>
      <c r="R74" s="208"/>
      <c r="S74" s="208"/>
      <c r="T74" s="208"/>
      <c r="U74" s="208"/>
      <c r="V74" s="208"/>
      <c r="W74" s="208"/>
      <c r="X74">
        <v>0</v>
      </c>
      <c r="Y74">
        <v>1</v>
      </c>
      <c r="Z74">
        <v>57</v>
      </c>
      <c r="AA74">
        <v>7</v>
      </c>
      <c r="AB74">
        <v>1.476</v>
      </c>
      <c r="AC74">
        <v>171</v>
      </c>
      <c r="AD74">
        <v>1</v>
      </c>
      <c r="AE74">
        <v>28</v>
      </c>
      <c r="AF74">
        <v>8</v>
      </c>
      <c r="AG74">
        <v>2</v>
      </c>
      <c r="AH74">
        <v>181</v>
      </c>
      <c r="AI74">
        <v>12.4</v>
      </c>
      <c r="AJ74" s="117">
        <v>1</v>
      </c>
      <c r="AK74" s="113">
        <v>0</v>
      </c>
      <c r="AL74" s="118">
        <v>1</v>
      </c>
      <c r="AM74">
        <v>1</v>
      </c>
      <c r="AN74">
        <v>0.69703071627759738</v>
      </c>
      <c r="AO74" s="117">
        <v>0.69703071627759738</v>
      </c>
      <c r="AP74" s="118">
        <v>0.30296928372240262</v>
      </c>
      <c r="AQ74" s="117">
        <v>-0.36092579992778911</v>
      </c>
      <c r="AR74" s="118">
        <v>100</v>
      </c>
      <c r="AS74">
        <v>0.43465700527570861</v>
      </c>
      <c r="BU74">
        <v>0.64208000817506228</v>
      </c>
      <c r="BV74">
        <v>0</v>
      </c>
      <c r="BW74">
        <v>1</v>
      </c>
      <c r="BX74">
        <v>39</v>
      </c>
      <c r="BY74">
        <v>31</v>
      </c>
      <c r="BZ74">
        <v>0.27777777777777779</v>
      </c>
      <c r="CA74">
        <v>0.67708333333333326</v>
      </c>
      <c r="CB74">
        <v>0</v>
      </c>
    </row>
    <row r="75" spans="1:80" x14ac:dyDescent="0.3">
      <c r="A75" s="129">
        <v>1</v>
      </c>
      <c r="B75" s="131">
        <v>1</v>
      </c>
      <c r="C75" s="171">
        <v>47</v>
      </c>
      <c r="D75" s="130">
        <v>10</v>
      </c>
      <c r="E75" s="203">
        <v>1.512</v>
      </c>
      <c r="F75" s="130">
        <v>73</v>
      </c>
      <c r="G75" s="130">
        <v>0</v>
      </c>
      <c r="H75" s="130">
        <v>31</v>
      </c>
      <c r="I75" s="130">
        <v>7</v>
      </c>
      <c r="J75" s="130">
        <v>2</v>
      </c>
      <c r="K75" s="172">
        <v>180</v>
      </c>
      <c r="L75" s="170">
        <v>8.4</v>
      </c>
      <c r="M75" s="130">
        <v>0</v>
      </c>
      <c r="N75" s="208"/>
      <c r="O75" s="208"/>
      <c r="P75" s="208"/>
      <c r="Q75" s="208"/>
      <c r="R75" s="208"/>
      <c r="S75" s="208"/>
      <c r="T75" s="208"/>
      <c r="U75" s="208"/>
      <c r="V75" s="208"/>
      <c r="W75" s="208"/>
      <c r="X75">
        <v>0</v>
      </c>
      <c r="Y75">
        <v>1</v>
      </c>
      <c r="Z75">
        <v>60</v>
      </c>
      <c r="AA75">
        <v>10</v>
      </c>
      <c r="AB75">
        <v>0.71199999999999997</v>
      </c>
      <c r="AC75">
        <v>171</v>
      </c>
      <c r="AD75">
        <v>3</v>
      </c>
      <c r="AE75">
        <v>33</v>
      </c>
      <c r="AF75">
        <v>12</v>
      </c>
      <c r="AG75">
        <v>2</v>
      </c>
      <c r="AH75">
        <v>178</v>
      </c>
      <c r="AI75">
        <v>12.5</v>
      </c>
      <c r="AJ75" s="117">
        <v>1</v>
      </c>
      <c r="AK75" s="113">
        <v>0</v>
      </c>
      <c r="AL75" s="118">
        <v>1</v>
      </c>
      <c r="AM75">
        <v>1</v>
      </c>
      <c r="AN75">
        <v>0.74508170160765608</v>
      </c>
      <c r="AO75" s="117">
        <v>0.74508170160765608</v>
      </c>
      <c r="AP75" s="118">
        <v>0.25491829839234392</v>
      </c>
      <c r="AQ75" s="117">
        <v>-0.29426140002806028</v>
      </c>
      <c r="AR75" s="118">
        <v>100</v>
      </c>
      <c r="AS75">
        <v>0.3421346918630655</v>
      </c>
      <c r="BU75">
        <v>0.64758739994350367</v>
      </c>
      <c r="BV75">
        <v>0</v>
      </c>
      <c r="BW75">
        <v>1</v>
      </c>
      <c r="BX75">
        <v>39</v>
      </c>
      <c r="BY75">
        <v>32</v>
      </c>
      <c r="BZ75">
        <v>0.27777777777777779</v>
      </c>
      <c r="CA75">
        <v>0.66666666666666674</v>
      </c>
      <c r="CB75">
        <v>0</v>
      </c>
    </row>
    <row r="76" spans="1:80" x14ac:dyDescent="0.3">
      <c r="A76" s="129">
        <v>0</v>
      </c>
      <c r="B76" s="131">
        <v>1</v>
      </c>
      <c r="C76" s="171">
        <v>39</v>
      </c>
      <c r="D76" s="130">
        <v>9</v>
      </c>
      <c r="E76" s="203">
        <v>0.10299999999999999</v>
      </c>
      <c r="F76" s="130">
        <v>89</v>
      </c>
      <c r="G76" s="130">
        <v>5</v>
      </c>
      <c r="H76" s="130">
        <v>40</v>
      </c>
      <c r="I76" s="130">
        <v>20</v>
      </c>
      <c r="J76" s="130">
        <v>2</v>
      </c>
      <c r="K76" s="172">
        <v>176</v>
      </c>
      <c r="L76" s="170">
        <v>9</v>
      </c>
      <c r="M76" s="130">
        <v>1</v>
      </c>
      <c r="N76" s="208"/>
      <c r="O76" s="208"/>
      <c r="P76" s="208"/>
      <c r="Q76" s="208"/>
      <c r="R76" s="208"/>
      <c r="S76" s="208"/>
      <c r="T76" s="208"/>
      <c r="U76" s="208"/>
      <c r="V76" s="208"/>
      <c r="W76" s="208"/>
      <c r="X76">
        <v>0</v>
      </c>
      <c r="Y76">
        <v>1</v>
      </c>
      <c r="Z76">
        <v>62</v>
      </c>
      <c r="AA76">
        <v>23</v>
      </c>
      <c r="AB76">
        <v>0.42399999999999999</v>
      </c>
      <c r="AC76">
        <v>123</v>
      </c>
      <c r="AD76">
        <v>2</v>
      </c>
      <c r="AE76">
        <v>49</v>
      </c>
      <c r="AF76">
        <v>12</v>
      </c>
      <c r="AG76">
        <v>3</v>
      </c>
      <c r="AH76">
        <v>162</v>
      </c>
      <c r="AI76">
        <v>9.1</v>
      </c>
      <c r="AJ76" s="117">
        <v>0</v>
      </c>
      <c r="AK76" s="113">
        <v>1</v>
      </c>
      <c r="AL76" s="118">
        <v>1</v>
      </c>
      <c r="AM76">
        <v>0</v>
      </c>
      <c r="AN76">
        <v>0.17762974947426871</v>
      </c>
      <c r="AO76" s="117">
        <v>0.17762974947426871</v>
      </c>
      <c r="AP76" s="118">
        <v>0.82237025052573132</v>
      </c>
      <c r="AQ76" s="117">
        <v>-0.19556455890716049</v>
      </c>
      <c r="AR76" s="118">
        <v>100</v>
      </c>
      <c r="AS76">
        <v>0.21599729484464225</v>
      </c>
      <c r="BU76">
        <v>0.64821753065406795</v>
      </c>
      <c r="BV76">
        <v>0</v>
      </c>
      <c r="BW76">
        <v>1</v>
      </c>
      <c r="BX76">
        <v>39</v>
      </c>
      <c r="BY76">
        <v>33</v>
      </c>
      <c r="BZ76">
        <v>0.27777777777777779</v>
      </c>
      <c r="CA76">
        <v>0.65625</v>
      </c>
      <c r="CB76">
        <v>1.2152777777777759E-2</v>
      </c>
    </row>
    <row r="77" spans="1:80" x14ac:dyDescent="0.3">
      <c r="A77" s="129">
        <v>0</v>
      </c>
      <c r="B77" s="131">
        <v>1</v>
      </c>
      <c r="C77" s="171">
        <v>75</v>
      </c>
      <c r="D77" s="130">
        <v>4</v>
      </c>
      <c r="E77" s="203">
        <v>0.185</v>
      </c>
      <c r="F77" s="130">
        <v>166</v>
      </c>
      <c r="G77" s="130">
        <v>5</v>
      </c>
      <c r="H77" s="130">
        <v>29</v>
      </c>
      <c r="I77" s="130">
        <v>15</v>
      </c>
      <c r="J77" s="130">
        <v>1</v>
      </c>
      <c r="K77" s="172">
        <v>187</v>
      </c>
      <c r="L77" s="170">
        <v>15.5</v>
      </c>
      <c r="M77" s="130">
        <v>0</v>
      </c>
      <c r="N77" s="208"/>
      <c r="O77" s="208"/>
      <c r="P77" s="208"/>
      <c r="Q77" s="208"/>
      <c r="R77" s="208"/>
      <c r="S77" s="208"/>
      <c r="T77" s="208"/>
      <c r="U77" s="208"/>
      <c r="V77" s="208"/>
      <c r="W77" s="208"/>
      <c r="X77">
        <v>0</v>
      </c>
      <c r="Y77">
        <v>1</v>
      </c>
      <c r="Z77">
        <v>65</v>
      </c>
      <c r="AA77">
        <v>10</v>
      </c>
      <c r="AB77">
        <v>2.1440000000000001</v>
      </c>
      <c r="AC77">
        <v>97</v>
      </c>
      <c r="AD77">
        <v>2</v>
      </c>
      <c r="AE77">
        <v>32</v>
      </c>
      <c r="AF77">
        <v>8</v>
      </c>
      <c r="AG77">
        <v>2</v>
      </c>
      <c r="AH77">
        <v>180</v>
      </c>
      <c r="AI77">
        <v>10.3</v>
      </c>
      <c r="AJ77" s="117">
        <v>1</v>
      </c>
      <c r="AK77" s="113">
        <v>0</v>
      </c>
      <c r="AL77" s="118">
        <v>1</v>
      </c>
      <c r="AM77">
        <v>1</v>
      </c>
      <c r="AN77">
        <v>0.79319138330945305</v>
      </c>
      <c r="AO77" s="117">
        <v>0.79319138330945305</v>
      </c>
      <c r="AP77" s="118">
        <v>0.20680861669054695</v>
      </c>
      <c r="AQ77" s="117">
        <v>-0.23169074559588812</v>
      </c>
      <c r="AR77" s="118">
        <v>100</v>
      </c>
      <c r="AS77">
        <v>0.26072978229752575</v>
      </c>
      <c r="BU77">
        <v>0.65200906874984954</v>
      </c>
      <c r="BV77">
        <v>1</v>
      </c>
      <c r="BW77">
        <v>0</v>
      </c>
      <c r="BX77">
        <v>40</v>
      </c>
      <c r="BY77">
        <v>33</v>
      </c>
      <c r="BZ77">
        <v>0.2592592592592593</v>
      </c>
      <c r="CA77">
        <v>0.65625</v>
      </c>
      <c r="CB77">
        <v>1.2152777777777832E-2</v>
      </c>
    </row>
    <row r="78" spans="1:80" x14ac:dyDescent="0.3">
      <c r="A78" s="129">
        <v>0</v>
      </c>
      <c r="B78" s="131">
        <v>1</v>
      </c>
      <c r="C78" s="171">
        <v>51</v>
      </c>
      <c r="D78" s="130">
        <v>5</v>
      </c>
      <c r="E78" s="203">
        <v>0.63600000000000001</v>
      </c>
      <c r="F78" s="130">
        <v>118</v>
      </c>
      <c r="G78" s="130">
        <v>3</v>
      </c>
      <c r="H78" s="130">
        <v>32</v>
      </c>
      <c r="I78" s="130">
        <v>10</v>
      </c>
      <c r="J78" s="130">
        <v>2</v>
      </c>
      <c r="K78" s="172">
        <v>180</v>
      </c>
      <c r="L78" s="170">
        <v>10.4</v>
      </c>
      <c r="M78" s="130">
        <v>1</v>
      </c>
      <c r="N78" s="208"/>
      <c r="O78" s="208"/>
      <c r="P78" s="208"/>
      <c r="Q78" s="208"/>
      <c r="R78" s="208"/>
      <c r="S78" s="208"/>
      <c r="T78" s="208"/>
      <c r="U78" s="208"/>
      <c r="V78" s="208"/>
      <c r="W78" s="208"/>
      <c r="X78">
        <v>0</v>
      </c>
      <c r="Y78">
        <v>1</v>
      </c>
      <c r="Z78">
        <v>69</v>
      </c>
      <c r="AA78">
        <v>8</v>
      </c>
      <c r="AB78">
        <v>9.0999999999999998E-2</v>
      </c>
      <c r="AC78">
        <v>213</v>
      </c>
      <c r="AD78">
        <v>3</v>
      </c>
      <c r="AE78">
        <v>33</v>
      </c>
      <c r="AF78">
        <v>16</v>
      </c>
      <c r="AG78">
        <v>1</v>
      </c>
      <c r="AH78">
        <v>178</v>
      </c>
      <c r="AI78">
        <v>14.5</v>
      </c>
      <c r="AJ78" s="117">
        <v>1</v>
      </c>
      <c r="AK78" s="113">
        <v>0</v>
      </c>
      <c r="AL78" s="118">
        <v>1</v>
      </c>
      <c r="AM78">
        <v>1</v>
      </c>
      <c r="AN78">
        <v>0.83144068408837346</v>
      </c>
      <c r="AO78" s="117">
        <v>0.83144068408837346</v>
      </c>
      <c r="AP78" s="118">
        <v>0.16855931591162654</v>
      </c>
      <c r="AQ78" s="117">
        <v>-0.18459531892691547</v>
      </c>
      <c r="AR78" s="118">
        <v>100</v>
      </c>
      <c r="AS78">
        <v>0.20273161890849983</v>
      </c>
      <c r="BU78">
        <v>0.65484487429326121</v>
      </c>
      <c r="BV78">
        <v>1</v>
      </c>
      <c r="BW78">
        <v>0</v>
      </c>
      <c r="BX78">
        <v>41</v>
      </c>
      <c r="BY78">
        <v>33</v>
      </c>
      <c r="BZ78">
        <v>0.2407407407407407</v>
      </c>
      <c r="CA78">
        <v>0.65625</v>
      </c>
      <c r="CB78">
        <v>0</v>
      </c>
    </row>
    <row r="79" spans="1:80" x14ac:dyDescent="0.3">
      <c r="A79" s="129">
        <v>1</v>
      </c>
      <c r="B79" s="131">
        <v>0</v>
      </c>
      <c r="C79" s="171">
        <v>51</v>
      </c>
      <c r="D79" s="130">
        <v>7</v>
      </c>
      <c r="E79" s="203">
        <v>0.17199999999999999</v>
      </c>
      <c r="F79" s="130">
        <v>117</v>
      </c>
      <c r="G79" s="130">
        <v>5</v>
      </c>
      <c r="H79" s="130">
        <v>33</v>
      </c>
      <c r="I79" s="130">
        <v>11</v>
      </c>
      <c r="J79" s="130">
        <v>5</v>
      </c>
      <c r="K79" s="172">
        <v>184</v>
      </c>
      <c r="L79" s="170">
        <v>12.7</v>
      </c>
      <c r="M79" s="130">
        <v>1</v>
      </c>
      <c r="N79" s="208"/>
      <c r="O79" s="208"/>
      <c r="P79" s="208"/>
      <c r="Q79" s="208"/>
      <c r="R79" s="208"/>
      <c r="S79" s="208"/>
      <c r="T79" s="208"/>
      <c r="U79" s="208"/>
      <c r="V79" s="208"/>
      <c r="W79" s="208"/>
      <c r="X79">
        <v>0</v>
      </c>
      <c r="Y79">
        <v>1</v>
      </c>
      <c r="Z79">
        <v>75</v>
      </c>
      <c r="AA79">
        <v>4</v>
      </c>
      <c r="AB79">
        <v>0.185</v>
      </c>
      <c r="AC79">
        <v>166</v>
      </c>
      <c r="AD79">
        <v>5</v>
      </c>
      <c r="AE79">
        <v>29</v>
      </c>
      <c r="AF79">
        <v>15</v>
      </c>
      <c r="AG79">
        <v>1</v>
      </c>
      <c r="AH79">
        <v>187</v>
      </c>
      <c r="AI79">
        <v>15.5</v>
      </c>
      <c r="AJ79" s="117">
        <v>0</v>
      </c>
      <c r="AK79" s="113">
        <v>1</v>
      </c>
      <c r="AL79" s="118">
        <v>1</v>
      </c>
      <c r="AM79">
        <v>0</v>
      </c>
      <c r="AN79">
        <v>0.92835486584750959</v>
      </c>
      <c r="AO79" s="117">
        <v>0.92835486584750959</v>
      </c>
      <c r="AP79" s="118">
        <v>7.1645134152490408E-2</v>
      </c>
      <c r="AQ79" s="117">
        <v>-2.6360300383540158</v>
      </c>
      <c r="AR79" s="118">
        <v>0</v>
      </c>
      <c r="AS79">
        <v>12.957682009103191</v>
      </c>
      <c r="BU79">
        <v>0.66360431467057035</v>
      </c>
      <c r="BV79">
        <v>0</v>
      </c>
      <c r="BW79">
        <v>1</v>
      </c>
      <c r="BX79">
        <v>41</v>
      </c>
      <c r="BY79">
        <v>34</v>
      </c>
      <c r="BZ79">
        <v>0.2407407407407407</v>
      </c>
      <c r="CA79">
        <v>0.64583333333333326</v>
      </c>
      <c r="CB79">
        <v>0</v>
      </c>
    </row>
    <row r="80" spans="1:80" x14ac:dyDescent="0.3">
      <c r="A80" s="129">
        <v>1</v>
      </c>
      <c r="B80" s="131">
        <v>0</v>
      </c>
      <c r="C80" s="171">
        <v>74</v>
      </c>
      <c r="D80" s="130">
        <v>18</v>
      </c>
      <c r="E80" s="203">
        <v>4.3999999999999997E-2</v>
      </c>
      <c r="F80" s="130">
        <v>175</v>
      </c>
      <c r="G80" s="130">
        <v>3</v>
      </c>
      <c r="H80" s="130">
        <v>39</v>
      </c>
      <c r="I80" s="130">
        <v>7</v>
      </c>
      <c r="J80" s="130">
        <v>3</v>
      </c>
      <c r="K80" s="172">
        <v>187</v>
      </c>
      <c r="L80" s="170">
        <v>14</v>
      </c>
      <c r="M80" s="130">
        <v>1</v>
      </c>
      <c r="N80" s="208"/>
      <c r="O80" s="208"/>
      <c r="P80" s="208"/>
      <c r="Q80" s="208"/>
      <c r="R80" s="208"/>
      <c r="S80" s="208"/>
      <c r="T80" s="208"/>
      <c r="U80" s="208"/>
      <c r="V80" s="208"/>
      <c r="W80" s="208"/>
      <c r="X80">
        <v>1</v>
      </c>
      <c r="Y80">
        <v>0</v>
      </c>
      <c r="Z80">
        <v>49</v>
      </c>
      <c r="AA80">
        <v>3</v>
      </c>
      <c r="AB80">
        <v>1.881</v>
      </c>
      <c r="AC80">
        <v>46</v>
      </c>
      <c r="AD80">
        <v>1</v>
      </c>
      <c r="AE80">
        <v>46</v>
      </c>
      <c r="AF80">
        <v>9</v>
      </c>
      <c r="AG80">
        <v>3</v>
      </c>
      <c r="AH80">
        <v>194</v>
      </c>
      <c r="AI80">
        <v>10.3</v>
      </c>
      <c r="AJ80" s="117">
        <v>0</v>
      </c>
      <c r="AK80" s="113">
        <v>1</v>
      </c>
      <c r="AL80" s="118">
        <v>1</v>
      </c>
      <c r="AM80">
        <v>0</v>
      </c>
      <c r="AN80">
        <v>0.4305421684473309</v>
      </c>
      <c r="AO80" s="117">
        <v>0.4305421684473309</v>
      </c>
      <c r="AP80" s="118">
        <v>0.56945783155266905</v>
      </c>
      <c r="AQ80" s="117">
        <v>-0.56307054351997954</v>
      </c>
      <c r="AR80" s="118">
        <v>100</v>
      </c>
      <c r="AS80">
        <v>0.75605627772898609</v>
      </c>
      <c r="BU80">
        <v>0.67057337030469721</v>
      </c>
      <c r="BV80">
        <v>0</v>
      </c>
      <c r="BW80">
        <v>1</v>
      </c>
      <c r="BX80">
        <v>41</v>
      </c>
      <c r="BY80">
        <v>35</v>
      </c>
      <c r="BZ80">
        <v>0.2407407407407407</v>
      </c>
      <c r="CA80">
        <v>0.63541666666666674</v>
      </c>
      <c r="CB80">
        <v>0</v>
      </c>
    </row>
    <row r="81" spans="1:80" x14ac:dyDescent="0.3">
      <c r="A81" s="129">
        <v>0</v>
      </c>
      <c r="B81" s="131">
        <v>1</v>
      </c>
      <c r="C81" s="171">
        <v>50</v>
      </c>
      <c r="D81" s="130">
        <v>11</v>
      </c>
      <c r="E81" s="203">
        <v>1.5449999999999999</v>
      </c>
      <c r="F81" s="130">
        <v>102</v>
      </c>
      <c r="G81" s="130">
        <v>3</v>
      </c>
      <c r="H81" s="130">
        <v>41</v>
      </c>
      <c r="I81" s="130">
        <v>10</v>
      </c>
      <c r="J81" s="130">
        <v>3</v>
      </c>
      <c r="K81" s="172">
        <v>169</v>
      </c>
      <c r="L81" s="170">
        <v>9.4</v>
      </c>
      <c r="M81" s="130">
        <v>1</v>
      </c>
      <c r="N81" s="208"/>
      <c r="O81" s="208"/>
      <c r="P81" s="208"/>
      <c r="Q81" s="208"/>
      <c r="R81" s="208"/>
      <c r="S81" s="208"/>
      <c r="T81" s="208"/>
      <c r="U81" s="208"/>
      <c r="V81" s="208"/>
      <c r="W81" s="208"/>
      <c r="X81">
        <v>1</v>
      </c>
      <c r="Y81">
        <v>0</v>
      </c>
      <c r="Z81">
        <v>51</v>
      </c>
      <c r="AA81">
        <v>3</v>
      </c>
      <c r="AB81">
        <v>1.155</v>
      </c>
      <c r="AC81">
        <v>132</v>
      </c>
      <c r="AD81">
        <v>2</v>
      </c>
      <c r="AE81">
        <v>35</v>
      </c>
      <c r="AF81">
        <v>1</v>
      </c>
      <c r="AG81">
        <v>3</v>
      </c>
      <c r="AH81">
        <v>181</v>
      </c>
      <c r="AI81">
        <v>10.6</v>
      </c>
      <c r="AJ81" s="117">
        <v>0</v>
      </c>
      <c r="AK81" s="113">
        <v>1</v>
      </c>
      <c r="AL81" s="118">
        <v>1</v>
      </c>
      <c r="AM81">
        <v>0</v>
      </c>
      <c r="AN81">
        <v>0.47698548977656663</v>
      </c>
      <c r="AO81" s="117">
        <v>0.47698548977656663</v>
      </c>
      <c r="AP81" s="118">
        <v>0.52301451022343337</v>
      </c>
      <c r="AQ81" s="117">
        <v>-0.64814607108901201</v>
      </c>
      <c r="AR81" s="118">
        <v>100</v>
      </c>
      <c r="AS81">
        <v>0.91199284236453981</v>
      </c>
      <c r="BU81">
        <v>0.6707055616398464</v>
      </c>
      <c r="BV81">
        <v>0</v>
      </c>
      <c r="BW81">
        <v>1</v>
      </c>
      <c r="BX81">
        <v>41</v>
      </c>
      <c r="BY81">
        <v>36</v>
      </c>
      <c r="BZ81">
        <v>0.2407407407407407</v>
      </c>
      <c r="CA81">
        <v>0.625</v>
      </c>
      <c r="CB81">
        <v>1.1574074074074056E-2</v>
      </c>
    </row>
    <row r="82" spans="1:80" x14ac:dyDescent="0.3">
      <c r="A82" s="129">
        <v>1</v>
      </c>
      <c r="B82" s="131">
        <v>1</v>
      </c>
      <c r="C82" s="171">
        <v>70</v>
      </c>
      <c r="D82" s="130">
        <v>5</v>
      </c>
      <c r="E82" s="203">
        <v>0.29099999999999998</v>
      </c>
      <c r="F82" s="130">
        <v>182</v>
      </c>
      <c r="G82" s="130">
        <v>3</v>
      </c>
      <c r="H82" s="130">
        <v>31</v>
      </c>
      <c r="I82" s="130">
        <v>6</v>
      </c>
      <c r="J82" s="130">
        <v>2</v>
      </c>
      <c r="K82" s="172">
        <v>173</v>
      </c>
      <c r="L82" s="170">
        <v>14</v>
      </c>
      <c r="M82" s="130">
        <v>1</v>
      </c>
      <c r="N82" s="208"/>
      <c r="O82" s="208"/>
      <c r="P82" s="208"/>
      <c r="Q82" s="208"/>
      <c r="R82" s="208"/>
      <c r="S82" s="208"/>
      <c r="T82" s="208"/>
      <c r="U82" s="208"/>
      <c r="V82" s="208"/>
      <c r="W82" s="208"/>
      <c r="X82">
        <v>1</v>
      </c>
      <c r="Y82">
        <v>0</v>
      </c>
      <c r="Z82">
        <v>51</v>
      </c>
      <c r="AA82">
        <v>6</v>
      </c>
      <c r="AB82">
        <v>1.0840000000000001</v>
      </c>
      <c r="AC82">
        <v>181</v>
      </c>
      <c r="AD82">
        <v>2</v>
      </c>
      <c r="AE82">
        <v>53</v>
      </c>
      <c r="AF82">
        <v>9</v>
      </c>
      <c r="AG82">
        <v>4</v>
      </c>
      <c r="AH82">
        <v>170</v>
      </c>
      <c r="AI82">
        <v>11</v>
      </c>
      <c r="AJ82" s="117">
        <v>0</v>
      </c>
      <c r="AK82" s="113">
        <v>1</v>
      </c>
      <c r="AL82" s="118">
        <v>1</v>
      </c>
      <c r="AM82">
        <v>0</v>
      </c>
      <c r="AN82">
        <v>0.23044820417857656</v>
      </c>
      <c r="AO82" s="117">
        <v>0.23044820417857656</v>
      </c>
      <c r="AP82" s="118">
        <v>0.76955179582142341</v>
      </c>
      <c r="AQ82" s="117">
        <v>-0.26194701695949019</v>
      </c>
      <c r="AR82" s="118">
        <v>100</v>
      </c>
      <c r="AS82">
        <v>0.29945769138592548</v>
      </c>
      <c r="BU82">
        <v>0.68845077674783317</v>
      </c>
      <c r="BV82">
        <v>1</v>
      </c>
      <c r="BW82">
        <v>0</v>
      </c>
      <c r="BX82">
        <v>42</v>
      </c>
      <c r="BY82">
        <v>36</v>
      </c>
      <c r="BZ82">
        <v>0.22222222222222221</v>
      </c>
      <c r="CA82">
        <v>0.625</v>
      </c>
      <c r="CB82">
        <v>0</v>
      </c>
    </row>
    <row r="83" spans="1:80" x14ac:dyDescent="0.3">
      <c r="A83" s="129">
        <v>0</v>
      </c>
      <c r="B83" s="131">
        <v>0</v>
      </c>
      <c r="C83" s="171">
        <v>66</v>
      </c>
      <c r="D83" s="130">
        <v>9</v>
      </c>
      <c r="E83" s="203">
        <v>9.1999999999999998E-2</v>
      </c>
      <c r="F83" s="130">
        <v>230</v>
      </c>
      <c r="G83" s="130">
        <v>4</v>
      </c>
      <c r="H83" s="130">
        <v>43</v>
      </c>
      <c r="I83" s="130">
        <v>12</v>
      </c>
      <c r="J83" s="130">
        <v>3</v>
      </c>
      <c r="K83" s="172">
        <v>174</v>
      </c>
      <c r="L83" s="170">
        <v>15.9</v>
      </c>
      <c r="M83" s="130">
        <v>0</v>
      </c>
      <c r="N83" s="208"/>
      <c r="O83" s="208"/>
      <c r="P83" s="208"/>
      <c r="Q83" s="208"/>
      <c r="R83" s="208"/>
      <c r="S83" s="208"/>
      <c r="T83" s="208"/>
      <c r="U83" s="208"/>
      <c r="V83" s="208"/>
      <c r="W83" s="208"/>
      <c r="X83">
        <v>1</v>
      </c>
      <c r="Y83">
        <v>0</v>
      </c>
      <c r="Z83">
        <v>51</v>
      </c>
      <c r="AA83">
        <v>7</v>
      </c>
      <c r="AB83">
        <v>0.17199999999999999</v>
      </c>
      <c r="AC83">
        <v>117</v>
      </c>
      <c r="AD83">
        <v>5</v>
      </c>
      <c r="AE83">
        <v>33</v>
      </c>
      <c r="AF83">
        <v>11</v>
      </c>
      <c r="AG83">
        <v>5</v>
      </c>
      <c r="AH83">
        <v>184</v>
      </c>
      <c r="AI83">
        <v>12.7</v>
      </c>
      <c r="AJ83" s="117">
        <v>1</v>
      </c>
      <c r="AK83" s="113">
        <v>0</v>
      </c>
      <c r="AL83" s="118">
        <v>1</v>
      </c>
      <c r="AM83">
        <v>1</v>
      </c>
      <c r="AN83">
        <v>0.72837966733672244</v>
      </c>
      <c r="AO83" s="117">
        <v>0.72837966733672244</v>
      </c>
      <c r="AP83" s="118">
        <v>0.27162033266327756</v>
      </c>
      <c r="AQ83" s="117">
        <v>-0.31693284566337293</v>
      </c>
      <c r="AR83" s="118">
        <v>100</v>
      </c>
      <c r="AS83">
        <v>0.3729103719444028</v>
      </c>
      <c r="BU83">
        <v>0.69298925560516478</v>
      </c>
      <c r="BV83">
        <v>0</v>
      </c>
      <c r="BW83">
        <v>1</v>
      </c>
      <c r="BX83">
        <v>42</v>
      </c>
      <c r="BY83">
        <v>37</v>
      </c>
      <c r="BZ83">
        <v>0.22222222222222221</v>
      </c>
      <c r="CA83">
        <v>0.61458333333333326</v>
      </c>
      <c r="CB83">
        <v>1.1381172839506154E-2</v>
      </c>
    </row>
    <row r="84" spans="1:80" x14ac:dyDescent="0.3">
      <c r="A84" s="129">
        <v>0</v>
      </c>
      <c r="B84" s="131">
        <v>0</v>
      </c>
      <c r="C84" s="171">
        <v>43</v>
      </c>
      <c r="D84" s="130">
        <v>5</v>
      </c>
      <c r="E84" s="203">
        <v>0.48</v>
      </c>
      <c r="F84" s="130">
        <v>59</v>
      </c>
      <c r="G84" s="130">
        <v>3</v>
      </c>
      <c r="H84" s="130">
        <v>30</v>
      </c>
      <c r="I84" s="130">
        <v>4</v>
      </c>
      <c r="J84" s="130">
        <v>2</v>
      </c>
      <c r="K84" s="172">
        <v>175</v>
      </c>
      <c r="L84" s="170">
        <v>7.5</v>
      </c>
      <c r="M84" s="130">
        <v>0</v>
      </c>
      <c r="N84" s="208"/>
      <c r="O84" s="208"/>
      <c r="P84" s="208"/>
      <c r="Q84" s="208"/>
      <c r="R84" s="208"/>
      <c r="S84" s="208"/>
      <c r="T84" s="208"/>
      <c r="U84" s="208"/>
      <c r="V84" s="208"/>
      <c r="W84" s="208"/>
      <c r="X84">
        <v>1</v>
      </c>
      <c r="Y84">
        <v>0</v>
      </c>
      <c r="Z84">
        <v>51</v>
      </c>
      <c r="AA84">
        <v>8</v>
      </c>
      <c r="AB84">
        <v>0.79900000000000004</v>
      </c>
      <c r="AC84">
        <v>96</v>
      </c>
      <c r="AD84">
        <v>6</v>
      </c>
      <c r="AE84">
        <v>34</v>
      </c>
      <c r="AF84">
        <v>12</v>
      </c>
      <c r="AG84">
        <v>2</v>
      </c>
      <c r="AH84">
        <v>189</v>
      </c>
      <c r="AI84">
        <v>11.8</v>
      </c>
      <c r="AJ84" s="117">
        <v>1</v>
      </c>
      <c r="AK84" s="113">
        <v>0</v>
      </c>
      <c r="AL84" s="118">
        <v>1</v>
      </c>
      <c r="AM84">
        <v>1</v>
      </c>
      <c r="AN84">
        <v>0.93753220788388647</v>
      </c>
      <c r="AO84" s="117">
        <v>0.93753220788388647</v>
      </c>
      <c r="AP84" s="118">
        <v>6.246779211611353E-2</v>
      </c>
      <c r="AQ84" s="117">
        <v>-6.450416665154772E-2</v>
      </c>
      <c r="AR84" s="118">
        <v>100</v>
      </c>
      <c r="AS84">
        <v>6.6630022511024151E-2</v>
      </c>
      <c r="BU84">
        <v>0.69653802975939105</v>
      </c>
      <c r="BV84">
        <v>1</v>
      </c>
      <c r="BW84">
        <v>0</v>
      </c>
      <c r="BX84">
        <v>43</v>
      </c>
      <c r="BY84">
        <v>37</v>
      </c>
      <c r="BZ84">
        <v>0.20370370370370372</v>
      </c>
      <c r="CA84">
        <v>0.61458333333333326</v>
      </c>
      <c r="CB84">
        <v>0</v>
      </c>
    </row>
    <row r="85" spans="1:80" x14ac:dyDescent="0.3">
      <c r="A85" s="129">
        <v>0</v>
      </c>
      <c r="B85" s="131">
        <v>0</v>
      </c>
      <c r="C85" s="171">
        <v>49</v>
      </c>
      <c r="D85" s="130">
        <v>16</v>
      </c>
      <c r="E85" s="203">
        <v>0.98299999999999998</v>
      </c>
      <c r="F85" s="130">
        <v>71</v>
      </c>
      <c r="G85" s="130">
        <v>4</v>
      </c>
      <c r="H85" s="130">
        <v>39</v>
      </c>
      <c r="I85" s="130">
        <v>7</v>
      </c>
      <c r="J85" s="130">
        <v>3</v>
      </c>
      <c r="K85" s="172">
        <v>180</v>
      </c>
      <c r="L85" s="170">
        <v>8.1</v>
      </c>
      <c r="M85" s="130">
        <v>1</v>
      </c>
      <c r="N85" s="208"/>
      <c r="O85" s="208"/>
      <c r="P85" s="208"/>
      <c r="Q85" s="208"/>
      <c r="R85" s="208"/>
      <c r="S85" s="208"/>
      <c r="T85" s="208"/>
      <c r="U85" s="208"/>
      <c r="V85" s="208"/>
      <c r="W85" s="208"/>
      <c r="X85">
        <v>1</v>
      </c>
      <c r="Y85">
        <v>0</v>
      </c>
      <c r="Z85">
        <v>53</v>
      </c>
      <c r="AA85">
        <v>2</v>
      </c>
      <c r="AB85">
        <v>2.8719999999999999</v>
      </c>
      <c r="AC85">
        <v>144</v>
      </c>
      <c r="AD85">
        <v>6</v>
      </c>
      <c r="AE85">
        <v>35</v>
      </c>
      <c r="AF85">
        <v>4</v>
      </c>
      <c r="AG85">
        <v>3</v>
      </c>
      <c r="AH85">
        <v>171</v>
      </c>
      <c r="AI85">
        <v>8.6999999999999993</v>
      </c>
      <c r="AJ85" s="117">
        <v>1</v>
      </c>
      <c r="AK85" s="113">
        <v>0</v>
      </c>
      <c r="AL85" s="118">
        <v>1</v>
      </c>
      <c r="AM85">
        <v>1</v>
      </c>
      <c r="AN85">
        <v>0.96127683529562025</v>
      </c>
      <c r="AO85" s="117">
        <v>0.96127683529562025</v>
      </c>
      <c r="AP85" s="118">
        <v>3.8723164704379753E-2</v>
      </c>
      <c r="AQ85" s="117">
        <v>-3.9492841469387995E-2</v>
      </c>
      <c r="AR85" s="118">
        <v>100</v>
      </c>
      <c r="AS85">
        <v>4.028305196023086E-2</v>
      </c>
      <c r="BU85">
        <v>0.69703071627759738</v>
      </c>
      <c r="BV85">
        <v>0</v>
      </c>
      <c r="BW85">
        <v>1</v>
      </c>
      <c r="BX85">
        <v>43</v>
      </c>
      <c r="BY85">
        <v>38</v>
      </c>
      <c r="BZ85">
        <v>0.20370370370370372</v>
      </c>
      <c r="CA85">
        <v>0.60416666666666674</v>
      </c>
      <c r="CB85">
        <v>0</v>
      </c>
    </row>
    <row r="86" spans="1:80" x14ac:dyDescent="0.3">
      <c r="A86" s="129">
        <v>1</v>
      </c>
      <c r="B86" s="131">
        <v>0</v>
      </c>
      <c r="C86" s="171">
        <v>49</v>
      </c>
      <c r="D86" s="130">
        <v>3</v>
      </c>
      <c r="E86" s="203">
        <v>1.881</v>
      </c>
      <c r="F86" s="130">
        <v>46</v>
      </c>
      <c r="G86" s="130">
        <v>1</v>
      </c>
      <c r="H86" s="130">
        <v>46</v>
      </c>
      <c r="I86" s="130">
        <v>9</v>
      </c>
      <c r="J86" s="130">
        <v>3</v>
      </c>
      <c r="K86" s="172">
        <v>194</v>
      </c>
      <c r="L86" s="170">
        <v>10.3</v>
      </c>
      <c r="M86" s="130">
        <v>0</v>
      </c>
      <c r="N86" s="208"/>
      <c r="O86" s="208"/>
      <c r="P86" s="208"/>
      <c r="Q86" s="208"/>
      <c r="R86" s="208"/>
      <c r="S86" s="208"/>
      <c r="T86" s="208"/>
      <c r="U86" s="208"/>
      <c r="V86" s="208"/>
      <c r="W86" s="208"/>
      <c r="X86">
        <v>1</v>
      </c>
      <c r="Y86">
        <v>0</v>
      </c>
      <c r="Z86">
        <v>53</v>
      </c>
      <c r="AA86">
        <v>4</v>
      </c>
      <c r="AB86">
        <v>1.018</v>
      </c>
      <c r="AC86">
        <v>134</v>
      </c>
      <c r="AD86">
        <v>1</v>
      </c>
      <c r="AE86">
        <v>36</v>
      </c>
      <c r="AF86">
        <v>10</v>
      </c>
      <c r="AG86">
        <v>4</v>
      </c>
      <c r="AH86">
        <v>182</v>
      </c>
      <c r="AI86">
        <v>10.7</v>
      </c>
      <c r="AJ86" s="117">
        <v>0</v>
      </c>
      <c r="AK86" s="113">
        <v>1</v>
      </c>
      <c r="AL86" s="118">
        <v>1</v>
      </c>
      <c r="AM86">
        <v>0</v>
      </c>
      <c r="AN86">
        <v>0.62314931249050809</v>
      </c>
      <c r="AO86" s="117">
        <v>0.62314931249050809</v>
      </c>
      <c r="AP86" s="118">
        <v>0.37685068750949191</v>
      </c>
      <c r="AQ86" s="117">
        <v>-0.97590622433584573</v>
      </c>
      <c r="AR86" s="118">
        <v>0</v>
      </c>
      <c r="AS86">
        <v>1.6535708521821724</v>
      </c>
      <c r="BU86">
        <v>0.69810015804643044</v>
      </c>
      <c r="BV86">
        <v>0</v>
      </c>
      <c r="BW86">
        <v>1</v>
      </c>
      <c r="BX86">
        <v>43</v>
      </c>
      <c r="BY86">
        <v>39</v>
      </c>
      <c r="BZ86">
        <v>0.20370370370370372</v>
      </c>
      <c r="CA86">
        <v>0.59375</v>
      </c>
      <c r="CB86">
        <v>0</v>
      </c>
    </row>
    <row r="87" spans="1:80" x14ac:dyDescent="0.3">
      <c r="A87" s="129">
        <v>0</v>
      </c>
      <c r="B87" s="131">
        <v>0</v>
      </c>
      <c r="C87" s="171">
        <v>46</v>
      </c>
      <c r="D87" s="130">
        <v>3</v>
      </c>
      <c r="E87" s="203">
        <v>2.6259999999999999</v>
      </c>
      <c r="F87" s="130">
        <v>43</v>
      </c>
      <c r="G87" s="130">
        <v>2</v>
      </c>
      <c r="H87" s="130">
        <v>50</v>
      </c>
      <c r="I87" s="130">
        <v>4</v>
      </c>
      <c r="J87" s="130">
        <v>4</v>
      </c>
      <c r="K87" s="172">
        <v>180</v>
      </c>
      <c r="L87" s="170">
        <v>7.7</v>
      </c>
      <c r="M87" s="130">
        <v>0</v>
      </c>
      <c r="N87" s="208"/>
      <c r="O87" s="208"/>
      <c r="P87" s="208"/>
      <c r="Q87" s="208"/>
      <c r="R87" s="208"/>
      <c r="S87" s="208"/>
      <c r="T87" s="208"/>
      <c r="U87" s="208"/>
      <c r="V87" s="208"/>
      <c r="W87" s="208"/>
      <c r="X87">
        <v>1</v>
      </c>
      <c r="Y87">
        <v>0</v>
      </c>
      <c r="Z87">
        <v>53</v>
      </c>
      <c r="AA87">
        <v>4</v>
      </c>
      <c r="AB87">
        <v>1.3149999999999999</v>
      </c>
      <c r="AC87">
        <v>69</v>
      </c>
      <c r="AD87">
        <v>1</v>
      </c>
      <c r="AE87">
        <v>35</v>
      </c>
      <c r="AF87">
        <v>9</v>
      </c>
      <c r="AG87">
        <v>2</v>
      </c>
      <c r="AH87">
        <v>189</v>
      </c>
      <c r="AI87">
        <v>10.4</v>
      </c>
      <c r="AJ87" s="117">
        <v>1</v>
      </c>
      <c r="AK87" s="113">
        <v>0</v>
      </c>
      <c r="AL87" s="118">
        <v>1</v>
      </c>
      <c r="AM87">
        <v>1</v>
      </c>
      <c r="AN87">
        <v>0.66360431467057035</v>
      </c>
      <c r="AO87" s="117">
        <v>0.66360431467057035</v>
      </c>
      <c r="AP87" s="118">
        <v>0.33639568532942965</v>
      </c>
      <c r="AQ87" s="117">
        <v>-0.410069218772322</v>
      </c>
      <c r="AR87" s="118">
        <v>100</v>
      </c>
      <c r="AS87">
        <v>0.50692208879989697</v>
      </c>
      <c r="BU87">
        <v>0.70107533132855882</v>
      </c>
      <c r="BV87">
        <v>0</v>
      </c>
      <c r="BW87">
        <v>1</v>
      </c>
      <c r="BX87">
        <v>43</v>
      </c>
      <c r="BY87">
        <v>40</v>
      </c>
      <c r="BZ87">
        <v>0.20370370370370372</v>
      </c>
      <c r="CA87">
        <v>0.58333333333333326</v>
      </c>
      <c r="CB87">
        <v>0</v>
      </c>
    </row>
    <row r="88" spans="1:80" x14ac:dyDescent="0.3">
      <c r="A88" s="129">
        <v>0</v>
      </c>
      <c r="B88" s="131">
        <v>0</v>
      </c>
      <c r="C88" s="171">
        <v>53</v>
      </c>
      <c r="D88" s="130">
        <v>21</v>
      </c>
      <c r="E88" s="203">
        <v>0.56799999999999995</v>
      </c>
      <c r="F88" s="130">
        <v>125</v>
      </c>
      <c r="G88" s="130">
        <v>3</v>
      </c>
      <c r="H88" s="130">
        <v>44</v>
      </c>
      <c r="I88" s="130">
        <v>8</v>
      </c>
      <c r="J88" s="130">
        <v>3</v>
      </c>
      <c r="K88" s="172">
        <v>167</v>
      </c>
      <c r="L88" s="170">
        <v>8.5</v>
      </c>
      <c r="M88" s="130">
        <v>0</v>
      </c>
      <c r="N88" s="208"/>
      <c r="O88" s="208"/>
      <c r="P88" s="208"/>
      <c r="Q88" s="208"/>
      <c r="R88" s="208"/>
      <c r="S88" s="208"/>
      <c r="T88" s="208"/>
      <c r="U88" s="208"/>
      <c r="V88" s="208"/>
      <c r="W88" s="208"/>
      <c r="X88">
        <v>1</v>
      </c>
      <c r="Y88">
        <v>0</v>
      </c>
      <c r="Z88">
        <v>54</v>
      </c>
      <c r="AA88">
        <v>9</v>
      </c>
      <c r="AB88">
        <v>4.5999999999999999E-2</v>
      </c>
      <c r="AC88">
        <v>151</v>
      </c>
      <c r="AD88">
        <v>0</v>
      </c>
      <c r="AE88">
        <v>30</v>
      </c>
      <c r="AF88">
        <v>13</v>
      </c>
      <c r="AG88">
        <v>5</v>
      </c>
      <c r="AH88">
        <v>204</v>
      </c>
      <c r="AI88">
        <v>14.5</v>
      </c>
      <c r="AJ88" s="117">
        <v>1</v>
      </c>
      <c r="AK88" s="113">
        <v>0</v>
      </c>
      <c r="AL88" s="118">
        <v>1</v>
      </c>
      <c r="AM88">
        <v>1</v>
      </c>
      <c r="AN88">
        <v>0.74036892629833972</v>
      </c>
      <c r="AO88" s="117">
        <v>0.74036892629833972</v>
      </c>
      <c r="AP88" s="118">
        <v>0.25963107370166028</v>
      </c>
      <c r="AQ88" s="117">
        <v>-0.30060666796640018</v>
      </c>
      <c r="AR88" s="118">
        <v>100</v>
      </c>
      <c r="AS88">
        <v>0.35067797212904517</v>
      </c>
      <c r="BU88">
        <v>0.70307203910328442</v>
      </c>
      <c r="BV88">
        <v>0</v>
      </c>
      <c r="BW88">
        <v>1</v>
      </c>
      <c r="BX88">
        <v>43</v>
      </c>
      <c r="BY88">
        <v>41</v>
      </c>
      <c r="BZ88">
        <v>0.20370370370370372</v>
      </c>
      <c r="CA88">
        <v>0.57291666666666674</v>
      </c>
      <c r="CB88">
        <v>0</v>
      </c>
    </row>
    <row r="89" spans="1:80" x14ac:dyDescent="0.3">
      <c r="A89" s="129">
        <v>1</v>
      </c>
      <c r="B89" s="131">
        <v>1</v>
      </c>
      <c r="C89" s="171">
        <v>62</v>
      </c>
      <c r="D89" s="130">
        <v>8</v>
      </c>
      <c r="E89" s="203">
        <v>0.879</v>
      </c>
      <c r="F89" s="130">
        <v>118</v>
      </c>
      <c r="G89" s="130">
        <v>3</v>
      </c>
      <c r="H89" s="130">
        <v>31</v>
      </c>
      <c r="I89" s="130">
        <v>10</v>
      </c>
      <c r="J89" s="130">
        <v>2</v>
      </c>
      <c r="K89" s="172">
        <v>180</v>
      </c>
      <c r="L89" s="170">
        <v>10.7</v>
      </c>
      <c r="M89" s="130">
        <v>0</v>
      </c>
      <c r="N89" s="208"/>
      <c r="O89" s="208"/>
      <c r="P89" s="208"/>
      <c r="Q89" s="208"/>
      <c r="R89" s="208"/>
      <c r="S89" s="208"/>
      <c r="T89" s="208"/>
      <c r="U89" s="208"/>
      <c r="V89" s="208"/>
      <c r="W89" s="208"/>
      <c r="X89">
        <v>1</v>
      </c>
      <c r="Y89">
        <v>0</v>
      </c>
      <c r="Z89">
        <v>55</v>
      </c>
      <c r="AA89">
        <v>3</v>
      </c>
      <c r="AB89">
        <v>0.73899999999999999</v>
      </c>
      <c r="AC89">
        <v>146</v>
      </c>
      <c r="AD89">
        <v>3</v>
      </c>
      <c r="AE89">
        <v>43</v>
      </c>
      <c r="AF89">
        <v>11</v>
      </c>
      <c r="AG89">
        <v>3</v>
      </c>
      <c r="AH89">
        <v>175</v>
      </c>
      <c r="AI89">
        <v>11.6</v>
      </c>
      <c r="AJ89" s="117">
        <v>1</v>
      </c>
      <c r="AK89" s="113">
        <v>0</v>
      </c>
      <c r="AL89" s="118">
        <v>1</v>
      </c>
      <c r="AM89">
        <v>1</v>
      </c>
      <c r="AN89">
        <v>0.52632990355871956</v>
      </c>
      <c r="AO89" s="117">
        <v>0.52632990355871956</v>
      </c>
      <c r="AP89" s="118">
        <v>0.47367009644128044</v>
      </c>
      <c r="AQ89" s="117">
        <v>-0.6418270697703905</v>
      </c>
      <c r="AR89" s="118">
        <v>100</v>
      </c>
      <c r="AS89">
        <v>0.89994904951934929</v>
      </c>
      <c r="BU89">
        <v>0.7044646539215319</v>
      </c>
      <c r="BV89">
        <v>0</v>
      </c>
      <c r="BW89">
        <v>1</v>
      </c>
      <c r="BX89">
        <v>43</v>
      </c>
      <c r="BY89">
        <v>42</v>
      </c>
      <c r="BZ89">
        <v>0.20370370370370372</v>
      </c>
      <c r="CA89">
        <v>0.5625</v>
      </c>
      <c r="CB89">
        <v>0</v>
      </c>
    </row>
    <row r="90" spans="1:80" x14ac:dyDescent="0.3">
      <c r="A90" s="129">
        <v>0</v>
      </c>
      <c r="B90" s="131">
        <v>0</v>
      </c>
      <c r="C90" s="171">
        <v>51</v>
      </c>
      <c r="D90" s="130">
        <v>4</v>
      </c>
      <c r="E90" s="203">
        <v>1.083</v>
      </c>
      <c r="F90" s="130">
        <v>101</v>
      </c>
      <c r="G90" s="130">
        <v>2</v>
      </c>
      <c r="H90" s="130">
        <v>53</v>
      </c>
      <c r="I90" s="130">
        <v>7</v>
      </c>
      <c r="J90" s="130">
        <v>4</v>
      </c>
      <c r="K90" s="172">
        <v>167</v>
      </c>
      <c r="L90" s="170">
        <v>7.4</v>
      </c>
      <c r="M90" s="130">
        <v>0</v>
      </c>
      <c r="N90" s="208"/>
      <c r="O90" s="208"/>
      <c r="P90" s="208"/>
      <c r="Q90" s="208"/>
      <c r="R90" s="208"/>
      <c r="S90" s="208"/>
      <c r="T90" s="208"/>
      <c r="U90" s="208"/>
      <c r="V90" s="208"/>
      <c r="W90" s="208"/>
      <c r="X90">
        <v>1</v>
      </c>
      <c r="Y90">
        <v>0</v>
      </c>
      <c r="Z90">
        <v>56</v>
      </c>
      <c r="AA90">
        <v>2</v>
      </c>
      <c r="AB90">
        <v>1.1419999999999999</v>
      </c>
      <c r="AC90">
        <v>199</v>
      </c>
      <c r="AD90">
        <v>2</v>
      </c>
      <c r="AE90">
        <v>35</v>
      </c>
      <c r="AF90">
        <v>8</v>
      </c>
      <c r="AG90">
        <v>2</v>
      </c>
      <c r="AH90">
        <v>170</v>
      </c>
      <c r="AI90">
        <v>11.8</v>
      </c>
      <c r="AJ90" s="117">
        <v>1</v>
      </c>
      <c r="AK90" s="113">
        <v>0</v>
      </c>
      <c r="AL90" s="118">
        <v>1</v>
      </c>
      <c r="AM90">
        <v>1</v>
      </c>
      <c r="AN90">
        <v>0.70658244808753135</v>
      </c>
      <c r="AO90" s="117">
        <v>0.70658244808753135</v>
      </c>
      <c r="AP90" s="118">
        <v>0.29341755191246865</v>
      </c>
      <c r="AQ90" s="117">
        <v>-0.34731538432098497</v>
      </c>
      <c r="AR90" s="118">
        <v>100</v>
      </c>
      <c r="AS90">
        <v>0.41526300675405414</v>
      </c>
      <c r="BU90">
        <v>0.70658244808753135</v>
      </c>
      <c r="BV90">
        <v>0</v>
      </c>
      <c r="BW90">
        <v>1</v>
      </c>
      <c r="BX90">
        <v>43</v>
      </c>
      <c r="BY90">
        <v>43</v>
      </c>
      <c r="BZ90">
        <v>0.20370370370370372</v>
      </c>
      <c r="CA90">
        <v>0.55208333333333326</v>
      </c>
      <c r="CB90">
        <v>0</v>
      </c>
    </row>
    <row r="91" spans="1:80" x14ac:dyDescent="0.3">
      <c r="A91" s="129">
        <v>1</v>
      </c>
      <c r="B91" s="131">
        <v>1</v>
      </c>
      <c r="C91" s="171">
        <v>70</v>
      </c>
      <c r="D91" s="130">
        <v>6</v>
      </c>
      <c r="E91" s="203">
        <v>0.82799999999999996</v>
      </c>
      <c r="F91" s="130">
        <v>213</v>
      </c>
      <c r="G91" s="130">
        <v>3</v>
      </c>
      <c r="H91" s="130">
        <v>37</v>
      </c>
      <c r="I91" s="130">
        <v>15</v>
      </c>
      <c r="J91" s="130">
        <v>2</v>
      </c>
      <c r="K91" s="172">
        <v>176</v>
      </c>
      <c r="L91" s="170">
        <v>14.8</v>
      </c>
      <c r="M91" s="130">
        <v>1</v>
      </c>
      <c r="N91" s="208"/>
      <c r="O91" s="208"/>
      <c r="P91" s="208"/>
      <c r="Q91" s="208"/>
      <c r="R91" s="208"/>
      <c r="S91" s="208"/>
      <c r="T91" s="208"/>
      <c r="U91" s="208"/>
      <c r="V91" s="208"/>
      <c r="W91" s="208"/>
      <c r="X91">
        <v>1</v>
      </c>
      <c r="Y91">
        <v>0</v>
      </c>
      <c r="Z91">
        <v>56</v>
      </c>
      <c r="AA91">
        <v>4</v>
      </c>
      <c r="AB91">
        <v>2.536</v>
      </c>
      <c r="AC91">
        <v>146</v>
      </c>
      <c r="AD91">
        <v>1</v>
      </c>
      <c r="AE91">
        <v>36</v>
      </c>
      <c r="AF91">
        <v>8</v>
      </c>
      <c r="AG91">
        <v>2</v>
      </c>
      <c r="AH91">
        <v>179</v>
      </c>
      <c r="AI91">
        <v>12.1</v>
      </c>
      <c r="AJ91" s="117">
        <v>1</v>
      </c>
      <c r="AK91" s="113">
        <v>0</v>
      </c>
      <c r="AL91" s="118">
        <v>1</v>
      </c>
      <c r="AM91">
        <v>1</v>
      </c>
      <c r="AN91">
        <v>0.77664209412023866</v>
      </c>
      <c r="AO91" s="117">
        <v>0.77664209412023866</v>
      </c>
      <c r="AP91" s="118">
        <v>0.22335790587976134</v>
      </c>
      <c r="AQ91" s="117">
        <v>-0.25277566006280322</v>
      </c>
      <c r="AR91" s="118">
        <v>100</v>
      </c>
      <c r="AS91">
        <v>0.2875943855873222</v>
      </c>
      <c r="BU91">
        <v>0.71124603114340013</v>
      </c>
      <c r="BV91">
        <v>0</v>
      </c>
      <c r="BW91">
        <v>1</v>
      </c>
      <c r="BX91">
        <v>43</v>
      </c>
      <c r="BY91">
        <v>44</v>
      </c>
      <c r="BZ91">
        <v>0.20370370370370372</v>
      </c>
      <c r="CA91">
        <v>0.54166666666666674</v>
      </c>
      <c r="CB91">
        <v>0</v>
      </c>
    </row>
    <row r="92" spans="1:80" x14ac:dyDescent="0.3">
      <c r="A92" s="129">
        <v>0</v>
      </c>
      <c r="B92" s="131">
        <v>0</v>
      </c>
      <c r="C92" s="171">
        <v>56</v>
      </c>
      <c r="D92" s="130">
        <v>24</v>
      </c>
      <c r="E92" s="203">
        <v>1.56</v>
      </c>
      <c r="F92" s="130">
        <v>115</v>
      </c>
      <c r="G92" s="130">
        <v>5</v>
      </c>
      <c r="H92" s="130">
        <v>46</v>
      </c>
      <c r="I92" s="130">
        <v>1</v>
      </c>
      <c r="J92" s="130">
        <v>4</v>
      </c>
      <c r="K92" s="172">
        <v>166</v>
      </c>
      <c r="L92" s="170">
        <v>7.3</v>
      </c>
      <c r="M92" s="130">
        <v>1</v>
      </c>
      <c r="N92" s="208"/>
      <c r="O92" s="208"/>
      <c r="P92" s="208"/>
      <c r="Q92" s="208"/>
      <c r="R92" s="208"/>
      <c r="S92" s="208"/>
      <c r="T92" s="208"/>
      <c r="U92" s="208"/>
      <c r="V92" s="208"/>
      <c r="W92" s="208"/>
      <c r="X92">
        <v>1</v>
      </c>
      <c r="Y92">
        <v>0</v>
      </c>
      <c r="Z92">
        <v>56</v>
      </c>
      <c r="AA92">
        <v>9</v>
      </c>
      <c r="AB92">
        <v>1.9990000000000001</v>
      </c>
      <c r="AC92">
        <v>75</v>
      </c>
      <c r="AD92">
        <v>0</v>
      </c>
      <c r="AE92">
        <v>49</v>
      </c>
      <c r="AF92">
        <v>7</v>
      </c>
      <c r="AG92">
        <v>4</v>
      </c>
      <c r="AH92">
        <v>189</v>
      </c>
      <c r="AI92">
        <v>10.9</v>
      </c>
      <c r="AJ92" s="117">
        <v>0</v>
      </c>
      <c r="AK92" s="113">
        <v>1</v>
      </c>
      <c r="AL92" s="118">
        <v>1</v>
      </c>
      <c r="AM92">
        <v>0</v>
      </c>
      <c r="AN92">
        <v>0.27916031752111453</v>
      </c>
      <c r="AO92" s="117">
        <v>0.27916031752111453</v>
      </c>
      <c r="AP92" s="118">
        <v>0.72083968247888541</v>
      </c>
      <c r="AQ92" s="117">
        <v>-0.32733852081980946</v>
      </c>
      <c r="AR92" s="118">
        <v>100</v>
      </c>
      <c r="AS92">
        <v>0.38727101782342788</v>
      </c>
      <c r="BU92">
        <v>0.71530981542539396</v>
      </c>
      <c r="BV92">
        <v>0</v>
      </c>
      <c r="BW92">
        <v>1</v>
      </c>
      <c r="BX92">
        <v>43</v>
      </c>
      <c r="BY92">
        <v>45</v>
      </c>
      <c r="BZ92">
        <v>0.20370370370370372</v>
      </c>
      <c r="CA92">
        <v>0.53125</v>
      </c>
      <c r="CB92">
        <v>0</v>
      </c>
    </row>
    <row r="93" spans="1:80" x14ac:dyDescent="0.3">
      <c r="A93" s="129">
        <v>0</v>
      </c>
      <c r="B93" s="131">
        <v>0</v>
      </c>
      <c r="C93" s="171">
        <v>42</v>
      </c>
      <c r="D93" s="130">
        <v>1</v>
      </c>
      <c r="E93" s="203">
        <v>1.4279999999999999</v>
      </c>
      <c r="F93" s="130">
        <v>121</v>
      </c>
      <c r="G93" s="130">
        <v>4</v>
      </c>
      <c r="H93" s="130">
        <v>45</v>
      </c>
      <c r="I93" s="130">
        <v>5</v>
      </c>
      <c r="J93" s="130">
        <v>4</v>
      </c>
      <c r="K93" s="172">
        <v>165</v>
      </c>
      <c r="L93" s="170">
        <v>7.6</v>
      </c>
      <c r="M93" s="130">
        <v>1</v>
      </c>
      <c r="N93" s="208"/>
      <c r="O93" s="208"/>
      <c r="P93" s="208"/>
      <c r="Q93" s="208"/>
      <c r="R93" s="208"/>
      <c r="S93" s="208"/>
      <c r="T93" s="208"/>
      <c r="U93" s="208"/>
      <c r="V93" s="208"/>
      <c r="W93" s="208"/>
      <c r="X93">
        <v>1</v>
      </c>
      <c r="Y93">
        <v>0</v>
      </c>
      <c r="Z93">
        <v>56</v>
      </c>
      <c r="AA93">
        <v>14</v>
      </c>
      <c r="AB93">
        <v>3.9E-2</v>
      </c>
      <c r="AC93">
        <v>128</v>
      </c>
      <c r="AD93">
        <v>1</v>
      </c>
      <c r="AE93">
        <v>43</v>
      </c>
      <c r="AF93">
        <v>6</v>
      </c>
      <c r="AG93">
        <v>3</v>
      </c>
      <c r="AH93">
        <v>172</v>
      </c>
      <c r="AI93">
        <v>8.4</v>
      </c>
      <c r="AJ93" s="117">
        <v>0</v>
      </c>
      <c r="AK93" s="113">
        <v>1</v>
      </c>
      <c r="AL93" s="118">
        <v>1</v>
      </c>
      <c r="AM93">
        <v>0</v>
      </c>
      <c r="AN93">
        <v>0.29348119995499466</v>
      </c>
      <c r="AO93" s="117">
        <v>0.29348119995499466</v>
      </c>
      <c r="AP93" s="118">
        <v>0.70651880004500534</v>
      </c>
      <c r="AQ93" s="117">
        <v>-0.3474054670983559</v>
      </c>
      <c r="AR93" s="118">
        <v>100</v>
      </c>
      <c r="AS93">
        <v>0.415390503318949</v>
      </c>
      <c r="BU93">
        <v>0.71864403198036209</v>
      </c>
      <c r="BV93">
        <v>0</v>
      </c>
      <c r="BW93">
        <v>1</v>
      </c>
      <c r="BX93">
        <v>43</v>
      </c>
      <c r="BY93">
        <v>46</v>
      </c>
      <c r="BZ93">
        <v>0.20370370370370372</v>
      </c>
      <c r="CA93">
        <v>0.52083333333333326</v>
      </c>
      <c r="CB93">
        <v>0</v>
      </c>
    </row>
    <row r="94" spans="1:80" x14ac:dyDescent="0.3">
      <c r="A94" s="129">
        <v>0</v>
      </c>
      <c r="B94" s="131">
        <v>0</v>
      </c>
      <c r="C94" s="171">
        <v>56</v>
      </c>
      <c r="D94" s="130">
        <v>3</v>
      </c>
      <c r="E94" s="203">
        <v>1.4039999999999999</v>
      </c>
      <c r="F94" s="130">
        <v>69</v>
      </c>
      <c r="G94" s="130">
        <v>1</v>
      </c>
      <c r="H94" s="130">
        <v>34</v>
      </c>
      <c r="I94" s="130">
        <v>8</v>
      </c>
      <c r="J94" s="130">
        <v>2</v>
      </c>
      <c r="K94" s="172">
        <v>181</v>
      </c>
      <c r="L94" s="170">
        <v>9</v>
      </c>
      <c r="M94" s="130">
        <v>1</v>
      </c>
      <c r="N94" s="208"/>
      <c r="O94" s="208"/>
      <c r="P94" s="208"/>
      <c r="Q94" s="208"/>
      <c r="R94" s="208"/>
      <c r="S94" s="208"/>
      <c r="T94" s="208"/>
      <c r="U94" s="208"/>
      <c r="V94" s="208"/>
      <c r="W94" s="208"/>
      <c r="X94">
        <v>1</v>
      </c>
      <c r="Y94">
        <v>0</v>
      </c>
      <c r="Z94">
        <v>60</v>
      </c>
      <c r="AA94">
        <v>9</v>
      </c>
      <c r="AB94">
        <v>3.2000000000000001E-2</v>
      </c>
      <c r="AC94">
        <v>102</v>
      </c>
      <c r="AD94">
        <v>5</v>
      </c>
      <c r="AE94">
        <v>35</v>
      </c>
      <c r="AF94">
        <v>8</v>
      </c>
      <c r="AG94">
        <v>2</v>
      </c>
      <c r="AH94">
        <v>185</v>
      </c>
      <c r="AI94">
        <v>11.6</v>
      </c>
      <c r="AJ94" s="117">
        <v>1</v>
      </c>
      <c r="AK94" s="113">
        <v>0</v>
      </c>
      <c r="AL94" s="118">
        <v>1</v>
      </c>
      <c r="AM94">
        <v>1</v>
      </c>
      <c r="AN94">
        <v>0.81338711316774504</v>
      </c>
      <c r="AO94" s="117">
        <v>0.81338711316774504</v>
      </c>
      <c r="AP94" s="118">
        <v>0.18661288683225496</v>
      </c>
      <c r="AQ94" s="117">
        <v>-0.20654812880178416</v>
      </c>
      <c r="AR94" s="118">
        <v>100</v>
      </c>
      <c r="AS94">
        <v>0.22942690363692764</v>
      </c>
      <c r="BU94">
        <v>0.72057354166231902</v>
      </c>
      <c r="BV94">
        <v>0</v>
      </c>
      <c r="BW94">
        <v>1</v>
      </c>
      <c r="BX94">
        <v>43</v>
      </c>
      <c r="BY94">
        <v>47</v>
      </c>
      <c r="BZ94">
        <v>0.20370370370370372</v>
      </c>
      <c r="CA94">
        <v>0.51041666666666674</v>
      </c>
      <c r="CB94">
        <v>0</v>
      </c>
    </row>
    <row r="95" spans="1:80" x14ac:dyDescent="0.3">
      <c r="A95" s="129">
        <v>1</v>
      </c>
      <c r="B95" s="131">
        <v>1</v>
      </c>
      <c r="C95" s="171">
        <v>60</v>
      </c>
      <c r="D95" s="130">
        <v>5</v>
      </c>
      <c r="E95" s="203">
        <v>1.0720000000000001</v>
      </c>
      <c r="F95" s="130">
        <v>178</v>
      </c>
      <c r="G95" s="130">
        <v>2</v>
      </c>
      <c r="H95" s="130">
        <v>38</v>
      </c>
      <c r="I95" s="130">
        <v>13</v>
      </c>
      <c r="J95" s="130">
        <v>2</v>
      </c>
      <c r="K95" s="172">
        <v>183</v>
      </c>
      <c r="L95" s="170">
        <v>12.9</v>
      </c>
      <c r="M95" s="130">
        <v>1</v>
      </c>
      <c r="N95" s="208"/>
      <c r="O95" s="208"/>
      <c r="P95" s="208"/>
      <c r="Q95" s="208"/>
      <c r="R95" s="208"/>
      <c r="S95" s="208"/>
      <c r="T95" s="208"/>
      <c r="U95" s="208"/>
      <c r="V95" s="208"/>
      <c r="W95" s="208"/>
      <c r="X95">
        <v>1</v>
      </c>
      <c r="Y95">
        <v>0</v>
      </c>
      <c r="Z95">
        <v>60</v>
      </c>
      <c r="AA95">
        <v>17</v>
      </c>
      <c r="AB95">
        <v>1.8</v>
      </c>
      <c r="AC95">
        <v>212</v>
      </c>
      <c r="AD95">
        <v>2</v>
      </c>
      <c r="AE95">
        <v>39</v>
      </c>
      <c r="AF95">
        <v>9</v>
      </c>
      <c r="AG95">
        <v>3</v>
      </c>
      <c r="AH95">
        <v>171</v>
      </c>
      <c r="AI95">
        <v>12.5</v>
      </c>
      <c r="AJ95" s="117">
        <v>1</v>
      </c>
      <c r="AK95" s="113">
        <v>0</v>
      </c>
      <c r="AL95" s="118">
        <v>1</v>
      </c>
      <c r="AM95">
        <v>1</v>
      </c>
      <c r="AN95">
        <v>0.82755094915973437</v>
      </c>
      <c r="AO95" s="117">
        <v>0.82755094915973437</v>
      </c>
      <c r="AP95" s="118">
        <v>0.17244905084026563</v>
      </c>
      <c r="AQ95" s="117">
        <v>-0.18928460364472049</v>
      </c>
      <c r="AR95" s="118">
        <v>100</v>
      </c>
      <c r="AS95">
        <v>0.20838481427078806</v>
      </c>
      <c r="BU95">
        <v>0.72623678669175651</v>
      </c>
      <c r="BV95">
        <v>0</v>
      </c>
      <c r="BW95">
        <v>1</v>
      </c>
      <c r="BX95">
        <v>43</v>
      </c>
      <c r="BY95">
        <v>48</v>
      </c>
      <c r="BZ95">
        <v>0.20370370370370372</v>
      </c>
      <c r="CA95">
        <v>0.5</v>
      </c>
      <c r="CB95">
        <v>0</v>
      </c>
    </row>
    <row r="96" spans="1:80" x14ac:dyDescent="0.3">
      <c r="A96" s="129">
        <v>0</v>
      </c>
      <c r="B96" s="131">
        <v>0</v>
      </c>
      <c r="C96" s="171">
        <v>48</v>
      </c>
      <c r="D96" s="130">
        <v>12</v>
      </c>
      <c r="E96" s="203">
        <v>0.183</v>
      </c>
      <c r="F96" s="130">
        <v>85</v>
      </c>
      <c r="G96" s="130">
        <v>4</v>
      </c>
      <c r="H96" s="130">
        <v>37</v>
      </c>
      <c r="I96" s="130">
        <v>11</v>
      </c>
      <c r="J96" s="130">
        <v>2</v>
      </c>
      <c r="K96" s="172">
        <v>178</v>
      </c>
      <c r="L96" s="170">
        <v>9</v>
      </c>
      <c r="M96" s="130">
        <v>1</v>
      </c>
      <c r="N96" s="208"/>
      <c r="O96" s="208"/>
      <c r="P96" s="208"/>
      <c r="Q96" s="208"/>
      <c r="R96" s="208"/>
      <c r="S96" s="208"/>
      <c r="T96" s="208"/>
      <c r="U96" s="208"/>
      <c r="V96" s="208"/>
      <c r="W96" s="208"/>
      <c r="X96">
        <v>1</v>
      </c>
      <c r="Y96">
        <v>0</v>
      </c>
      <c r="Z96">
        <v>61</v>
      </c>
      <c r="AA96">
        <v>7</v>
      </c>
      <c r="AB96">
        <v>0.66200000000000003</v>
      </c>
      <c r="AC96">
        <v>124</v>
      </c>
      <c r="AD96">
        <v>2</v>
      </c>
      <c r="AE96">
        <v>52</v>
      </c>
      <c r="AF96">
        <v>15</v>
      </c>
      <c r="AG96">
        <v>3</v>
      </c>
      <c r="AH96">
        <v>191</v>
      </c>
      <c r="AI96">
        <v>13.1</v>
      </c>
      <c r="AJ96" s="117">
        <v>1</v>
      </c>
      <c r="AK96" s="113">
        <v>0</v>
      </c>
      <c r="AL96" s="118">
        <v>1</v>
      </c>
      <c r="AM96">
        <v>1</v>
      </c>
      <c r="AN96">
        <v>0.51708949875272447</v>
      </c>
      <c r="AO96" s="117">
        <v>0.51708949875272447</v>
      </c>
      <c r="AP96" s="118">
        <v>0.48291050124727553</v>
      </c>
      <c r="AQ96" s="117">
        <v>-0.65953930774841307</v>
      </c>
      <c r="AR96" s="118">
        <v>100</v>
      </c>
      <c r="AS96">
        <v>0.93390119585121645</v>
      </c>
      <c r="BU96">
        <v>0.72837966733672244</v>
      </c>
      <c r="BV96">
        <v>0</v>
      </c>
      <c r="BW96">
        <v>1</v>
      </c>
      <c r="BX96">
        <v>43</v>
      </c>
      <c r="BY96">
        <v>49</v>
      </c>
      <c r="BZ96">
        <v>0.20370370370370372</v>
      </c>
      <c r="CA96">
        <v>0.48958333333333337</v>
      </c>
      <c r="CB96">
        <v>0</v>
      </c>
    </row>
    <row r="97" spans="1:80" x14ac:dyDescent="0.3">
      <c r="A97" s="129">
        <v>1</v>
      </c>
      <c r="B97" s="131">
        <v>1</v>
      </c>
      <c r="C97" s="171">
        <v>88</v>
      </c>
      <c r="D97" s="130">
        <v>12</v>
      </c>
      <c r="E97" s="203">
        <v>1.6</v>
      </c>
      <c r="F97" s="130">
        <v>282</v>
      </c>
      <c r="G97" s="130">
        <v>0</v>
      </c>
      <c r="H97" s="130">
        <v>39</v>
      </c>
      <c r="I97" s="130">
        <v>18</v>
      </c>
      <c r="J97" s="130">
        <v>1</v>
      </c>
      <c r="K97" s="172">
        <v>185</v>
      </c>
      <c r="L97" s="170">
        <v>18.2</v>
      </c>
      <c r="M97" s="130">
        <v>1</v>
      </c>
      <c r="N97" s="208"/>
      <c r="O97" s="208"/>
      <c r="P97" s="208"/>
      <c r="Q97" s="208"/>
      <c r="R97" s="208"/>
      <c r="S97" s="208"/>
      <c r="T97" s="208"/>
      <c r="U97" s="208"/>
      <c r="V97" s="208"/>
      <c r="W97" s="208"/>
      <c r="X97">
        <v>1</v>
      </c>
      <c r="Y97">
        <v>0</v>
      </c>
      <c r="Z97">
        <v>62</v>
      </c>
      <c r="AA97">
        <v>11</v>
      </c>
      <c r="AB97">
        <v>1.1519999999999999</v>
      </c>
      <c r="AC97">
        <v>106</v>
      </c>
      <c r="AD97">
        <v>2</v>
      </c>
      <c r="AE97">
        <v>42</v>
      </c>
      <c r="AF97">
        <v>8</v>
      </c>
      <c r="AG97">
        <v>3</v>
      </c>
      <c r="AH97">
        <v>178</v>
      </c>
      <c r="AI97">
        <v>9.6999999999999993</v>
      </c>
      <c r="AJ97" s="117">
        <v>1</v>
      </c>
      <c r="AK97" s="113">
        <v>0</v>
      </c>
      <c r="AL97" s="118">
        <v>1</v>
      </c>
      <c r="AM97">
        <v>1</v>
      </c>
      <c r="AN97">
        <v>0.63679715461040332</v>
      </c>
      <c r="AO97" s="117">
        <v>0.63679715461040332</v>
      </c>
      <c r="AP97" s="118">
        <v>0.36320284538959668</v>
      </c>
      <c r="AQ97" s="117">
        <v>-0.4513041127245041</v>
      </c>
      <c r="AR97" s="118">
        <v>100</v>
      </c>
      <c r="AS97">
        <v>0.57035877556928871</v>
      </c>
      <c r="BU97">
        <v>0.73019513626760846</v>
      </c>
      <c r="BV97">
        <v>0</v>
      </c>
      <c r="BW97">
        <v>1</v>
      </c>
      <c r="BX97">
        <v>43</v>
      </c>
      <c r="BY97">
        <v>50</v>
      </c>
      <c r="BZ97">
        <v>0.20370370370370372</v>
      </c>
      <c r="CA97">
        <v>0.47916666666666663</v>
      </c>
      <c r="CB97">
        <v>8.8734567901234424E-3</v>
      </c>
    </row>
    <row r="98" spans="1:80" x14ac:dyDescent="0.3">
      <c r="A98" s="129">
        <v>1</v>
      </c>
      <c r="B98" s="131">
        <v>1</v>
      </c>
      <c r="C98" s="171">
        <v>75</v>
      </c>
      <c r="D98" s="130">
        <v>5</v>
      </c>
      <c r="E98" s="203">
        <v>0.61199999999999999</v>
      </c>
      <c r="F98" s="130">
        <v>156</v>
      </c>
      <c r="G98" s="130">
        <v>5</v>
      </c>
      <c r="H98" s="130">
        <v>42</v>
      </c>
      <c r="I98" s="130">
        <v>15</v>
      </c>
      <c r="J98" s="130">
        <v>4</v>
      </c>
      <c r="K98" s="172">
        <v>193</v>
      </c>
      <c r="L98" s="170">
        <v>14.4</v>
      </c>
      <c r="M98" s="130">
        <v>0</v>
      </c>
      <c r="N98" s="208"/>
      <c r="O98" s="208"/>
      <c r="P98" s="208"/>
      <c r="Q98" s="208"/>
      <c r="R98" s="208"/>
      <c r="S98" s="208"/>
      <c r="T98" s="208"/>
      <c r="U98" s="208"/>
      <c r="V98" s="208"/>
      <c r="W98" s="208"/>
      <c r="X98">
        <v>1</v>
      </c>
      <c r="Y98">
        <v>0</v>
      </c>
      <c r="Z98">
        <v>65</v>
      </c>
      <c r="AA98">
        <v>3</v>
      </c>
      <c r="AB98">
        <v>0.59</v>
      </c>
      <c r="AC98">
        <v>121</v>
      </c>
      <c r="AD98">
        <v>3</v>
      </c>
      <c r="AE98">
        <v>32</v>
      </c>
      <c r="AF98">
        <v>10</v>
      </c>
      <c r="AG98">
        <v>2</v>
      </c>
      <c r="AH98">
        <v>181</v>
      </c>
      <c r="AI98">
        <v>10.5</v>
      </c>
      <c r="AJ98" s="117">
        <v>1</v>
      </c>
      <c r="AK98" s="113">
        <v>0</v>
      </c>
      <c r="AL98" s="118">
        <v>1</v>
      </c>
      <c r="AM98">
        <v>1</v>
      </c>
      <c r="AN98">
        <v>0.88392470644221233</v>
      </c>
      <c r="AO98" s="117">
        <v>0.88392470644221233</v>
      </c>
      <c r="AP98" s="118">
        <v>0.11607529355778767</v>
      </c>
      <c r="AQ98" s="117">
        <v>-0.12338339367988446</v>
      </c>
      <c r="AR98" s="118">
        <v>100</v>
      </c>
      <c r="AS98">
        <v>0.13131807801253742</v>
      </c>
      <c r="BU98">
        <v>0.7326814818883598</v>
      </c>
      <c r="BV98">
        <v>1</v>
      </c>
      <c r="BW98">
        <v>0</v>
      </c>
      <c r="BX98">
        <v>44</v>
      </c>
      <c r="BY98">
        <v>50</v>
      </c>
      <c r="BZ98">
        <v>0.18518518518518523</v>
      </c>
      <c r="CA98">
        <v>0.47916666666666663</v>
      </c>
      <c r="CB98">
        <v>0</v>
      </c>
    </row>
    <row r="99" spans="1:80" x14ac:dyDescent="0.3">
      <c r="A99" s="129">
        <v>0</v>
      </c>
      <c r="B99" s="131">
        <v>0</v>
      </c>
      <c r="C99" s="171">
        <v>56</v>
      </c>
      <c r="D99" s="130">
        <v>3</v>
      </c>
      <c r="E99" s="203">
        <v>0.496</v>
      </c>
      <c r="F99" s="130">
        <v>86</v>
      </c>
      <c r="G99" s="130">
        <v>3</v>
      </c>
      <c r="H99" s="130">
        <v>54</v>
      </c>
      <c r="I99" s="130">
        <v>8</v>
      </c>
      <c r="J99" s="130">
        <v>4</v>
      </c>
      <c r="K99" s="172">
        <v>179</v>
      </c>
      <c r="L99" s="170">
        <v>8.8000000000000007</v>
      </c>
      <c r="M99" s="130">
        <v>0</v>
      </c>
      <c r="N99" s="208"/>
      <c r="O99" s="208"/>
      <c r="P99" s="208"/>
      <c r="Q99" s="208"/>
      <c r="R99" s="208"/>
      <c r="S99" s="208"/>
      <c r="T99" s="208"/>
      <c r="U99" s="208"/>
      <c r="V99" s="208"/>
      <c r="W99" s="208"/>
      <c r="X99">
        <v>1</v>
      </c>
      <c r="Y99">
        <v>0</v>
      </c>
      <c r="Z99">
        <v>65</v>
      </c>
      <c r="AA99">
        <v>6</v>
      </c>
      <c r="AB99">
        <v>0.89900000000000002</v>
      </c>
      <c r="AC99">
        <v>165</v>
      </c>
      <c r="AD99">
        <v>1</v>
      </c>
      <c r="AE99">
        <v>60</v>
      </c>
      <c r="AF99">
        <v>9</v>
      </c>
      <c r="AG99">
        <v>5</v>
      </c>
      <c r="AH99">
        <v>174</v>
      </c>
      <c r="AI99">
        <v>12.7</v>
      </c>
      <c r="AJ99" s="117">
        <v>0</v>
      </c>
      <c r="AK99" s="113">
        <v>1</v>
      </c>
      <c r="AL99" s="118">
        <v>1</v>
      </c>
      <c r="AM99">
        <v>0</v>
      </c>
      <c r="AN99">
        <v>8.359673376428689E-2</v>
      </c>
      <c r="AO99" s="117">
        <v>8.359673376428689E-2</v>
      </c>
      <c r="AP99" s="118">
        <v>0.91640326623571311</v>
      </c>
      <c r="AQ99" s="117">
        <v>-8.7298764206056784E-2</v>
      </c>
      <c r="AR99" s="118">
        <v>100</v>
      </c>
      <c r="AS99">
        <v>9.1222649290279276E-2</v>
      </c>
      <c r="BU99">
        <v>0.74036892629833972</v>
      </c>
      <c r="BV99">
        <v>0</v>
      </c>
      <c r="BW99">
        <v>1</v>
      </c>
      <c r="BX99">
        <v>44</v>
      </c>
      <c r="BY99">
        <v>51</v>
      </c>
      <c r="BZ99">
        <v>0.18518518518518523</v>
      </c>
      <c r="CA99">
        <v>0.46875</v>
      </c>
      <c r="CB99">
        <v>0</v>
      </c>
    </row>
    <row r="100" spans="1:80" x14ac:dyDescent="0.3">
      <c r="A100" s="129">
        <v>1</v>
      </c>
      <c r="B100" s="131">
        <v>0</v>
      </c>
      <c r="C100" s="171">
        <v>60</v>
      </c>
      <c r="D100" s="130">
        <v>17</v>
      </c>
      <c r="E100" s="203">
        <v>1.8</v>
      </c>
      <c r="F100" s="130">
        <v>212</v>
      </c>
      <c r="G100" s="130">
        <v>2</v>
      </c>
      <c r="H100" s="130">
        <v>39</v>
      </c>
      <c r="I100" s="130">
        <v>9</v>
      </c>
      <c r="J100" s="130">
        <v>3</v>
      </c>
      <c r="K100" s="172">
        <v>171</v>
      </c>
      <c r="L100" s="170">
        <v>12.5</v>
      </c>
      <c r="M100" s="130">
        <v>1</v>
      </c>
      <c r="N100" s="208"/>
      <c r="O100" s="208"/>
      <c r="P100" s="208"/>
      <c r="Q100" s="208"/>
      <c r="R100" s="208"/>
      <c r="S100" s="208"/>
      <c r="T100" s="208"/>
      <c r="U100" s="208"/>
      <c r="V100" s="208"/>
      <c r="W100" s="208"/>
      <c r="X100">
        <v>1</v>
      </c>
      <c r="Y100">
        <v>0</v>
      </c>
      <c r="Z100">
        <v>66</v>
      </c>
      <c r="AA100">
        <v>7</v>
      </c>
      <c r="AB100">
        <v>1.3720000000000001</v>
      </c>
      <c r="AC100">
        <v>287</v>
      </c>
      <c r="AD100">
        <v>1</v>
      </c>
      <c r="AE100">
        <v>29</v>
      </c>
      <c r="AF100">
        <v>10</v>
      </c>
      <c r="AG100">
        <v>2</v>
      </c>
      <c r="AH100">
        <v>180</v>
      </c>
      <c r="AI100">
        <v>18.2</v>
      </c>
      <c r="AJ100" s="117">
        <v>1</v>
      </c>
      <c r="AK100" s="113">
        <v>0</v>
      </c>
      <c r="AL100" s="118">
        <v>1</v>
      </c>
      <c r="AM100">
        <v>1</v>
      </c>
      <c r="AN100">
        <v>0.87800111584947715</v>
      </c>
      <c r="AO100" s="117">
        <v>0.87800111584947715</v>
      </c>
      <c r="AP100" s="118">
        <v>0.12199888415052285</v>
      </c>
      <c r="AQ100" s="117">
        <v>-0.13010741444865126</v>
      </c>
      <c r="AR100" s="118">
        <v>100</v>
      </c>
      <c r="AS100">
        <v>0.13895071651758367</v>
      </c>
      <c r="BU100">
        <v>0.74508170160765608</v>
      </c>
      <c r="BV100">
        <v>0</v>
      </c>
      <c r="BW100">
        <v>1</v>
      </c>
      <c r="BX100">
        <v>44</v>
      </c>
      <c r="BY100">
        <v>52</v>
      </c>
      <c r="BZ100">
        <v>0.18518518518518523</v>
      </c>
      <c r="CA100">
        <v>0.45833333333333337</v>
      </c>
      <c r="CB100">
        <v>8.487654320987692E-3</v>
      </c>
    </row>
    <row r="101" spans="1:80" x14ac:dyDescent="0.3">
      <c r="A101" s="129">
        <v>1</v>
      </c>
      <c r="B101" s="131">
        <v>1</v>
      </c>
      <c r="C101" s="171">
        <v>58</v>
      </c>
      <c r="D101" s="130">
        <v>6</v>
      </c>
      <c r="E101" s="203">
        <v>0.40300000000000002</v>
      </c>
      <c r="F101" s="130">
        <v>157</v>
      </c>
      <c r="G101" s="130">
        <v>2</v>
      </c>
      <c r="H101" s="130">
        <v>35</v>
      </c>
      <c r="I101" s="130">
        <v>16</v>
      </c>
      <c r="J101" s="130">
        <v>1</v>
      </c>
      <c r="K101" s="172">
        <v>180</v>
      </c>
      <c r="L101" s="170">
        <v>13.3</v>
      </c>
      <c r="M101" s="130">
        <v>0</v>
      </c>
      <c r="N101" s="208"/>
      <c r="O101" s="208"/>
      <c r="P101" s="208"/>
      <c r="Q101" s="208"/>
      <c r="R101" s="208"/>
      <c r="S101" s="208"/>
      <c r="T101" s="208"/>
      <c r="U101" s="208"/>
      <c r="V101" s="208"/>
      <c r="W101" s="208"/>
      <c r="X101">
        <v>1</v>
      </c>
      <c r="Y101">
        <v>0</v>
      </c>
      <c r="Z101">
        <v>66</v>
      </c>
      <c r="AA101">
        <v>7</v>
      </c>
      <c r="AB101">
        <v>2.2850000000000001</v>
      </c>
      <c r="AC101">
        <v>200</v>
      </c>
      <c r="AD101">
        <v>3</v>
      </c>
      <c r="AE101">
        <v>32</v>
      </c>
      <c r="AF101">
        <v>9</v>
      </c>
      <c r="AG101">
        <v>2</v>
      </c>
      <c r="AH101">
        <v>177</v>
      </c>
      <c r="AI101">
        <v>13.9</v>
      </c>
      <c r="AJ101" s="117">
        <v>1</v>
      </c>
      <c r="AK101" s="113">
        <v>0</v>
      </c>
      <c r="AL101" s="118">
        <v>1</v>
      </c>
      <c r="AM101">
        <v>1</v>
      </c>
      <c r="AN101">
        <v>0.95066687702333164</v>
      </c>
      <c r="AO101" s="117">
        <v>0.95066687702333164</v>
      </c>
      <c r="AP101" s="118">
        <v>4.9333122976668364E-2</v>
      </c>
      <c r="AQ101" s="117">
        <v>-5.0591564843295432E-2</v>
      </c>
      <c r="AR101" s="118">
        <v>100</v>
      </c>
      <c r="AS101">
        <v>5.1893175379305462E-2</v>
      </c>
      <c r="BU101">
        <v>0.75396487835116899</v>
      </c>
      <c r="BV101">
        <v>1</v>
      </c>
      <c r="BW101">
        <v>0</v>
      </c>
      <c r="BX101">
        <v>45</v>
      </c>
      <c r="BY101">
        <v>52</v>
      </c>
      <c r="BZ101">
        <v>0.16666666666666663</v>
      </c>
      <c r="CA101">
        <v>0.45833333333333337</v>
      </c>
      <c r="CB101">
        <v>0</v>
      </c>
    </row>
    <row r="102" spans="1:80" x14ac:dyDescent="0.3">
      <c r="A102" s="129">
        <v>0</v>
      </c>
      <c r="B102" s="131">
        <v>0</v>
      </c>
      <c r="C102" s="171">
        <v>67</v>
      </c>
      <c r="D102" s="130">
        <v>10</v>
      </c>
      <c r="E102" s="203">
        <v>0.85599999999999998</v>
      </c>
      <c r="F102" s="130">
        <v>91</v>
      </c>
      <c r="G102" s="130">
        <v>3</v>
      </c>
      <c r="H102" s="130">
        <v>33</v>
      </c>
      <c r="I102" s="130">
        <v>1</v>
      </c>
      <c r="J102" s="130">
        <v>3</v>
      </c>
      <c r="K102" s="172">
        <v>188</v>
      </c>
      <c r="L102" s="170">
        <v>12.5</v>
      </c>
      <c r="M102" s="130">
        <v>1</v>
      </c>
      <c r="N102" s="208"/>
      <c r="O102" s="208"/>
      <c r="P102" s="208"/>
      <c r="Q102" s="208"/>
      <c r="R102" s="208"/>
      <c r="S102" s="208"/>
      <c r="T102" s="208"/>
      <c r="U102" s="208"/>
      <c r="V102" s="208"/>
      <c r="W102" s="208"/>
      <c r="X102">
        <v>1</v>
      </c>
      <c r="Y102">
        <v>0</v>
      </c>
      <c r="Z102">
        <v>66</v>
      </c>
      <c r="AA102">
        <v>17</v>
      </c>
      <c r="AB102">
        <v>2.62</v>
      </c>
      <c r="AC102">
        <v>103</v>
      </c>
      <c r="AD102">
        <v>2</v>
      </c>
      <c r="AE102">
        <v>39</v>
      </c>
      <c r="AF102">
        <v>8</v>
      </c>
      <c r="AG102">
        <v>3</v>
      </c>
      <c r="AH102">
        <v>172</v>
      </c>
      <c r="AI102">
        <v>13.6</v>
      </c>
      <c r="AJ102" s="117">
        <v>0</v>
      </c>
      <c r="AK102" s="113">
        <v>1</v>
      </c>
      <c r="AL102" s="118">
        <v>1</v>
      </c>
      <c r="AM102">
        <v>0</v>
      </c>
      <c r="AN102">
        <v>0.612382941221296</v>
      </c>
      <c r="AO102" s="117">
        <v>0.612382941221296</v>
      </c>
      <c r="AP102" s="118">
        <v>0.387617058778704</v>
      </c>
      <c r="AQ102" s="117">
        <v>-0.94773738863702861</v>
      </c>
      <c r="AR102" s="118">
        <v>0</v>
      </c>
      <c r="AS102">
        <v>1.5798658169245177</v>
      </c>
      <c r="BU102">
        <v>0.75600983785627252</v>
      </c>
      <c r="BV102">
        <v>0</v>
      </c>
      <c r="BW102">
        <v>1</v>
      </c>
      <c r="BX102">
        <v>45</v>
      </c>
      <c r="BY102">
        <v>53</v>
      </c>
      <c r="BZ102">
        <v>0.16666666666666663</v>
      </c>
      <c r="CA102">
        <v>0.44791666666666663</v>
      </c>
      <c r="CB102">
        <v>8.2947530864197396E-3</v>
      </c>
    </row>
    <row r="103" spans="1:80" x14ac:dyDescent="0.3">
      <c r="A103" s="129">
        <v>1</v>
      </c>
      <c r="B103" s="131">
        <v>1</v>
      </c>
      <c r="C103" s="171">
        <v>73</v>
      </c>
      <c r="D103" s="130">
        <v>15</v>
      </c>
      <c r="E103" s="203">
        <v>1.8360000000000001</v>
      </c>
      <c r="F103" s="130">
        <v>169</v>
      </c>
      <c r="G103" s="130">
        <v>0</v>
      </c>
      <c r="H103" s="130">
        <v>36</v>
      </c>
      <c r="I103" s="130">
        <v>7</v>
      </c>
      <c r="J103" s="130">
        <v>2</v>
      </c>
      <c r="K103" s="172">
        <v>187</v>
      </c>
      <c r="L103" s="170">
        <v>13.2</v>
      </c>
      <c r="M103" s="130">
        <v>0</v>
      </c>
      <c r="N103" s="208"/>
      <c r="O103" s="208"/>
      <c r="P103" s="208"/>
      <c r="Q103" s="208"/>
      <c r="R103" s="208"/>
      <c r="S103" s="208"/>
      <c r="T103" s="208"/>
      <c r="U103" s="208"/>
      <c r="V103" s="208"/>
      <c r="W103" s="208"/>
      <c r="X103">
        <v>1</v>
      </c>
      <c r="Y103">
        <v>0</v>
      </c>
      <c r="Z103">
        <v>70</v>
      </c>
      <c r="AA103">
        <v>13</v>
      </c>
      <c r="AB103">
        <v>1.4159999999999999</v>
      </c>
      <c r="AC103">
        <v>209</v>
      </c>
      <c r="AD103">
        <v>2</v>
      </c>
      <c r="AE103">
        <v>45</v>
      </c>
      <c r="AF103">
        <v>6</v>
      </c>
      <c r="AG103">
        <v>3</v>
      </c>
      <c r="AH103">
        <v>175</v>
      </c>
      <c r="AI103">
        <v>12.8</v>
      </c>
      <c r="AJ103" s="117">
        <v>1</v>
      </c>
      <c r="AK103" s="113">
        <v>0</v>
      </c>
      <c r="AL103" s="118">
        <v>1</v>
      </c>
      <c r="AM103">
        <v>1</v>
      </c>
      <c r="AN103">
        <v>0.70107533132855882</v>
      </c>
      <c r="AO103" s="117">
        <v>0.70107533132855882</v>
      </c>
      <c r="AP103" s="118">
        <v>0.29892466867144118</v>
      </c>
      <c r="AQ103" s="117">
        <v>-0.35513993505568381</v>
      </c>
      <c r="AR103" s="118">
        <v>100</v>
      </c>
      <c r="AS103">
        <v>0.42638024091500976</v>
      </c>
      <c r="BU103">
        <v>0.75669415551079466</v>
      </c>
      <c r="BV103">
        <v>1</v>
      </c>
      <c r="BW103">
        <v>0</v>
      </c>
      <c r="BX103">
        <v>46</v>
      </c>
      <c r="BY103">
        <v>53</v>
      </c>
      <c r="BZ103">
        <v>0.14814814814814814</v>
      </c>
      <c r="CA103">
        <v>0.44791666666666663</v>
      </c>
      <c r="CB103">
        <v>8.2947530864197396E-3</v>
      </c>
    </row>
    <row r="104" spans="1:80" x14ac:dyDescent="0.3">
      <c r="A104" s="129">
        <v>0</v>
      </c>
      <c r="B104" s="131">
        <v>0</v>
      </c>
      <c r="C104" s="171">
        <v>70</v>
      </c>
      <c r="D104" s="130">
        <v>20</v>
      </c>
      <c r="E104" s="203">
        <v>0.40799999999999997</v>
      </c>
      <c r="F104" s="130">
        <v>175</v>
      </c>
      <c r="G104" s="130">
        <v>2</v>
      </c>
      <c r="H104" s="130">
        <v>42</v>
      </c>
      <c r="I104" s="130">
        <v>7</v>
      </c>
      <c r="J104" s="130">
        <v>6</v>
      </c>
      <c r="K104" s="172">
        <v>168</v>
      </c>
      <c r="L104" s="170">
        <v>11.1</v>
      </c>
      <c r="M104" s="130">
        <v>0</v>
      </c>
      <c r="N104" s="208"/>
      <c r="O104" s="208"/>
      <c r="P104" s="208"/>
      <c r="Q104" s="208"/>
      <c r="R104" s="208"/>
      <c r="S104" s="208"/>
      <c r="T104" s="208"/>
      <c r="U104" s="208"/>
      <c r="V104" s="208"/>
      <c r="W104" s="208"/>
      <c r="X104">
        <v>1</v>
      </c>
      <c r="Y104">
        <v>0</v>
      </c>
      <c r="Z104">
        <v>70</v>
      </c>
      <c r="AA104">
        <v>14</v>
      </c>
      <c r="AB104">
        <v>4.8000000000000001E-2</v>
      </c>
      <c r="AC104">
        <v>197</v>
      </c>
      <c r="AD104">
        <v>4</v>
      </c>
      <c r="AE104">
        <v>35</v>
      </c>
      <c r="AF104">
        <v>11</v>
      </c>
      <c r="AG104">
        <v>3</v>
      </c>
      <c r="AH104">
        <v>172</v>
      </c>
      <c r="AI104">
        <v>11.2</v>
      </c>
      <c r="AJ104" s="117">
        <v>1</v>
      </c>
      <c r="AK104" s="113">
        <v>0</v>
      </c>
      <c r="AL104" s="118">
        <v>1</v>
      </c>
      <c r="AM104">
        <v>1</v>
      </c>
      <c r="AN104">
        <v>0.92051948060229238</v>
      </c>
      <c r="AO104" s="117">
        <v>0.92051948060229238</v>
      </c>
      <c r="AP104" s="118">
        <v>7.9480519397707616E-2</v>
      </c>
      <c r="AQ104" s="117">
        <v>-8.2817115466896241E-2</v>
      </c>
      <c r="AR104" s="118">
        <v>100</v>
      </c>
      <c r="AS104">
        <v>8.6343115026423792E-2</v>
      </c>
      <c r="BU104">
        <v>0.76267686134553747</v>
      </c>
      <c r="BV104">
        <v>1</v>
      </c>
      <c r="BW104">
        <v>0</v>
      </c>
      <c r="BX104">
        <v>47</v>
      </c>
      <c r="BY104">
        <v>53</v>
      </c>
      <c r="BZ104">
        <v>0.12962962962962965</v>
      </c>
      <c r="CA104">
        <v>0.44791666666666663</v>
      </c>
      <c r="CB104">
        <v>8.2947530864197396E-3</v>
      </c>
    </row>
    <row r="105" spans="1:80" x14ac:dyDescent="0.3">
      <c r="A105" s="129">
        <v>0</v>
      </c>
      <c r="B105" s="131">
        <v>1</v>
      </c>
      <c r="C105" s="171">
        <v>49</v>
      </c>
      <c r="D105" s="130">
        <v>4</v>
      </c>
      <c r="E105" s="203">
        <v>0.124</v>
      </c>
      <c r="F105" s="130">
        <v>77</v>
      </c>
      <c r="G105" s="130">
        <v>3</v>
      </c>
      <c r="H105" s="130">
        <v>29</v>
      </c>
      <c r="I105" s="130">
        <v>10</v>
      </c>
      <c r="J105" s="130">
        <v>1</v>
      </c>
      <c r="K105" s="172">
        <v>175</v>
      </c>
      <c r="L105" s="170">
        <v>8.3000000000000007</v>
      </c>
      <c r="M105" s="130">
        <v>0</v>
      </c>
      <c r="N105" s="208"/>
      <c r="O105" s="208"/>
      <c r="P105" s="208"/>
      <c r="Q105" s="208"/>
      <c r="R105" s="208"/>
      <c r="S105" s="208"/>
      <c r="T105" s="208"/>
      <c r="U105" s="208"/>
      <c r="V105" s="208"/>
      <c r="W105" s="208"/>
      <c r="X105">
        <v>1</v>
      </c>
      <c r="Y105">
        <v>0</v>
      </c>
      <c r="Z105">
        <v>72</v>
      </c>
      <c r="AA105">
        <v>4</v>
      </c>
      <c r="AB105">
        <v>1.496</v>
      </c>
      <c r="AC105">
        <v>139</v>
      </c>
      <c r="AD105">
        <v>2</v>
      </c>
      <c r="AE105">
        <v>36</v>
      </c>
      <c r="AF105">
        <v>6</v>
      </c>
      <c r="AG105">
        <v>3</v>
      </c>
      <c r="AH105">
        <v>184</v>
      </c>
      <c r="AI105">
        <v>11.3</v>
      </c>
      <c r="AJ105" s="117">
        <v>1</v>
      </c>
      <c r="AK105" s="113">
        <v>0</v>
      </c>
      <c r="AL105" s="118">
        <v>1</v>
      </c>
      <c r="AM105">
        <v>1</v>
      </c>
      <c r="AN105">
        <v>0.85879230182603217</v>
      </c>
      <c r="AO105" s="117">
        <v>0.85879230182603217</v>
      </c>
      <c r="AP105" s="118">
        <v>0.14120769817396783</v>
      </c>
      <c r="AQ105" s="117">
        <v>-0.1522281768904952</v>
      </c>
      <c r="AR105" s="118">
        <v>100</v>
      </c>
      <c r="AS105">
        <v>0.16442590120302761</v>
      </c>
      <c r="BU105">
        <v>0.76363825505761651</v>
      </c>
      <c r="BV105">
        <v>1</v>
      </c>
      <c r="BW105">
        <v>0</v>
      </c>
      <c r="BX105">
        <v>48</v>
      </c>
      <c r="BY105">
        <v>53</v>
      </c>
      <c r="BZ105">
        <v>0.11111111111111116</v>
      </c>
      <c r="CA105">
        <v>0.44791666666666663</v>
      </c>
      <c r="CB105">
        <v>0</v>
      </c>
    </row>
    <row r="106" spans="1:80" x14ac:dyDescent="0.3">
      <c r="A106" s="129">
        <v>0</v>
      </c>
      <c r="B106" s="131">
        <v>0</v>
      </c>
      <c r="C106" s="171">
        <v>55</v>
      </c>
      <c r="D106" s="130">
        <v>11</v>
      </c>
      <c r="E106" s="203">
        <v>8.5000000000000006E-2</v>
      </c>
      <c r="F106" s="130">
        <v>125</v>
      </c>
      <c r="G106" s="130">
        <v>7</v>
      </c>
      <c r="H106" s="130">
        <v>38</v>
      </c>
      <c r="I106" s="130">
        <v>4</v>
      </c>
      <c r="J106" s="130">
        <v>5</v>
      </c>
      <c r="K106" s="172">
        <v>169</v>
      </c>
      <c r="L106" s="170">
        <v>9.3000000000000007</v>
      </c>
      <c r="M106" s="130">
        <v>1</v>
      </c>
      <c r="N106" s="208"/>
      <c r="O106" s="208"/>
      <c r="P106" s="208"/>
      <c r="Q106" s="208"/>
      <c r="R106" s="208"/>
      <c r="S106" s="208"/>
      <c r="T106" s="208"/>
      <c r="U106" s="208"/>
      <c r="V106" s="208"/>
      <c r="W106" s="208"/>
      <c r="X106">
        <v>1</v>
      </c>
      <c r="Y106">
        <v>0</v>
      </c>
      <c r="Z106">
        <v>74</v>
      </c>
      <c r="AA106">
        <v>6</v>
      </c>
      <c r="AB106">
        <v>1.927</v>
      </c>
      <c r="AC106">
        <v>249</v>
      </c>
      <c r="AD106">
        <v>2</v>
      </c>
      <c r="AE106">
        <v>29</v>
      </c>
      <c r="AF106">
        <v>7</v>
      </c>
      <c r="AG106">
        <v>2</v>
      </c>
      <c r="AH106">
        <v>171</v>
      </c>
      <c r="AI106">
        <v>14.8</v>
      </c>
      <c r="AJ106" s="117">
        <v>1</v>
      </c>
      <c r="AK106" s="113">
        <v>0</v>
      </c>
      <c r="AL106" s="118">
        <v>1</v>
      </c>
      <c r="AM106">
        <v>1</v>
      </c>
      <c r="AN106">
        <v>0.93401416984503649</v>
      </c>
      <c r="AO106" s="117">
        <v>0.93401416984503649</v>
      </c>
      <c r="AP106" s="118">
        <v>6.598583015496351E-2</v>
      </c>
      <c r="AQ106" s="117">
        <v>-6.8263669728078985E-2</v>
      </c>
      <c r="AR106" s="118">
        <v>100</v>
      </c>
      <c r="AS106">
        <v>7.0647568618698045E-2</v>
      </c>
      <c r="BU106">
        <v>0.7682927798053264</v>
      </c>
      <c r="BV106">
        <v>0</v>
      </c>
      <c r="BW106">
        <v>1</v>
      </c>
      <c r="BX106">
        <v>48</v>
      </c>
      <c r="BY106">
        <v>54</v>
      </c>
      <c r="BZ106">
        <v>0.11111111111111116</v>
      </c>
      <c r="CA106">
        <v>0.4375</v>
      </c>
      <c r="CB106">
        <v>0</v>
      </c>
    </row>
    <row r="107" spans="1:80" x14ac:dyDescent="0.3">
      <c r="A107" s="129">
        <v>0</v>
      </c>
      <c r="B107" s="131">
        <v>0</v>
      </c>
      <c r="C107" s="171">
        <v>49</v>
      </c>
      <c r="D107" s="130">
        <v>13</v>
      </c>
      <c r="E107" s="203">
        <v>0.85199999999999998</v>
      </c>
      <c r="F107" s="130">
        <v>102</v>
      </c>
      <c r="G107" s="130">
        <v>3</v>
      </c>
      <c r="H107" s="130">
        <v>37</v>
      </c>
      <c r="I107" s="130">
        <v>9</v>
      </c>
      <c r="J107" s="130">
        <v>4</v>
      </c>
      <c r="K107" s="172">
        <v>168</v>
      </c>
      <c r="L107" s="170">
        <v>8.1999999999999993</v>
      </c>
      <c r="M107" s="130">
        <v>1</v>
      </c>
      <c r="N107" s="208"/>
      <c r="O107" s="208"/>
      <c r="P107" s="208"/>
      <c r="Q107" s="208"/>
      <c r="R107" s="208"/>
      <c r="S107" s="208"/>
      <c r="T107" s="208"/>
      <c r="U107" s="208"/>
      <c r="V107" s="208"/>
      <c r="W107" s="208"/>
      <c r="X107">
        <v>1</v>
      </c>
      <c r="Y107">
        <v>0</v>
      </c>
      <c r="Z107">
        <v>74</v>
      </c>
      <c r="AA107">
        <v>18</v>
      </c>
      <c r="AB107">
        <v>4.3999999999999997E-2</v>
      </c>
      <c r="AC107">
        <v>175</v>
      </c>
      <c r="AD107">
        <v>3</v>
      </c>
      <c r="AE107">
        <v>39</v>
      </c>
      <c r="AF107">
        <v>7</v>
      </c>
      <c r="AG107">
        <v>3</v>
      </c>
      <c r="AH107">
        <v>187</v>
      </c>
      <c r="AI107">
        <v>14</v>
      </c>
      <c r="AJ107" s="117">
        <v>1</v>
      </c>
      <c r="AK107" s="113">
        <v>0</v>
      </c>
      <c r="AL107" s="118">
        <v>1</v>
      </c>
      <c r="AM107">
        <v>1</v>
      </c>
      <c r="AN107">
        <v>0.79121645848972499</v>
      </c>
      <c r="AO107" s="117">
        <v>0.79121645848972499</v>
      </c>
      <c r="AP107" s="118">
        <v>0.20878354151027501</v>
      </c>
      <c r="AQ107" s="117">
        <v>-0.23418369695656802</v>
      </c>
      <c r="AR107" s="118">
        <v>100</v>
      </c>
      <c r="AS107">
        <v>0.26387664117705706</v>
      </c>
      <c r="BU107">
        <v>0.77501908186226443</v>
      </c>
      <c r="BV107">
        <v>0</v>
      </c>
      <c r="BW107">
        <v>1</v>
      </c>
      <c r="BX107">
        <v>48</v>
      </c>
      <c r="BY107">
        <v>55</v>
      </c>
      <c r="BZ107">
        <v>0.11111111111111116</v>
      </c>
      <c r="CA107">
        <v>0.42708333333333337</v>
      </c>
      <c r="CB107">
        <v>0</v>
      </c>
    </row>
    <row r="108" spans="1:80" x14ac:dyDescent="0.3">
      <c r="A108" s="129">
        <v>1</v>
      </c>
      <c r="B108" s="131">
        <v>0</v>
      </c>
      <c r="C108" s="171">
        <v>74</v>
      </c>
      <c r="D108" s="130">
        <v>6</v>
      </c>
      <c r="E108" s="203">
        <v>1.927</v>
      </c>
      <c r="F108" s="130">
        <v>249</v>
      </c>
      <c r="G108" s="130">
        <v>2</v>
      </c>
      <c r="H108" s="130">
        <v>29</v>
      </c>
      <c r="I108" s="130">
        <v>7</v>
      </c>
      <c r="J108" s="130">
        <v>2</v>
      </c>
      <c r="K108" s="172">
        <v>171</v>
      </c>
      <c r="L108" s="170">
        <v>14.8</v>
      </c>
      <c r="M108" s="130">
        <v>1</v>
      </c>
      <c r="N108" s="208"/>
      <c r="O108" s="208"/>
      <c r="P108" s="208"/>
      <c r="Q108" s="208"/>
      <c r="R108" s="208"/>
      <c r="S108" s="208"/>
      <c r="T108" s="208"/>
      <c r="U108" s="208"/>
      <c r="V108" s="208"/>
      <c r="W108" s="208"/>
      <c r="X108">
        <v>1</v>
      </c>
      <c r="Y108">
        <v>0</v>
      </c>
      <c r="Z108">
        <v>76</v>
      </c>
      <c r="AA108">
        <v>19</v>
      </c>
      <c r="AB108">
        <v>4.2999999999999997E-2</v>
      </c>
      <c r="AC108">
        <v>214</v>
      </c>
      <c r="AD108">
        <v>2</v>
      </c>
      <c r="AE108">
        <v>42</v>
      </c>
      <c r="AF108">
        <v>3</v>
      </c>
      <c r="AG108">
        <v>3</v>
      </c>
      <c r="AH108">
        <v>166</v>
      </c>
      <c r="AI108">
        <v>12.4</v>
      </c>
      <c r="AJ108" s="117">
        <v>1</v>
      </c>
      <c r="AK108" s="113">
        <v>0</v>
      </c>
      <c r="AL108" s="118">
        <v>1</v>
      </c>
      <c r="AM108">
        <v>1</v>
      </c>
      <c r="AN108">
        <v>0.44357204617974533</v>
      </c>
      <c r="AO108" s="117">
        <v>0.44357204617974533</v>
      </c>
      <c r="AP108" s="118">
        <v>0.55642795382025467</v>
      </c>
      <c r="AQ108" s="117">
        <v>-0.8128950413171474</v>
      </c>
      <c r="AR108" s="118">
        <v>0</v>
      </c>
      <c r="AS108">
        <v>1.2544252024276066</v>
      </c>
      <c r="BU108">
        <v>0.77545308186482886</v>
      </c>
      <c r="BV108">
        <v>0</v>
      </c>
      <c r="BW108">
        <v>1</v>
      </c>
      <c r="BX108">
        <v>48</v>
      </c>
      <c r="BY108">
        <v>56</v>
      </c>
      <c r="BZ108">
        <v>0.11111111111111116</v>
      </c>
      <c r="CA108">
        <v>0.41666666666666663</v>
      </c>
      <c r="CB108">
        <v>0</v>
      </c>
    </row>
    <row r="109" spans="1:80" x14ac:dyDescent="0.3">
      <c r="A109" s="129">
        <v>1</v>
      </c>
      <c r="B109" s="131">
        <v>0</v>
      </c>
      <c r="C109" s="171">
        <v>53</v>
      </c>
      <c r="D109" s="130">
        <v>4</v>
      </c>
      <c r="E109" s="203">
        <v>1.018</v>
      </c>
      <c r="F109" s="130">
        <v>134</v>
      </c>
      <c r="G109" s="130">
        <v>1</v>
      </c>
      <c r="H109" s="130">
        <v>36</v>
      </c>
      <c r="I109" s="130">
        <v>10</v>
      </c>
      <c r="J109" s="130">
        <v>4</v>
      </c>
      <c r="K109" s="172">
        <v>182</v>
      </c>
      <c r="L109" s="170">
        <v>10.7</v>
      </c>
      <c r="M109" s="130">
        <v>0</v>
      </c>
      <c r="N109" s="208"/>
      <c r="O109" s="208"/>
      <c r="P109" s="208"/>
      <c r="Q109" s="208"/>
      <c r="R109" s="208"/>
      <c r="S109" s="208"/>
      <c r="T109" s="208"/>
      <c r="U109" s="208"/>
      <c r="V109" s="208"/>
      <c r="W109" s="208"/>
      <c r="X109">
        <v>1</v>
      </c>
      <c r="Y109">
        <v>0</v>
      </c>
      <c r="Z109">
        <v>98</v>
      </c>
      <c r="AA109">
        <v>3</v>
      </c>
      <c r="AB109">
        <v>0.97399999999999998</v>
      </c>
      <c r="AC109">
        <v>201</v>
      </c>
      <c r="AD109">
        <v>1</v>
      </c>
      <c r="AE109">
        <v>37</v>
      </c>
      <c r="AF109">
        <v>6</v>
      </c>
      <c r="AG109">
        <v>3</v>
      </c>
      <c r="AH109">
        <v>194</v>
      </c>
      <c r="AI109">
        <v>16.100000000000001</v>
      </c>
      <c r="AJ109" s="117">
        <v>1</v>
      </c>
      <c r="AK109" s="113">
        <v>0</v>
      </c>
      <c r="AL109" s="118">
        <v>1</v>
      </c>
      <c r="AM109">
        <v>1</v>
      </c>
      <c r="AN109">
        <v>0.89908649698194076</v>
      </c>
      <c r="AO109" s="117">
        <v>0.89908649698194076</v>
      </c>
      <c r="AP109" s="118">
        <v>0.10091350301805924</v>
      </c>
      <c r="AQ109" s="117">
        <v>-0.10637603447595763</v>
      </c>
      <c r="AR109" s="118">
        <v>100</v>
      </c>
      <c r="AS109">
        <v>0.11224003847995306</v>
      </c>
      <c r="BU109">
        <v>0.77664209412023866</v>
      </c>
      <c r="BV109">
        <v>0</v>
      </c>
      <c r="BW109">
        <v>1</v>
      </c>
      <c r="BX109">
        <v>48</v>
      </c>
      <c r="BY109">
        <v>57</v>
      </c>
      <c r="BZ109">
        <v>0.11111111111111116</v>
      </c>
      <c r="CA109">
        <v>0.40625</v>
      </c>
      <c r="CB109">
        <v>0</v>
      </c>
    </row>
    <row r="110" spans="1:80" x14ac:dyDescent="0.3">
      <c r="A110" s="129">
        <v>0</v>
      </c>
      <c r="B110" s="131">
        <v>0</v>
      </c>
      <c r="C110" s="171">
        <v>58</v>
      </c>
      <c r="D110" s="130">
        <v>13</v>
      </c>
      <c r="E110" s="203">
        <v>0.86399999999999999</v>
      </c>
      <c r="F110" s="130">
        <v>129</v>
      </c>
      <c r="G110" s="130">
        <v>4</v>
      </c>
      <c r="H110" s="130">
        <v>61</v>
      </c>
      <c r="I110" s="130">
        <v>8</v>
      </c>
      <c r="J110" s="130">
        <v>5</v>
      </c>
      <c r="K110" s="172">
        <v>168</v>
      </c>
      <c r="L110" s="170">
        <v>8.8000000000000007</v>
      </c>
      <c r="M110" s="130">
        <v>1</v>
      </c>
      <c r="N110" s="208"/>
      <c r="O110" s="208"/>
      <c r="P110" s="208"/>
      <c r="Q110" s="208"/>
      <c r="R110" s="208"/>
      <c r="S110" s="208"/>
      <c r="T110" s="208"/>
      <c r="U110" s="208"/>
      <c r="V110" s="208"/>
      <c r="W110" s="208"/>
      <c r="X110">
        <v>1</v>
      </c>
      <c r="Y110">
        <v>0</v>
      </c>
      <c r="Z110">
        <v>117</v>
      </c>
      <c r="AA110">
        <v>2</v>
      </c>
      <c r="AB110">
        <v>0.104</v>
      </c>
      <c r="AC110">
        <v>253</v>
      </c>
      <c r="AD110">
        <v>2</v>
      </c>
      <c r="AE110">
        <v>52</v>
      </c>
      <c r="AF110">
        <v>15</v>
      </c>
      <c r="AG110">
        <v>3</v>
      </c>
      <c r="AH110">
        <v>169</v>
      </c>
      <c r="AI110">
        <v>15.3</v>
      </c>
      <c r="AJ110" s="117">
        <v>1</v>
      </c>
      <c r="AK110" s="113">
        <v>0</v>
      </c>
      <c r="AL110" s="118">
        <v>1</v>
      </c>
      <c r="AM110">
        <v>1</v>
      </c>
      <c r="AN110">
        <v>0.83985482110058018</v>
      </c>
      <c r="AO110" s="117">
        <v>0.83985482110058018</v>
      </c>
      <c r="AP110" s="118">
        <v>0.16014517889941982</v>
      </c>
      <c r="AQ110" s="117">
        <v>-0.17452623410507179</v>
      </c>
      <c r="AR110" s="118">
        <v>100</v>
      </c>
      <c r="AS110">
        <v>0.19068197845141735</v>
      </c>
      <c r="BU110">
        <v>0.77866915265899173</v>
      </c>
      <c r="BV110">
        <v>0</v>
      </c>
      <c r="BW110">
        <v>1</v>
      </c>
      <c r="BX110">
        <v>48</v>
      </c>
      <c r="BY110">
        <v>58</v>
      </c>
      <c r="BZ110">
        <v>0.11111111111111116</v>
      </c>
      <c r="CA110">
        <v>0.39583333333333337</v>
      </c>
      <c r="CB110">
        <v>7.3302469135802803E-3</v>
      </c>
    </row>
    <row r="111" spans="1:80" x14ac:dyDescent="0.3">
      <c r="A111" s="129">
        <v>0</v>
      </c>
      <c r="B111" s="131">
        <v>0</v>
      </c>
      <c r="C111" s="171">
        <v>54</v>
      </c>
      <c r="D111" s="130">
        <v>2</v>
      </c>
      <c r="E111" s="203">
        <v>0.626</v>
      </c>
      <c r="F111" s="130">
        <v>51</v>
      </c>
      <c r="G111" s="130">
        <v>2</v>
      </c>
      <c r="H111" s="130">
        <v>38</v>
      </c>
      <c r="I111" s="130">
        <v>8</v>
      </c>
      <c r="J111" s="130">
        <v>3</v>
      </c>
      <c r="K111" s="172">
        <v>193</v>
      </c>
      <c r="L111" s="170">
        <v>9.6999999999999993</v>
      </c>
      <c r="M111" s="130">
        <v>1</v>
      </c>
      <c r="N111" s="208"/>
      <c r="O111" s="208"/>
      <c r="P111" s="208"/>
      <c r="Q111" s="208"/>
      <c r="R111" s="208"/>
      <c r="S111" s="208"/>
      <c r="T111" s="208"/>
      <c r="U111" s="208"/>
      <c r="V111" s="208"/>
      <c r="W111" s="208"/>
      <c r="X111">
        <v>1</v>
      </c>
      <c r="Y111">
        <v>1</v>
      </c>
      <c r="Z111">
        <v>39</v>
      </c>
      <c r="AA111">
        <v>7</v>
      </c>
      <c r="AB111">
        <v>7.1999999999999995E-2</v>
      </c>
      <c r="AC111">
        <v>116</v>
      </c>
      <c r="AD111">
        <v>7</v>
      </c>
      <c r="AE111">
        <v>44</v>
      </c>
      <c r="AF111">
        <v>16</v>
      </c>
      <c r="AG111">
        <v>2</v>
      </c>
      <c r="AH111">
        <v>170</v>
      </c>
      <c r="AI111">
        <v>8.9</v>
      </c>
      <c r="AJ111" s="117">
        <v>1</v>
      </c>
      <c r="AK111" s="113">
        <v>0</v>
      </c>
      <c r="AL111" s="118">
        <v>1</v>
      </c>
      <c r="AM111">
        <v>1</v>
      </c>
      <c r="AN111">
        <v>0.44738097516320918</v>
      </c>
      <c r="AO111" s="117">
        <v>0.44738097516320918</v>
      </c>
      <c r="AP111" s="118">
        <v>0.55261902483679082</v>
      </c>
      <c r="AQ111" s="117">
        <v>-0.80434475393437743</v>
      </c>
      <c r="AR111" s="118">
        <v>0</v>
      </c>
      <c r="AS111">
        <v>1.2352313922942066</v>
      </c>
      <c r="BU111">
        <v>0.78046477213639254</v>
      </c>
      <c r="BV111">
        <v>1</v>
      </c>
      <c r="BW111">
        <v>0</v>
      </c>
      <c r="BX111">
        <v>49</v>
      </c>
      <c r="BY111">
        <v>58</v>
      </c>
      <c r="BZ111">
        <v>9.259259259259256E-2</v>
      </c>
      <c r="CA111">
        <v>0.39583333333333337</v>
      </c>
      <c r="CB111">
        <v>0</v>
      </c>
    </row>
    <row r="112" spans="1:80" x14ac:dyDescent="0.3">
      <c r="A112" s="129">
        <v>0</v>
      </c>
      <c r="B112" s="131">
        <v>1</v>
      </c>
      <c r="C112" s="171">
        <v>55</v>
      </c>
      <c r="D112" s="130">
        <v>4</v>
      </c>
      <c r="E112" s="203">
        <v>1.3839999999999999</v>
      </c>
      <c r="F112" s="130">
        <v>33</v>
      </c>
      <c r="G112" s="130">
        <v>2</v>
      </c>
      <c r="H112" s="130">
        <v>27</v>
      </c>
      <c r="I112" s="130">
        <v>10</v>
      </c>
      <c r="J112" s="130">
        <v>1</v>
      </c>
      <c r="K112" s="172">
        <v>192</v>
      </c>
      <c r="L112" s="170">
        <v>9.6999999999999993</v>
      </c>
      <c r="M112" s="130">
        <v>1</v>
      </c>
      <c r="N112" s="208"/>
      <c r="O112" s="208"/>
      <c r="P112" s="208"/>
      <c r="Q112" s="208"/>
      <c r="R112" s="208"/>
      <c r="S112" s="208"/>
      <c r="T112" s="208"/>
      <c r="U112" s="208"/>
      <c r="V112" s="208"/>
      <c r="W112" s="208"/>
      <c r="X112">
        <v>1</v>
      </c>
      <c r="Y112">
        <v>1</v>
      </c>
      <c r="Z112">
        <v>47</v>
      </c>
      <c r="AA112">
        <v>10</v>
      </c>
      <c r="AB112">
        <v>1.512</v>
      </c>
      <c r="AC112">
        <v>73</v>
      </c>
      <c r="AD112">
        <v>0</v>
      </c>
      <c r="AE112">
        <v>31</v>
      </c>
      <c r="AF112">
        <v>7</v>
      </c>
      <c r="AG112">
        <v>2</v>
      </c>
      <c r="AH112">
        <v>180</v>
      </c>
      <c r="AI112">
        <v>8.4</v>
      </c>
      <c r="AJ112" s="117">
        <v>0</v>
      </c>
      <c r="AK112" s="113">
        <v>1</v>
      </c>
      <c r="AL112" s="118">
        <v>1</v>
      </c>
      <c r="AM112">
        <v>0</v>
      </c>
      <c r="AN112">
        <v>0.25480303871175403</v>
      </c>
      <c r="AO112" s="117">
        <v>0.25480303871175403</v>
      </c>
      <c r="AP112" s="118">
        <v>0.74519696128824597</v>
      </c>
      <c r="AQ112" s="117">
        <v>-0.29410671797605303</v>
      </c>
      <c r="AR112" s="118">
        <v>100</v>
      </c>
      <c r="AS112">
        <v>0.34192710377034796</v>
      </c>
      <c r="BU112">
        <v>0.78180749178384834</v>
      </c>
      <c r="BV112">
        <v>0</v>
      </c>
      <c r="BW112">
        <v>1</v>
      </c>
      <c r="BX112">
        <v>49</v>
      </c>
      <c r="BY112">
        <v>59</v>
      </c>
      <c r="BZ112">
        <v>9.259259259259256E-2</v>
      </c>
      <c r="CA112">
        <v>0.38541666666666663</v>
      </c>
      <c r="CB112">
        <v>0</v>
      </c>
    </row>
    <row r="113" spans="1:80" x14ac:dyDescent="0.3">
      <c r="A113" s="129">
        <v>1</v>
      </c>
      <c r="B113" s="131">
        <v>0</v>
      </c>
      <c r="C113" s="171">
        <v>65</v>
      </c>
      <c r="D113" s="130">
        <v>3</v>
      </c>
      <c r="E113" s="203">
        <v>0.59</v>
      </c>
      <c r="F113" s="130">
        <v>121</v>
      </c>
      <c r="G113" s="130">
        <v>3</v>
      </c>
      <c r="H113" s="130">
        <v>32</v>
      </c>
      <c r="I113" s="130">
        <v>10</v>
      </c>
      <c r="J113" s="130">
        <v>2</v>
      </c>
      <c r="K113" s="172">
        <v>181</v>
      </c>
      <c r="L113" s="170">
        <v>10.5</v>
      </c>
      <c r="M113" s="130">
        <v>1</v>
      </c>
      <c r="N113" s="208"/>
      <c r="O113" s="208"/>
      <c r="P113" s="208"/>
      <c r="Q113" s="208"/>
      <c r="R113" s="208"/>
      <c r="S113" s="208"/>
      <c r="T113" s="208"/>
      <c r="U113" s="208"/>
      <c r="V113" s="208"/>
      <c r="W113" s="208"/>
      <c r="X113">
        <v>1</v>
      </c>
      <c r="Y113">
        <v>1</v>
      </c>
      <c r="Z113">
        <v>48</v>
      </c>
      <c r="AA113">
        <v>10</v>
      </c>
      <c r="AB113">
        <v>1.6439999999999999</v>
      </c>
      <c r="AC113">
        <v>60</v>
      </c>
      <c r="AD113">
        <v>3</v>
      </c>
      <c r="AE113">
        <v>34</v>
      </c>
      <c r="AF113">
        <v>19</v>
      </c>
      <c r="AG113">
        <v>1</v>
      </c>
      <c r="AH113">
        <v>180</v>
      </c>
      <c r="AI113">
        <v>8.6</v>
      </c>
      <c r="AJ113" s="117">
        <v>0</v>
      </c>
      <c r="AK113" s="113">
        <v>1</v>
      </c>
      <c r="AL113" s="118">
        <v>1</v>
      </c>
      <c r="AM113">
        <v>0</v>
      </c>
      <c r="AN113">
        <v>0.79967566334037588</v>
      </c>
      <c r="AO113" s="117">
        <v>0.79967566334037588</v>
      </c>
      <c r="AP113" s="118">
        <v>0.20032433665962412</v>
      </c>
      <c r="AQ113" s="117">
        <v>-1.6078175426444681</v>
      </c>
      <c r="AR113" s="118">
        <v>0</v>
      </c>
      <c r="AS113">
        <v>3.9919047115035449</v>
      </c>
      <c r="BU113">
        <v>0.78561045698723486</v>
      </c>
      <c r="BV113">
        <v>0</v>
      </c>
      <c r="BW113">
        <v>1</v>
      </c>
      <c r="BX113">
        <v>49</v>
      </c>
      <c r="BY113">
        <v>60</v>
      </c>
      <c r="BZ113">
        <v>9.259259259259256E-2</v>
      </c>
      <c r="CA113">
        <v>0.375</v>
      </c>
      <c r="CB113">
        <v>0</v>
      </c>
    </row>
    <row r="114" spans="1:80" x14ac:dyDescent="0.3">
      <c r="A114" s="129">
        <v>1</v>
      </c>
      <c r="B114" s="131">
        <v>1</v>
      </c>
      <c r="C114" s="171">
        <v>39</v>
      </c>
      <c r="D114" s="130">
        <v>7</v>
      </c>
      <c r="E114" s="203">
        <v>7.1999999999999995E-2</v>
      </c>
      <c r="F114" s="130">
        <v>116</v>
      </c>
      <c r="G114" s="130">
        <v>7</v>
      </c>
      <c r="H114" s="130">
        <v>44</v>
      </c>
      <c r="I114" s="130">
        <v>16</v>
      </c>
      <c r="J114" s="130">
        <v>2</v>
      </c>
      <c r="K114" s="172">
        <v>170</v>
      </c>
      <c r="L114" s="170">
        <v>8.9</v>
      </c>
      <c r="M114" s="130">
        <v>1</v>
      </c>
      <c r="N114" s="208"/>
      <c r="O114" s="208"/>
      <c r="P114" s="208"/>
      <c r="Q114" s="208"/>
      <c r="R114" s="208"/>
      <c r="S114" s="208"/>
      <c r="T114" s="208"/>
      <c r="U114" s="208"/>
      <c r="V114" s="208"/>
      <c r="W114" s="208"/>
      <c r="X114">
        <v>1</v>
      </c>
      <c r="Y114">
        <v>1</v>
      </c>
      <c r="Z114">
        <v>51</v>
      </c>
      <c r="AA114">
        <v>15</v>
      </c>
      <c r="AB114">
        <v>0.18</v>
      </c>
      <c r="AC114">
        <v>84</v>
      </c>
      <c r="AD114">
        <v>4</v>
      </c>
      <c r="AE114">
        <v>40</v>
      </c>
      <c r="AF114">
        <v>8</v>
      </c>
      <c r="AG114">
        <v>3</v>
      </c>
      <c r="AH114">
        <v>180</v>
      </c>
      <c r="AI114">
        <v>8.6999999999999993</v>
      </c>
      <c r="AJ114" s="117">
        <v>1</v>
      </c>
      <c r="AK114" s="113">
        <v>0</v>
      </c>
      <c r="AL114" s="118">
        <v>1</v>
      </c>
      <c r="AM114">
        <v>1</v>
      </c>
      <c r="AN114">
        <v>0.27991020011835466</v>
      </c>
      <c r="AO114" s="117">
        <v>0.27991020011835466</v>
      </c>
      <c r="AP114" s="118">
        <v>0.72008979988164534</v>
      </c>
      <c r="AQ114" s="117">
        <v>-1.273286441115596</v>
      </c>
      <c r="AR114" s="118">
        <v>0</v>
      </c>
      <c r="AS114">
        <v>2.5725743455478551</v>
      </c>
      <c r="BU114">
        <v>0.79121645848972499</v>
      </c>
      <c r="BV114">
        <v>0</v>
      </c>
      <c r="BW114">
        <v>1</v>
      </c>
      <c r="BX114">
        <v>49</v>
      </c>
      <c r="BY114">
        <v>61</v>
      </c>
      <c r="BZ114">
        <v>9.259259259259256E-2</v>
      </c>
      <c r="CA114">
        <v>0.36458333333333337</v>
      </c>
      <c r="CB114">
        <v>0</v>
      </c>
    </row>
    <row r="115" spans="1:80" x14ac:dyDescent="0.3">
      <c r="A115" s="129">
        <v>0</v>
      </c>
      <c r="B115" s="131">
        <v>0</v>
      </c>
      <c r="C115" s="171">
        <v>42</v>
      </c>
      <c r="D115" s="130">
        <v>4</v>
      </c>
      <c r="E115" s="203">
        <v>1.2829999999999999</v>
      </c>
      <c r="F115" s="130">
        <v>68</v>
      </c>
      <c r="G115" s="130">
        <v>4</v>
      </c>
      <c r="H115" s="130">
        <v>37</v>
      </c>
      <c r="I115" s="130">
        <v>6</v>
      </c>
      <c r="J115" s="130">
        <v>3</v>
      </c>
      <c r="K115" s="172">
        <v>175</v>
      </c>
      <c r="L115" s="170">
        <v>7.9</v>
      </c>
      <c r="M115" s="130">
        <v>1</v>
      </c>
      <c r="N115" s="208"/>
      <c r="O115" s="208"/>
      <c r="P115" s="208"/>
      <c r="Q115" s="208"/>
      <c r="R115" s="208"/>
      <c r="S115" s="208"/>
      <c r="T115" s="208"/>
      <c r="U115" s="208"/>
      <c r="V115" s="208"/>
      <c r="W115" s="208"/>
      <c r="X115">
        <v>1</v>
      </c>
      <c r="Y115">
        <v>1</v>
      </c>
      <c r="Z115">
        <v>53</v>
      </c>
      <c r="AA115">
        <v>10</v>
      </c>
      <c r="AB115">
        <v>1.2</v>
      </c>
      <c r="AC115">
        <v>83</v>
      </c>
      <c r="AD115">
        <v>2</v>
      </c>
      <c r="AE115">
        <v>33</v>
      </c>
      <c r="AF115">
        <v>8</v>
      </c>
      <c r="AG115">
        <v>2</v>
      </c>
      <c r="AH115">
        <v>179</v>
      </c>
      <c r="AI115">
        <v>8.6999999999999993</v>
      </c>
      <c r="AJ115" s="117">
        <v>1</v>
      </c>
      <c r="AK115" s="113">
        <v>0</v>
      </c>
      <c r="AL115" s="118">
        <v>1</v>
      </c>
      <c r="AM115">
        <v>1</v>
      </c>
      <c r="AN115">
        <v>0.42154156267531501</v>
      </c>
      <c r="AO115" s="117">
        <v>0.42154156267531501</v>
      </c>
      <c r="AP115" s="118">
        <v>0.57845843732468505</v>
      </c>
      <c r="AQ115" s="117">
        <v>-0.86383689981715939</v>
      </c>
      <c r="AR115" s="118">
        <v>0</v>
      </c>
      <c r="AS115">
        <v>1.3722453217981558</v>
      </c>
      <c r="BU115">
        <v>0.79319138330945305</v>
      </c>
      <c r="BV115">
        <v>0</v>
      </c>
      <c r="BW115">
        <v>1</v>
      </c>
      <c r="BX115">
        <v>49</v>
      </c>
      <c r="BY115">
        <v>62</v>
      </c>
      <c r="BZ115">
        <v>9.259259259259256E-2</v>
      </c>
      <c r="CA115">
        <v>0.35416666666666663</v>
      </c>
      <c r="CB115">
        <v>0</v>
      </c>
    </row>
    <row r="116" spans="1:80" x14ac:dyDescent="0.3">
      <c r="A116" s="129">
        <v>1</v>
      </c>
      <c r="B116" s="131">
        <v>1</v>
      </c>
      <c r="C116" s="171">
        <v>89</v>
      </c>
      <c r="D116" s="130">
        <v>6</v>
      </c>
      <c r="E116" s="203">
        <v>7.4999999999999997E-2</v>
      </c>
      <c r="F116" s="130">
        <v>296</v>
      </c>
      <c r="G116" s="130">
        <v>0</v>
      </c>
      <c r="H116" s="130">
        <v>37</v>
      </c>
      <c r="I116" s="130">
        <v>13</v>
      </c>
      <c r="J116" s="130">
        <v>1</v>
      </c>
      <c r="K116" s="172">
        <v>196</v>
      </c>
      <c r="L116" s="170">
        <v>21</v>
      </c>
      <c r="M116" s="130">
        <v>1</v>
      </c>
      <c r="N116" s="208"/>
      <c r="O116" s="208"/>
      <c r="P116" s="208"/>
      <c r="Q116" s="208"/>
      <c r="R116" s="208"/>
      <c r="S116" s="208"/>
      <c r="T116" s="208"/>
      <c r="U116" s="208"/>
      <c r="V116" s="208"/>
      <c r="W116" s="208"/>
      <c r="X116">
        <v>1</v>
      </c>
      <c r="Y116">
        <v>1</v>
      </c>
      <c r="Z116">
        <v>58</v>
      </c>
      <c r="AA116">
        <v>2</v>
      </c>
      <c r="AB116">
        <v>1.3360000000000001</v>
      </c>
      <c r="AC116">
        <v>150</v>
      </c>
      <c r="AD116">
        <v>2</v>
      </c>
      <c r="AE116">
        <v>38</v>
      </c>
      <c r="AF116">
        <v>9</v>
      </c>
      <c r="AG116">
        <v>2</v>
      </c>
      <c r="AH116">
        <v>183</v>
      </c>
      <c r="AI116">
        <v>11.4</v>
      </c>
      <c r="AJ116" s="117">
        <v>0</v>
      </c>
      <c r="AK116" s="113">
        <v>1</v>
      </c>
      <c r="AL116" s="118">
        <v>1</v>
      </c>
      <c r="AM116">
        <v>0</v>
      </c>
      <c r="AN116">
        <v>0.44824070347482592</v>
      </c>
      <c r="AO116" s="117">
        <v>0.44824070347482592</v>
      </c>
      <c r="AP116" s="118">
        <v>0.55175929652517408</v>
      </c>
      <c r="AQ116" s="117">
        <v>-0.59464338482516321</v>
      </c>
      <c r="AR116" s="118">
        <v>100</v>
      </c>
      <c r="AS116">
        <v>0.812384505884578</v>
      </c>
      <c r="BU116">
        <v>0.79377230814388156</v>
      </c>
      <c r="BV116">
        <v>0</v>
      </c>
      <c r="BW116">
        <v>1</v>
      </c>
      <c r="BX116">
        <v>49</v>
      </c>
      <c r="BY116">
        <v>63</v>
      </c>
      <c r="BZ116">
        <v>9.259259259259256E-2</v>
      </c>
      <c r="CA116">
        <v>0.34375</v>
      </c>
      <c r="CB116">
        <v>0</v>
      </c>
    </row>
    <row r="117" spans="1:80" x14ac:dyDescent="0.3">
      <c r="A117" s="129">
        <v>1</v>
      </c>
      <c r="B117" s="131">
        <v>0</v>
      </c>
      <c r="C117" s="171">
        <v>65</v>
      </c>
      <c r="D117" s="130">
        <v>6</v>
      </c>
      <c r="E117" s="203">
        <v>0.89900000000000002</v>
      </c>
      <c r="F117" s="130">
        <v>165</v>
      </c>
      <c r="G117" s="130">
        <v>1</v>
      </c>
      <c r="H117" s="130">
        <v>60</v>
      </c>
      <c r="I117" s="130">
        <v>9</v>
      </c>
      <c r="J117" s="130">
        <v>5</v>
      </c>
      <c r="K117" s="172">
        <v>174</v>
      </c>
      <c r="L117" s="170">
        <v>12.7</v>
      </c>
      <c r="M117" s="130">
        <v>0</v>
      </c>
      <c r="N117" s="208"/>
      <c r="O117" s="208"/>
      <c r="P117" s="208"/>
      <c r="Q117" s="208"/>
      <c r="R117" s="208"/>
      <c r="S117" s="208"/>
      <c r="T117" s="208"/>
      <c r="U117" s="208"/>
      <c r="V117" s="208"/>
      <c r="W117" s="208"/>
      <c r="X117">
        <v>1</v>
      </c>
      <c r="Y117">
        <v>1</v>
      </c>
      <c r="Z117">
        <v>58</v>
      </c>
      <c r="AA117">
        <v>6</v>
      </c>
      <c r="AB117">
        <v>0.40300000000000002</v>
      </c>
      <c r="AC117">
        <v>157</v>
      </c>
      <c r="AD117">
        <v>2</v>
      </c>
      <c r="AE117">
        <v>35</v>
      </c>
      <c r="AF117">
        <v>16</v>
      </c>
      <c r="AG117">
        <v>1</v>
      </c>
      <c r="AH117">
        <v>180</v>
      </c>
      <c r="AI117">
        <v>13.3</v>
      </c>
      <c r="AJ117" s="117">
        <v>0</v>
      </c>
      <c r="AK117" s="113">
        <v>1</v>
      </c>
      <c r="AL117" s="118">
        <v>1</v>
      </c>
      <c r="AM117">
        <v>0</v>
      </c>
      <c r="AN117">
        <v>0.45371801049022109</v>
      </c>
      <c r="AO117" s="117">
        <v>0.45371801049022109</v>
      </c>
      <c r="AP117" s="118">
        <v>0.54628198950977891</v>
      </c>
      <c r="AQ117" s="117">
        <v>-0.6046199722553941</v>
      </c>
      <c r="AR117" s="118">
        <v>100</v>
      </c>
      <c r="AS117">
        <v>0.83055641445799333</v>
      </c>
      <c r="BU117">
        <v>0.79896336347254415</v>
      </c>
      <c r="BV117">
        <v>0</v>
      </c>
      <c r="BW117">
        <v>1</v>
      </c>
      <c r="BX117">
        <v>49</v>
      </c>
      <c r="BY117">
        <v>64</v>
      </c>
      <c r="BZ117">
        <v>9.259259259259256E-2</v>
      </c>
      <c r="CA117">
        <v>0.33333333333333337</v>
      </c>
      <c r="CB117">
        <v>6.1728395061728305E-3</v>
      </c>
    </row>
    <row r="118" spans="1:80" x14ac:dyDescent="0.3">
      <c r="A118" s="129">
        <v>0</v>
      </c>
      <c r="B118" s="131">
        <v>0</v>
      </c>
      <c r="C118" s="171">
        <v>49</v>
      </c>
      <c r="D118" s="130">
        <v>10</v>
      </c>
      <c r="E118" s="203">
        <v>1.248</v>
      </c>
      <c r="F118" s="130">
        <v>92</v>
      </c>
      <c r="G118" s="130">
        <v>2</v>
      </c>
      <c r="H118" s="130">
        <v>53</v>
      </c>
      <c r="I118" s="130">
        <v>12</v>
      </c>
      <c r="J118" s="130">
        <v>4</v>
      </c>
      <c r="K118" s="172">
        <v>182</v>
      </c>
      <c r="L118" s="170">
        <v>9.4</v>
      </c>
      <c r="M118" s="130">
        <v>0</v>
      </c>
      <c r="N118" s="208"/>
      <c r="O118" s="208"/>
      <c r="P118" s="208"/>
      <c r="Q118" s="208"/>
      <c r="R118" s="208"/>
      <c r="S118" s="208"/>
      <c r="T118" s="208"/>
      <c r="U118" s="208"/>
      <c r="V118" s="208"/>
      <c r="W118" s="208"/>
      <c r="X118">
        <v>1</v>
      </c>
      <c r="Y118">
        <v>1</v>
      </c>
      <c r="Z118">
        <v>58</v>
      </c>
      <c r="AA118">
        <v>6</v>
      </c>
      <c r="AB118">
        <v>1.623</v>
      </c>
      <c r="AC118">
        <v>209</v>
      </c>
      <c r="AD118">
        <v>1</v>
      </c>
      <c r="AE118">
        <v>45</v>
      </c>
      <c r="AF118">
        <v>10</v>
      </c>
      <c r="AG118">
        <v>3</v>
      </c>
      <c r="AH118">
        <v>187</v>
      </c>
      <c r="AI118">
        <v>15.4</v>
      </c>
      <c r="AJ118" s="117">
        <v>0</v>
      </c>
      <c r="AK118" s="113">
        <v>1</v>
      </c>
      <c r="AL118" s="118">
        <v>1</v>
      </c>
      <c r="AM118">
        <v>0</v>
      </c>
      <c r="AN118">
        <v>0.23428140218583651</v>
      </c>
      <c r="AO118" s="117">
        <v>0.23428140218583651</v>
      </c>
      <c r="AP118" s="118">
        <v>0.76571859781416352</v>
      </c>
      <c r="AQ118" s="117">
        <v>-0.26694054251473837</v>
      </c>
      <c r="AR118" s="118">
        <v>100</v>
      </c>
      <c r="AS118">
        <v>0.30596279475857208</v>
      </c>
      <c r="BU118">
        <v>0.79967566334037588</v>
      </c>
      <c r="BV118">
        <v>1</v>
      </c>
      <c r="BW118">
        <v>0</v>
      </c>
      <c r="BX118">
        <v>50</v>
      </c>
      <c r="BY118">
        <v>64</v>
      </c>
      <c r="BZ118">
        <v>7.407407407407407E-2</v>
      </c>
      <c r="CA118">
        <v>0.33333333333333337</v>
      </c>
      <c r="CB118">
        <v>0</v>
      </c>
    </row>
    <row r="119" spans="1:80" x14ac:dyDescent="0.3">
      <c r="A119" s="129">
        <v>0</v>
      </c>
      <c r="B119" s="131">
        <v>1</v>
      </c>
      <c r="C119" s="171">
        <v>51</v>
      </c>
      <c r="D119" s="130">
        <v>18</v>
      </c>
      <c r="E119" s="203">
        <v>0.23100000000000001</v>
      </c>
      <c r="F119" s="130">
        <v>109</v>
      </c>
      <c r="G119" s="130">
        <v>5</v>
      </c>
      <c r="H119" s="130">
        <v>41</v>
      </c>
      <c r="I119" s="130">
        <v>7</v>
      </c>
      <c r="J119" s="130">
        <v>3</v>
      </c>
      <c r="K119" s="172">
        <v>165</v>
      </c>
      <c r="L119" s="170">
        <v>7.5</v>
      </c>
      <c r="M119" s="130">
        <v>1</v>
      </c>
      <c r="N119" s="208"/>
      <c r="O119" s="208"/>
      <c r="P119" s="208"/>
      <c r="Q119" s="208"/>
      <c r="R119" s="208"/>
      <c r="S119" s="208"/>
      <c r="T119" s="208"/>
      <c r="U119" s="208"/>
      <c r="V119" s="208"/>
      <c r="W119" s="208"/>
      <c r="X119">
        <v>1</v>
      </c>
      <c r="Y119">
        <v>1</v>
      </c>
      <c r="Z119">
        <v>60</v>
      </c>
      <c r="AA119">
        <v>5</v>
      </c>
      <c r="AB119">
        <v>1.0720000000000001</v>
      </c>
      <c r="AC119">
        <v>178</v>
      </c>
      <c r="AD119">
        <v>2</v>
      </c>
      <c r="AE119">
        <v>38</v>
      </c>
      <c r="AF119">
        <v>13</v>
      </c>
      <c r="AG119">
        <v>2</v>
      </c>
      <c r="AH119">
        <v>183</v>
      </c>
      <c r="AI119">
        <v>12.9</v>
      </c>
      <c r="AJ119" s="117">
        <v>1</v>
      </c>
      <c r="AK119" s="113">
        <v>0</v>
      </c>
      <c r="AL119" s="118">
        <v>1</v>
      </c>
      <c r="AM119">
        <v>1</v>
      </c>
      <c r="AN119">
        <v>0.54777625622963566</v>
      </c>
      <c r="AO119" s="117">
        <v>0.54777625622963566</v>
      </c>
      <c r="AP119" s="118">
        <v>0.45222374377036434</v>
      </c>
      <c r="AQ119" s="117">
        <v>-0.60188836695957149</v>
      </c>
      <c r="AR119" s="118">
        <v>100</v>
      </c>
      <c r="AS119">
        <v>0.82556288014934642</v>
      </c>
      <c r="BU119">
        <v>0.79975042986091383</v>
      </c>
      <c r="BV119">
        <v>0</v>
      </c>
      <c r="BW119">
        <v>1</v>
      </c>
      <c r="BX119">
        <v>50</v>
      </c>
      <c r="BY119">
        <v>65</v>
      </c>
      <c r="BZ119">
        <v>7.407407407407407E-2</v>
      </c>
      <c r="CA119">
        <v>0.32291666666666663</v>
      </c>
      <c r="CB119">
        <v>0</v>
      </c>
    </row>
    <row r="120" spans="1:80" x14ac:dyDescent="0.3">
      <c r="A120" s="129">
        <v>0</v>
      </c>
      <c r="B120" s="131">
        <v>0</v>
      </c>
      <c r="C120" s="171">
        <v>53</v>
      </c>
      <c r="D120" s="130">
        <v>7</v>
      </c>
      <c r="E120" s="203">
        <v>1.512</v>
      </c>
      <c r="F120" s="130">
        <v>125</v>
      </c>
      <c r="G120" s="130">
        <v>2</v>
      </c>
      <c r="H120" s="130">
        <v>39</v>
      </c>
      <c r="I120" s="130">
        <v>13</v>
      </c>
      <c r="J120" s="130">
        <v>2</v>
      </c>
      <c r="K120" s="172">
        <v>179</v>
      </c>
      <c r="L120" s="170">
        <v>11.8</v>
      </c>
      <c r="M120" s="130">
        <v>1</v>
      </c>
      <c r="N120" s="208"/>
      <c r="O120" s="208"/>
      <c r="P120" s="208"/>
      <c r="Q120" s="208"/>
      <c r="R120" s="208"/>
      <c r="S120" s="208"/>
      <c r="T120" s="208"/>
      <c r="U120" s="208"/>
      <c r="V120" s="208"/>
      <c r="W120" s="208"/>
      <c r="X120">
        <v>1</v>
      </c>
      <c r="Y120">
        <v>1</v>
      </c>
      <c r="Z120">
        <v>61</v>
      </c>
      <c r="AA120">
        <v>7</v>
      </c>
      <c r="AB120">
        <v>0.96</v>
      </c>
      <c r="AC120">
        <v>213</v>
      </c>
      <c r="AD120">
        <v>2</v>
      </c>
      <c r="AE120">
        <v>30</v>
      </c>
      <c r="AF120">
        <v>10</v>
      </c>
      <c r="AG120">
        <v>5</v>
      </c>
      <c r="AH120">
        <v>173</v>
      </c>
      <c r="AI120">
        <v>13.1</v>
      </c>
      <c r="AJ120" s="117">
        <v>1</v>
      </c>
      <c r="AK120" s="113">
        <v>0</v>
      </c>
      <c r="AL120" s="118">
        <v>1</v>
      </c>
      <c r="AM120">
        <v>1</v>
      </c>
      <c r="AN120">
        <v>0.46218499025767779</v>
      </c>
      <c r="AO120" s="117">
        <v>0.46218499025767779</v>
      </c>
      <c r="AP120" s="118">
        <v>0.53781500974232221</v>
      </c>
      <c r="AQ120" s="117">
        <v>-0.77179005623065999</v>
      </c>
      <c r="AR120" s="118">
        <v>0</v>
      </c>
      <c r="AS120">
        <v>1.1636358191608065</v>
      </c>
      <c r="BU120">
        <v>0.81338711316774504</v>
      </c>
      <c r="BV120">
        <v>0</v>
      </c>
      <c r="BW120">
        <v>1</v>
      </c>
      <c r="BX120">
        <v>50</v>
      </c>
      <c r="BY120">
        <v>66</v>
      </c>
      <c r="BZ120">
        <v>7.407407407407407E-2</v>
      </c>
      <c r="CA120">
        <v>0.3125</v>
      </c>
      <c r="CB120">
        <v>5.787037037037028E-3</v>
      </c>
    </row>
    <row r="121" spans="1:80" x14ac:dyDescent="0.3">
      <c r="A121" s="129">
        <v>0</v>
      </c>
      <c r="B121" s="131">
        <v>0</v>
      </c>
      <c r="C121" s="171">
        <v>96</v>
      </c>
      <c r="D121" s="130">
        <v>1</v>
      </c>
      <c r="E121" s="203">
        <v>0.83099999999999996</v>
      </c>
      <c r="F121" s="130">
        <v>199</v>
      </c>
      <c r="G121" s="130">
        <v>3</v>
      </c>
      <c r="H121" s="130">
        <v>44</v>
      </c>
      <c r="I121" s="130">
        <v>10</v>
      </c>
      <c r="J121" s="130">
        <v>4</v>
      </c>
      <c r="K121" s="172">
        <v>168</v>
      </c>
      <c r="L121" s="170">
        <v>11.4</v>
      </c>
      <c r="M121" s="130">
        <v>1</v>
      </c>
      <c r="N121" s="208"/>
      <c r="O121" s="208"/>
      <c r="P121" s="208"/>
      <c r="Q121" s="208"/>
      <c r="R121" s="208"/>
      <c r="S121" s="208"/>
      <c r="T121" s="208"/>
      <c r="U121" s="208"/>
      <c r="V121" s="208"/>
      <c r="W121" s="208"/>
      <c r="X121">
        <v>1</v>
      </c>
      <c r="Y121">
        <v>1</v>
      </c>
      <c r="Z121">
        <v>62</v>
      </c>
      <c r="AA121">
        <v>6</v>
      </c>
      <c r="AB121">
        <v>2.0190000000000001</v>
      </c>
      <c r="AC121">
        <v>238</v>
      </c>
      <c r="AD121">
        <v>0</v>
      </c>
      <c r="AE121">
        <v>32</v>
      </c>
      <c r="AF121">
        <v>15</v>
      </c>
      <c r="AG121">
        <v>4</v>
      </c>
      <c r="AH121">
        <v>192</v>
      </c>
      <c r="AI121">
        <v>18.5</v>
      </c>
      <c r="AJ121" s="117">
        <v>1</v>
      </c>
      <c r="AK121" s="113">
        <v>0</v>
      </c>
      <c r="AL121" s="118">
        <v>1</v>
      </c>
      <c r="AM121">
        <v>1</v>
      </c>
      <c r="AN121">
        <v>0.59821878743645218</v>
      </c>
      <c r="AO121" s="117">
        <v>0.59821878743645218</v>
      </c>
      <c r="AP121" s="118">
        <v>0.40178121256354782</v>
      </c>
      <c r="AQ121" s="117">
        <v>-0.51379872666553805</v>
      </c>
      <c r="AR121" s="118">
        <v>100</v>
      </c>
      <c r="AS121">
        <v>0.67162921158879252</v>
      </c>
      <c r="BU121">
        <v>0.81617922879316729</v>
      </c>
      <c r="BV121">
        <v>1</v>
      </c>
      <c r="BW121">
        <v>0</v>
      </c>
      <c r="BX121">
        <v>51</v>
      </c>
      <c r="BY121">
        <v>66</v>
      </c>
      <c r="BZ121">
        <v>5.555555555555558E-2</v>
      </c>
      <c r="CA121">
        <v>0.3125</v>
      </c>
      <c r="CB121">
        <v>0</v>
      </c>
    </row>
    <row r="122" spans="1:80" x14ac:dyDescent="0.3">
      <c r="A122" s="129">
        <v>0</v>
      </c>
      <c r="B122" s="131">
        <v>0</v>
      </c>
      <c r="C122" s="171">
        <v>56</v>
      </c>
      <c r="D122" s="130">
        <v>4</v>
      </c>
      <c r="E122" s="203">
        <v>0.123</v>
      </c>
      <c r="F122" s="130">
        <v>113</v>
      </c>
      <c r="G122" s="130">
        <v>3</v>
      </c>
      <c r="H122" s="130">
        <v>45</v>
      </c>
      <c r="I122" s="130">
        <v>6</v>
      </c>
      <c r="J122" s="130">
        <v>3</v>
      </c>
      <c r="K122" s="172">
        <v>167</v>
      </c>
      <c r="L122" s="170">
        <v>7.2</v>
      </c>
      <c r="M122" s="130">
        <v>0</v>
      </c>
      <c r="N122" s="208"/>
      <c r="O122" s="208"/>
      <c r="P122" s="208"/>
      <c r="Q122" s="208"/>
      <c r="R122" s="208"/>
      <c r="S122" s="208"/>
      <c r="T122" s="208"/>
      <c r="U122" s="208"/>
      <c r="V122" s="208"/>
      <c r="W122" s="208"/>
      <c r="X122">
        <v>1</v>
      </c>
      <c r="Y122">
        <v>1</v>
      </c>
      <c r="Z122">
        <v>62</v>
      </c>
      <c r="AA122">
        <v>8</v>
      </c>
      <c r="AB122">
        <v>0.879</v>
      </c>
      <c r="AC122">
        <v>118</v>
      </c>
      <c r="AD122">
        <v>3</v>
      </c>
      <c r="AE122">
        <v>31</v>
      </c>
      <c r="AF122">
        <v>10</v>
      </c>
      <c r="AG122">
        <v>2</v>
      </c>
      <c r="AH122">
        <v>180</v>
      </c>
      <c r="AI122">
        <v>10.7</v>
      </c>
      <c r="AJ122" s="117">
        <v>0</v>
      </c>
      <c r="AK122" s="113">
        <v>1</v>
      </c>
      <c r="AL122" s="118">
        <v>1</v>
      </c>
      <c r="AM122">
        <v>0</v>
      </c>
      <c r="AN122">
        <v>0.64151595435134157</v>
      </c>
      <c r="AO122" s="117">
        <v>0.64151595435134157</v>
      </c>
      <c r="AP122" s="118">
        <v>0.35848404564865843</v>
      </c>
      <c r="AQ122" s="117">
        <v>-1.0258711230048356</v>
      </c>
      <c r="AR122" s="118">
        <v>0</v>
      </c>
      <c r="AS122">
        <v>1.7895244213464268</v>
      </c>
      <c r="BU122">
        <v>0.826660148487809</v>
      </c>
      <c r="BV122">
        <v>0</v>
      </c>
      <c r="BW122">
        <v>1</v>
      </c>
      <c r="BX122">
        <v>51</v>
      </c>
      <c r="BY122">
        <v>67</v>
      </c>
      <c r="BZ122">
        <v>5.555555555555558E-2</v>
      </c>
      <c r="CA122">
        <v>0.30208333333333337</v>
      </c>
      <c r="CB122">
        <v>0</v>
      </c>
    </row>
    <row r="123" spans="1:80" x14ac:dyDescent="0.3">
      <c r="A123" s="129">
        <v>1</v>
      </c>
      <c r="B123" s="131">
        <v>1</v>
      </c>
      <c r="C123" s="171">
        <v>79</v>
      </c>
      <c r="D123" s="130">
        <v>7</v>
      </c>
      <c r="E123" s="203">
        <v>0.13100000000000001</v>
      </c>
      <c r="F123" s="130">
        <v>284</v>
      </c>
      <c r="G123" s="130">
        <v>4</v>
      </c>
      <c r="H123" s="130">
        <v>38</v>
      </c>
      <c r="I123" s="130">
        <v>15</v>
      </c>
      <c r="J123" s="130">
        <v>5</v>
      </c>
      <c r="K123" s="172">
        <v>185</v>
      </c>
      <c r="L123" s="170">
        <v>20.399999999999999</v>
      </c>
      <c r="M123" s="130">
        <v>0</v>
      </c>
      <c r="N123" s="208"/>
      <c r="O123" s="208"/>
      <c r="P123" s="208"/>
      <c r="Q123" s="208"/>
      <c r="R123" s="208"/>
      <c r="S123" s="208"/>
      <c r="T123" s="208"/>
      <c r="U123" s="208"/>
      <c r="V123" s="208"/>
      <c r="W123" s="208"/>
      <c r="X123">
        <v>1</v>
      </c>
      <c r="Y123">
        <v>1</v>
      </c>
      <c r="Z123">
        <v>62</v>
      </c>
      <c r="AA123">
        <v>16</v>
      </c>
      <c r="AB123">
        <v>0.58799999999999997</v>
      </c>
      <c r="AC123">
        <v>136</v>
      </c>
      <c r="AD123">
        <v>4</v>
      </c>
      <c r="AE123">
        <v>41</v>
      </c>
      <c r="AF123">
        <v>10</v>
      </c>
      <c r="AG123">
        <v>3</v>
      </c>
      <c r="AH123">
        <v>167</v>
      </c>
      <c r="AI123">
        <v>9.8000000000000007</v>
      </c>
      <c r="AJ123" s="117">
        <v>1</v>
      </c>
      <c r="AK123" s="113">
        <v>0</v>
      </c>
      <c r="AL123" s="118">
        <v>1</v>
      </c>
      <c r="AM123">
        <v>1</v>
      </c>
      <c r="AN123">
        <v>0.36644926075105666</v>
      </c>
      <c r="AO123" s="117">
        <v>0.36644926075105666</v>
      </c>
      <c r="AP123" s="118">
        <v>0.63355073924894334</v>
      </c>
      <c r="AQ123" s="117">
        <v>-1.0038952099378504</v>
      </c>
      <c r="AR123" s="118">
        <v>0</v>
      </c>
      <c r="AS123">
        <v>1.7288907554362325</v>
      </c>
      <c r="BU123">
        <v>0.82755094915973437</v>
      </c>
      <c r="BV123">
        <v>0</v>
      </c>
      <c r="BW123">
        <v>1</v>
      </c>
      <c r="BX123">
        <v>51</v>
      </c>
      <c r="BY123">
        <v>68</v>
      </c>
      <c r="BZ123">
        <v>5.555555555555558E-2</v>
      </c>
      <c r="CA123">
        <v>0.29166666666666663</v>
      </c>
      <c r="CB123">
        <v>0</v>
      </c>
    </row>
    <row r="124" spans="1:80" x14ac:dyDescent="0.3">
      <c r="A124" s="129">
        <v>1</v>
      </c>
      <c r="B124" s="131">
        <v>1</v>
      </c>
      <c r="C124" s="171">
        <v>64</v>
      </c>
      <c r="D124" s="130">
        <v>5</v>
      </c>
      <c r="E124" s="203">
        <v>1.5389999999999999</v>
      </c>
      <c r="F124" s="130">
        <v>115</v>
      </c>
      <c r="G124" s="130">
        <v>4</v>
      </c>
      <c r="H124" s="130">
        <v>36</v>
      </c>
      <c r="I124" s="130">
        <v>8</v>
      </c>
      <c r="J124" s="130">
        <v>2</v>
      </c>
      <c r="K124" s="172">
        <v>183</v>
      </c>
      <c r="L124" s="170">
        <v>9.8000000000000007</v>
      </c>
      <c r="M124" s="130">
        <v>1</v>
      </c>
      <c r="N124" s="208"/>
      <c r="O124" s="208"/>
      <c r="P124" s="208"/>
      <c r="Q124" s="208"/>
      <c r="R124" s="208"/>
      <c r="S124" s="208"/>
      <c r="T124" s="208"/>
      <c r="U124" s="208"/>
      <c r="V124" s="208"/>
      <c r="W124" s="208"/>
      <c r="X124">
        <v>1</v>
      </c>
      <c r="Y124">
        <v>1</v>
      </c>
      <c r="Z124">
        <v>64</v>
      </c>
      <c r="AA124">
        <v>5</v>
      </c>
      <c r="AB124">
        <v>1.5389999999999999</v>
      </c>
      <c r="AC124">
        <v>115</v>
      </c>
      <c r="AD124">
        <v>4</v>
      </c>
      <c r="AE124">
        <v>36</v>
      </c>
      <c r="AF124">
        <v>8</v>
      </c>
      <c r="AG124">
        <v>2</v>
      </c>
      <c r="AH124">
        <v>183</v>
      </c>
      <c r="AI124">
        <v>9.8000000000000007</v>
      </c>
      <c r="AJ124" s="117">
        <v>1</v>
      </c>
      <c r="AK124" s="113">
        <v>0</v>
      </c>
      <c r="AL124" s="118">
        <v>1</v>
      </c>
      <c r="AM124">
        <v>1</v>
      </c>
      <c r="AN124">
        <v>0.7682927798053264</v>
      </c>
      <c r="AO124" s="117">
        <v>0.7682927798053264</v>
      </c>
      <c r="AP124" s="118">
        <v>0.2317072201946736</v>
      </c>
      <c r="AQ124" s="117">
        <v>-0.26358439477690671</v>
      </c>
      <c r="AR124" s="118">
        <v>100</v>
      </c>
      <c r="AS124">
        <v>0.30158713746260202</v>
      </c>
      <c r="BU124">
        <v>0.82946175384521281</v>
      </c>
      <c r="BV124">
        <v>0</v>
      </c>
      <c r="BW124">
        <v>1</v>
      </c>
      <c r="BX124">
        <v>51</v>
      </c>
      <c r="BY124">
        <v>69</v>
      </c>
      <c r="BZ124">
        <v>5.555555555555558E-2</v>
      </c>
      <c r="CA124">
        <v>0.28125</v>
      </c>
      <c r="CB124">
        <v>0</v>
      </c>
    </row>
    <row r="125" spans="1:80" x14ac:dyDescent="0.3">
      <c r="A125" s="129">
        <v>1</v>
      </c>
      <c r="B125" s="131">
        <v>1</v>
      </c>
      <c r="C125" s="171">
        <v>67</v>
      </c>
      <c r="D125" s="130">
        <v>9</v>
      </c>
      <c r="E125" s="203">
        <v>0.63700000000000001</v>
      </c>
      <c r="F125" s="130">
        <v>188</v>
      </c>
      <c r="G125" s="130">
        <v>4</v>
      </c>
      <c r="H125" s="130">
        <v>30</v>
      </c>
      <c r="I125" s="130">
        <v>12</v>
      </c>
      <c r="J125" s="130">
        <v>1</v>
      </c>
      <c r="K125" s="172">
        <v>190</v>
      </c>
      <c r="L125" s="170">
        <v>16.2</v>
      </c>
      <c r="M125" s="130">
        <v>0</v>
      </c>
      <c r="N125" s="208"/>
      <c r="O125" s="208"/>
      <c r="P125" s="208"/>
      <c r="Q125" s="208"/>
      <c r="R125" s="208"/>
      <c r="S125" s="208"/>
      <c r="T125" s="208"/>
      <c r="U125" s="208"/>
      <c r="V125" s="208"/>
      <c r="W125" s="208"/>
      <c r="X125">
        <v>1</v>
      </c>
      <c r="Y125">
        <v>1</v>
      </c>
      <c r="Z125">
        <v>65</v>
      </c>
      <c r="AA125">
        <v>3</v>
      </c>
      <c r="AB125">
        <v>0.159</v>
      </c>
      <c r="AC125">
        <v>144</v>
      </c>
      <c r="AD125">
        <v>2</v>
      </c>
      <c r="AE125">
        <v>47</v>
      </c>
      <c r="AF125">
        <v>14</v>
      </c>
      <c r="AG125">
        <v>3</v>
      </c>
      <c r="AH125">
        <v>174</v>
      </c>
      <c r="AI125">
        <v>11.1</v>
      </c>
      <c r="AJ125" s="117">
        <v>0</v>
      </c>
      <c r="AK125" s="113">
        <v>1</v>
      </c>
      <c r="AL125" s="118">
        <v>1</v>
      </c>
      <c r="AM125">
        <v>0</v>
      </c>
      <c r="AN125">
        <v>0.15003413529545098</v>
      </c>
      <c r="AO125" s="117">
        <v>0.15003413529545098</v>
      </c>
      <c r="AP125" s="118">
        <v>0.84996586470454905</v>
      </c>
      <c r="AQ125" s="117">
        <v>-0.16255908947529479</v>
      </c>
      <c r="AR125" s="118">
        <v>100</v>
      </c>
      <c r="AS125">
        <v>0.17651783621640305</v>
      </c>
      <c r="BU125">
        <v>0.83061157313950407</v>
      </c>
      <c r="BV125">
        <v>0</v>
      </c>
      <c r="BW125">
        <v>1</v>
      </c>
      <c r="BX125">
        <v>51</v>
      </c>
      <c r="BY125">
        <v>70</v>
      </c>
      <c r="BZ125">
        <v>5.555555555555558E-2</v>
      </c>
      <c r="CA125">
        <v>0.27083333333333337</v>
      </c>
      <c r="CB125">
        <v>0</v>
      </c>
    </row>
    <row r="126" spans="1:80" x14ac:dyDescent="0.3">
      <c r="A126" s="129">
        <v>1</v>
      </c>
      <c r="B126" s="131">
        <v>1</v>
      </c>
      <c r="C126" s="171">
        <v>65</v>
      </c>
      <c r="D126" s="130">
        <v>9</v>
      </c>
      <c r="E126" s="203">
        <v>0.27500000000000002</v>
      </c>
      <c r="F126" s="130">
        <v>139</v>
      </c>
      <c r="G126" s="130">
        <v>1</v>
      </c>
      <c r="H126" s="130">
        <v>34</v>
      </c>
      <c r="I126" s="130">
        <v>11</v>
      </c>
      <c r="J126" s="130">
        <v>2</v>
      </c>
      <c r="K126" s="172">
        <v>174</v>
      </c>
      <c r="L126" s="170">
        <v>11.4</v>
      </c>
      <c r="M126" s="130">
        <v>0</v>
      </c>
      <c r="N126" s="208"/>
      <c r="O126" s="208"/>
      <c r="P126" s="208"/>
      <c r="Q126" s="208"/>
      <c r="R126" s="208"/>
      <c r="S126" s="208"/>
      <c r="T126" s="208"/>
      <c r="U126" s="208"/>
      <c r="V126" s="208"/>
      <c r="W126" s="208"/>
      <c r="X126">
        <v>1</v>
      </c>
      <c r="Y126">
        <v>1</v>
      </c>
      <c r="Z126">
        <v>65</v>
      </c>
      <c r="AA126">
        <v>8</v>
      </c>
      <c r="AB126">
        <v>0.93700000000000006</v>
      </c>
      <c r="AC126">
        <v>215</v>
      </c>
      <c r="AD126">
        <v>4</v>
      </c>
      <c r="AE126">
        <v>31</v>
      </c>
      <c r="AF126">
        <v>12</v>
      </c>
      <c r="AG126">
        <v>5</v>
      </c>
      <c r="AH126">
        <v>192</v>
      </c>
      <c r="AI126">
        <v>17.100000000000001</v>
      </c>
      <c r="AJ126" s="117">
        <v>0</v>
      </c>
      <c r="AK126" s="113">
        <v>1</v>
      </c>
      <c r="AL126" s="118">
        <v>1</v>
      </c>
      <c r="AM126">
        <v>0</v>
      </c>
      <c r="AN126">
        <v>0.75396487835116899</v>
      </c>
      <c r="AO126" s="117">
        <v>0.75396487835116899</v>
      </c>
      <c r="AP126" s="118">
        <v>0.24603512164883101</v>
      </c>
      <c r="AQ126" s="117">
        <v>-1.4022809823103661</v>
      </c>
      <c r="AR126" s="118">
        <v>0</v>
      </c>
      <c r="AS126">
        <v>3.0644603636195993</v>
      </c>
      <c r="BU126">
        <v>0.83144068408837346</v>
      </c>
      <c r="BV126">
        <v>0</v>
      </c>
      <c r="BW126">
        <v>1</v>
      </c>
      <c r="BX126">
        <v>51</v>
      </c>
      <c r="BY126">
        <v>71</v>
      </c>
      <c r="BZ126">
        <v>5.555555555555558E-2</v>
      </c>
      <c r="CA126">
        <v>0.26041666666666663</v>
      </c>
      <c r="CB126">
        <v>0</v>
      </c>
    </row>
    <row r="127" spans="1:80" x14ac:dyDescent="0.3">
      <c r="A127" s="129">
        <v>1</v>
      </c>
      <c r="B127" s="131">
        <v>1</v>
      </c>
      <c r="C127" s="171">
        <v>89</v>
      </c>
      <c r="D127" s="130">
        <v>6</v>
      </c>
      <c r="E127" s="203">
        <v>0.71099999999999997</v>
      </c>
      <c r="F127" s="130">
        <v>232</v>
      </c>
      <c r="G127" s="130">
        <v>4</v>
      </c>
      <c r="H127" s="130">
        <v>47</v>
      </c>
      <c r="I127" s="130">
        <v>13</v>
      </c>
      <c r="J127" s="130">
        <v>3</v>
      </c>
      <c r="K127" s="172">
        <v>193</v>
      </c>
      <c r="L127" s="170">
        <v>18.3</v>
      </c>
      <c r="M127" s="130">
        <v>0</v>
      </c>
      <c r="N127" s="208"/>
      <c r="O127" s="208"/>
      <c r="P127" s="208"/>
      <c r="Q127" s="208"/>
      <c r="R127" s="208"/>
      <c r="S127" s="208"/>
      <c r="T127" s="208"/>
      <c r="U127" s="208"/>
      <c r="V127" s="208"/>
      <c r="W127" s="208"/>
      <c r="X127">
        <v>1</v>
      </c>
      <c r="Y127">
        <v>1</v>
      </c>
      <c r="Z127">
        <v>65</v>
      </c>
      <c r="AA127">
        <v>9</v>
      </c>
      <c r="AB127">
        <v>0.27500000000000002</v>
      </c>
      <c r="AC127">
        <v>139</v>
      </c>
      <c r="AD127">
        <v>1</v>
      </c>
      <c r="AE127">
        <v>34</v>
      </c>
      <c r="AF127">
        <v>11</v>
      </c>
      <c r="AG127">
        <v>2</v>
      </c>
      <c r="AH127">
        <v>174</v>
      </c>
      <c r="AI127">
        <v>11.4</v>
      </c>
      <c r="AJ127" s="117">
        <v>0</v>
      </c>
      <c r="AK127" s="113">
        <v>1</v>
      </c>
      <c r="AL127" s="118">
        <v>1</v>
      </c>
      <c r="AM127">
        <v>0</v>
      </c>
      <c r="AN127">
        <v>0.26564628675062368</v>
      </c>
      <c r="AO127" s="117">
        <v>0.26564628675062368</v>
      </c>
      <c r="AP127" s="118">
        <v>0.73435371324937626</v>
      </c>
      <c r="AQ127" s="117">
        <v>-0.30876446828333698</v>
      </c>
      <c r="AR127" s="118">
        <v>100</v>
      </c>
      <c r="AS127">
        <v>0.36174159939246325</v>
      </c>
      <c r="BU127">
        <v>0.83985482110058018</v>
      </c>
      <c r="BV127">
        <v>0</v>
      </c>
      <c r="BW127">
        <v>1</v>
      </c>
      <c r="BX127">
        <v>51</v>
      </c>
      <c r="BY127">
        <v>72</v>
      </c>
      <c r="BZ127">
        <v>5.555555555555558E-2</v>
      </c>
      <c r="CA127">
        <v>0.25</v>
      </c>
      <c r="CB127">
        <v>0</v>
      </c>
    </row>
    <row r="128" spans="1:80" x14ac:dyDescent="0.3">
      <c r="A128" s="129">
        <v>1</v>
      </c>
      <c r="B128" s="131">
        <v>1</v>
      </c>
      <c r="C128" s="171">
        <v>53</v>
      </c>
      <c r="D128" s="130">
        <v>10</v>
      </c>
      <c r="E128" s="203">
        <v>1.2</v>
      </c>
      <c r="F128" s="130">
        <v>83</v>
      </c>
      <c r="G128" s="130">
        <v>2</v>
      </c>
      <c r="H128" s="130">
        <v>33</v>
      </c>
      <c r="I128" s="130">
        <v>8</v>
      </c>
      <c r="J128" s="130">
        <v>2</v>
      </c>
      <c r="K128" s="172">
        <v>179</v>
      </c>
      <c r="L128" s="170">
        <v>8.6999999999999993</v>
      </c>
      <c r="M128" s="130">
        <v>1</v>
      </c>
      <c r="N128" s="208"/>
      <c r="O128" s="208"/>
      <c r="P128" s="208"/>
      <c r="Q128" s="208"/>
      <c r="R128" s="208"/>
      <c r="S128" s="208"/>
      <c r="T128" s="208"/>
      <c r="U128" s="208"/>
      <c r="V128" s="208"/>
      <c r="W128" s="208"/>
      <c r="X128">
        <v>1</v>
      </c>
      <c r="Y128">
        <v>1</v>
      </c>
      <c r="Z128">
        <v>67</v>
      </c>
      <c r="AA128">
        <v>8</v>
      </c>
      <c r="AB128">
        <v>4.4999999999999998E-2</v>
      </c>
      <c r="AC128">
        <v>187</v>
      </c>
      <c r="AD128">
        <v>0</v>
      </c>
      <c r="AE128">
        <v>29</v>
      </c>
      <c r="AF128">
        <v>13</v>
      </c>
      <c r="AG128">
        <v>1</v>
      </c>
      <c r="AH128">
        <v>192</v>
      </c>
      <c r="AI128">
        <v>16.2</v>
      </c>
      <c r="AJ128" s="117">
        <v>1</v>
      </c>
      <c r="AK128" s="113">
        <v>0</v>
      </c>
      <c r="AL128" s="118">
        <v>1</v>
      </c>
      <c r="AM128">
        <v>1</v>
      </c>
      <c r="AN128">
        <v>0.45479935378014119</v>
      </c>
      <c r="AO128" s="117">
        <v>0.45479935378014119</v>
      </c>
      <c r="AP128" s="118">
        <v>0.54520064621985886</v>
      </c>
      <c r="AQ128" s="117">
        <v>-0.78789893799475763</v>
      </c>
      <c r="AR128" s="118">
        <v>0</v>
      </c>
      <c r="AS128">
        <v>1.1987718137423287</v>
      </c>
      <c r="BU128">
        <v>0.84299316911401312</v>
      </c>
      <c r="BV128">
        <v>0</v>
      </c>
      <c r="BW128">
        <v>1</v>
      </c>
      <c r="BX128">
        <v>51</v>
      </c>
      <c r="BY128">
        <v>73</v>
      </c>
      <c r="BZ128">
        <v>5.555555555555558E-2</v>
      </c>
      <c r="CA128">
        <v>0.23958333333333337</v>
      </c>
      <c r="CB128">
        <v>0</v>
      </c>
    </row>
    <row r="129" spans="1:80" x14ac:dyDescent="0.3">
      <c r="A129" s="129">
        <v>0</v>
      </c>
      <c r="B129" s="131">
        <v>0</v>
      </c>
      <c r="C129" s="171">
        <v>44</v>
      </c>
      <c r="D129" s="130">
        <v>14</v>
      </c>
      <c r="E129" s="203">
        <v>1.2270000000000001</v>
      </c>
      <c r="F129" s="130">
        <v>100</v>
      </c>
      <c r="G129" s="130">
        <v>5</v>
      </c>
      <c r="H129" s="130">
        <v>37</v>
      </c>
      <c r="I129" s="130">
        <v>10</v>
      </c>
      <c r="J129" s="130">
        <v>4</v>
      </c>
      <c r="K129" s="172">
        <v>180</v>
      </c>
      <c r="L129" s="170">
        <v>9.1</v>
      </c>
      <c r="M129" s="130">
        <v>1</v>
      </c>
      <c r="N129" s="208"/>
      <c r="O129" s="208"/>
      <c r="P129" s="208"/>
      <c r="Q129" s="208"/>
      <c r="R129" s="208"/>
      <c r="S129" s="208"/>
      <c r="T129" s="208"/>
      <c r="U129" s="208"/>
      <c r="V129" s="208"/>
      <c r="W129" s="208"/>
      <c r="X129">
        <v>1</v>
      </c>
      <c r="Y129">
        <v>1</v>
      </c>
      <c r="Z129">
        <v>67</v>
      </c>
      <c r="AA129">
        <v>9</v>
      </c>
      <c r="AB129">
        <v>0.05</v>
      </c>
      <c r="AC129">
        <v>228</v>
      </c>
      <c r="AD129">
        <v>4</v>
      </c>
      <c r="AE129">
        <v>31</v>
      </c>
      <c r="AF129">
        <v>13</v>
      </c>
      <c r="AG129">
        <v>1</v>
      </c>
      <c r="AH129">
        <v>181</v>
      </c>
      <c r="AI129">
        <v>15.7</v>
      </c>
      <c r="AJ129" s="117">
        <v>0</v>
      </c>
      <c r="AK129" s="113">
        <v>1</v>
      </c>
      <c r="AL129" s="118">
        <v>1</v>
      </c>
      <c r="AM129">
        <v>0</v>
      </c>
      <c r="AN129">
        <v>0.76267686134553747</v>
      </c>
      <c r="AO129" s="117">
        <v>0.76267686134553747</v>
      </c>
      <c r="AP129" s="118">
        <v>0.23732313865446253</v>
      </c>
      <c r="AQ129" s="117">
        <v>-1.4383326122684696</v>
      </c>
      <c r="AR129" s="118">
        <v>0</v>
      </c>
      <c r="AS129">
        <v>3.2136641444641385</v>
      </c>
      <c r="BU129">
        <v>0.84367964596202583</v>
      </c>
      <c r="BV129">
        <v>0</v>
      </c>
      <c r="BW129">
        <v>1</v>
      </c>
      <c r="BX129">
        <v>51</v>
      </c>
      <c r="BY129">
        <v>74</v>
      </c>
      <c r="BZ129">
        <v>5.555555555555558E-2</v>
      </c>
      <c r="CA129">
        <v>0.22916666666666663</v>
      </c>
      <c r="CB129">
        <v>0</v>
      </c>
    </row>
    <row r="130" spans="1:80" x14ac:dyDescent="0.3">
      <c r="A130" s="129">
        <v>0</v>
      </c>
      <c r="B130" s="131">
        <v>0</v>
      </c>
      <c r="C130" s="171">
        <v>46</v>
      </c>
      <c r="D130" s="130">
        <v>7</v>
      </c>
      <c r="E130" s="203">
        <v>1.9630000000000001</v>
      </c>
      <c r="F130" s="130">
        <v>113</v>
      </c>
      <c r="G130" s="130">
        <v>4</v>
      </c>
      <c r="H130" s="130">
        <v>28</v>
      </c>
      <c r="I130" s="130">
        <v>10</v>
      </c>
      <c r="J130" s="130">
        <v>1</v>
      </c>
      <c r="K130" s="172">
        <v>181</v>
      </c>
      <c r="L130" s="170">
        <v>9.6999999999999993</v>
      </c>
      <c r="M130" s="130">
        <v>1</v>
      </c>
      <c r="N130" s="208"/>
      <c r="O130" s="208"/>
      <c r="P130" s="208"/>
      <c r="Q130" s="208"/>
      <c r="R130" s="208"/>
      <c r="S130" s="208"/>
      <c r="T130" s="208"/>
      <c r="U130" s="208"/>
      <c r="V130" s="208"/>
      <c r="W130" s="208"/>
      <c r="X130">
        <v>1</v>
      </c>
      <c r="Y130">
        <v>1</v>
      </c>
      <c r="Z130">
        <v>67</v>
      </c>
      <c r="AA130">
        <v>9</v>
      </c>
      <c r="AB130">
        <v>0.63700000000000001</v>
      </c>
      <c r="AC130">
        <v>188</v>
      </c>
      <c r="AD130">
        <v>4</v>
      </c>
      <c r="AE130">
        <v>30</v>
      </c>
      <c r="AF130">
        <v>12</v>
      </c>
      <c r="AG130">
        <v>1</v>
      </c>
      <c r="AH130">
        <v>190</v>
      </c>
      <c r="AI130">
        <v>16.2</v>
      </c>
      <c r="AJ130" s="117">
        <v>0</v>
      </c>
      <c r="AK130" s="113">
        <v>1</v>
      </c>
      <c r="AL130" s="118">
        <v>1</v>
      </c>
      <c r="AM130">
        <v>0</v>
      </c>
      <c r="AN130">
        <v>0.81617922879316729</v>
      </c>
      <c r="AO130" s="117">
        <v>0.81617922879316729</v>
      </c>
      <c r="AP130" s="118">
        <v>0.18382077120683271</v>
      </c>
      <c r="AQ130" s="117">
        <v>-1.6937940656152519</v>
      </c>
      <c r="AR130" s="118">
        <v>0</v>
      </c>
      <c r="AS130">
        <v>4.4400816264382499</v>
      </c>
      <c r="BU130">
        <v>0.84660211304959587</v>
      </c>
      <c r="BV130">
        <v>0</v>
      </c>
      <c r="BW130">
        <v>1</v>
      </c>
      <c r="BX130">
        <v>51</v>
      </c>
      <c r="BY130">
        <v>75</v>
      </c>
      <c r="BZ130">
        <v>5.555555555555558E-2</v>
      </c>
      <c r="CA130">
        <v>0.21875</v>
      </c>
      <c r="CB130">
        <v>0</v>
      </c>
    </row>
    <row r="131" spans="1:80" x14ac:dyDescent="0.3">
      <c r="A131" s="129">
        <v>0</v>
      </c>
      <c r="B131" s="131">
        <v>0</v>
      </c>
      <c r="C131" s="171">
        <v>58</v>
      </c>
      <c r="D131" s="130">
        <v>17</v>
      </c>
      <c r="E131" s="203">
        <v>0.496</v>
      </c>
      <c r="F131" s="130">
        <v>100</v>
      </c>
      <c r="G131" s="130">
        <v>2</v>
      </c>
      <c r="H131" s="130">
        <v>42</v>
      </c>
      <c r="I131" s="130">
        <v>5</v>
      </c>
      <c r="J131" s="130">
        <v>3</v>
      </c>
      <c r="K131" s="172">
        <v>165</v>
      </c>
      <c r="L131" s="170">
        <v>6.6</v>
      </c>
      <c r="M131" s="130">
        <v>0</v>
      </c>
      <c r="N131" s="208"/>
      <c r="O131" s="208"/>
      <c r="P131" s="208"/>
      <c r="Q131" s="208"/>
      <c r="R131" s="208"/>
      <c r="S131" s="208"/>
      <c r="T131" s="208"/>
      <c r="U131" s="208"/>
      <c r="V131" s="208"/>
      <c r="W131" s="208"/>
      <c r="X131">
        <v>1</v>
      </c>
      <c r="Y131">
        <v>1</v>
      </c>
      <c r="Z131">
        <v>68</v>
      </c>
      <c r="AA131">
        <v>4</v>
      </c>
      <c r="AB131">
        <v>2.3519999999999999</v>
      </c>
      <c r="AC131">
        <v>209</v>
      </c>
      <c r="AD131">
        <v>0</v>
      </c>
      <c r="AE131">
        <v>30</v>
      </c>
      <c r="AF131">
        <v>12</v>
      </c>
      <c r="AG131">
        <v>2</v>
      </c>
      <c r="AH131">
        <v>189</v>
      </c>
      <c r="AI131">
        <v>16.7</v>
      </c>
      <c r="AJ131" s="117">
        <v>1</v>
      </c>
      <c r="AK131" s="113">
        <v>0</v>
      </c>
      <c r="AL131" s="118">
        <v>1</v>
      </c>
      <c r="AM131">
        <v>1</v>
      </c>
      <c r="AN131">
        <v>0.71864403198036209</v>
      </c>
      <c r="AO131" s="117">
        <v>0.71864403198036209</v>
      </c>
      <c r="AP131" s="118">
        <v>0.28135596801963791</v>
      </c>
      <c r="AQ131" s="117">
        <v>-0.33038913150645571</v>
      </c>
      <c r="AR131" s="118">
        <v>100</v>
      </c>
      <c r="AS131">
        <v>0.39150950331321521</v>
      </c>
      <c r="BU131">
        <v>0.85021979615817889</v>
      </c>
      <c r="BV131">
        <v>0</v>
      </c>
      <c r="BW131">
        <v>1</v>
      </c>
      <c r="BX131">
        <v>51</v>
      </c>
      <c r="BY131">
        <v>76</v>
      </c>
      <c r="BZ131">
        <v>5.555555555555558E-2</v>
      </c>
      <c r="CA131">
        <v>0.20833333333333337</v>
      </c>
      <c r="CB131">
        <v>0</v>
      </c>
    </row>
    <row r="132" spans="1:80" x14ac:dyDescent="0.3">
      <c r="A132" s="129">
        <v>0</v>
      </c>
      <c r="B132" s="131">
        <v>1</v>
      </c>
      <c r="C132" s="171">
        <v>62</v>
      </c>
      <c r="D132" s="130">
        <v>23</v>
      </c>
      <c r="E132" s="203">
        <v>0.42399999999999999</v>
      </c>
      <c r="F132" s="130">
        <v>123</v>
      </c>
      <c r="G132" s="130">
        <v>2</v>
      </c>
      <c r="H132" s="130">
        <v>49</v>
      </c>
      <c r="I132" s="130">
        <v>12</v>
      </c>
      <c r="J132" s="130">
        <v>3</v>
      </c>
      <c r="K132" s="172">
        <v>162</v>
      </c>
      <c r="L132" s="170">
        <v>9.1</v>
      </c>
      <c r="M132" s="130">
        <v>0</v>
      </c>
      <c r="N132" s="208"/>
      <c r="O132" s="208"/>
      <c r="P132" s="208"/>
      <c r="Q132" s="208"/>
      <c r="R132" s="208"/>
      <c r="S132" s="208"/>
      <c r="T132" s="208"/>
      <c r="U132" s="208"/>
      <c r="V132" s="208"/>
      <c r="W132" s="208"/>
      <c r="X132">
        <v>1</v>
      </c>
      <c r="Y132">
        <v>1</v>
      </c>
      <c r="Z132">
        <v>70</v>
      </c>
      <c r="AA132">
        <v>5</v>
      </c>
      <c r="AB132">
        <v>0.29099999999999998</v>
      </c>
      <c r="AC132">
        <v>182</v>
      </c>
      <c r="AD132">
        <v>3</v>
      </c>
      <c r="AE132">
        <v>31</v>
      </c>
      <c r="AF132">
        <v>6</v>
      </c>
      <c r="AG132">
        <v>2</v>
      </c>
      <c r="AH132">
        <v>173</v>
      </c>
      <c r="AI132">
        <v>14</v>
      </c>
      <c r="AJ132" s="117">
        <v>1</v>
      </c>
      <c r="AK132" s="113">
        <v>0</v>
      </c>
      <c r="AL132" s="118">
        <v>1</v>
      </c>
      <c r="AM132">
        <v>1</v>
      </c>
      <c r="AN132">
        <v>0.31945575061346687</v>
      </c>
      <c r="AO132" s="117">
        <v>0.31945575061346687</v>
      </c>
      <c r="AP132" s="118">
        <v>0.68054424938653313</v>
      </c>
      <c r="AQ132" s="117">
        <v>-1.1411365104884652</v>
      </c>
      <c r="AR132" s="118">
        <v>0</v>
      </c>
      <c r="AS132">
        <v>2.1303239903481153</v>
      </c>
      <c r="BU132">
        <v>0.85879230182603217</v>
      </c>
      <c r="BV132">
        <v>0</v>
      </c>
      <c r="BW132">
        <v>1</v>
      </c>
      <c r="BX132">
        <v>51</v>
      </c>
      <c r="BY132">
        <v>77</v>
      </c>
      <c r="BZ132">
        <v>5.555555555555558E-2</v>
      </c>
      <c r="CA132">
        <v>0.19791666666666663</v>
      </c>
      <c r="CB132">
        <v>0</v>
      </c>
    </row>
    <row r="133" spans="1:80" x14ac:dyDescent="0.3">
      <c r="A133" s="129">
        <v>1</v>
      </c>
      <c r="B133" s="131">
        <v>0</v>
      </c>
      <c r="C133" s="171">
        <v>62</v>
      </c>
      <c r="D133" s="130">
        <v>11</v>
      </c>
      <c r="E133" s="203">
        <v>1.1519999999999999</v>
      </c>
      <c r="F133" s="130">
        <v>106</v>
      </c>
      <c r="G133" s="130">
        <v>2</v>
      </c>
      <c r="H133" s="130">
        <v>42</v>
      </c>
      <c r="I133" s="130">
        <v>8</v>
      </c>
      <c r="J133" s="130">
        <v>3</v>
      </c>
      <c r="K133" s="172">
        <v>178</v>
      </c>
      <c r="L133" s="170">
        <v>9.6999999999999993</v>
      </c>
      <c r="M133" s="130">
        <v>1</v>
      </c>
      <c r="N133" s="208"/>
      <c r="O133" s="208"/>
      <c r="P133" s="208"/>
      <c r="Q133" s="208"/>
      <c r="R133" s="208"/>
      <c r="S133" s="208"/>
      <c r="T133" s="208"/>
      <c r="U133" s="208"/>
      <c r="V133" s="208"/>
      <c r="W133" s="208"/>
      <c r="X133">
        <v>1</v>
      </c>
      <c r="Y133">
        <v>1</v>
      </c>
      <c r="Z133">
        <v>70</v>
      </c>
      <c r="AA133">
        <v>6</v>
      </c>
      <c r="AB133">
        <v>0.82799999999999996</v>
      </c>
      <c r="AC133">
        <v>213</v>
      </c>
      <c r="AD133">
        <v>3</v>
      </c>
      <c r="AE133">
        <v>37</v>
      </c>
      <c r="AF133">
        <v>15</v>
      </c>
      <c r="AG133">
        <v>2</v>
      </c>
      <c r="AH133">
        <v>176</v>
      </c>
      <c r="AI133">
        <v>14.8</v>
      </c>
      <c r="AJ133" s="117">
        <v>1</v>
      </c>
      <c r="AK133" s="113">
        <v>0</v>
      </c>
      <c r="AL133" s="118">
        <v>1</v>
      </c>
      <c r="AM133">
        <v>1</v>
      </c>
      <c r="AN133">
        <v>0.64821753065406795</v>
      </c>
      <c r="AO133" s="117">
        <v>0.64821753065406795</v>
      </c>
      <c r="AP133" s="118">
        <v>0.35178246934593205</v>
      </c>
      <c r="AQ133" s="117">
        <v>-0.43352894350916582</v>
      </c>
      <c r="AR133" s="118">
        <v>100</v>
      </c>
      <c r="AS133">
        <v>0.54269200185156152</v>
      </c>
      <c r="BU133">
        <v>0.86493782385877227</v>
      </c>
      <c r="BV133">
        <v>0</v>
      </c>
      <c r="BW133">
        <v>1</v>
      </c>
      <c r="BX133">
        <v>51</v>
      </c>
      <c r="BY133">
        <v>78</v>
      </c>
      <c r="BZ133">
        <v>5.555555555555558E-2</v>
      </c>
      <c r="CA133">
        <v>0.1875</v>
      </c>
      <c r="CB133">
        <v>0</v>
      </c>
    </row>
    <row r="134" spans="1:80" x14ac:dyDescent="0.3">
      <c r="A134" s="129">
        <v>0</v>
      </c>
      <c r="B134" s="131">
        <v>0</v>
      </c>
      <c r="C134" s="171">
        <v>46</v>
      </c>
      <c r="D134" s="130">
        <v>17</v>
      </c>
      <c r="E134" s="203">
        <v>1.4810000000000001</v>
      </c>
      <c r="F134" s="130">
        <v>126</v>
      </c>
      <c r="G134" s="130">
        <v>3</v>
      </c>
      <c r="H134" s="130">
        <v>40</v>
      </c>
      <c r="I134" s="130">
        <v>1</v>
      </c>
      <c r="J134" s="130">
        <v>6</v>
      </c>
      <c r="K134" s="172">
        <v>165</v>
      </c>
      <c r="L134" s="170">
        <v>7.8</v>
      </c>
      <c r="M134" s="130">
        <v>0</v>
      </c>
      <c r="N134" s="208"/>
      <c r="O134" s="208"/>
      <c r="P134" s="208"/>
      <c r="Q134" s="208"/>
      <c r="R134" s="208"/>
      <c r="S134" s="208"/>
      <c r="T134" s="208"/>
      <c r="U134" s="208"/>
      <c r="V134" s="208"/>
      <c r="W134" s="208"/>
      <c r="X134">
        <v>1</v>
      </c>
      <c r="Y134">
        <v>1</v>
      </c>
      <c r="Z134">
        <v>71</v>
      </c>
      <c r="AA134">
        <v>5</v>
      </c>
      <c r="AB134">
        <v>1.28</v>
      </c>
      <c r="AC134">
        <v>141</v>
      </c>
      <c r="AD134">
        <v>2</v>
      </c>
      <c r="AE134">
        <v>28</v>
      </c>
      <c r="AF134">
        <v>9</v>
      </c>
      <c r="AG134">
        <v>1</v>
      </c>
      <c r="AH134">
        <v>186</v>
      </c>
      <c r="AI134">
        <v>13.4</v>
      </c>
      <c r="AJ134" s="117">
        <v>0</v>
      </c>
      <c r="AK134" s="113">
        <v>1</v>
      </c>
      <c r="AL134" s="118">
        <v>1</v>
      </c>
      <c r="AM134">
        <v>0</v>
      </c>
      <c r="AN134">
        <v>0.7326814818883598</v>
      </c>
      <c r="AO134" s="117">
        <v>0.7326814818883598</v>
      </c>
      <c r="AP134" s="118">
        <v>0.2673185181116402</v>
      </c>
      <c r="AQ134" s="117">
        <v>-1.3193143798544078</v>
      </c>
      <c r="AR134" s="118">
        <v>0</v>
      </c>
      <c r="AS134">
        <v>2.7408556917944988</v>
      </c>
      <c r="BU134">
        <v>0.8754658507533446</v>
      </c>
      <c r="BV134">
        <v>0</v>
      </c>
      <c r="BW134">
        <v>1</v>
      </c>
      <c r="BX134">
        <v>51</v>
      </c>
      <c r="BY134">
        <v>79</v>
      </c>
      <c r="BZ134">
        <v>5.555555555555558E-2</v>
      </c>
      <c r="CA134">
        <v>0.17708333333333337</v>
      </c>
      <c r="CB134">
        <v>0</v>
      </c>
    </row>
    <row r="135" spans="1:80" x14ac:dyDescent="0.3">
      <c r="A135" s="129">
        <v>1</v>
      </c>
      <c r="B135" s="131">
        <v>0</v>
      </c>
      <c r="C135" s="171">
        <v>66</v>
      </c>
      <c r="D135" s="130">
        <v>7</v>
      </c>
      <c r="E135" s="203">
        <v>2.2850000000000001</v>
      </c>
      <c r="F135" s="130">
        <v>200</v>
      </c>
      <c r="G135" s="130">
        <v>3</v>
      </c>
      <c r="H135" s="130">
        <v>32</v>
      </c>
      <c r="I135" s="130">
        <v>9</v>
      </c>
      <c r="J135" s="130">
        <v>2</v>
      </c>
      <c r="K135" s="172">
        <v>177</v>
      </c>
      <c r="L135" s="170">
        <v>13.9</v>
      </c>
      <c r="M135" s="130">
        <v>1</v>
      </c>
      <c r="N135" s="208"/>
      <c r="O135" s="208"/>
      <c r="P135" s="208"/>
      <c r="Q135" s="208"/>
      <c r="R135" s="208"/>
      <c r="S135" s="208"/>
      <c r="T135" s="208"/>
      <c r="U135" s="208"/>
      <c r="V135" s="208"/>
      <c r="W135" s="208"/>
      <c r="X135">
        <v>1</v>
      </c>
      <c r="Y135">
        <v>1</v>
      </c>
      <c r="Z135">
        <v>71</v>
      </c>
      <c r="AA135">
        <v>13</v>
      </c>
      <c r="AB135">
        <v>0.121</v>
      </c>
      <c r="AC135">
        <v>116</v>
      </c>
      <c r="AD135">
        <v>0</v>
      </c>
      <c r="AE135">
        <v>34</v>
      </c>
      <c r="AF135">
        <v>8</v>
      </c>
      <c r="AG135">
        <v>2</v>
      </c>
      <c r="AH135">
        <v>193</v>
      </c>
      <c r="AI135">
        <v>12.2</v>
      </c>
      <c r="AJ135" s="117">
        <v>0</v>
      </c>
      <c r="AK135" s="113">
        <v>1</v>
      </c>
      <c r="AL135" s="118">
        <v>1</v>
      </c>
      <c r="AM135">
        <v>0</v>
      </c>
      <c r="AN135">
        <v>0.33729791662921582</v>
      </c>
      <c r="AO135" s="117">
        <v>0.33729791662921582</v>
      </c>
      <c r="AP135" s="118">
        <v>0.66270208337078418</v>
      </c>
      <c r="AQ135" s="117">
        <v>-0.41142973613133993</v>
      </c>
      <c r="AR135" s="118">
        <v>100</v>
      </c>
      <c r="AS135">
        <v>0.50897367775513147</v>
      </c>
      <c r="BU135">
        <v>0.87800111584947715</v>
      </c>
      <c r="BV135">
        <v>0</v>
      </c>
      <c r="BW135">
        <v>1</v>
      </c>
      <c r="BX135">
        <v>51</v>
      </c>
      <c r="BY135">
        <v>80</v>
      </c>
      <c r="BZ135">
        <v>5.555555555555558E-2</v>
      </c>
      <c r="CA135">
        <v>0.16666666666666663</v>
      </c>
      <c r="CB135">
        <v>0</v>
      </c>
    </row>
    <row r="136" spans="1:80" x14ac:dyDescent="0.3">
      <c r="A136" s="129">
        <v>0</v>
      </c>
      <c r="B136" s="131">
        <v>0</v>
      </c>
      <c r="C136" s="171">
        <v>56</v>
      </c>
      <c r="D136" s="130">
        <v>11</v>
      </c>
      <c r="E136" s="203">
        <v>0.29199999999999998</v>
      </c>
      <c r="F136" s="130">
        <v>47</v>
      </c>
      <c r="G136" s="130">
        <v>3</v>
      </c>
      <c r="H136" s="130">
        <v>34</v>
      </c>
      <c r="I136" s="130">
        <v>9</v>
      </c>
      <c r="J136" s="130">
        <v>2</v>
      </c>
      <c r="K136" s="172">
        <v>186</v>
      </c>
      <c r="L136" s="170">
        <v>10.3</v>
      </c>
      <c r="M136" s="130">
        <v>1</v>
      </c>
      <c r="N136" s="208"/>
      <c r="O136" s="208"/>
      <c r="P136" s="208"/>
      <c r="Q136" s="208"/>
      <c r="R136" s="208"/>
      <c r="S136" s="208"/>
      <c r="T136" s="208"/>
      <c r="U136" s="208"/>
      <c r="V136" s="208"/>
      <c r="W136" s="208"/>
      <c r="X136">
        <v>1</v>
      </c>
      <c r="Y136">
        <v>1</v>
      </c>
      <c r="Z136">
        <v>73</v>
      </c>
      <c r="AA136">
        <v>15</v>
      </c>
      <c r="AB136">
        <v>1.8360000000000001</v>
      </c>
      <c r="AC136">
        <v>169</v>
      </c>
      <c r="AD136">
        <v>0</v>
      </c>
      <c r="AE136">
        <v>36</v>
      </c>
      <c r="AF136">
        <v>7</v>
      </c>
      <c r="AG136">
        <v>2</v>
      </c>
      <c r="AH136">
        <v>187</v>
      </c>
      <c r="AI136">
        <v>13.2</v>
      </c>
      <c r="AJ136" s="117">
        <v>0</v>
      </c>
      <c r="AK136" s="113">
        <v>1</v>
      </c>
      <c r="AL136" s="118">
        <v>1</v>
      </c>
      <c r="AM136">
        <v>0</v>
      </c>
      <c r="AN136">
        <v>0.58485098643486255</v>
      </c>
      <c r="AO136" s="117">
        <v>0.58485098643486255</v>
      </c>
      <c r="AP136" s="118">
        <v>0.41514901356513745</v>
      </c>
      <c r="AQ136" s="117">
        <v>-0.87911775436956774</v>
      </c>
      <c r="AR136" s="118">
        <v>0</v>
      </c>
      <c r="AS136">
        <v>1.4087736386807015</v>
      </c>
      <c r="BU136">
        <v>0.87802679621138391</v>
      </c>
      <c r="BV136">
        <v>0</v>
      </c>
      <c r="BW136">
        <v>1</v>
      </c>
      <c r="BX136">
        <v>51</v>
      </c>
      <c r="BY136">
        <v>81</v>
      </c>
      <c r="BZ136">
        <v>5.555555555555558E-2</v>
      </c>
      <c r="CA136">
        <v>0.15625</v>
      </c>
      <c r="CB136">
        <v>0</v>
      </c>
    </row>
    <row r="137" spans="1:80" x14ac:dyDescent="0.3">
      <c r="A137" s="129">
        <v>1</v>
      </c>
      <c r="B137" s="131">
        <v>1</v>
      </c>
      <c r="C137" s="171">
        <v>82</v>
      </c>
      <c r="D137" s="130">
        <v>15</v>
      </c>
      <c r="E137" s="203">
        <v>0.88800000000000001</v>
      </c>
      <c r="F137" s="130">
        <v>202</v>
      </c>
      <c r="G137" s="130">
        <v>5</v>
      </c>
      <c r="H137" s="130">
        <v>40</v>
      </c>
      <c r="I137" s="130">
        <v>7</v>
      </c>
      <c r="J137" s="130">
        <v>3</v>
      </c>
      <c r="K137" s="172">
        <v>163</v>
      </c>
      <c r="L137" s="170">
        <v>11.7</v>
      </c>
      <c r="M137" s="130">
        <v>1</v>
      </c>
      <c r="N137" s="208"/>
      <c r="O137" s="208"/>
      <c r="P137" s="208"/>
      <c r="Q137" s="208"/>
      <c r="R137" s="208"/>
      <c r="S137" s="208"/>
      <c r="T137" s="208"/>
      <c r="U137" s="208"/>
      <c r="V137" s="208"/>
      <c r="W137" s="208"/>
      <c r="X137">
        <v>1</v>
      </c>
      <c r="Y137">
        <v>1</v>
      </c>
      <c r="Z137">
        <v>74</v>
      </c>
      <c r="AA137">
        <v>7</v>
      </c>
      <c r="AB137">
        <v>0.248</v>
      </c>
      <c r="AC137">
        <v>301</v>
      </c>
      <c r="AD137">
        <v>1</v>
      </c>
      <c r="AE137">
        <v>39</v>
      </c>
      <c r="AF137">
        <v>21</v>
      </c>
      <c r="AG137">
        <v>5</v>
      </c>
      <c r="AH137">
        <v>187</v>
      </c>
      <c r="AI137">
        <v>19.3</v>
      </c>
      <c r="AJ137" s="117">
        <v>1</v>
      </c>
      <c r="AK137" s="113">
        <v>0</v>
      </c>
      <c r="AL137" s="118">
        <v>1</v>
      </c>
      <c r="AM137">
        <v>1</v>
      </c>
      <c r="AN137">
        <v>0.58093682833002147</v>
      </c>
      <c r="AO137" s="117">
        <v>0.58093682833002147</v>
      </c>
      <c r="AP137" s="118">
        <v>0.41906317166997853</v>
      </c>
      <c r="AQ137" s="117">
        <v>-0.54311325724989934</v>
      </c>
      <c r="AR137" s="118">
        <v>100</v>
      </c>
      <c r="AS137">
        <v>0.72135755771351273</v>
      </c>
      <c r="BU137">
        <v>0.88392470644221233</v>
      </c>
      <c r="BV137">
        <v>0</v>
      </c>
      <c r="BW137">
        <v>1</v>
      </c>
      <c r="BX137">
        <v>51</v>
      </c>
      <c r="BY137">
        <v>82</v>
      </c>
      <c r="BZ137">
        <v>5.555555555555558E-2</v>
      </c>
      <c r="CA137">
        <v>0.14583333333333337</v>
      </c>
      <c r="CB137">
        <v>0</v>
      </c>
    </row>
    <row r="138" spans="1:80" x14ac:dyDescent="0.3">
      <c r="A138" s="129">
        <v>0</v>
      </c>
      <c r="B138" s="131">
        <v>1</v>
      </c>
      <c r="C138" s="171">
        <v>44</v>
      </c>
      <c r="D138" s="130">
        <v>12</v>
      </c>
      <c r="E138" s="203">
        <v>2.3239999999999998</v>
      </c>
      <c r="F138" s="130">
        <v>97</v>
      </c>
      <c r="G138" s="130">
        <v>2</v>
      </c>
      <c r="H138" s="130">
        <v>49</v>
      </c>
      <c r="I138" s="130">
        <v>19</v>
      </c>
      <c r="J138" s="130">
        <v>3</v>
      </c>
      <c r="K138" s="172">
        <v>179</v>
      </c>
      <c r="L138" s="170">
        <v>9.4</v>
      </c>
      <c r="M138" s="130">
        <v>1</v>
      </c>
      <c r="N138" s="208"/>
      <c r="O138" s="208"/>
      <c r="P138" s="208"/>
      <c r="Q138" s="208"/>
      <c r="R138" s="208"/>
      <c r="S138" s="208"/>
      <c r="T138" s="208"/>
      <c r="U138" s="208"/>
      <c r="V138" s="208"/>
      <c r="W138" s="208"/>
      <c r="X138">
        <v>1</v>
      </c>
      <c r="Y138">
        <v>1</v>
      </c>
      <c r="Z138">
        <v>75</v>
      </c>
      <c r="AA138">
        <v>5</v>
      </c>
      <c r="AB138">
        <v>0.61199999999999999</v>
      </c>
      <c r="AC138">
        <v>156</v>
      </c>
      <c r="AD138">
        <v>5</v>
      </c>
      <c r="AE138">
        <v>42</v>
      </c>
      <c r="AF138">
        <v>15</v>
      </c>
      <c r="AG138">
        <v>4</v>
      </c>
      <c r="AH138">
        <v>193</v>
      </c>
      <c r="AI138">
        <v>14.4</v>
      </c>
      <c r="AJ138" s="117">
        <v>0</v>
      </c>
      <c r="AK138" s="113">
        <v>1</v>
      </c>
      <c r="AL138" s="118">
        <v>1</v>
      </c>
      <c r="AM138">
        <v>0</v>
      </c>
      <c r="AN138">
        <v>0.78046477213639254</v>
      </c>
      <c r="AO138" s="117">
        <v>0.78046477213639254</v>
      </c>
      <c r="AP138" s="118">
        <v>0.21953522786360746</v>
      </c>
      <c r="AQ138" s="117">
        <v>-1.5162425679383225</v>
      </c>
      <c r="AR138" s="118">
        <v>0</v>
      </c>
      <c r="AS138">
        <v>3.5550776052273423</v>
      </c>
      <c r="BU138">
        <v>0.88670424343979082</v>
      </c>
      <c r="BV138">
        <v>0</v>
      </c>
      <c r="BW138">
        <v>1</v>
      </c>
      <c r="BX138">
        <v>51</v>
      </c>
      <c r="BY138">
        <v>83</v>
      </c>
      <c r="BZ138">
        <v>5.555555555555558E-2</v>
      </c>
      <c r="CA138">
        <v>0.13541666666666663</v>
      </c>
      <c r="CB138">
        <v>0</v>
      </c>
    </row>
    <row r="139" spans="1:80" x14ac:dyDescent="0.3">
      <c r="A139" s="129">
        <v>0</v>
      </c>
      <c r="B139" s="131">
        <v>0</v>
      </c>
      <c r="C139" s="171">
        <v>44</v>
      </c>
      <c r="D139" s="130">
        <v>10</v>
      </c>
      <c r="E139" s="203">
        <v>0.19600000000000001</v>
      </c>
      <c r="F139" s="130">
        <v>49</v>
      </c>
      <c r="G139" s="130">
        <v>3</v>
      </c>
      <c r="H139" s="130">
        <v>33</v>
      </c>
      <c r="I139" s="130">
        <v>12</v>
      </c>
      <c r="J139" s="130">
        <v>2</v>
      </c>
      <c r="K139" s="172">
        <v>189</v>
      </c>
      <c r="L139" s="170">
        <v>9.5</v>
      </c>
      <c r="M139" s="130">
        <v>1</v>
      </c>
      <c r="N139" s="208"/>
      <c r="O139" s="208"/>
      <c r="P139" s="208"/>
      <c r="Q139" s="208"/>
      <c r="R139" s="208"/>
      <c r="S139" s="208"/>
      <c r="T139" s="208"/>
      <c r="U139" s="208"/>
      <c r="V139" s="208"/>
      <c r="W139" s="208"/>
      <c r="X139">
        <v>1</v>
      </c>
      <c r="Y139">
        <v>1</v>
      </c>
      <c r="Z139">
        <v>75</v>
      </c>
      <c r="AA139">
        <v>7</v>
      </c>
      <c r="AB139">
        <v>0.995</v>
      </c>
      <c r="AC139">
        <v>185</v>
      </c>
      <c r="AD139">
        <v>2</v>
      </c>
      <c r="AE139">
        <v>30</v>
      </c>
      <c r="AF139">
        <v>10</v>
      </c>
      <c r="AG139">
        <v>2</v>
      </c>
      <c r="AH139">
        <v>189</v>
      </c>
      <c r="AI139">
        <v>17</v>
      </c>
      <c r="AJ139" s="117">
        <v>1</v>
      </c>
      <c r="AK139" s="113">
        <v>0</v>
      </c>
      <c r="AL139" s="118">
        <v>1</v>
      </c>
      <c r="AM139">
        <v>1</v>
      </c>
      <c r="AN139">
        <v>0.61971846219332694</v>
      </c>
      <c r="AO139" s="117">
        <v>0.61971846219332694</v>
      </c>
      <c r="AP139" s="118">
        <v>0.38028153780667306</v>
      </c>
      <c r="AQ139" s="117">
        <v>-0.47848999731112507</v>
      </c>
      <c r="AR139" s="118">
        <v>100</v>
      </c>
      <c r="AS139">
        <v>0.61363596698534484</v>
      </c>
      <c r="BU139">
        <v>0.88863050625693707</v>
      </c>
      <c r="BV139">
        <v>0</v>
      </c>
      <c r="BW139">
        <v>1</v>
      </c>
      <c r="BX139">
        <v>51</v>
      </c>
      <c r="BY139">
        <v>84</v>
      </c>
      <c r="BZ139">
        <v>5.555555555555558E-2</v>
      </c>
      <c r="CA139">
        <v>0.125</v>
      </c>
      <c r="CB139">
        <v>0</v>
      </c>
    </row>
    <row r="140" spans="1:80" x14ac:dyDescent="0.3">
      <c r="A140" s="129">
        <v>1</v>
      </c>
      <c r="B140" s="131">
        <v>1</v>
      </c>
      <c r="C140" s="171">
        <v>51</v>
      </c>
      <c r="D140" s="130">
        <v>15</v>
      </c>
      <c r="E140" s="203">
        <v>0.18</v>
      </c>
      <c r="F140" s="130">
        <v>84</v>
      </c>
      <c r="G140" s="130">
        <v>4</v>
      </c>
      <c r="H140" s="130">
        <v>40</v>
      </c>
      <c r="I140" s="130">
        <v>8</v>
      </c>
      <c r="J140" s="130">
        <v>3</v>
      </c>
      <c r="K140" s="172">
        <v>180</v>
      </c>
      <c r="L140" s="170">
        <v>8.6999999999999993</v>
      </c>
      <c r="M140" s="130">
        <v>1</v>
      </c>
      <c r="N140" s="208"/>
      <c r="O140" s="208"/>
      <c r="P140" s="208"/>
      <c r="Q140" s="208"/>
      <c r="R140" s="208"/>
      <c r="S140" s="208"/>
      <c r="T140" s="208"/>
      <c r="U140" s="208"/>
      <c r="V140" s="208"/>
      <c r="W140" s="208"/>
      <c r="X140">
        <v>1</v>
      </c>
      <c r="Y140">
        <v>1</v>
      </c>
      <c r="Z140">
        <v>76</v>
      </c>
      <c r="AA140">
        <v>5</v>
      </c>
      <c r="AB140">
        <v>0.81899999999999995</v>
      </c>
      <c r="AC140">
        <v>266</v>
      </c>
      <c r="AD140">
        <v>4</v>
      </c>
      <c r="AE140">
        <v>52</v>
      </c>
      <c r="AF140">
        <v>18</v>
      </c>
      <c r="AG140">
        <v>5</v>
      </c>
      <c r="AH140">
        <v>186</v>
      </c>
      <c r="AI140">
        <v>17.100000000000001</v>
      </c>
      <c r="AJ140" s="117">
        <v>0</v>
      </c>
      <c r="AK140" s="113">
        <v>1</v>
      </c>
      <c r="AL140" s="118">
        <v>1</v>
      </c>
      <c r="AM140">
        <v>0</v>
      </c>
      <c r="AN140">
        <v>0.6153512914476571</v>
      </c>
      <c r="AO140" s="117">
        <v>0.6153512914476571</v>
      </c>
      <c r="AP140" s="118">
        <v>0.3846487085523429</v>
      </c>
      <c r="AQ140" s="117">
        <v>-0.95542480654456652</v>
      </c>
      <c r="AR140" s="118">
        <v>0</v>
      </c>
      <c r="AS140">
        <v>1.5997747497023513</v>
      </c>
      <c r="BU140">
        <v>0.89908649698194076</v>
      </c>
      <c r="BV140">
        <v>0</v>
      </c>
      <c r="BW140">
        <v>1</v>
      </c>
      <c r="BX140">
        <v>51</v>
      </c>
      <c r="BY140">
        <v>85</v>
      </c>
      <c r="BZ140">
        <v>5.555555555555558E-2</v>
      </c>
      <c r="CA140">
        <v>0.11458333333333337</v>
      </c>
      <c r="CB140">
        <v>2.1219135802469109E-3</v>
      </c>
    </row>
    <row r="141" spans="1:80" x14ac:dyDescent="0.3">
      <c r="A141" s="129">
        <v>1</v>
      </c>
      <c r="B141" s="131">
        <v>0</v>
      </c>
      <c r="C141" s="171">
        <v>70</v>
      </c>
      <c r="D141" s="130">
        <v>13</v>
      </c>
      <c r="E141" s="203">
        <v>1.4159999999999999</v>
      </c>
      <c r="F141" s="130">
        <v>209</v>
      </c>
      <c r="G141" s="130">
        <v>2</v>
      </c>
      <c r="H141" s="130">
        <v>45</v>
      </c>
      <c r="I141" s="130">
        <v>6</v>
      </c>
      <c r="J141" s="130">
        <v>3</v>
      </c>
      <c r="K141" s="172">
        <v>175</v>
      </c>
      <c r="L141" s="170">
        <v>12.8</v>
      </c>
      <c r="M141" s="130">
        <v>1</v>
      </c>
      <c r="N141" s="208"/>
      <c r="O141" s="208"/>
      <c r="P141" s="208"/>
      <c r="Q141" s="208"/>
      <c r="R141" s="208"/>
      <c r="S141" s="208"/>
      <c r="T141" s="208"/>
      <c r="U141" s="208"/>
      <c r="V141" s="208"/>
      <c r="W141" s="208"/>
      <c r="X141">
        <v>1</v>
      </c>
      <c r="Y141">
        <v>1</v>
      </c>
      <c r="Z141">
        <v>79</v>
      </c>
      <c r="AA141">
        <v>7</v>
      </c>
      <c r="AB141">
        <v>0.13100000000000001</v>
      </c>
      <c r="AC141">
        <v>284</v>
      </c>
      <c r="AD141">
        <v>4</v>
      </c>
      <c r="AE141">
        <v>38</v>
      </c>
      <c r="AF141">
        <v>15</v>
      </c>
      <c r="AG141">
        <v>5</v>
      </c>
      <c r="AH141">
        <v>185</v>
      </c>
      <c r="AI141">
        <v>20.399999999999999</v>
      </c>
      <c r="AJ141" s="117">
        <v>0</v>
      </c>
      <c r="AK141" s="113">
        <v>1</v>
      </c>
      <c r="AL141" s="118">
        <v>1</v>
      </c>
      <c r="AM141">
        <v>0</v>
      </c>
      <c r="AN141">
        <v>0.56122070571990368</v>
      </c>
      <c r="AO141" s="117">
        <v>0.56122070571990368</v>
      </c>
      <c r="AP141" s="118">
        <v>0.43877929428009632</v>
      </c>
      <c r="AQ141" s="117">
        <v>-0.82375873884095474</v>
      </c>
      <c r="AR141" s="118">
        <v>0</v>
      </c>
      <c r="AS141">
        <v>1.2790501125188611</v>
      </c>
      <c r="BU141">
        <v>0.90664243686979162</v>
      </c>
      <c r="BV141">
        <v>1</v>
      </c>
      <c r="BW141">
        <v>0</v>
      </c>
      <c r="BX141">
        <v>52</v>
      </c>
      <c r="BY141">
        <v>85</v>
      </c>
      <c r="BZ141">
        <v>3.703703703703709E-2</v>
      </c>
      <c r="CA141">
        <v>0.11458333333333337</v>
      </c>
      <c r="CB141">
        <v>0</v>
      </c>
    </row>
    <row r="142" spans="1:80" x14ac:dyDescent="0.3">
      <c r="A142" s="129">
        <v>0</v>
      </c>
      <c r="B142" s="131">
        <v>0</v>
      </c>
      <c r="C142" s="171">
        <v>44</v>
      </c>
      <c r="D142" s="130">
        <v>2</v>
      </c>
      <c r="E142" s="203">
        <v>0.115</v>
      </c>
      <c r="F142" s="130">
        <v>70</v>
      </c>
      <c r="G142" s="130">
        <v>3</v>
      </c>
      <c r="H142" s="130">
        <v>46</v>
      </c>
      <c r="I142" s="130">
        <v>6</v>
      </c>
      <c r="J142" s="130">
        <v>3</v>
      </c>
      <c r="K142" s="172">
        <v>167</v>
      </c>
      <c r="L142" s="170">
        <v>6.6</v>
      </c>
      <c r="M142" s="130">
        <v>0</v>
      </c>
      <c r="N142" s="208"/>
      <c r="O142" s="208"/>
      <c r="P142" s="208"/>
      <c r="Q142" s="208"/>
      <c r="R142" s="208"/>
      <c r="S142" s="208"/>
      <c r="T142" s="208"/>
      <c r="U142" s="208"/>
      <c r="V142" s="208"/>
      <c r="W142" s="208"/>
      <c r="X142">
        <v>1</v>
      </c>
      <c r="Y142">
        <v>1</v>
      </c>
      <c r="Z142">
        <v>79</v>
      </c>
      <c r="AA142">
        <v>7</v>
      </c>
      <c r="AB142">
        <v>1.72</v>
      </c>
      <c r="AC142">
        <v>255</v>
      </c>
      <c r="AD142">
        <v>1</v>
      </c>
      <c r="AE142">
        <v>40</v>
      </c>
      <c r="AF142">
        <v>13</v>
      </c>
      <c r="AG142">
        <v>2</v>
      </c>
      <c r="AH142">
        <v>188</v>
      </c>
      <c r="AI142">
        <v>19</v>
      </c>
      <c r="AJ142" s="117">
        <v>1</v>
      </c>
      <c r="AK142" s="113">
        <v>0</v>
      </c>
      <c r="AL142" s="118">
        <v>1</v>
      </c>
      <c r="AM142">
        <v>1</v>
      </c>
      <c r="AN142">
        <v>0.61329037724319047</v>
      </c>
      <c r="AO142" s="117">
        <v>0.61329037724319047</v>
      </c>
      <c r="AP142" s="118">
        <v>0.38670962275680953</v>
      </c>
      <c r="AQ142" s="117">
        <v>-0.48891675660342171</v>
      </c>
      <c r="AR142" s="118">
        <v>100</v>
      </c>
      <c r="AS142">
        <v>0.63054898153646721</v>
      </c>
      <c r="BU142">
        <v>0.92051948060229238</v>
      </c>
      <c r="BV142">
        <v>0</v>
      </c>
      <c r="BW142">
        <v>1</v>
      </c>
      <c r="BX142">
        <v>52</v>
      </c>
      <c r="BY142">
        <v>86</v>
      </c>
      <c r="BZ142">
        <v>3.703703703703709E-2</v>
      </c>
      <c r="CA142">
        <v>0.10416666666666663</v>
      </c>
      <c r="CB142">
        <v>0</v>
      </c>
    </row>
    <row r="143" spans="1:80" x14ac:dyDescent="0.3">
      <c r="A143" s="129">
        <v>1</v>
      </c>
      <c r="B143" s="131">
        <v>1</v>
      </c>
      <c r="C143" s="171">
        <v>75</v>
      </c>
      <c r="D143" s="130">
        <v>7</v>
      </c>
      <c r="E143" s="203">
        <v>0.995</v>
      </c>
      <c r="F143" s="130">
        <v>185</v>
      </c>
      <c r="G143" s="130">
        <v>2</v>
      </c>
      <c r="H143" s="130">
        <v>30</v>
      </c>
      <c r="I143" s="130">
        <v>10</v>
      </c>
      <c r="J143" s="130">
        <v>2</v>
      </c>
      <c r="K143" s="172">
        <v>189</v>
      </c>
      <c r="L143" s="170">
        <v>17</v>
      </c>
      <c r="M143" s="130">
        <v>1</v>
      </c>
      <c r="N143" s="208"/>
      <c r="O143" s="208"/>
      <c r="P143" s="208"/>
      <c r="Q143" s="208"/>
      <c r="R143" s="208"/>
      <c r="S143" s="208"/>
      <c r="T143" s="208"/>
      <c r="U143" s="208"/>
      <c r="V143" s="208"/>
      <c r="W143" s="208"/>
      <c r="X143">
        <v>1</v>
      </c>
      <c r="Y143">
        <v>1</v>
      </c>
      <c r="Z143">
        <v>82</v>
      </c>
      <c r="AA143">
        <v>15</v>
      </c>
      <c r="AB143">
        <v>0.88800000000000001</v>
      </c>
      <c r="AC143">
        <v>202</v>
      </c>
      <c r="AD143">
        <v>5</v>
      </c>
      <c r="AE143">
        <v>40</v>
      </c>
      <c r="AF143">
        <v>7</v>
      </c>
      <c r="AG143">
        <v>3</v>
      </c>
      <c r="AH143">
        <v>163</v>
      </c>
      <c r="AI143">
        <v>11.7</v>
      </c>
      <c r="AJ143" s="117">
        <v>1</v>
      </c>
      <c r="AK143" s="113">
        <v>0</v>
      </c>
      <c r="AL143" s="118">
        <v>1</v>
      </c>
      <c r="AM143">
        <v>1</v>
      </c>
      <c r="AN143">
        <v>0.6707055616398464</v>
      </c>
      <c r="AO143" s="117">
        <v>0.6707055616398464</v>
      </c>
      <c r="AP143" s="118">
        <v>0.3292944383601536</v>
      </c>
      <c r="AQ143" s="117">
        <v>-0.39942504361941977</v>
      </c>
      <c r="AR143" s="118">
        <v>100</v>
      </c>
      <c r="AS143">
        <v>0.49096721004525856</v>
      </c>
      <c r="BU143">
        <v>0.9218951904151792</v>
      </c>
      <c r="BV143">
        <v>0</v>
      </c>
      <c r="BW143">
        <v>1</v>
      </c>
      <c r="BX143">
        <v>52</v>
      </c>
      <c r="BY143">
        <v>87</v>
      </c>
      <c r="BZ143">
        <v>3.703703703703709E-2</v>
      </c>
      <c r="CA143">
        <v>9.375E-2</v>
      </c>
      <c r="CB143">
        <v>1.7361111111111188E-3</v>
      </c>
    </row>
    <row r="144" spans="1:80" x14ac:dyDescent="0.3">
      <c r="A144" s="129">
        <v>1</v>
      </c>
      <c r="B144" s="131">
        <v>1</v>
      </c>
      <c r="C144" s="171">
        <v>68</v>
      </c>
      <c r="D144" s="130">
        <v>4</v>
      </c>
      <c r="E144" s="203">
        <v>2.3519999999999999</v>
      </c>
      <c r="F144" s="130">
        <v>209</v>
      </c>
      <c r="G144" s="130">
        <v>0</v>
      </c>
      <c r="H144" s="130">
        <v>30</v>
      </c>
      <c r="I144" s="130">
        <v>12</v>
      </c>
      <c r="J144" s="130">
        <v>2</v>
      </c>
      <c r="K144" s="172">
        <v>189</v>
      </c>
      <c r="L144" s="170">
        <v>16.7</v>
      </c>
      <c r="M144" s="130">
        <v>1</v>
      </c>
      <c r="N144" s="208"/>
      <c r="O144" s="208"/>
      <c r="P144" s="208"/>
      <c r="Q144" s="208"/>
      <c r="R144" s="208"/>
      <c r="S144" s="208"/>
      <c r="T144" s="208"/>
      <c r="U144" s="208"/>
      <c r="V144" s="208"/>
      <c r="W144" s="208"/>
      <c r="X144">
        <v>1</v>
      </c>
      <c r="Y144">
        <v>1</v>
      </c>
      <c r="Z144">
        <v>84</v>
      </c>
      <c r="AA144">
        <v>9</v>
      </c>
      <c r="AB144">
        <v>1.2589999999999999</v>
      </c>
      <c r="AC144">
        <v>175</v>
      </c>
      <c r="AD144">
        <v>1</v>
      </c>
      <c r="AE144">
        <v>31</v>
      </c>
      <c r="AF144">
        <v>8</v>
      </c>
      <c r="AG144">
        <v>2</v>
      </c>
      <c r="AH144">
        <v>190</v>
      </c>
      <c r="AI144">
        <v>15.9</v>
      </c>
      <c r="AJ144" s="117">
        <v>1</v>
      </c>
      <c r="AK144" s="113">
        <v>0</v>
      </c>
      <c r="AL144" s="118">
        <v>1</v>
      </c>
      <c r="AM144">
        <v>1</v>
      </c>
      <c r="AN144">
        <v>0.67057337030469721</v>
      </c>
      <c r="AO144" s="117">
        <v>0.67057337030469721</v>
      </c>
      <c r="AP144" s="118">
        <v>0.32942662969530279</v>
      </c>
      <c r="AQ144" s="117">
        <v>-0.39962215599094647</v>
      </c>
      <c r="AR144" s="118">
        <v>100</v>
      </c>
      <c r="AS144">
        <v>0.49126112709429082</v>
      </c>
      <c r="BU144">
        <v>0.92835486584750959</v>
      </c>
      <c r="BV144">
        <v>1</v>
      </c>
      <c r="BW144">
        <v>0</v>
      </c>
      <c r="BX144">
        <v>53</v>
      </c>
      <c r="BY144">
        <v>87</v>
      </c>
      <c r="BZ144">
        <v>1.851851851851849E-2</v>
      </c>
      <c r="CA144">
        <v>9.375E-2</v>
      </c>
      <c r="CB144">
        <v>0</v>
      </c>
    </row>
    <row r="145" spans="1:80" x14ac:dyDescent="0.3">
      <c r="A145" s="129">
        <v>1</v>
      </c>
      <c r="B145" s="131">
        <v>1</v>
      </c>
      <c r="C145" s="171">
        <v>84</v>
      </c>
      <c r="D145" s="130">
        <v>9</v>
      </c>
      <c r="E145" s="203">
        <v>1.2589999999999999</v>
      </c>
      <c r="F145" s="130">
        <v>175</v>
      </c>
      <c r="G145" s="130">
        <v>1</v>
      </c>
      <c r="H145" s="130">
        <v>31</v>
      </c>
      <c r="I145" s="130">
        <v>8</v>
      </c>
      <c r="J145" s="130">
        <v>2</v>
      </c>
      <c r="K145" s="172">
        <v>190</v>
      </c>
      <c r="L145" s="170">
        <v>15.9</v>
      </c>
      <c r="M145" s="130">
        <v>1</v>
      </c>
      <c r="N145" s="208"/>
      <c r="O145" s="208"/>
      <c r="P145" s="208"/>
      <c r="Q145" s="208"/>
      <c r="R145" s="208"/>
      <c r="S145" s="208"/>
      <c r="T145" s="208"/>
      <c r="U145" s="208"/>
      <c r="V145" s="208"/>
      <c r="W145" s="208"/>
      <c r="X145">
        <v>1</v>
      </c>
      <c r="Y145">
        <v>1</v>
      </c>
      <c r="Z145">
        <v>85</v>
      </c>
      <c r="AA145">
        <v>12</v>
      </c>
      <c r="AB145">
        <v>1.86</v>
      </c>
      <c r="AC145">
        <v>311</v>
      </c>
      <c r="AD145">
        <v>2</v>
      </c>
      <c r="AE145">
        <v>37</v>
      </c>
      <c r="AF145">
        <v>13</v>
      </c>
      <c r="AG145">
        <v>2</v>
      </c>
      <c r="AH145">
        <v>172</v>
      </c>
      <c r="AI145">
        <v>16.899999999999999</v>
      </c>
      <c r="AJ145" s="117">
        <v>1</v>
      </c>
      <c r="AK145" s="113">
        <v>0</v>
      </c>
      <c r="AL145" s="118">
        <v>1</v>
      </c>
      <c r="AM145">
        <v>1</v>
      </c>
      <c r="AN145">
        <v>0.87802679621138391</v>
      </c>
      <c r="AO145" s="117">
        <v>0.87802679621138391</v>
      </c>
      <c r="AP145" s="118">
        <v>0.12197320378861609</v>
      </c>
      <c r="AQ145" s="117">
        <v>-0.13007816620979104</v>
      </c>
      <c r="AR145" s="118">
        <v>100</v>
      </c>
      <c r="AS145">
        <v>0.13891740470213529</v>
      </c>
      <c r="BU145">
        <v>0.9290608760595942</v>
      </c>
      <c r="BV145">
        <v>0</v>
      </c>
      <c r="BW145">
        <v>1</v>
      </c>
      <c r="BX145">
        <v>53</v>
      </c>
      <c r="BY145">
        <v>88</v>
      </c>
      <c r="BZ145">
        <v>1.851851851851849E-2</v>
      </c>
      <c r="CA145">
        <v>8.333333333333337E-2</v>
      </c>
      <c r="CB145">
        <v>0</v>
      </c>
    </row>
    <row r="146" spans="1:80" x14ac:dyDescent="0.3">
      <c r="A146" s="129">
        <v>0</v>
      </c>
      <c r="B146" s="131">
        <v>0</v>
      </c>
      <c r="C146" s="171">
        <v>51</v>
      </c>
      <c r="D146" s="130">
        <v>3</v>
      </c>
      <c r="E146" s="203">
        <v>1.464</v>
      </c>
      <c r="F146" s="130">
        <v>118</v>
      </c>
      <c r="G146" s="130">
        <v>4</v>
      </c>
      <c r="H146" s="130">
        <v>46</v>
      </c>
      <c r="I146" s="130">
        <v>6</v>
      </c>
      <c r="J146" s="130">
        <v>4</v>
      </c>
      <c r="K146" s="172">
        <v>167</v>
      </c>
      <c r="L146" s="170">
        <v>7.9</v>
      </c>
      <c r="M146" s="130">
        <v>1</v>
      </c>
      <c r="N146" s="208"/>
      <c r="O146" s="208"/>
      <c r="P146" s="208"/>
      <c r="Q146" s="208"/>
      <c r="R146" s="208"/>
      <c r="S146" s="208"/>
      <c r="T146" s="208"/>
      <c r="U146" s="208"/>
      <c r="V146" s="208"/>
      <c r="W146" s="208"/>
      <c r="X146">
        <v>1</v>
      </c>
      <c r="Y146">
        <v>1</v>
      </c>
      <c r="Z146">
        <v>86</v>
      </c>
      <c r="AA146">
        <v>8</v>
      </c>
      <c r="AB146">
        <v>2.2839999999999998</v>
      </c>
      <c r="AC146">
        <v>201</v>
      </c>
      <c r="AD146">
        <v>0</v>
      </c>
      <c r="AE146">
        <v>38</v>
      </c>
      <c r="AF146">
        <v>10</v>
      </c>
      <c r="AG146">
        <v>2</v>
      </c>
      <c r="AH146">
        <v>192</v>
      </c>
      <c r="AI146">
        <v>16.8</v>
      </c>
      <c r="AJ146" s="117">
        <v>1</v>
      </c>
      <c r="AK146" s="113">
        <v>0</v>
      </c>
      <c r="AL146" s="118">
        <v>1</v>
      </c>
      <c r="AM146">
        <v>1</v>
      </c>
      <c r="AN146">
        <v>0.71124603114340013</v>
      </c>
      <c r="AO146" s="117">
        <v>0.71124603114340013</v>
      </c>
      <c r="AP146" s="118">
        <v>0.28875396885659987</v>
      </c>
      <c r="AQ146" s="117">
        <v>-0.3407368736718927</v>
      </c>
      <c r="AR146" s="118">
        <v>100</v>
      </c>
      <c r="AS146">
        <v>0.40598324097836946</v>
      </c>
      <c r="BU146">
        <v>0.93401416984503649</v>
      </c>
      <c r="BV146">
        <v>0</v>
      </c>
      <c r="BW146">
        <v>1</v>
      </c>
      <c r="BX146">
        <v>53</v>
      </c>
      <c r="BY146">
        <v>89</v>
      </c>
      <c r="BZ146">
        <v>1.851851851851849E-2</v>
      </c>
      <c r="CA146">
        <v>7.291666666666663E-2</v>
      </c>
      <c r="CB146">
        <v>0</v>
      </c>
    </row>
    <row r="147" spans="1:80" x14ac:dyDescent="0.3">
      <c r="A147" s="129">
        <v>1</v>
      </c>
      <c r="B147" s="131">
        <v>1</v>
      </c>
      <c r="C147" s="171">
        <v>88</v>
      </c>
      <c r="D147" s="130">
        <v>5</v>
      </c>
      <c r="E147" s="203">
        <v>0.504</v>
      </c>
      <c r="F147" s="130">
        <v>253</v>
      </c>
      <c r="G147" s="130">
        <v>3</v>
      </c>
      <c r="H147" s="130">
        <v>42</v>
      </c>
      <c r="I147" s="130">
        <v>9</v>
      </c>
      <c r="J147" s="130">
        <v>3</v>
      </c>
      <c r="K147" s="172">
        <v>172</v>
      </c>
      <c r="L147" s="170">
        <v>14.1</v>
      </c>
      <c r="M147" s="130">
        <v>0</v>
      </c>
      <c r="N147" s="208"/>
      <c r="O147" s="208"/>
      <c r="P147" s="208"/>
      <c r="Q147" s="208"/>
      <c r="R147" s="208"/>
      <c r="S147" s="208"/>
      <c r="T147" s="208"/>
      <c r="U147" s="208"/>
      <c r="V147" s="208"/>
      <c r="W147" s="208"/>
      <c r="X147">
        <v>1</v>
      </c>
      <c r="Y147">
        <v>1</v>
      </c>
      <c r="Z147">
        <v>88</v>
      </c>
      <c r="AA147">
        <v>5</v>
      </c>
      <c r="AB147">
        <v>0.504</v>
      </c>
      <c r="AC147">
        <v>253</v>
      </c>
      <c r="AD147">
        <v>3</v>
      </c>
      <c r="AE147">
        <v>42</v>
      </c>
      <c r="AF147">
        <v>9</v>
      </c>
      <c r="AG147">
        <v>3</v>
      </c>
      <c r="AH147">
        <v>172</v>
      </c>
      <c r="AI147">
        <v>14.1</v>
      </c>
      <c r="AJ147" s="117">
        <v>0</v>
      </c>
      <c r="AK147" s="113">
        <v>1</v>
      </c>
      <c r="AL147" s="118">
        <v>1</v>
      </c>
      <c r="AM147">
        <v>0</v>
      </c>
      <c r="AN147">
        <v>0.57856247041872799</v>
      </c>
      <c r="AO147" s="117">
        <v>0.57856247041872799</v>
      </c>
      <c r="AP147" s="118">
        <v>0.42143752958127201</v>
      </c>
      <c r="AQ147" s="117">
        <v>-0.86408372229597707</v>
      </c>
      <c r="AR147" s="118">
        <v>0</v>
      </c>
      <c r="AS147">
        <v>1.3728309175349682</v>
      </c>
      <c r="BU147">
        <v>0.93753220788388647</v>
      </c>
      <c r="BV147">
        <v>0</v>
      </c>
      <c r="BW147">
        <v>1</v>
      </c>
      <c r="BX147">
        <v>53</v>
      </c>
      <c r="BY147">
        <v>90</v>
      </c>
      <c r="BZ147">
        <v>1.851851851851849E-2</v>
      </c>
      <c r="CA147">
        <v>6.25E-2</v>
      </c>
      <c r="CB147">
        <v>1.1574074074074056E-3</v>
      </c>
    </row>
    <row r="148" spans="1:80" x14ac:dyDescent="0.3">
      <c r="A148" s="129">
        <v>0</v>
      </c>
      <c r="B148" s="131">
        <v>0</v>
      </c>
      <c r="C148" s="171">
        <v>58</v>
      </c>
      <c r="D148" s="130">
        <v>19</v>
      </c>
      <c r="E148" s="203">
        <v>0.44700000000000001</v>
      </c>
      <c r="F148" s="130">
        <v>20</v>
      </c>
      <c r="G148" s="130">
        <v>4</v>
      </c>
      <c r="H148" s="130">
        <v>43</v>
      </c>
      <c r="I148" s="130">
        <v>10</v>
      </c>
      <c r="J148" s="130">
        <v>3</v>
      </c>
      <c r="K148" s="172">
        <v>184</v>
      </c>
      <c r="L148" s="170">
        <v>8.1</v>
      </c>
      <c r="M148" s="130">
        <v>1</v>
      </c>
      <c r="N148" s="208"/>
      <c r="O148" s="208"/>
      <c r="P148" s="208"/>
      <c r="Q148" s="208"/>
      <c r="R148" s="208"/>
      <c r="S148" s="208"/>
      <c r="T148" s="208"/>
      <c r="U148" s="208"/>
      <c r="V148" s="208"/>
      <c r="W148" s="208"/>
      <c r="X148">
        <v>1</v>
      </c>
      <c r="Y148">
        <v>1</v>
      </c>
      <c r="Z148">
        <v>88</v>
      </c>
      <c r="AA148">
        <v>12</v>
      </c>
      <c r="AB148">
        <v>1.6</v>
      </c>
      <c r="AC148">
        <v>282</v>
      </c>
      <c r="AD148">
        <v>0</v>
      </c>
      <c r="AE148">
        <v>39</v>
      </c>
      <c r="AF148">
        <v>18</v>
      </c>
      <c r="AG148">
        <v>1</v>
      </c>
      <c r="AH148">
        <v>185</v>
      </c>
      <c r="AI148">
        <v>18.2</v>
      </c>
      <c r="AJ148" s="117">
        <v>1</v>
      </c>
      <c r="AK148" s="113">
        <v>0</v>
      </c>
      <c r="AL148" s="118">
        <v>1</v>
      </c>
      <c r="AM148">
        <v>1</v>
      </c>
      <c r="AN148">
        <v>0.86493782385877227</v>
      </c>
      <c r="AO148" s="117">
        <v>0.86493782385877227</v>
      </c>
      <c r="AP148" s="118">
        <v>0.13506217614122773</v>
      </c>
      <c r="AQ148" s="117">
        <v>-0.14509765456579904</v>
      </c>
      <c r="AR148" s="118">
        <v>100</v>
      </c>
      <c r="AS148">
        <v>0.15615246832271817</v>
      </c>
      <c r="BU148">
        <v>0.94611692771980616</v>
      </c>
      <c r="BV148">
        <v>1</v>
      </c>
      <c r="BW148">
        <v>0</v>
      </c>
      <c r="BX148">
        <v>54</v>
      </c>
      <c r="BY148">
        <v>90</v>
      </c>
      <c r="BZ148">
        <v>0</v>
      </c>
      <c r="CA148">
        <v>6.25E-2</v>
      </c>
      <c r="CB148">
        <v>0</v>
      </c>
    </row>
    <row r="149" spans="1:80" x14ac:dyDescent="0.3">
      <c r="A149" s="129">
        <v>1</v>
      </c>
      <c r="B149" s="131">
        <v>0</v>
      </c>
      <c r="C149" s="171">
        <v>66</v>
      </c>
      <c r="D149" s="130">
        <v>17</v>
      </c>
      <c r="E149" s="203">
        <v>2.62</v>
      </c>
      <c r="F149" s="130">
        <v>103</v>
      </c>
      <c r="G149" s="130">
        <v>2</v>
      </c>
      <c r="H149" s="130">
        <v>39</v>
      </c>
      <c r="I149" s="130">
        <v>8</v>
      </c>
      <c r="J149" s="130">
        <v>3</v>
      </c>
      <c r="K149" s="172">
        <v>172</v>
      </c>
      <c r="L149" s="170">
        <v>13.6</v>
      </c>
      <c r="M149" s="130">
        <v>0</v>
      </c>
      <c r="N149" s="208"/>
      <c r="O149" s="208"/>
      <c r="P149" s="208"/>
      <c r="Q149" s="208"/>
      <c r="R149" s="208"/>
      <c r="S149" s="208"/>
      <c r="T149" s="208"/>
      <c r="U149" s="208"/>
      <c r="V149" s="208"/>
      <c r="W149" s="208"/>
      <c r="X149">
        <v>1</v>
      </c>
      <c r="Y149">
        <v>1</v>
      </c>
      <c r="Z149">
        <v>89</v>
      </c>
      <c r="AA149">
        <v>6</v>
      </c>
      <c r="AB149">
        <v>7.4999999999999997E-2</v>
      </c>
      <c r="AC149">
        <v>296</v>
      </c>
      <c r="AD149">
        <v>0</v>
      </c>
      <c r="AE149">
        <v>37</v>
      </c>
      <c r="AF149">
        <v>13</v>
      </c>
      <c r="AG149">
        <v>1</v>
      </c>
      <c r="AH149">
        <v>196</v>
      </c>
      <c r="AI149">
        <v>21</v>
      </c>
      <c r="AJ149" s="117">
        <v>1</v>
      </c>
      <c r="AK149" s="113">
        <v>0</v>
      </c>
      <c r="AL149" s="118">
        <v>1</v>
      </c>
      <c r="AM149">
        <v>1</v>
      </c>
      <c r="AN149">
        <v>0.57668904125011244</v>
      </c>
      <c r="AO149" s="117">
        <v>0.57668904125011244</v>
      </c>
      <c r="AP149" s="118">
        <v>0.42331095874988756</v>
      </c>
      <c r="AQ149" s="117">
        <v>-0.55045208105543075</v>
      </c>
      <c r="AR149" s="118">
        <v>100</v>
      </c>
      <c r="AS149">
        <v>0.73403676586650413</v>
      </c>
      <c r="BU149">
        <v>0.95066687702333164</v>
      </c>
      <c r="BV149">
        <v>0</v>
      </c>
      <c r="BW149">
        <v>1</v>
      </c>
      <c r="BX149">
        <v>54</v>
      </c>
      <c r="BY149">
        <v>91</v>
      </c>
      <c r="BZ149">
        <v>0</v>
      </c>
      <c r="CA149">
        <v>5.208333333333337E-2</v>
      </c>
      <c r="CB149">
        <v>0</v>
      </c>
    </row>
    <row r="150" spans="1:80" x14ac:dyDescent="0.3">
      <c r="A150" s="129">
        <v>0</v>
      </c>
      <c r="B150" s="131">
        <v>0</v>
      </c>
      <c r="C150" s="171">
        <v>55</v>
      </c>
      <c r="D150" s="130">
        <v>8</v>
      </c>
      <c r="E150" s="203">
        <v>1.1679999999999999</v>
      </c>
      <c r="F150" s="130">
        <v>120</v>
      </c>
      <c r="G150" s="130">
        <v>3</v>
      </c>
      <c r="H150" s="130">
        <v>52</v>
      </c>
      <c r="I150" s="130">
        <v>10</v>
      </c>
      <c r="J150" s="130">
        <v>3</v>
      </c>
      <c r="K150" s="172">
        <v>182</v>
      </c>
      <c r="L150" s="170">
        <v>10</v>
      </c>
      <c r="M150" s="130">
        <v>1</v>
      </c>
      <c r="N150" s="208"/>
      <c r="O150" s="208"/>
      <c r="P150" s="208"/>
      <c r="Q150" s="208"/>
      <c r="R150" s="208"/>
      <c r="S150" s="208"/>
      <c r="T150" s="208"/>
      <c r="U150" s="208"/>
      <c r="V150" s="208"/>
      <c r="W150" s="208"/>
      <c r="X150">
        <v>1</v>
      </c>
      <c r="Y150">
        <v>1</v>
      </c>
      <c r="Z150">
        <v>89</v>
      </c>
      <c r="AA150">
        <v>6</v>
      </c>
      <c r="AB150">
        <v>0.71099999999999997</v>
      </c>
      <c r="AC150">
        <v>232</v>
      </c>
      <c r="AD150">
        <v>4</v>
      </c>
      <c r="AE150">
        <v>47</v>
      </c>
      <c r="AF150">
        <v>13</v>
      </c>
      <c r="AG150">
        <v>3</v>
      </c>
      <c r="AH150">
        <v>193</v>
      </c>
      <c r="AI150">
        <v>18.3</v>
      </c>
      <c r="AJ150" s="117">
        <v>0</v>
      </c>
      <c r="AK150" s="113">
        <v>1</v>
      </c>
      <c r="AL150" s="118">
        <v>1</v>
      </c>
      <c r="AM150">
        <v>0</v>
      </c>
      <c r="AN150">
        <v>0.69653802975939105</v>
      </c>
      <c r="AO150" s="117">
        <v>0.69653802975939105</v>
      </c>
      <c r="AP150" s="118">
        <v>0.30346197024060895</v>
      </c>
      <c r="AQ150" s="117">
        <v>-1.1924989803185984</v>
      </c>
      <c r="AR150" s="118">
        <v>0</v>
      </c>
      <c r="AS150">
        <v>2.2953058309320271</v>
      </c>
      <c r="BU150">
        <v>0.95623495132408665</v>
      </c>
      <c r="BV150">
        <v>0</v>
      </c>
      <c r="BW150">
        <v>1</v>
      </c>
      <c r="BX150">
        <v>54</v>
      </c>
      <c r="BY150">
        <v>92</v>
      </c>
      <c r="BZ150">
        <v>0</v>
      </c>
      <c r="CA150">
        <v>4.166666666666663E-2</v>
      </c>
      <c r="CB150">
        <v>0</v>
      </c>
    </row>
    <row r="151" spans="1:80" x14ac:dyDescent="0.3">
      <c r="A151" s="129">
        <v>1</v>
      </c>
      <c r="B151" s="131">
        <v>0</v>
      </c>
      <c r="C151" s="171">
        <v>60</v>
      </c>
      <c r="D151" s="130">
        <v>9</v>
      </c>
      <c r="E151" s="203">
        <v>3.2000000000000001E-2</v>
      </c>
      <c r="F151" s="130">
        <v>102</v>
      </c>
      <c r="G151" s="130">
        <v>5</v>
      </c>
      <c r="H151" s="130">
        <v>35</v>
      </c>
      <c r="I151" s="130">
        <v>8</v>
      </c>
      <c r="J151" s="130">
        <v>2</v>
      </c>
      <c r="K151" s="172">
        <v>185</v>
      </c>
      <c r="L151" s="170">
        <v>11.6</v>
      </c>
      <c r="M151" s="130">
        <v>1</v>
      </c>
      <c r="N151" s="208"/>
      <c r="O151" s="208"/>
      <c r="P151" s="208"/>
      <c r="Q151" s="208"/>
      <c r="R151" s="208"/>
      <c r="S151" s="208"/>
      <c r="T151" s="208"/>
      <c r="U151" s="208"/>
      <c r="V151" s="208"/>
      <c r="W151" s="208"/>
      <c r="X151">
        <v>1</v>
      </c>
      <c r="Y151">
        <v>1</v>
      </c>
      <c r="Z151">
        <v>89</v>
      </c>
      <c r="AA151">
        <v>8</v>
      </c>
      <c r="AB151">
        <v>1.018</v>
      </c>
      <c r="AC151">
        <v>348</v>
      </c>
      <c r="AD151">
        <v>0</v>
      </c>
      <c r="AE151">
        <v>36</v>
      </c>
      <c r="AF151">
        <v>12</v>
      </c>
      <c r="AG151">
        <v>1</v>
      </c>
      <c r="AH151">
        <v>195</v>
      </c>
      <c r="AI151">
        <v>23.5</v>
      </c>
      <c r="AJ151" s="117">
        <v>1</v>
      </c>
      <c r="AK151" s="113">
        <v>0</v>
      </c>
      <c r="AL151" s="118">
        <v>1</v>
      </c>
      <c r="AM151">
        <v>1</v>
      </c>
      <c r="AN151">
        <v>0.69810015804643044</v>
      </c>
      <c r="AO151" s="117">
        <v>0.69810015804643044</v>
      </c>
      <c r="AP151" s="118">
        <v>0.30189984195356956</v>
      </c>
      <c r="AQ151" s="117">
        <v>-0.35939269361069098</v>
      </c>
      <c r="AR151" s="118">
        <v>100</v>
      </c>
      <c r="AS151">
        <v>0.43245920871642363</v>
      </c>
      <c r="BU151">
        <v>0.96127683529562025</v>
      </c>
      <c r="BV151">
        <v>0</v>
      </c>
      <c r="BW151">
        <v>1</v>
      </c>
      <c r="BX151">
        <v>54</v>
      </c>
      <c r="BY151">
        <v>93</v>
      </c>
      <c r="BZ151">
        <v>0</v>
      </c>
      <c r="CA151">
        <v>3.125E-2</v>
      </c>
      <c r="CB151">
        <v>0</v>
      </c>
    </row>
    <row r="152" spans="1:80" x14ac:dyDescent="0.3">
      <c r="X152">
        <v>1</v>
      </c>
      <c r="Y152">
        <v>1</v>
      </c>
      <c r="Z152">
        <v>99</v>
      </c>
      <c r="AA152">
        <v>9</v>
      </c>
      <c r="AB152">
        <v>1.76</v>
      </c>
      <c r="AC152">
        <v>369</v>
      </c>
      <c r="AD152">
        <v>4</v>
      </c>
      <c r="AE152">
        <v>38</v>
      </c>
      <c r="AF152">
        <v>12</v>
      </c>
      <c r="AG152">
        <v>2</v>
      </c>
      <c r="AH152">
        <v>170</v>
      </c>
      <c r="AI152">
        <v>19.5</v>
      </c>
      <c r="AJ152" s="117">
        <v>0</v>
      </c>
      <c r="AK152" s="113">
        <v>1</v>
      </c>
      <c r="AL152" s="118">
        <v>1</v>
      </c>
      <c r="AM152">
        <v>0</v>
      </c>
      <c r="AN152">
        <v>0.94611692771980616</v>
      </c>
      <c r="AO152" s="117">
        <v>0.94611692771980616</v>
      </c>
      <c r="AP152" s="118">
        <v>5.3883072280193844E-2</v>
      </c>
      <c r="AQ152" s="117">
        <v>-2.9209389082750659</v>
      </c>
      <c r="AR152" s="118">
        <v>0</v>
      </c>
      <c r="AS152">
        <v>17.558704203055932</v>
      </c>
      <c r="BU152">
        <v>0.96861559903993166</v>
      </c>
      <c r="BV152">
        <v>0</v>
      </c>
      <c r="BW152">
        <v>1</v>
      </c>
      <c r="BX152">
        <v>54</v>
      </c>
      <c r="BY152">
        <v>94</v>
      </c>
      <c r="BZ152">
        <v>0</v>
      </c>
      <c r="CA152">
        <v>2.083333333333337E-2</v>
      </c>
      <c r="CB152">
        <v>0</v>
      </c>
    </row>
    <row r="153" spans="1:80" x14ac:dyDescent="0.3">
      <c r="X153">
        <v>1</v>
      </c>
      <c r="Y153">
        <v>1</v>
      </c>
      <c r="Z153">
        <v>102</v>
      </c>
      <c r="AA153">
        <v>12</v>
      </c>
      <c r="AB153">
        <v>8.4000000000000005E-2</v>
      </c>
      <c r="AC153">
        <v>249</v>
      </c>
      <c r="AD153">
        <v>2</v>
      </c>
      <c r="AE153">
        <v>38</v>
      </c>
      <c r="AF153">
        <v>11</v>
      </c>
      <c r="AG153">
        <v>2</v>
      </c>
      <c r="AH153">
        <v>177</v>
      </c>
      <c r="AI153">
        <v>16.3</v>
      </c>
      <c r="AJ153" s="119">
        <v>1</v>
      </c>
      <c r="AK153" s="120">
        <v>0</v>
      </c>
      <c r="AL153" s="118">
        <v>1</v>
      </c>
      <c r="AM153">
        <v>1</v>
      </c>
      <c r="AN153">
        <v>0.70307203910328442</v>
      </c>
      <c r="AO153" s="117">
        <v>0.70307203910328442</v>
      </c>
      <c r="AP153" s="118">
        <v>0.29692796089671558</v>
      </c>
      <c r="AQ153" s="117">
        <v>-0.35229591859042647</v>
      </c>
      <c r="AR153" s="118">
        <v>100</v>
      </c>
      <c r="AS153">
        <v>0.42232935514748232</v>
      </c>
      <c r="BU153">
        <v>0.97978006846450016</v>
      </c>
      <c r="BV153">
        <v>0</v>
      </c>
      <c r="BW153">
        <v>1</v>
      </c>
      <c r="BX153">
        <v>54</v>
      </c>
      <c r="BY153">
        <v>95</v>
      </c>
      <c r="BZ153">
        <v>0</v>
      </c>
      <c r="CA153">
        <v>1.041666666666663E-2</v>
      </c>
      <c r="CB153">
        <v>0</v>
      </c>
    </row>
    <row r="154" spans="1:80" x14ac:dyDescent="0.3">
      <c r="X154" s="112"/>
      <c r="Y154" s="112"/>
      <c r="Z154" s="112"/>
      <c r="AA154" s="112"/>
      <c r="AB154" s="112"/>
      <c r="AC154" s="112"/>
      <c r="AD154" s="112"/>
      <c r="AE154" s="112"/>
      <c r="AF154" s="112"/>
      <c r="AG154" s="112"/>
      <c r="AH154" s="112"/>
      <c r="AI154" s="112"/>
      <c r="AJ154" s="112">
        <v>96</v>
      </c>
      <c r="AK154" s="112">
        <v>54</v>
      </c>
      <c r="AL154" s="199">
        <v>150</v>
      </c>
      <c r="AM154" s="199"/>
      <c r="AN154" s="199"/>
      <c r="AO154" s="199">
        <v>96</v>
      </c>
      <c r="AP154" s="199">
        <v>54.000000000000014</v>
      </c>
      <c r="AQ154" s="199">
        <v>-82.803128844394223</v>
      </c>
      <c r="AR154" s="199">
        <v>72</v>
      </c>
      <c r="AS154" s="199">
        <v>158.53143454252665</v>
      </c>
      <c r="BU154" s="111">
        <v>0.98665945425153967</v>
      </c>
      <c r="BV154" s="111">
        <v>0</v>
      </c>
      <c r="BW154" s="111">
        <v>1</v>
      </c>
      <c r="BX154" s="111">
        <v>54</v>
      </c>
      <c r="BY154" s="111">
        <v>96</v>
      </c>
      <c r="BZ154" s="111">
        <v>0</v>
      </c>
      <c r="CA154" s="111">
        <v>0</v>
      </c>
      <c r="CB154" s="111">
        <v>0</v>
      </c>
    </row>
    <row r="155" spans="1:80" x14ac:dyDescent="0.3">
      <c r="CB155">
        <v>0.75848765432098764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77BBF-06DB-4A62-9A48-C5D9DD23B65E}">
  <dimension ref="A1:BY155"/>
  <sheetViews>
    <sheetView showGridLines="0" workbookViewId="0"/>
  </sheetViews>
  <sheetFormatPr defaultRowHeight="14.4" x14ac:dyDescent="0.3"/>
  <cols>
    <col min="15" max="15" width="7.5546875" bestFit="1" customWidth="1"/>
    <col min="18" max="19" width="7.5546875" bestFit="1" customWidth="1"/>
    <col min="20" max="20" width="7.88671875" customWidth="1"/>
  </cols>
  <sheetData>
    <row r="1" spans="1:77" x14ac:dyDescent="0.3">
      <c r="A1" s="134" t="s">
        <v>48</v>
      </c>
      <c r="B1" s="136" t="s">
        <v>54</v>
      </c>
      <c r="C1" s="135" t="s">
        <v>41</v>
      </c>
      <c r="D1" s="135" t="s">
        <v>43</v>
      </c>
      <c r="E1" s="135" t="s">
        <v>44</v>
      </c>
      <c r="F1" s="135" t="s">
        <v>45</v>
      </c>
      <c r="G1" s="135" t="s">
        <v>49</v>
      </c>
      <c r="H1" s="135" t="s">
        <v>50</v>
      </c>
      <c r="I1" s="135" t="s">
        <v>51</v>
      </c>
      <c r="J1" s="135" t="s">
        <v>56</v>
      </c>
      <c r="K1" s="135" t="s">
        <v>39</v>
      </c>
      <c r="L1" s="134" t="s">
        <v>47</v>
      </c>
      <c r="N1" t="s">
        <v>179</v>
      </c>
      <c r="O1" s="218">
        <v>-98.012729219055274</v>
      </c>
      <c r="Q1" t="s">
        <v>193</v>
      </c>
      <c r="W1" t="s">
        <v>168</v>
      </c>
      <c r="BR1" t="s">
        <v>198</v>
      </c>
    </row>
    <row r="2" spans="1:77" ht="15" thickBot="1" x14ac:dyDescent="0.35">
      <c r="A2" s="129">
        <v>0</v>
      </c>
      <c r="B2" s="131">
        <v>1</v>
      </c>
      <c r="C2" s="171">
        <v>60</v>
      </c>
      <c r="D2" s="203">
        <v>0.71199999999999997</v>
      </c>
      <c r="E2" s="130">
        <v>171</v>
      </c>
      <c r="F2" s="130">
        <v>3</v>
      </c>
      <c r="G2" s="130">
        <v>33</v>
      </c>
      <c r="H2" s="130">
        <v>12</v>
      </c>
      <c r="I2" s="130">
        <v>2</v>
      </c>
      <c r="J2" s="172">
        <v>178</v>
      </c>
      <c r="K2" s="170">
        <v>12.5</v>
      </c>
      <c r="L2" s="130">
        <v>1</v>
      </c>
      <c r="M2" s="208"/>
      <c r="N2" t="s">
        <v>180</v>
      </c>
      <c r="O2" s="219">
        <v>-83.092631761030532</v>
      </c>
      <c r="P2" s="208"/>
      <c r="U2" s="208"/>
      <c r="V2" s="208"/>
    </row>
    <row r="3" spans="1:77" ht="15" thickTop="1" x14ac:dyDescent="0.3">
      <c r="A3" s="129">
        <v>0</v>
      </c>
      <c r="B3" s="131">
        <v>1</v>
      </c>
      <c r="C3" s="171">
        <v>69</v>
      </c>
      <c r="D3" s="203">
        <v>9.0999999999999998E-2</v>
      </c>
      <c r="E3" s="130">
        <v>213</v>
      </c>
      <c r="F3" s="130">
        <v>3</v>
      </c>
      <c r="G3" s="130">
        <v>33</v>
      </c>
      <c r="H3" s="130">
        <v>16</v>
      </c>
      <c r="I3" s="130">
        <v>1</v>
      </c>
      <c r="J3" s="172">
        <v>178</v>
      </c>
      <c r="K3" s="170">
        <v>14.5</v>
      </c>
      <c r="L3" s="130">
        <v>1</v>
      </c>
      <c r="M3" s="208"/>
      <c r="P3" s="208"/>
      <c r="R3" s="47" t="s">
        <v>194</v>
      </c>
      <c r="S3" s="47" t="s">
        <v>195</v>
      </c>
      <c r="U3" s="208"/>
      <c r="V3" s="208"/>
      <c r="W3" s="198" t="s">
        <v>48</v>
      </c>
      <c r="X3" s="198" t="s">
        <v>54</v>
      </c>
      <c r="Y3" s="198" t="s">
        <v>41</v>
      </c>
      <c r="Z3" s="198" t="s">
        <v>43</v>
      </c>
      <c r="AA3" s="198" t="s">
        <v>44</v>
      </c>
      <c r="AB3" s="198" t="s">
        <v>45</v>
      </c>
      <c r="AC3" s="198" t="s">
        <v>49</v>
      </c>
      <c r="AD3" s="198" t="s">
        <v>50</v>
      </c>
      <c r="AE3" s="198" t="s">
        <v>51</v>
      </c>
      <c r="AF3" s="198" t="s">
        <v>56</v>
      </c>
      <c r="AG3" s="198" t="s">
        <v>39</v>
      </c>
      <c r="AH3" s="198" t="s">
        <v>169</v>
      </c>
      <c r="AI3" s="198" t="s">
        <v>170</v>
      </c>
      <c r="AJ3" s="198" t="s">
        <v>103</v>
      </c>
      <c r="AK3" s="198" t="s">
        <v>171</v>
      </c>
      <c r="AL3" s="198" t="s">
        <v>172</v>
      </c>
      <c r="AM3" s="198" t="s">
        <v>173</v>
      </c>
      <c r="AN3" s="198" t="s">
        <v>174</v>
      </c>
      <c r="AO3" s="198" t="s">
        <v>175</v>
      </c>
      <c r="AP3" s="198" t="s">
        <v>176</v>
      </c>
      <c r="AQ3" s="198" t="s">
        <v>177</v>
      </c>
      <c r="AS3" t="s">
        <v>178</v>
      </c>
      <c r="AX3" t="s">
        <v>187</v>
      </c>
      <c r="BK3" t="s">
        <v>192</v>
      </c>
      <c r="BR3" s="125" t="s">
        <v>172</v>
      </c>
      <c r="BS3" s="125" t="s">
        <v>170</v>
      </c>
      <c r="BT3" s="125" t="s">
        <v>169</v>
      </c>
      <c r="BU3" s="125" t="s">
        <v>199</v>
      </c>
      <c r="BV3" s="125" t="s">
        <v>200</v>
      </c>
      <c r="BW3" s="125" t="s">
        <v>201</v>
      </c>
      <c r="BX3" s="125" t="s">
        <v>202</v>
      </c>
      <c r="BY3" s="125" t="s">
        <v>203</v>
      </c>
    </row>
    <row r="4" spans="1:77" x14ac:dyDescent="0.3">
      <c r="A4" s="129">
        <v>1</v>
      </c>
      <c r="B4" s="131">
        <v>1</v>
      </c>
      <c r="C4" s="171">
        <v>79</v>
      </c>
      <c r="D4" s="203">
        <v>1.72</v>
      </c>
      <c r="E4" s="130">
        <v>255</v>
      </c>
      <c r="F4" s="130">
        <v>1</v>
      </c>
      <c r="G4" s="130">
        <v>40</v>
      </c>
      <c r="H4" s="130">
        <v>13</v>
      </c>
      <c r="I4" s="130">
        <v>2</v>
      </c>
      <c r="J4" s="172">
        <v>188</v>
      </c>
      <c r="K4" s="170">
        <v>19</v>
      </c>
      <c r="L4" s="130">
        <v>1</v>
      </c>
      <c r="M4" s="208"/>
      <c r="N4" t="s">
        <v>181</v>
      </c>
      <c r="O4" s="218">
        <v>29.840194916049484</v>
      </c>
      <c r="P4" s="208"/>
      <c r="Q4" t="s">
        <v>173</v>
      </c>
      <c r="R4" s="114">
        <v>84</v>
      </c>
      <c r="S4" s="116">
        <v>31</v>
      </c>
      <c r="T4">
        <v>115</v>
      </c>
      <c r="U4" s="208"/>
      <c r="V4" s="208"/>
      <c r="W4">
        <v>0</v>
      </c>
      <c r="X4">
        <v>0</v>
      </c>
      <c r="Y4">
        <v>35</v>
      </c>
      <c r="Z4">
        <v>4.7E-2</v>
      </c>
      <c r="AA4">
        <v>65</v>
      </c>
      <c r="AB4">
        <v>4</v>
      </c>
      <c r="AC4">
        <v>27</v>
      </c>
      <c r="AD4">
        <v>5</v>
      </c>
      <c r="AE4">
        <v>6</v>
      </c>
      <c r="AF4">
        <v>186</v>
      </c>
      <c r="AG4">
        <v>7.9</v>
      </c>
      <c r="AH4" s="117">
        <v>1</v>
      </c>
      <c r="AI4" s="113">
        <v>0</v>
      </c>
      <c r="AJ4" s="118">
        <v>1</v>
      </c>
      <c r="AK4">
        <v>1</v>
      </c>
      <c r="AL4">
        <v>0.72950640884161966</v>
      </c>
      <c r="AM4" s="114">
        <v>0.72950640884161966</v>
      </c>
      <c r="AN4" s="116">
        <v>0.27049359115838034</v>
      </c>
      <c r="AO4" s="114">
        <v>-0.31538712580549522</v>
      </c>
      <c r="AP4" s="116">
        <v>100</v>
      </c>
      <c r="AQ4">
        <v>0.37078987638764688</v>
      </c>
      <c r="AX4" s="114">
        <v>58.443049806649917</v>
      </c>
      <c r="AY4" s="115">
        <v>0.35917246013483561</v>
      </c>
      <c r="AZ4" s="115">
        <v>-0.16804777135423571</v>
      </c>
      <c r="BA4" s="115">
        <v>-3.721809862765401E-2</v>
      </c>
      <c r="BB4" s="115">
        <v>-0.34006596920516136</v>
      </c>
      <c r="BC4" s="115">
        <v>-5.1762412393213372E-2</v>
      </c>
      <c r="BD4" s="115">
        <v>-0.42137223306675015</v>
      </c>
      <c r="BE4" s="115">
        <v>-2.8025197171542039E-2</v>
      </c>
      <c r="BF4" s="115">
        <v>1.5814544147989006E-2</v>
      </c>
      <c r="BG4" s="115">
        <v>2.8246421932151978E-2</v>
      </c>
      <c r="BH4" s="115">
        <v>-0.34392264185341404</v>
      </c>
      <c r="BI4" s="116">
        <v>1.2865454840126156</v>
      </c>
      <c r="BK4" s="122">
        <v>-2.0108559930170711E-13</v>
      </c>
      <c r="BU4">
        <v>0</v>
      </c>
      <c r="BV4">
        <v>0</v>
      </c>
      <c r="BW4">
        <v>1</v>
      </c>
      <c r="BX4">
        <v>1</v>
      </c>
      <c r="BY4">
        <v>1.851851851851849E-2</v>
      </c>
    </row>
    <row r="5" spans="1:77" x14ac:dyDescent="0.3">
      <c r="A5" s="129">
        <v>1</v>
      </c>
      <c r="B5" s="131">
        <v>0</v>
      </c>
      <c r="C5" s="171">
        <v>66</v>
      </c>
      <c r="D5" s="203">
        <v>1.3720000000000001</v>
      </c>
      <c r="E5" s="130">
        <v>287</v>
      </c>
      <c r="F5" s="130">
        <v>1</v>
      </c>
      <c r="G5" s="130">
        <v>29</v>
      </c>
      <c r="H5" s="130">
        <v>10</v>
      </c>
      <c r="I5" s="130">
        <v>2</v>
      </c>
      <c r="J5" s="172">
        <v>180</v>
      </c>
      <c r="K5" s="170">
        <v>18.2</v>
      </c>
      <c r="L5" s="130">
        <v>1</v>
      </c>
      <c r="M5" s="208"/>
      <c r="N5" t="s">
        <v>105</v>
      </c>
      <c r="O5" s="123">
        <v>11</v>
      </c>
      <c r="P5" s="208"/>
      <c r="Q5" t="s">
        <v>174</v>
      </c>
      <c r="R5" s="119">
        <v>12</v>
      </c>
      <c r="S5" s="121">
        <v>23</v>
      </c>
      <c r="T5">
        <v>35</v>
      </c>
      <c r="U5" s="208"/>
      <c r="V5" s="208"/>
      <c r="W5">
        <v>0</v>
      </c>
      <c r="X5">
        <v>0</v>
      </c>
      <c r="Y5">
        <v>40</v>
      </c>
      <c r="Z5">
        <v>0.97599999999999998</v>
      </c>
      <c r="AA5">
        <v>82</v>
      </c>
      <c r="AB5">
        <v>2</v>
      </c>
      <c r="AC5">
        <v>37</v>
      </c>
      <c r="AD5">
        <v>5</v>
      </c>
      <c r="AE5">
        <v>3</v>
      </c>
      <c r="AF5">
        <v>168</v>
      </c>
      <c r="AG5">
        <v>6.2</v>
      </c>
      <c r="AH5" s="117">
        <v>0</v>
      </c>
      <c r="AI5" s="113">
        <v>1</v>
      </c>
      <c r="AJ5" s="118">
        <v>1</v>
      </c>
      <c r="AK5">
        <v>0</v>
      </c>
      <c r="AL5">
        <v>0.53430288801514314</v>
      </c>
      <c r="AM5" s="117">
        <v>0.53430288801514314</v>
      </c>
      <c r="AN5" s="118">
        <v>0.46569711198485686</v>
      </c>
      <c r="AO5" s="117">
        <v>-0.76421983046277298</v>
      </c>
      <c r="AP5" s="118">
        <v>0</v>
      </c>
      <c r="AQ5">
        <v>1.1473184485466965</v>
      </c>
      <c r="AS5" s="122">
        <v>-10.654517993301264</v>
      </c>
      <c r="AX5" s="117">
        <v>0.35917246013481213</v>
      </c>
      <c r="AY5" s="113">
        <v>0.23315945272510047</v>
      </c>
      <c r="AZ5" s="113">
        <v>-2.7452332035453442E-2</v>
      </c>
      <c r="BA5" s="113">
        <v>-1.6891782272247548E-3</v>
      </c>
      <c r="BB5" s="113">
        <v>-1.3858053613605545E-2</v>
      </c>
      <c r="BC5" s="113">
        <v>-1.9581904201430809E-4</v>
      </c>
      <c r="BD5" s="113">
        <v>3.7410433142022362E-3</v>
      </c>
      <c r="BE5" s="113">
        <v>1.3539178129799796E-3</v>
      </c>
      <c r="BF5" s="113">
        <v>-1.0308631886920968E-3</v>
      </c>
      <c r="BG5" s="113">
        <v>-2.4884652276500646E-3</v>
      </c>
      <c r="BH5" s="113">
        <v>-1.6818478673687337E-3</v>
      </c>
      <c r="BI5" s="118">
        <v>-5.7213473448346755E-3</v>
      </c>
      <c r="BK5" s="123">
        <v>-1.6016810303004537E-15</v>
      </c>
      <c r="BR5">
        <v>9.2255978959897053E-2</v>
      </c>
      <c r="BS5">
        <v>1</v>
      </c>
      <c r="BT5">
        <v>0</v>
      </c>
      <c r="BU5">
        <v>1</v>
      </c>
      <c r="BV5">
        <v>0</v>
      </c>
      <c r="BW5">
        <v>0.98148148148148151</v>
      </c>
      <c r="BX5">
        <v>1</v>
      </c>
      <c r="BY5">
        <v>1.851851851851849E-2</v>
      </c>
    </row>
    <row r="6" spans="1:77" x14ac:dyDescent="0.3">
      <c r="A6" s="129">
        <v>0</v>
      </c>
      <c r="B6" s="131">
        <v>0</v>
      </c>
      <c r="C6" s="171">
        <v>51</v>
      </c>
      <c r="D6" s="203">
        <v>0.93500000000000005</v>
      </c>
      <c r="E6" s="130">
        <v>112</v>
      </c>
      <c r="F6" s="130">
        <v>4</v>
      </c>
      <c r="G6" s="130">
        <v>36</v>
      </c>
      <c r="H6" s="130">
        <v>4</v>
      </c>
      <c r="I6" s="130">
        <v>3</v>
      </c>
      <c r="J6" s="172">
        <v>171</v>
      </c>
      <c r="K6" s="170">
        <v>7.6</v>
      </c>
      <c r="L6" s="130">
        <v>1</v>
      </c>
      <c r="M6" s="208"/>
      <c r="N6" t="s">
        <v>164</v>
      </c>
      <c r="O6" s="220">
        <v>1.6787603437550857E-3</v>
      </c>
      <c r="P6" s="208"/>
      <c r="R6">
        <v>96</v>
      </c>
      <c r="S6">
        <v>54</v>
      </c>
      <c r="T6">
        <v>150</v>
      </c>
      <c r="U6" s="208"/>
      <c r="V6" s="208"/>
      <c r="W6">
        <v>0</v>
      </c>
      <c r="X6">
        <v>0</v>
      </c>
      <c r="Y6">
        <v>41</v>
      </c>
      <c r="Z6">
        <v>0.879</v>
      </c>
      <c r="AA6">
        <v>112</v>
      </c>
      <c r="AB6">
        <v>2</v>
      </c>
      <c r="AC6">
        <v>39</v>
      </c>
      <c r="AD6">
        <v>5</v>
      </c>
      <c r="AE6">
        <v>3</v>
      </c>
      <c r="AF6">
        <v>167</v>
      </c>
      <c r="AG6">
        <v>7.2</v>
      </c>
      <c r="AH6" s="117">
        <v>0</v>
      </c>
      <c r="AI6" s="113">
        <v>1</v>
      </c>
      <c r="AJ6" s="118">
        <v>1</v>
      </c>
      <c r="AK6">
        <v>0</v>
      </c>
      <c r="AL6">
        <v>0.48578718741749488</v>
      </c>
      <c r="AM6" s="117">
        <v>0.48578718741749488</v>
      </c>
      <c r="AN6" s="118">
        <v>0.51421281258250517</v>
      </c>
      <c r="AO6" s="117">
        <v>-0.6651180669529948</v>
      </c>
      <c r="AP6" s="118">
        <v>100</v>
      </c>
      <c r="AQ6">
        <v>0.94472011496125563</v>
      </c>
      <c r="AS6" s="123">
        <v>-0.62116397802677614</v>
      </c>
      <c r="AX6" s="117">
        <v>-0.16804777135421844</v>
      </c>
      <c r="AY6" s="113">
        <v>-2.7452332035453521E-2</v>
      </c>
      <c r="AZ6" s="113">
        <v>0.28608634288070628</v>
      </c>
      <c r="BA6" s="113">
        <v>-2.4890364696827719E-3</v>
      </c>
      <c r="BB6" s="113">
        <v>-2.376871078607997E-2</v>
      </c>
      <c r="BC6" s="113">
        <v>-7.4456514871361172E-4</v>
      </c>
      <c r="BD6" s="113">
        <v>-7.1483265440894193E-3</v>
      </c>
      <c r="BE6" s="113">
        <v>7.1444162450795363E-3</v>
      </c>
      <c r="BF6" s="113">
        <v>-1.7389114709976113E-2</v>
      </c>
      <c r="BG6" s="113">
        <v>2.1976478368248439E-2</v>
      </c>
      <c r="BH6" s="113">
        <v>-2.0881265616172655E-4</v>
      </c>
      <c r="BI6" s="118">
        <v>1.7735677607556601E-2</v>
      </c>
      <c r="BK6" s="123">
        <v>1.8895876678511496E-16</v>
      </c>
      <c r="BR6">
        <v>0.14249635506873173</v>
      </c>
      <c r="BS6">
        <v>1</v>
      </c>
      <c r="BT6">
        <v>0</v>
      </c>
      <c r="BU6">
        <v>2</v>
      </c>
      <c r="BV6">
        <v>0</v>
      </c>
      <c r="BW6">
        <v>0.96296296296296302</v>
      </c>
      <c r="BX6">
        <v>1</v>
      </c>
      <c r="BY6">
        <v>1.8518518518518601E-2</v>
      </c>
    </row>
    <row r="7" spans="1:77" x14ac:dyDescent="0.3">
      <c r="A7" s="129">
        <v>1</v>
      </c>
      <c r="B7" s="131">
        <v>1</v>
      </c>
      <c r="C7" s="171">
        <v>62</v>
      </c>
      <c r="D7" s="203">
        <v>2.0190000000000001</v>
      </c>
      <c r="E7" s="130">
        <v>238</v>
      </c>
      <c r="F7" s="130">
        <v>0</v>
      </c>
      <c r="G7" s="130">
        <v>32</v>
      </c>
      <c r="H7" s="130">
        <v>15</v>
      </c>
      <c r="I7" s="130">
        <v>4</v>
      </c>
      <c r="J7" s="172">
        <v>192</v>
      </c>
      <c r="K7" s="170">
        <v>18.5</v>
      </c>
      <c r="L7" s="130">
        <v>1</v>
      </c>
      <c r="M7" s="208"/>
      <c r="N7" t="s">
        <v>182</v>
      </c>
      <c r="O7" s="123">
        <v>0.05</v>
      </c>
      <c r="P7" s="208"/>
      <c r="U7" s="208"/>
      <c r="V7" s="208"/>
      <c r="W7">
        <v>0</v>
      </c>
      <c r="X7">
        <v>0</v>
      </c>
      <c r="Y7">
        <v>42</v>
      </c>
      <c r="Z7">
        <v>1.2829999999999999</v>
      </c>
      <c r="AA7">
        <v>68</v>
      </c>
      <c r="AB7">
        <v>4</v>
      </c>
      <c r="AC7">
        <v>37</v>
      </c>
      <c r="AD7">
        <v>6</v>
      </c>
      <c r="AE7">
        <v>3</v>
      </c>
      <c r="AF7">
        <v>175</v>
      </c>
      <c r="AG7">
        <v>7.9</v>
      </c>
      <c r="AH7" s="117">
        <v>1</v>
      </c>
      <c r="AI7" s="113">
        <v>0</v>
      </c>
      <c r="AJ7" s="118">
        <v>1</v>
      </c>
      <c r="AK7">
        <v>1</v>
      </c>
      <c r="AL7">
        <v>0.74670496826316146</v>
      </c>
      <c r="AM7" s="117">
        <v>0.74670496826316146</v>
      </c>
      <c r="AN7" s="118">
        <v>0.25329503173683854</v>
      </c>
      <c r="AO7" s="117">
        <v>-0.2920851273357763</v>
      </c>
      <c r="AP7" s="118">
        <v>100</v>
      </c>
      <c r="AQ7">
        <v>0.33921701676366733</v>
      </c>
      <c r="AS7" s="123">
        <v>-1.546262061363205</v>
      </c>
      <c r="AX7" s="117">
        <v>-3.7218098627647876E-2</v>
      </c>
      <c r="AY7" s="113">
        <v>-1.6891782272247526E-3</v>
      </c>
      <c r="AZ7" s="113">
        <v>-2.4890364696827059E-3</v>
      </c>
      <c r="BA7" s="113">
        <v>6.6159503272093605E-4</v>
      </c>
      <c r="BB7" s="113">
        <v>1.9292191582752681E-3</v>
      </c>
      <c r="BC7" s="113">
        <v>2.5711462093866202E-6</v>
      </c>
      <c r="BD7" s="113">
        <v>1.808336830122235E-4</v>
      </c>
      <c r="BE7" s="113">
        <v>-3.5359255216074113E-4</v>
      </c>
      <c r="BF7" s="113">
        <v>7.5641740408210144E-4</v>
      </c>
      <c r="BG7" s="113">
        <v>9.4457913456154569E-4</v>
      </c>
      <c r="BH7" s="113">
        <v>1.5835549930683809E-4</v>
      </c>
      <c r="BI7" s="118">
        <v>-2.3768588094876157E-3</v>
      </c>
      <c r="BK7" s="123">
        <v>1.0357455809773787E-16</v>
      </c>
      <c r="BR7">
        <v>0.17659027645679146</v>
      </c>
      <c r="BS7">
        <v>1</v>
      </c>
      <c r="BT7">
        <v>0</v>
      </c>
      <c r="BU7">
        <v>3</v>
      </c>
      <c r="BV7">
        <v>0</v>
      </c>
      <c r="BW7">
        <v>0.94444444444444442</v>
      </c>
      <c r="BX7">
        <v>1</v>
      </c>
      <c r="BY7">
        <v>1.851851851851849E-2</v>
      </c>
    </row>
    <row r="8" spans="1:77" x14ac:dyDescent="0.3">
      <c r="A8" s="129">
        <v>1</v>
      </c>
      <c r="B8" s="131">
        <v>0</v>
      </c>
      <c r="C8" s="171">
        <v>61</v>
      </c>
      <c r="D8" s="203">
        <v>0.66200000000000003</v>
      </c>
      <c r="E8" s="130">
        <v>124</v>
      </c>
      <c r="F8" s="130">
        <v>2</v>
      </c>
      <c r="G8" s="130">
        <v>52</v>
      </c>
      <c r="H8" s="130">
        <v>15</v>
      </c>
      <c r="I8" s="130">
        <v>3</v>
      </c>
      <c r="J8" s="172">
        <v>191</v>
      </c>
      <c r="K8" s="170">
        <v>13.1</v>
      </c>
      <c r="L8" s="130">
        <v>1</v>
      </c>
      <c r="M8" s="208"/>
      <c r="N8" t="s">
        <v>165</v>
      </c>
      <c r="O8" s="127" t="s">
        <v>233</v>
      </c>
      <c r="P8" s="208"/>
      <c r="Q8" t="s">
        <v>196</v>
      </c>
      <c r="R8" s="210">
        <v>0.875</v>
      </c>
      <c r="S8" s="211">
        <v>0.42592592592592593</v>
      </c>
      <c r="T8" s="108">
        <v>0.71333333333333337</v>
      </c>
      <c r="U8" s="208"/>
      <c r="V8" s="208"/>
      <c r="W8">
        <v>0</v>
      </c>
      <c r="X8">
        <v>0</v>
      </c>
      <c r="Y8">
        <v>42</v>
      </c>
      <c r="Z8">
        <v>1.4279999999999999</v>
      </c>
      <c r="AA8">
        <v>121</v>
      </c>
      <c r="AB8">
        <v>4</v>
      </c>
      <c r="AC8">
        <v>45</v>
      </c>
      <c r="AD8">
        <v>5</v>
      </c>
      <c r="AE8">
        <v>4</v>
      </c>
      <c r="AF8">
        <v>165</v>
      </c>
      <c r="AG8">
        <v>7.6</v>
      </c>
      <c r="AH8" s="117">
        <v>1</v>
      </c>
      <c r="AI8" s="113">
        <v>0</v>
      </c>
      <c r="AJ8" s="118">
        <v>1</v>
      </c>
      <c r="AK8">
        <v>1</v>
      </c>
      <c r="AL8">
        <v>0.56809206046189287</v>
      </c>
      <c r="AM8" s="117">
        <v>0.56809206046189287</v>
      </c>
      <c r="AN8" s="118">
        <v>0.43190793953810713</v>
      </c>
      <c r="AO8" s="117">
        <v>-0.56547179511627033</v>
      </c>
      <c r="AP8" s="118">
        <v>100</v>
      </c>
      <c r="AQ8">
        <v>0.76027807744213161</v>
      </c>
      <c r="AS8" s="123">
        <v>4.9438623758754449E-2</v>
      </c>
      <c r="AX8" s="117">
        <v>-0.34006596920515098</v>
      </c>
      <c r="AY8" s="113">
        <v>-1.3858053613606064E-2</v>
      </c>
      <c r="AZ8" s="113">
        <v>-2.3768710786079242E-2</v>
      </c>
      <c r="BA8" s="113">
        <v>1.9292191582752998E-3</v>
      </c>
      <c r="BB8" s="113">
        <v>0.10788411549514168</v>
      </c>
      <c r="BC8" s="113">
        <v>5.0014188603912072E-4</v>
      </c>
      <c r="BD8" s="113">
        <v>1.7343382913444783E-2</v>
      </c>
      <c r="BE8" s="113">
        <v>-3.0462888350699883E-3</v>
      </c>
      <c r="BF8" s="113">
        <v>5.1477900973256937E-3</v>
      </c>
      <c r="BG8" s="113">
        <v>2.6198700503021863E-3</v>
      </c>
      <c r="BH8" s="113">
        <v>1.5227056983240855E-3</v>
      </c>
      <c r="BI8" s="118">
        <v>-1.5502279730080977E-2</v>
      </c>
      <c r="BK8" s="123">
        <v>1.2716849276829488E-15</v>
      </c>
      <c r="BR8">
        <v>0.23856977766553558</v>
      </c>
      <c r="BS8">
        <v>1</v>
      </c>
      <c r="BT8">
        <v>0</v>
      </c>
      <c r="BU8">
        <v>4</v>
      </c>
      <c r="BV8">
        <v>0</v>
      </c>
      <c r="BW8">
        <v>0.92592592592592593</v>
      </c>
      <c r="BX8">
        <v>1</v>
      </c>
      <c r="BY8">
        <v>0</v>
      </c>
    </row>
    <row r="9" spans="1:77" x14ac:dyDescent="0.3">
      <c r="A9" s="129">
        <v>0</v>
      </c>
      <c r="B9" s="131">
        <v>0</v>
      </c>
      <c r="C9" s="171">
        <v>59</v>
      </c>
      <c r="D9" s="203">
        <v>0.7</v>
      </c>
      <c r="E9" s="130">
        <v>214</v>
      </c>
      <c r="F9" s="130">
        <v>2</v>
      </c>
      <c r="G9" s="130">
        <v>41</v>
      </c>
      <c r="H9" s="130">
        <v>4</v>
      </c>
      <c r="I9" s="130">
        <v>3</v>
      </c>
      <c r="J9" s="172">
        <v>182</v>
      </c>
      <c r="K9" s="170">
        <v>14.9</v>
      </c>
      <c r="L9" s="130">
        <v>1</v>
      </c>
      <c r="M9" s="208"/>
      <c r="P9" s="208"/>
      <c r="U9" s="208"/>
      <c r="V9" s="208"/>
      <c r="W9">
        <v>0</v>
      </c>
      <c r="X9">
        <v>0</v>
      </c>
      <c r="Y9">
        <v>43</v>
      </c>
      <c r="Z9">
        <v>0.48</v>
      </c>
      <c r="AA9">
        <v>59</v>
      </c>
      <c r="AB9">
        <v>3</v>
      </c>
      <c r="AC9">
        <v>30</v>
      </c>
      <c r="AD9">
        <v>4</v>
      </c>
      <c r="AE9">
        <v>2</v>
      </c>
      <c r="AF9">
        <v>175</v>
      </c>
      <c r="AG9">
        <v>7.5</v>
      </c>
      <c r="AH9" s="117">
        <v>0</v>
      </c>
      <c r="AI9" s="113">
        <v>1</v>
      </c>
      <c r="AJ9" s="118">
        <v>1</v>
      </c>
      <c r="AK9">
        <v>0</v>
      </c>
      <c r="AL9">
        <v>0.68179206700066941</v>
      </c>
      <c r="AM9" s="117">
        <v>0.68179206700066941</v>
      </c>
      <c r="AN9" s="118">
        <v>0.31820793299933059</v>
      </c>
      <c r="AO9" s="117">
        <v>-1.1450502325302294</v>
      </c>
      <c r="AP9" s="118">
        <v>0</v>
      </c>
      <c r="AQ9">
        <v>2.142599213584357</v>
      </c>
      <c r="AS9" s="123">
        <v>0.70385410018372063</v>
      </c>
      <c r="AX9" s="117">
        <v>-5.1762412393216335E-2</v>
      </c>
      <c r="AY9" s="113">
        <v>-1.9581904201433002E-4</v>
      </c>
      <c r="AZ9" s="113">
        <v>-7.4456514871358971E-4</v>
      </c>
      <c r="BA9" s="113">
        <v>2.5711462093953552E-6</v>
      </c>
      <c r="BB9" s="113">
        <v>5.0014188603915205E-4</v>
      </c>
      <c r="BC9" s="113">
        <v>9.3401566064100076E-5</v>
      </c>
      <c r="BD9" s="113">
        <v>3.0010286942484181E-4</v>
      </c>
      <c r="BE9" s="113">
        <v>-5.2117830062273469E-5</v>
      </c>
      <c r="BF9" s="113">
        <v>5.9088816941447298E-5</v>
      </c>
      <c r="BG9" s="113">
        <v>-2.8896730796249421E-4</v>
      </c>
      <c r="BH9" s="113">
        <v>3.4666315027253501E-4</v>
      </c>
      <c r="BI9" s="118">
        <v>-1.9260404583061272E-3</v>
      </c>
      <c r="BK9" s="123">
        <v>1.7972275638891423E-16</v>
      </c>
      <c r="BR9">
        <v>0.24042444773254804</v>
      </c>
      <c r="BS9">
        <v>0</v>
      </c>
      <c r="BT9">
        <v>1</v>
      </c>
      <c r="BU9">
        <v>4</v>
      </c>
      <c r="BV9">
        <v>1</v>
      </c>
      <c r="BW9">
        <v>0.92592592592592593</v>
      </c>
      <c r="BX9">
        <v>0.98958333333333337</v>
      </c>
      <c r="BY9">
        <v>1.8325617283950591E-2</v>
      </c>
    </row>
    <row r="10" spans="1:77" x14ac:dyDescent="0.3">
      <c r="A10" s="129">
        <v>1</v>
      </c>
      <c r="B10" s="131">
        <v>1</v>
      </c>
      <c r="C10" s="171">
        <v>65</v>
      </c>
      <c r="D10" s="203">
        <v>0.93700000000000006</v>
      </c>
      <c r="E10" s="130">
        <v>215</v>
      </c>
      <c r="F10" s="130">
        <v>4</v>
      </c>
      <c r="G10" s="130">
        <v>31</v>
      </c>
      <c r="H10" s="130">
        <v>12</v>
      </c>
      <c r="I10" s="130">
        <v>5</v>
      </c>
      <c r="J10" s="172">
        <v>192</v>
      </c>
      <c r="K10" s="170">
        <v>17.100000000000001</v>
      </c>
      <c r="L10" s="130">
        <v>0</v>
      </c>
      <c r="M10" s="208"/>
      <c r="N10" t="s">
        <v>183</v>
      </c>
      <c r="O10" s="218">
        <v>0.15222611977959322</v>
      </c>
      <c r="P10" s="208"/>
      <c r="Q10" t="s">
        <v>197</v>
      </c>
      <c r="R10" s="110">
        <v>0.5</v>
      </c>
      <c r="U10" s="208"/>
      <c r="V10" s="208"/>
      <c r="W10">
        <v>0</v>
      </c>
      <c r="X10">
        <v>0</v>
      </c>
      <c r="Y10">
        <v>43</v>
      </c>
      <c r="Z10">
        <v>1.607</v>
      </c>
      <c r="AA10">
        <v>123</v>
      </c>
      <c r="AB10">
        <v>1</v>
      </c>
      <c r="AC10">
        <v>45</v>
      </c>
      <c r="AD10">
        <v>8</v>
      </c>
      <c r="AE10">
        <v>3</v>
      </c>
      <c r="AF10">
        <v>170</v>
      </c>
      <c r="AG10">
        <v>8.1</v>
      </c>
      <c r="AH10" s="117">
        <v>0</v>
      </c>
      <c r="AI10" s="113">
        <v>1</v>
      </c>
      <c r="AJ10" s="118">
        <v>1</v>
      </c>
      <c r="AK10">
        <v>0</v>
      </c>
      <c r="AL10">
        <v>0.50706346641330302</v>
      </c>
      <c r="AM10" s="117">
        <v>0.50706346641330302</v>
      </c>
      <c r="AN10" s="118">
        <v>0.49293653358669698</v>
      </c>
      <c r="AO10" s="117">
        <v>-0.70737484834478526</v>
      </c>
      <c r="AP10" s="118">
        <v>0</v>
      </c>
      <c r="AQ10">
        <v>1.0286587255438664</v>
      </c>
      <c r="AS10" s="123">
        <v>1.3954139361607909E-2</v>
      </c>
      <c r="AX10" s="117">
        <v>-0.42137223306673938</v>
      </c>
      <c r="AY10" s="113">
        <v>3.7410433142020844E-3</v>
      </c>
      <c r="AZ10" s="113">
        <v>-7.1483265440893048E-3</v>
      </c>
      <c r="BA10" s="113">
        <v>1.8083368301225145E-4</v>
      </c>
      <c r="BB10" s="113">
        <v>1.7343382913444817E-2</v>
      </c>
      <c r="BC10" s="113">
        <v>3.0010286942481091E-4</v>
      </c>
      <c r="BD10" s="113">
        <v>2.4861610831433654E-2</v>
      </c>
      <c r="BE10" s="113">
        <v>-2.3340229618284131E-4</v>
      </c>
      <c r="BF10" s="113">
        <v>-6.7843968165558883E-4</v>
      </c>
      <c r="BG10" s="113">
        <v>-3.9751280669115645E-3</v>
      </c>
      <c r="BH10" s="113">
        <v>2.1002545808701195E-3</v>
      </c>
      <c r="BI10" s="118">
        <v>-4.9991234223044989E-3</v>
      </c>
      <c r="BK10" s="123">
        <v>1.7426206528767929E-15</v>
      </c>
      <c r="BR10">
        <v>0.24474319836442113</v>
      </c>
      <c r="BS10">
        <v>1</v>
      </c>
      <c r="BT10">
        <v>0</v>
      </c>
      <c r="BU10">
        <v>5</v>
      </c>
      <c r="BV10">
        <v>1</v>
      </c>
      <c r="BW10">
        <v>0.90740740740740744</v>
      </c>
      <c r="BX10">
        <v>0.98958333333333337</v>
      </c>
      <c r="BY10">
        <v>1.8325617283950699E-2</v>
      </c>
    </row>
    <row r="11" spans="1:77" x14ac:dyDescent="0.3">
      <c r="A11" s="129">
        <v>0</v>
      </c>
      <c r="B11" s="131">
        <v>1</v>
      </c>
      <c r="C11" s="171">
        <v>55</v>
      </c>
      <c r="D11" s="203">
        <v>6.5000000000000002E-2</v>
      </c>
      <c r="E11" s="130">
        <v>154</v>
      </c>
      <c r="F11" s="130">
        <v>3</v>
      </c>
      <c r="G11" s="130">
        <v>42</v>
      </c>
      <c r="H11" s="130">
        <v>13</v>
      </c>
      <c r="I11" s="130">
        <v>2</v>
      </c>
      <c r="J11" s="172">
        <v>165</v>
      </c>
      <c r="K11" s="170">
        <v>9.1999999999999993</v>
      </c>
      <c r="L11" s="130">
        <v>0</v>
      </c>
      <c r="M11" s="208"/>
      <c r="N11" t="s">
        <v>184</v>
      </c>
      <c r="O11" s="220">
        <v>0.18039653321274762</v>
      </c>
      <c r="P11" s="208"/>
      <c r="Q11" s="208"/>
      <c r="R11" s="208"/>
      <c r="S11" s="208"/>
      <c r="T11" s="208"/>
      <c r="U11" s="208"/>
      <c r="V11" s="208"/>
      <c r="W11">
        <v>0</v>
      </c>
      <c r="X11">
        <v>0</v>
      </c>
      <c r="Y11">
        <v>44</v>
      </c>
      <c r="Z11">
        <v>4.5900000000000003E-2</v>
      </c>
      <c r="AA11">
        <v>104</v>
      </c>
      <c r="AB11">
        <v>6</v>
      </c>
      <c r="AC11">
        <v>29</v>
      </c>
      <c r="AD11">
        <v>2</v>
      </c>
      <c r="AE11">
        <v>2</v>
      </c>
      <c r="AF11">
        <v>168</v>
      </c>
      <c r="AG11">
        <v>6.8</v>
      </c>
      <c r="AH11" s="117">
        <v>1</v>
      </c>
      <c r="AI11" s="113">
        <v>0</v>
      </c>
      <c r="AJ11" s="118">
        <v>1</v>
      </c>
      <c r="AK11">
        <v>1</v>
      </c>
      <c r="AL11">
        <v>0.8677685133887526</v>
      </c>
      <c r="AM11" s="117">
        <v>0.8677685133887526</v>
      </c>
      <c r="AN11" s="118">
        <v>0.1322314866112474</v>
      </c>
      <c r="AO11" s="117">
        <v>-0.14183028953408819</v>
      </c>
      <c r="AP11" s="118">
        <v>100</v>
      </c>
      <c r="AQ11">
        <v>0.15238106081409394</v>
      </c>
      <c r="AS11" s="123">
        <v>0.38609652705395164</v>
      </c>
      <c r="AX11" s="117">
        <v>-2.8025197171544329E-2</v>
      </c>
      <c r="AY11" s="113">
        <v>1.353917812979912E-3</v>
      </c>
      <c r="AZ11" s="113">
        <v>7.1444162450795138E-3</v>
      </c>
      <c r="BA11" s="113">
        <v>-3.5359255216074422E-4</v>
      </c>
      <c r="BB11" s="113">
        <v>-3.0462888350699996E-3</v>
      </c>
      <c r="BC11" s="113">
        <v>-5.2117830062271504E-5</v>
      </c>
      <c r="BD11" s="113">
        <v>-2.33402296182828E-4</v>
      </c>
      <c r="BE11" s="113">
        <v>1.2859527422026181E-3</v>
      </c>
      <c r="BF11" s="113">
        <v>-1.2171084838944082E-3</v>
      </c>
      <c r="BG11" s="113">
        <v>-2.2795965137701489E-3</v>
      </c>
      <c r="BH11" s="113">
        <v>-1.8140058721801069E-5</v>
      </c>
      <c r="BI11" s="118">
        <v>2.3475453418976334E-3</v>
      </c>
      <c r="BK11" s="123">
        <v>2.940654926154765E-17</v>
      </c>
      <c r="BR11">
        <v>0.24751132663933473</v>
      </c>
      <c r="BS11">
        <v>1</v>
      </c>
      <c r="BT11">
        <v>0</v>
      </c>
      <c r="BU11">
        <v>6</v>
      </c>
      <c r="BV11">
        <v>1</v>
      </c>
      <c r="BW11">
        <v>0.88888888888888884</v>
      </c>
      <c r="BX11">
        <v>0.98958333333333337</v>
      </c>
      <c r="BY11">
        <v>1.8325617283950591E-2</v>
      </c>
    </row>
    <row r="12" spans="1:77" x14ac:dyDescent="0.3">
      <c r="A12" s="129">
        <v>0</v>
      </c>
      <c r="B12" s="131">
        <v>1</v>
      </c>
      <c r="C12" s="171">
        <v>65</v>
      </c>
      <c r="D12" s="203">
        <v>2.1440000000000001</v>
      </c>
      <c r="E12" s="130">
        <v>97</v>
      </c>
      <c r="F12" s="130">
        <v>2</v>
      </c>
      <c r="G12" s="130">
        <v>32</v>
      </c>
      <c r="H12" s="130">
        <v>8</v>
      </c>
      <c r="I12" s="130">
        <v>2</v>
      </c>
      <c r="J12" s="172">
        <v>180</v>
      </c>
      <c r="K12" s="170">
        <v>10.3</v>
      </c>
      <c r="L12" s="130">
        <v>1</v>
      </c>
      <c r="M12" s="208"/>
      <c r="N12" t="s">
        <v>185</v>
      </c>
      <c r="O12" s="219">
        <v>0.24734725475408709</v>
      </c>
      <c r="P12" s="208"/>
      <c r="Q12" s="226" t="s">
        <v>235</v>
      </c>
      <c r="T12" s="208"/>
      <c r="U12" s="208"/>
      <c r="V12" s="208"/>
      <c r="W12">
        <v>0</v>
      </c>
      <c r="X12">
        <v>0</v>
      </c>
      <c r="Y12">
        <v>44</v>
      </c>
      <c r="Z12">
        <v>0.115</v>
      </c>
      <c r="AA12">
        <v>70</v>
      </c>
      <c r="AB12">
        <v>3</v>
      </c>
      <c r="AC12">
        <v>46</v>
      </c>
      <c r="AD12">
        <v>6</v>
      </c>
      <c r="AE12">
        <v>3</v>
      </c>
      <c r="AF12">
        <v>167</v>
      </c>
      <c r="AG12">
        <v>6.6</v>
      </c>
      <c r="AH12" s="117">
        <v>0</v>
      </c>
      <c r="AI12" s="113">
        <v>1</v>
      </c>
      <c r="AJ12" s="118">
        <v>1</v>
      </c>
      <c r="AK12">
        <v>0</v>
      </c>
      <c r="AL12">
        <v>0.26822862389641344</v>
      </c>
      <c r="AM12" s="117">
        <v>0.26822862389641344</v>
      </c>
      <c r="AN12" s="118">
        <v>0.73177137610358656</v>
      </c>
      <c r="AO12" s="117">
        <v>-0.31228714153262899</v>
      </c>
      <c r="AP12" s="118">
        <v>100</v>
      </c>
      <c r="AQ12">
        <v>0.36654702910714027</v>
      </c>
      <c r="AS12" s="123">
        <v>-9.7381919436138789E-2</v>
      </c>
      <c r="AX12" s="117">
        <v>1.5814544147993579E-2</v>
      </c>
      <c r="AY12" s="113">
        <v>-1.0308631886920352E-3</v>
      </c>
      <c r="AZ12" s="113">
        <v>-1.7389114709976065E-2</v>
      </c>
      <c r="BA12" s="113">
        <v>7.5641740408210914E-4</v>
      </c>
      <c r="BB12" s="113">
        <v>5.1477900973257232E-3</v>
      </c>
      <c r="BC12" s="113">
        <v>5.9088816941441816E-5</v>
      </c>
      <c r="BD12" s="113">
        <v>-6.7843968165560986E-4</v>
      </c>
      <c r="BE12" s="113">
        <v>-1.2171084838944091E-3</v>
      </c>
      <c r="BF12" s="113">
        <v>4.9898068483340803E-3</v>
      </c>
      <c r="BG12" s="113">
        <v>2.3469829288593532E-3</v>
      </c>
      <c r="BH12" s="113">
        <v>-5.2235445019447112E-5</v>
      </c>
      <c r="BI12" s="118">
        <v>-5.2547359527844546E-3</v>
      </c>
      <c r="BK12" s="123">
        <v>1.4166835185217608E-17</v>
      </c>
      <c r="BR12">
        <v>0.26822862389641344</v>
      </c>
      <c r="BS12">
        <v>1</v>
      </c>
      <c r="BT12">
        <v>0</v>
      </c>
      <c r="BU12">
        <v>7</v>
      </c>
      <c r="BV12">
        <v>1</v>
      </c>
      <c r="BW12">
        <v>0.87037037037037035</v>
      </c>
      <c r="BX12">
        <v>0.98958333333333337</v>
      </c>
      <c r="BY12">
        <v>1.8325617283950591E-2</v>
      </c>
    </row>
    <row r="13" spans="1:77" ht="16.2" x14ac:dyDescent="0.3">
      <c r="A13" s="129">
        <v>1</v>
      </c>
      <c r="B13" s="131">
        <v>1</v>
      </c>
      <c r="C13" s="171">
        <v>74</v>
      </c>
      <c r="D13" s="203">
        <v>0.248</v>
      </c>
      <c r="E13" s="130">
        <v>301</v>
      </c>
      <c r="F13" s="130">
        <v>1</v>
      </c>
      <c r="G13" s="130">
        <v>39</v>
      </c>
      <c r="H13" s="130">
        <v>21</v>
      </c>
      <c r="I13" s="130">
        <v>5</v>
      </c>
      <c r="J13" s="172">
        <v>187</v>
      </c>
      <c r="K13" s="170">
        <v>19.3</v>
      </c>
      <c r="L13" s="130">
        <v>1</v>
      </c>
      <c r="M13" s="208"/>
      <c r="P13" s="208"/>
      <c r="Q13" t="s">
        <v>236</v>
      </c>
      <c r="S13" s="108">
        <f>(R6/T6)^2+(1-(R6/T6))^2</f>
        <v>0.53920000000000001</v>
      </c>
      <c r="T13" s="208"/>
      <c r="U13" s="208"/>
      <c r="V13" s="208"/>
      <c r="W13">
        <v>0</v>
      </c>
      <c r="X13">
        <v>0</v>
      </c>
      <c r="Y13">
        <v>44</v>
      </c>
      <c r="Z13">
        <v>0.19600000000000001</v>
      </c>
      <c r="AA13">
        <v>49</v>
      </c>
      <c r="AB13">
        <v>3</v>
      </c>
      <c r="AC13">
        <v>33</v>
      </c>
      <c r="AD13">
        <v>12</v>
      </c>
      <c r="AE13">
        <v>2</v>
      </c>
      <c r="AF13">
        <v>189</v>
      </c>
      <c r="AG13">
        <v>9.5</v>
      </c>
      <c r="AH13" s="117">
        <v>1</v>
      </c>
      <c r="AI13" s="113">
        <v>0</v>
      </c>
      <c r="AJ13" s="118">
        <v>1</v>
      </c>
      <c r="AK13">
        <v>1</v>
      </c>
      <c r="AL13">
        <v>0.81815296846047381</v>
      </c>
      <c r="AM13" s="117">
        <v>0.81815296846047381</v>
      </c>
      <c r="AN13" s="118">
        <v>0.18184703153952619</v>
      </c>
      <c r="AO13" s="117">
        <v>-0.20070595685435877</v>
      </c>
      <c r="AP13" s="118">
        <v>100</v>
      </c>
      <c r="AQ13">
        <v>0.22226532023920842</v>
      </c>
      <c r="AS13" s="123">
        <v>0.1264040503923487</v>
      </c>
      <c r="AX13" s="117">
        <v>2.8246421932200533E-2</v>
      </c>
      <c r="AY13" s="113">
        <v>-2.4884652276497563E-3</v>
      </c>
      <c r="AZ13" s="113">
        <v>2.1976478368248325E-2</v>
      </c>
      <c r="BA13" s="113">
        <v>9.4457913456152454E-4</v>
      </c>
      <c r="BB13" s="113">
        <v>2.6198700503019543E-3</v>
      </c>
      <c r="BC13" s="113">
        <v>-2.8896730796254023E-4</v>
      </c>
      <c r="BD13" s="113">
        <v>-3.9751280669118889E-3</v>
      </c>
      <c r="BE13" s="113">
        <v>-2.2795965137701558E-3</v>
      </c>
      <c r="BF13" s="113">
        <v>2.3469829288593623E-3</v>
      </c>
      <c r="BG13" s="113">
        <v>3.7181881090293918E-2</v>
      </c>
      <c r="BH13" s="113">
        <v>-5.2077579702120198E-4</v>
      </c>
      <c r="BI13" s="118">
        <v>7.6261294292936704E-4</v>
      </c>
      <c r="BK13" s="123">
        <v>-3.9168889592508519E-17</v>
      </c>
      <c r="BR13">
        <v>0.2685183118667111</v>
      </c>
      <c r="BS13">
        <v>1</v>
      </c>
      <c r="BT13">
        <v>0</v>
      </c>
      <c r="BU13">
        <v>8</v>
      </c>
      <c r="BV13">
        <v>1</v>
      </c>
      <c r="BW13">
        <v>0.85185185185185186</v>
      </c>
      <c r="BX13">
        <v>0.98958333333333337</v>
      </c>
      <c r="BY13">
        <v>1.8325617283950591E-2</v>
      </c>
    </row>
    <row r="14" spans="1:77" x14ac:dyDescent="0.3">
      <c r="A14" s="129">
        <v>0</v>
      </c>
      <c r="B14" s="131">
        <v>0</v>
      </c>
      <c r="C14" s="171">
        <v>43</v>
      </c>
      <c r="D14" s="203">
        <v>1.607</v>
      </c>
      <c r="E14" s="130">
        <v>123</v>
      </c>
      <c r="F14" s="130">
        <v>1</v>
      </c>
      <c r="G14" s="130">
        <v>45</v>
      </c>
      <c r="H14" s="130">
        <v>8</v>
      </c>
      <c r="I14" s="130">
        <v>3</v>
      </c>
      <c r="J14" s="172">
        <v>170</v>
      </c>
      <c r="K14" s="170">
        <v>8.1</v>
      </c>
      <c r="L14" s="130">
        <v>0</v>
      </c>
      <c r="M14" s="208"/>
      <c r="N14" t="s">
        <v>186</v>
      </c>
      <c r="O14" s="218">
        <v>160.11597366549941</v>
      </c>
      <c r="P14" s="208"/>
      <c r="Q14" t="s">
        <v>237</v>
      </c>
      <c r="S14">
        <f>0.5+(0.25*0.5)</f>
        <v>0.625</v>
      </c>
      <c r="T14" s="208"/>
      <c r="U14" s="208"/>
      <c r="V14" s="208"/>
      <c r="W14">
        <v>0</v>
      </c>
      <c r="X14">
        <v>0</v>
      </c>
      <c r="Y14">
        <v>44</v>
      </c>
      <c r="Z14">
        <v>1.18</v>
      </c>
      <c r="AA14">
        <v>69</v>
      </c>
      <c r="AB14">
        <v>2</v>
      </c>
      <c r="AC14">
        <v>34</v>
      </c>
      <c r="AD14">
        <v>6</v>
      </c>
      <c r="AE14">
        <v>2</v>
      </c>
      <c r="AF14">
        <v>183</v>
      </c>
      <c r="AG14">
        <v>8</v>
      </c>
      <c r="AH14" s="117">
        <v>0</v>
      </c>
      <c r="AI14" s="113">
        <v>1</v>
      </c>
      <c r="AJ14" s="118">
        <v>1</v>
      </c>
      <c r="AK14">
        <v>0</v>
      </c>
      <c r="AL14">
        <v>0.78779078701627481</v>
      </c>
      <c r="AM14" s="117">
        <v>0.78779078701627481</v>
      </c>
      <c r="AN14" s="118">
        <v>0.21220921298372519</v>
      </c>
      <c r="AO14" s="117">
        <v>-1.550182637233295</v>
      </c>
      <c r="AP14" s="118">
        <v>0</v>
      </c>
      <c r="AQ14">
        <v>3.7123307510531705</v>
      </c>
      <c r="AS14" s="123">
        <v>-0.14753680242687414</v>
      </c>
      <c r="AX14" s="117">
        <v>-0.34392264185341692</v>
      </c>
      <c r="AY14" s="113">
        <v>-1.6818478673689646E-3</v>
      </c>
      <c r="AZ14" s="113">
        <v>-2.0881265616154467E-4</v>
      </c>
      <c r="BA14" s="113">
        <v>1.5835549930687915E-4</v>
      </c>
      <c r="BB14" s="113">
        <v>1.5227056983241813E-3</v>
      </c>
      <c r="BC14" s="113">
        <v>3.4666315027252011E-4</v>
      </c>
      <c r="BD14" s="113">
        <v>2.1002545808702046E-3</v>
      </c>
      <c r="BE14" s="113">
        <v>-1.8140058721815062E-5</v>
      </c>
      <c r="BF14" s="113">
        <v>-5.2235445019418028E-5</v>
      </c>
      <c r="BG14" s="113">
        <v>-5.2077579702090827E-4</v>
      </c>
      <c r="BH14" s="113">
        <v>2.1244493897445912E-3</v>
      </c>
      <c r="BI14" s="118">
        <v>-8.4950105400911427E-3</v>
      </c>
      <c r="BK14" s="123">
        <v>1.202008585005155E-15</v>
      </c>
      <c r="BR14">
        <v>0.26944253375506416</v>
      </c>
      <c r="BS14">
        <v>1</v>
      </c>
      <c r="BT14">
        <v>0</v>
      </c>
      <c r="BU14">
        <v>9</v>
      </c>
      <c r="BV14">
        <v>1</v>
      </c>
      <c r="BW14">
        <v>0.83333333333333337</v>
      </c>
      <c r="BX14">
        <v>0.98958333333333337</v>
      </c>
      <c r="BY14">
        <v>1.8325617283950591E-2</v>
      </c>
    </row>
    <row r="15" spans="1:77" x14ac:dyDescent="0.3">
      <c r="A15" s="129">
        <v>0</v>
      </c>
      <c r="B15" s="131">
        <v>0</v>
      </c>
      <c r="C15" s="171">
        <v>78</v>
      </c>
      <c r="D15" s="203">
        <v>1.6240000000000001</v>
      </c>
      <c r="E15" s="130">
        <v>148</v>
      </c>
      <c r="F15" s="130">
        <v>5</v>
      </c>
      <c r="G15" s="130">
        <v>39</v>
      </c>
      <c r="H15" s="130">
        <v>11</v>
      </c>
      <c r="I15" s="130">
        <v>4</v>
      </c>
      <c r="J15" s="172">
        <v>175</v>
      </c>
      <c r="K15" s="170">
        <v>9.1</v>
      </c>
      <c r="L15" s="130">
        <v>1</v>
      </c>
      <c r="M15" s="208"/>
      <c r="N15" t="s">
        <v>105</v>
      </c>
      <c r="O15" s="123">
        <v>148</v>
      </c>
      <c r="P15" s="208"/>
      <c r="Q15" s="208"/>
      <c r="R15" s="208"/>
      <c r="S15" s="208"/>
      <c r="T15" s="208"/>
      <c r="U15" s="208"/>
      <c r="V15" s="208"/>
      <c r="W15">
        <v>0</v>
      </c>
      <c r="X15">
        <v>0</v>
      </c>
      <c r="Y15">
        <v>44</v>
      </c>
      <c r="Z15">
        <v>1.2270000000000001</v>
      </c>
      <c r="AA15">
        <v>100</v>
      </c>
      <c r="AB15">
        <v>5</v>
      </c>
      <c r="AC15">
        <v>37</v>
      </c>
      <c r="AD15">
        <v>10</v>
      </c>
      <c r="AE15">
        <v>4</v>
      </c>
      <c r="AF15">
        <v>180</v>
      </c>
      <c r="AG15">
        <v>9.1</v>
      </c>
      <c r="AH15" s="117">
        <v>1</v>
      </c>
      <c r="AI15" s="113">
        <v>0</v>
      </c>
      <c r="AJ15" s="118">
        <v>1</v>
      </c>
      <c r="AK15">
        <v>1</v>
      </c>
      <c r="AL15">
        <v>0.90744034715076438</v>
      </c>
      <c r="AM15" s="117">
        <v>0.90744034715076438</v>
      </c>
      <c r="AN15" s="118">
        <v>9.2559652849235619E-2</v>
      </c>
      <c r="AO15" s="117">
        <v>-9.712744817085231E-2</v>
      </c>
      <c r="AP15" s="118">
        <v>100</v>
      </c>
      <c r="AQ15">
        <v>0.10200081265932243</v>
      </c>
      <c r="AS15" s="123">
        <v>6.9463295845803547E-2</v>
      </c>
      <c r="AX15" s="119">
        <v>1.2865454840126533</v>
      </c>
      <c r="AY15" s="120">
        <v>-5.7213473448344248E-3</v>
      </c>
      <c r="AZ15" s="120">
        <v>1.7735677607556E-2</v>
      </c>
      <c r="BA15" s="120">
        <v>-2.3768588094878061E-3</v>
      </c>
      <c r="BB15" s="120">
        <v>-1.5502279730081536E-2</v>
      </c>
      <c r="BC15" s="120">
        <v>-1.9260404583060862E-3</v>
      </c>
      <c r="BD15" s="120">
        <v>-4.9991234223050636E-3</v>
      </c>
      <c r="BE15" s="120">
        <v>2.3475453418976564E-3</v>
      </c>
      <c r="BF15" s="120">
        <v>-5.2547359527845318E-3</v>
      </c>
      <c r="BG15" s="120">
        <v>7.6261294292824045E-4</v>
      </c>
      <c r="BH15" s="120">
        <v>-8.4950105400912936E-3</v>
      </c>
      <c r="BI15" s="121">
        <v>5.441143266524149E-2</v>
      </c>
      <c r="BK15" s="124">
        <v>-4.4991241487733399E-15</v>
      </c>
      <c r="BR15">
        <v>0.2731877339845718</v>
      </c>
      <c r="BS15">
        <v>1</v>
      </c>
      <c r="BT15">
        <v>0</v>
      </c>
      <c r="BU15">
        <v>10</v>
      </c>
      <c r="BV15">
        <v>1</v>
      </c>
      <c r="BW15">
        <v>0.81481481481481488</v>
      </c>
      <c r="BX15">
        <v>0.98958333333333337</v>
      </c>
      <c r="BY15">
        <v>1.8325617283950699E-2</v>
      </c>
    </row>
    <row r="16" spans="1:77" x14ac:dyDescent="0.3">
      <c r="A16" s="129">
        <v>1</v>
      </c>
      <c r="B16" s="131">
        <v>1</v>
      </c>
      <c r="C16" s="171">
        <v>67</v>
      </c>
      <c r="D16" s="203">
        <v>0.05</v>
      </c>
      <c r="E16" s="130">
        <v>228</v>
      </c>
      <c r="F16" s="130">
        <v>4</v>
      </c>
      <c r="G16" s="130">
        <v>31</v>
      </c>
      <c r="H16" s="130">
        <v>13</v>
      </c>
      <c r="I16" s="130">
        <v>1</v>
      </c>
      <c r="J16" s="172">
        <v>181</v>
      </c>
      <c r="K16" s="170">
        <v>15.7</v>
      </c>
      <c r="L16" s="130">
        <v>0</v>
      </c>
      <c r="M16" s="208"/>
      <c r="N16" t="s">
        <v>164</v>
      </c>
      <c r="O16" s="220">
        <v>0.23441551973416383</v>
      </c>
      <c r="P16" s="208"/>
      <c r="Q16" s="208"/>
      <c r="R16" s="208"/>
      <c r="S16" s="208"/>
      <c r="T16" s="208"/>
      <c r="U16" s="208"/>
      <c r="V16" s="208"/>
      <c r="W16">
        <v>0</v>
      </c>
      <c r="X16">
        <v>0</v>
      </c>
      <c r="Y16">
        <v>46</v>
      </c>
      <c r="Z16">
        <v>1.4810000000000001</v>
      </c>
      <c r="AA16">
        <v>126</v>
      </c>
      <c r="AB16">
        <v>3</v>
      </c>
      <c r="AC16">
        <v>40</v>
      </c>
      <c r="AD16">
        <v>1</v>
      </c>
      <c r="AE16">
        <v>6</v>
      </c>
      <c r="AF16">
        <v>165</v>
      </c>
      <c r="AG16">
        <v>7.8</v>
      </c>
      <c r="AH16" s="117">
        <v>0</v>
      </c>
      <c r="AI16" s="113">
        <v>1</v>
      </c>
      <c r="AJ16" s="118">
        <v>1</v>
      </c>
      <c r="AK16">
        <v>0</v>
      </c>
      <c r="AL16">
        <v>0.4533987891012875</v>
      </c>
      <c r="AM16" s="117">
        <v>0.4533987891012875</v>
      </c>
      <c r="AN16" s="118">
        <v>0.5466012108987125</v>
      </c>
      <c r="AO16" s="117">
        <v>-0.60403579016184084</v>
      </c>
      <c r="AP16" s="118">
        <v>100</v>
      </c>
      <c r="AQ16">
        <v>0.82948734847443317</v>
      </c>
      <c r="AS16" s="124">
        <v>-0.32985582783319295</v>
      </c>
      <c r="BR16">
        <v>0.28978337495354412</v>
      </c>
      <c r="BS16">
        <v>1</v>
      </c>
      <c r="BT16">
        <v>0</v>
      </c>
      <c r="BU16">
        <v>11</v>
      </c>
      <c r="BV16">
        <v>1</v>
      </c>
      <c r="BW16">
        <v>0.79629629629629628</v>
      </c>
      <c r="BX16">
        <v>0.98958333333333337</v>
      </c>
      <c r="BY16">
        <v>1.8325617283950591E-2</v>
      </c>
    </row>
    <row r="17" spans="1:77" x14ac:dyDescent="0.3">
      <c r="A17" s="129">
        <v>1</v>
      </c>
      <c r="B17" s="131">
        <v>1</v>
      </c>
      <c r="C17" s="171">
        <v>62</v>
      </c>
      <c r="D17" s="203">
        <v>0.58799999999999997</v>
      </c>
      <c r="E17" s="130">
        <v>136</v>
      </c>
      <c r="F17" s="130">
        <v>4</v>
      </c>
      <c r="G17" s="130">
        <v>41</v>
      </c>
      <c r="H17" s="130">
        <v>10</v>
      </c>
      <c r="I17" s="130">
        <v>3</v>
      </c>
      <c r="J17" s="172">
        <v>167</v>
      </c>
      <c r="K17" s="170">
        <v>9.8000000000000007</v>
      </c>
      <c r="L17" s="130">
        <v>1</v>
      </c>
      <c r="M17" s="208"/>
      <c r="N17" t="s">
        <v>182</v>
      </c>
      <c r="O17" s="123">
        <v>0.05</v>
      </c>
      <c r="P17" s="208"/>
      <c r="Q17" s="208"/>
      <c r="R17" s="208"/>
      <c r="S17" s="208"/>
      <c r="T17" s="208"/>
      <c r="U17" s="208"/>
      <c r="V17" s="208"/>
      <c r="W17">
        <v>0</v>
      </c>
      <c r="X17">
        <v>0</v>
      </c>
      <c r="Y17">
        <v>46</v>
      </c>
      <c r="Z17">
        <v>1.9630000000000001</v>
      </c>
      <c r="AA17">
        <v>113</v>
      </c>
      <c r="AB17">
        <v>4</v>
      </c>
      <c r="AC17">
        <v>28</v>
      </c>
      <c r="AD17">
        <v>10</v>
      </c>
      <c r="AE17">
        <v>1</v>
      </c>
      <c r="AF17">
        <v>181</v>
      </c>
      <c r="AG17">
        <v>9.6999999999999993</v>
      </c>
      <c r="AH17" s="117">
        <v>1</v>
      </c>
      <c r="AI17" s="113">
        <v>0</v>
      </c>
      <c r="AJ17" s="118">
        <v>1</v>
      </c>
      <c r="AK17">
        <v>1</v>
      </c>
      <c r="AL17">
        <v>0.97987758198293362</v>
      </c>
      <c r="AM17" s="117">
        <v>0.97987758198293362</v>
      </c>
      <c r="AN17" s="118">
        <v>2.0122418017066379E-2</v>
      </c>
      <c r="AO17" s="117">
        <v>-2.0327631464161021E-2</v>
      </c>
      <c r="AP17" s="118">
        <v>100</v>
      </c>
      <c r="AQ17">
        <v>2.0535644846926243E-2</v>
      </c>
      <c r="BR17">
        <v>0.30563489000528782</v>
      </c>
      <c r="BS17">
        <v>1</v>
      </c>
      <c r="BT17">
        <v>0</v>
      </c>
      <c r="BU17">
        <v>12</v>
      </c>
      <c r="BV17">
        <v>1</v>
      </c>
      <c r="BW17">
        <v>0.77777777777777779</v>
      </c>
      <c r="BX17">
        <v>0.98958333333333337</v>
      </c>
      <c r="BY17">
        <v>1.8325617283950591E-2</v>
      </c>
    </row>
    <row r="18" spans="1:77" x14ac:dyDescent="0.3">
      <c r="A18" s="129">
        <v>1</v>
      </c>
      <c r="B18" s="131">
        <v>1</v>
      </c>
      <c r="C18" s="171">
        <v>99</v>
      </c>
      <c r="D18" s="203">
        <v>1.76</v>
      </c>
      <c r="E18" s="171">
        <v>369</v>
      </c>
      <c r="F18" s="130">
        <v>4</v>
      </c>
      <c r="G18" s="130">
        <v>38</v>
      </c>
      <c r="H18" s="130">
        <v>12</v>
      </c>
      <c r="I18" s="130">
        <v>2</v>
      </c>
      <c r="J18" s="172">
        <v>170</v>
      </c>
      <c r="K18" s="170">
        <v>19.5</v>
      </c>
      <c r="L18" s="130">
        <v>0</v>
      </c>
      <c r="M18" s="208"/>
      <c r="N18" t="s">
        <v>165</v>
      </c>
      <c r="O18" s="127" t="s">
        <v>234</v>
      </c>
      <c r="P18" s="208"/>
      <c r="Q18" s="208"/>
      <c r="R18" s="208"/>
      <c r="S18" s="208"/>
      <c r="T18" s="208"/>
      <c r="U18" s="208"/>
      <c r="V18" s="208"/>
      <c r="W18">
        <v>0</v>
      </c>
      <c r="X18">
        <v>0</v>
      </c>
      <c r="Y18">
        <v>46</v>
      </c>
      <c r="Z18">
        <v>2.6259999999999999</v>
      </c>
      <c r="AA18">
        <v>43</v>
      </c>
      <c r="AB18">
        <v>2</v>
      </c>
      <c r="AC18">
        <v>50</v>
      </c>
      <c r="AD18">
        <v>4</v>
      </c>
      <c r="AE18">
        <v>4</v>
      </c>
      <c r="AF18">
        <v>180</v>
      </c>
      <c r="AG18">
        <v>7.7</v>
      </c>
      <c r="AH18" s="117">
        <v>0</v>
      </c>
      <c r="AI18" s="113">
        <v>1</v>
      </c>
      <c r="AJ18" s="118">
        <v>1</v>
      </c>
      <c r="AK18">
        <v>0</v>
      </c>
      <c r="AL18">
        <v>0.46258929965031159</v>
      </c>
      <c r="AM18" s="117">
        <v>0.46258929965031159</v>
      </c>
      <c r="AN18" s="118">
        <v>0.53741070034968841</v>
      </c>
      <c r="AO18" s="117">
        <v>-0.62099267166721306</v>
      </c>
      <c r="AP18" s="118">
        <v>100</v>
      </c>
      <c r="AQ18">
        <v>0.86077426323909967</v>
      </c>
      <c r="BR18">
        <v>0.32307730466186863</v>
      </c>
      <c r="BS18">
        <v>1</v>
      </c>
      <c r="BT18">
        <v>0</v>
      </c>
      <c r="BU18">
        <v>13</v>
      </c>
      <c r="BV18">
        <v>1</v>
      </c>
      <c r="BW18">
        <v>0.7592592592592593</v>
      </c>
      <c r="BX18">
        <v>0.98958333333333337</v>
      </c>
      <c r="BY18">
        <v>1.8325617283950699E-2</v>
      </c>
    </row>
    <row r="19" spans="1:77" ht="15" thickBot="1" x14ac:dyDescent="0.35">
      <c r="A19" s="129">
        <v>1</v>
      </c>
      <c r="B19" s="131">
        <v>1</v>
      </c>
      <c r="C19" s="171">
        <v>67</v>
      </c>
      <c r="D19" s="203">
        <v>4.4999999999999998E-2</v>
      </c>
      <c r="E19" s="130">
        <v>187</v>
      </c>
      <c r="F19" s="130">
        <v>0</v>
      </c>
      <c r="G19" s="130">
        <v>29</v>
      </c>
      <c r="H19" s="130">
        <v>13</v>
      </c>
      <c r="I19" s="130">
        <v>1</v>
      </c>
      <c r="J19" s="172">
        <v>192</v>
      </c>
      <c r="K19" s="170">
        <v>16.2</v>
      </c>
      <c r="L19" s="130">
        <v>1</v>
      </c>
      <c r="M19" s="208"/>
      <c r="N19" s="208"/>
      <c r="O19" s="208"/>
      <c r="P19" s="208"/>
      <c r="Q19" s="208"/>
      <c r="R19" s="208"/>
      <c r="S19" s="208"/>
      <c r="T19" s="208"/>
      <c r="U19" s="208"/>
      <c r="V19" s="208"/>
      <c r="W19">
        <v>0</v>
      </c>
      <c r="X19">
        <v>0</v>
      </c>
      <c r="Y19">
        <v>48</v>
      </c>
      <c r="Z19">
        <v>1.7999999999999999E-2</v>
      </c>
      <c r="AA19">
        <v>77</v>
      </c>
      <c r="AB19">
        <v>2</v>
      </c>
      <c r="AC19">
        <v>28</v>
      </c>
      <c r="AD19">
        <v>1</v>
      </c>
      <c r="AE19">
        <v>6</v>
      </c>
      <c r="AF19">
        <v>160</v>
      </c>
      <c r="AG19">
        <v>5.9</v>
      </c>
      <c r="AH19" s="117">
        <v>0</v>
      </c>
      <c r="AI19" s="113">
        <v>1</v>
      </c>
      <c r="AJ19" s="118">
        <v>1</v>
      </c>
      <c r="AK19">
        <v>0</v>
      </c>
      <c r="AL19">
        <v>0.32307730466186863</v>
      </c>
      <c r="AM19" s="117">
        <v>0.32307730466186863</v>
      </c>
      <c r="AN19" s="118">
        <v>0.67692269533813132</v>
      </c>
      <c r="AO19" s="117">
        <v>-0.39019819968256808</v>
      </c>
      <c r="AP19" s="118">
        <v>100</v>
      </c>
      <c r="AQ19">
        <v>0.47727356001926857</v>
      </c>
      <c r="BR19">
        <v>0.32371421763343378</v>
      </c>
      <c r="BS19">
        <v>1</v>
      </c>
      <c r="BT19">
        <v>0</v>
      </c>
      <c r="BU19">
        <v>14</v>
      </c>
      <c r="BV19">
        <v>1</v>
      </c>
      <c r="BW19">
        <v>0.7407407407407407</v>
      </c>
      <c r="BX19">
        <v>0.98958333333333337</v>
      </c>
      <c r="BY19">
        <v>0</v>
      </c>
    </row>
    <row r="20" spans="1:77" ht="15" thickTop="1" x14ac:dyDescent="0.3">
      <c r="A20" s="129">
        <v>0</v>
      </c>
      <c r="B20" s="131">
        <v>0</v>
      </c>
      <c r="C20" s="171">
        <v>51</v>
      </c>
      <c r="D20" s="203">
        <v>1</v>
      </c>
      <c r="E20" s="130">
        <v>66</v>
      </c>
      <c r="F20" s="130">
        <v>3</v>
      </c>
      <c r="G20" s="130">
        <v>34</v>
      </c>
      <c r="H20" s="130">
        <v>6</v>
      </c>
      <c r="I20" s="130">
        <v>2</v>
      </c>
      <c r="J20" s="172">
        <v>184</v>
      </c>
      <c r="K20" s="170">
        <v>8</v>
      </c>
      <c r="L20" s="130">
        <v>1</v>
      </c>
      <c r="M20" s="208"/>
      <c r="N20" s="125"/>
      <c r="O20" s="125" t="s">
        <v>188</v>
      </c>
      <c r="P20" s="125" t="s">
        <v>189</v>
      </c>
      <c r="Q20" s="125" t="s">
        <v>190</v>
      </c>
      <c r="R20" s="125" t="s">
        <v>164</v>
      </c>
      <c r="S20" s="125" t="s">
        <v>191</v>
      </c>
      <c r="T20" s="125" t="s">
        <v>166</v>
      </c>
      <c r="U20" s="125" t="s">
        <v>167</v>
      </c>
      <c r="V20" s="208"/>
      <c r="W20">
        <v>0</v>
      </c>
      <c r="X20">
        <v>0</v>
      </c>
      <c r="Y20">
        <v>48</v>
      </c>
      <c r="Z20">
        <v>0.183</v>
      </c>
      <c r="AA20">
        <v>85</v>
      </c>
      <c r="AB20">
        <v>4</v>
      </c>
      <c r="AC20">
        <v>37</v>
      </c>
      <c r="AD20">
        <v>11</v>
      </c>
      <c r="AE20">
        <v>2</v>
      </c>
      <c r="AF20">
        <v>178</v>
      </c>
      <c r="AG20">
        <v>9</v>
      </c>
      <c r="AH20" s="117">
        <v>1</v>
      </c>
      <c r="AI20" s="113">
        <v>0</v>
      </c>
      <c r="AJ20" s="118">
        <v>1</v>
      </c>
      <c r="AK20">
        <v>1</v>
      </c>
      <c r="AL20">
        <v>0.81242324825822376</v>
      </c>
      <c r="AM20" s="117">
        <v>0.81242324825822376</v>
      </c>
      <c r="AN20" s="118">
        <v>0.18757675174177624</v>
      </c>
      <c r="AO20" s="117">
        <v>-0.20773383292240527</v>
      </c>
      <c r="AP20" s="118">
        <v>100</v>
      </c>
      <c r="AQ20">
        <v>0.23088550474635866</v>
      </c>
      <c r="BR20">
        <v>0.32429038312336306</v>
      </c>
      <c r="BS20">
        <v>0</v>
      </c>
      <c r="BT20">
        <v>1</v>
      </c>
      <c r="BU20">
        <v>14</v>
      </c>
      <c r="BV20">
        <v>2</v>
      </c>
      <c r="BW20">
        <v>0.7407407407407407</v>
      </c>
      <c r="BX20">
        <v>0.97916666666666663</v>
      </c>
      <c r="BY20">
        <v>0</v>
      </c>
    </row>
    <row r="21" spans="1:77" x14ac:dyDescent="0.3">
      <c r="A21" s="129">
        <v>1</v>
      </c>
      <c r="B21" s="131">
        <v>1</v>
      </c>
      <c r="C21" s="171">
        <v>71</v>
      </c>
      <c r="D21" s="203">
        <v>0.121</v>
      </c>
      <c r="E21" s="130">
        <v>116</v>
      </c>
      <c r="F21" s="130">
        <v>0</v>
      </c>
      <c r="G21" s="130">
        <v>34</v>
      </c>
      <c r="H21" s="130">
        <v>8</v>
      </c>
      <c r="I21" s="130">
        <v>2</v>
      </c>
      <c r="J21" s="172">
        <v>193</v>
      </c>
      <c r="K21" s="170">
        <v>12.2</v>
      </c>
      <c r="L21" s="130">
        <v>0</v>
      </c>
      <c r="M21" s="208"/>
      <c r="N21" t="s">
        <v>104</v>
      </c>
      <c r="O21" s="92">
        <v>-10.654517993301264</v>
      </c>
      <c r="P21" s="92">
        <v>7.6448054132626497</v>
      </c>
      <c r="Q21" s="92">
        <v>1.9423824397450202</v>
      </c>
      <c r="R21" s="92">
        <v>0.16341008585849753</v>
      </c>
      <c r="S21" s="92">
        <v>2.3594002884210003E-5</v>
      </c>
      <c r="T21" s="92"/>
      <c r="U21" s="92"/>
      <c r="V21" s="208"/>
      <c r="W21">
        <v>0</v>
      </c>
      <c r="X21">
        <v>0</v>
      </c>
      <c r="Y21">
        <v>49</v>
      </c>
      <c r="Z21">
        <v>0.85199999999999998</v>
      </c>
      <c r="AA21">
        <v>102</v>
      </c>
      <c r="AB21">
        <v>3</v>
      </c>
      <c r="AC21">
        <v>37</v>
      </c>
      <c r="AD21">
        <v>9</v>
      </c>
      <c r="AE21">
        <v>4</v>
      </c>
      <c r="AF21">
        <v>168</v>
      </c>
      <c r="AG21">
        <v>8.1999999999999993</v>
      </c>
      <c r="AH21" s="117">
        <v>1</v>
      </c>
      <c r="AI21" s="113">
        <v>0</v>
      </c>
      <c r="AJ21" s="118">
        <v>1</v>
      </c>
      <c r="AK21">
        <v>1</v>
      </c>
      <c r="AL21">
        <v>0.70237731081384103</v>
      </c>
      <c r="AM21" s="117">
        <v>0.70237731081384103</v>
      </c>
      <c r="AN21" s="118">
        <v>0.29762268918615897</v>
      </c>
      <c r="AO21" s="117">
        <v>-0.35328453955505723</v>
      </c>
      <c r="AP21" s="118">
        <v>100</v>
      </c>
      <c r="AQ21">
        <v>0.42373619506772658</v>
      </c>
      <c r="BR21">
        <v>0.33088625459283061</v>
      </c>
      <c r="BS21">
        <v>0</v>
      </c>
      <c r="BT21">
        <v>1</v>
      </c>
      <c r="BU21">
        <v>14</v>
      </c>
      <c r="BV21">
        <v>3</v>
      </c>
      <c r="BW21">
        <v>0.7407407407407407</v>
      </c>
      <c r="BX21">
        <v>0.96875</v>
      </c>
      <c r="BY21">
        <v>0</v>
      </c>
    </row>
    <row r="22" spans="1:77" x14ac:dyDescent="0.3">
      <c r="A22" s="129">
        <v>1</v>
      </c>
      <c r="B22" s="131">
        <v>1</v>
      </c>
      <c r="C22" s="171">
        <v>65</v>
      </c>
      <c r="D22" s="203">
        <v>0.159</v>
      </c>
      <c r="E22" s="130">
        <v>144</v>
      </c>
      <c r="F22" s="130">
        <v>2</v>
      </c>
      <c r="G22" s="130">
        <v>47</v>
      </c>
      <c r="H22" s="130">
        <v>14</v>
      </c>
      <c r="I22" s="130">
        <v>3</v>
      </c>
      <c r="J22" s="172">
        <v>174</v>
      </c>
      <c r="K22" s="170">
        <v>11.1</v>
      </c>
      <c r="L22" s="130">
        <v>0</v>
      </c>
      <c r="M22" s="208"/>
      <c r="N22" t="s">
        <v>48</v>
      </c>
      <c r="O22" s="92">
        <v>-0.62116397802677614</v>
      </c>
      <c r="P22" s="92">
        <v>0.4828658744673312</v>
      </c>
      <c r="Q22" s="92">
        <v>1.6548532906918756</v>
      </c>
      <c r="R22" s="92">
        <v>0.19829965740710595</v>
      </c>
      <c r="S22" s="92">
        <v>0.53731864636396298</v>
      </c>
      <c r="T22" s="92">
        <v>0.20855266048785975</v>
      </c>
      <c r="U22" s="92">
        <v>1.3843569631527566</v>
      </c>
      <c r="V22" s="208"/>
      <c r="W22">
        <v>0</v>
      </c>
      <c r="X22">
        <v>0</v>
      </c>
      <c r="Y22">
        <v>49</v>
      </c>
      <c r="Z22">
        <v>0.98299999999999998</v>
      </c>
      <c r="AA22">
        <v>71</v>
      </c>
      <c r="AB22">
        <v>4</v>
      </c>
      <c r="AC22">
        <v>39</v>
      </c>
      <c r="AD22">
        <v>7</v>
      </c>
      <c r="AE22">
        <v>3</v>
      </c>
      <c r="AF22">
        <v>180</v>
      </c>
      <c r="AG22">
        <v>8.1</v>
      </c>
      <c r="AH22" s="117">
        <v>1</v>
      </c>
      <c r="AI22" s="113">
        <v>0</v>
      </c>
      <c r="AJ22" s="118">
        <v>1</v>
      </c>
      <c r="AK22">
        <v>1</v>
      </c>
      <c r="AL22">
        <v>0.81319069294148782</v>
      </c>
      <c r="AM22" s="117">
        <v>0.81319069294148782</v>
      </c>
      <c r="AN22" s="118">
        <v>0.18680930705851218</v>
      </c>
      <c r="AO22" s="117">
        <v>-0.20678964227439425</v>
      </c>
      <c r="AP22" s="118">
        <v>100</v>
      </c>
      <c r="AQ22">
        <v>0.22972386265610378</v>
      </c>
      <c r="BR22">
        <v>0.34790705022035601</v>
      </c>
      <c r="BS22">
        <v>0</v>
      </c>
      <c r="BT22">
        <v>1</v>
      </c>
      <c r="BU22">
        <v>14</v>
      </c>
      <c r="BV22">
        <v>4</v>
      </c>
      <c r="BW22">
        <v>0.7407407407407407</v>
      </c>
      <c r="BX22">
        <v>0.95833333333333337</v>
      </c>
      <c r="BY22">
        <v>0</v>
      </c>
    </row>
    <row r="23" spans="1:77" x14ac:dyDescent="0.3">
      <c r="A23" s="129">
        <v>1</v>
      </c>
      <c r="B23" s="131">
        <v>1</v>
      </c>
      <c r="C23" s="171">
        <v>86</v>
      </c>
      <c r="D23" s="203">
        <v>2.2839999999999998</v>
      </c>
      <c r="E23" s="130">
        <v>201</v>
      </c>
      <c r="F23" s="130">
        <v>0</v>
      </c>
      <c r="G23" s="130">
        <v>38</v>
      </c>
      <c r="H23" s="130">
        <v>10</v>
      </c>
      <c r="I23" s="130">
        <v>2</v>
      </c>
      <c r="J23" s="172">
        <v>192</v>
      </c>
      <c r="K23" s="170">
        <v>16.8</v>
      </c>
      <c r="L23" s="130">
        <v>1</v>
      </c>
      <c r="M23" s="208"/>
      <c r="N23" t="s">
        <v>54</v>
      </c>
      <c r="O23" s="92">
        <v>-1.546262061363205</v>
      </c>
      <c r="P23" s="92">
        <v>0.53487039820942262</v>
      </c>
      <c r="Q23" s="92">
        <v>8.3573593144506315</v>
      </c>
      <c r="R23" s="92">
        <v>3.8412838682175387E-3</v>
      </c>
      <c r="S23" s="92">
        <v>0.21304282836194269</v>
      </c>
      <c r="T23" s="92">
        <v>7.4676578394503257E-2</v>
      </c>
      <c r="U23" s="92">
        <v>0.60778423023994632</v>
      </c>
      <c r="V23" s="208"/>
      <c r="W23">
        <v>0</v>
      </c>
      <c r="X23">
        <v>0</v>
      </c>
      <c r="Y23">
        <v>49</v>
      </c>
      <c r="Z23">
        <v>1.248</v>
      </c>
      <c r="AA23">
        <v>92</v>
      </c>
      <c r="AB23">
        <v>2</v>
      </c>
      <c r="AC23">
        <v>53</v>
      </c>
      <c r="AD23">
        <v>12</v>
      </c>
      <c r="AE23">
        <v>4</v>
      </c>
      <c r="AF23">
        <v>182</v>
      </c>
      <c r="AG23">
        <v>9.4</v>
      </c>
      <c r="AH23" s="117">
        <v>0</v>
      </c>
      <c r="AI23" s="113">
        <v>1</v>
      </c>
      <c r="AJ23" s="118">
        <v>1</v>
      </c>
      <c r="AK23">
        <v>0</v>
      </c>
      <c r="AL23">
        <v>0.50237325479522321</v>
      </c>
      <c r="AM23" s="117">
        <v>0.50237325479522321</v>
      </c>
      <c r="AN23" s="118">
        <v>0.49762674520477679</v>
      </c>
      <c r="AO23" s="117">
        <v>-0.69790499059967837</v>
      </c>
      <c r="AP23" s="118">
        <v>0</v>
      </c>
      <c r="AQ23">
        <v>1.0095382927790451</v>
      </c>
      <c r="BR23">
        <v>0.350965921670986</v>
      </c>
      <c r="BS23">
        <v>0</v>
      </c>
      <c r="BT23">
        <v>1</v>
      </c>
      <c r="BU23">
        <v>14</v>
      </c>
      <c r="BV23">
        <v>5</v>
      </c>
      <c r="BW23">
        <v>0.7407407407407407</v>
      </c>
      <c r="BX23">
        <v>0.94791666666666663</v>
      </c>
      <c r="BY23">
        <v>0</v>
      </c>
    </row>
    <row r="24" spans="1:77" x14ac:dyDescent="0.3">
      <c r="A24" s="129">
        <v>1</v>
      </c>
      <c r="B24" s="131">
        <v>0</v>
      </c>
      <c r="C24" s="171">
        <v>51</v>
      </c>
      <c r="D24" s="203">
        <v>0.79900000000000004</v>
      </c>
      <c r="E24" s="130">
        <v>96</v>
      </c>
      <c r="F24" s="130">
        <v>6</v>
      </c>
      <c r="G24" s="130">
        <v>34</v>
      </c>
      <c r="H24" s="130">
        <v>12</v>
      </c>
      <c r="I24" s="130">
        <v>2</v>
      </c>
      <c r="J24" s="172">
        <v>189</v>
      </c>
      <c r="K24" s="170">
        <v>11.8</v>
      </c>
      <c r="L24" s="130">
        <v>1</v>
      </c>
      <c r="M24" s="208"/>
      <c r="N24" t="s">
        <v>41</v>
      </c>
      <c r="O24" s="92">
        <v>4.9438623758754449E-2</v>
      </c>
      <c r="P24" s="92">
        <v>2.5721489706487376E-2</v>
      </c>
      <c r="Q24" s="92">
        <v>3.6943710249871931</v>
      </c>
      <c r="R24" s="92">
        <v>5.4596363187731471E-2</v>
      </c>
      <c r="S24" s="92">
        <v>1.0506811033789303</v>
      </c>
      <c r="T24" s="92">
        <v>0.9990259050441318</v>
      </c>
      <c r="U24" s="92">
        <v>1.1050071629011466</v>
      </c>
      <c r="V24" s="208"/>
      <c r="W24">
        <v>0</v>
      </c>
      <c r="X24">
        <v>0</v>
      </c>
      <c r="Y24">
        <v>50</v>
      </c>
      <c r="Z24">
        <v>0.53200000000000003</v>
      </c>
      <c r="AA24">
        <v>111</v>
      </c>
      <c r="AB24">
        <v>2</v>
      </c>
      <c r="AC24">
        <v>46</v>
      </c>
      <c r="AD24">
        <v>3</v>
      </c>
      <c r="AE24">
        <v>4</v>
      </c>
      <c r="AF24">
        <v>172</v>
      </c>
      <c r="AG24">
        <v>7.6</v>
      </c>
      <c r="AH24" s="117">
        <v>0</v>
      </c>
      <c r="AI24" s="113">
        <v>1</v>
      </c>
      <c r="AJ24" s="118">
        <v>1</v>
      </c>
      <c r="AK24">
        <v>0</v>
      </c>
      <c r="AL24">
        <v>0.32371421763343378</v>
      </c>
      <c r="AM24" s="117">
        <v>0.32371421763343378</v>
      </c>
      <c r="AN24" s="118">
        <v>0.67628578236656622</v>
      </c>
      <c r="AO24" s="117">
        <v>-0.39113953729475481</v>
      </c>
      <c r="AP24" s="118">
        <v>100</v>
      </c>
      <c r="AQ24">
        <v>0.47866482790846465</v>
      </c>
      <c r="BR24">
        <v>0.35609380325651641</v>
      </c>
      <c r="BS24">
        <v>0</v>
      </c>
      <c r="BT24">
        <v>1</v>
      </c>
      <c r="BU24">
        <v>14</v>
      </c>
      <c r="BV24">
        <v>6</v>
      </c>
      <c r="BW24">
        <v>0.7407407407407407</v>
      </c>
      <c r="BX24">
        <v>0.9375</v>
      </c>
      <c r="BY24">
        <v>0</v>
      </c>
    </row>
    <row r="25" spans="1:77" x14ac:dyDescent="0.3">
      <c r="A25" s="129">
        <v>0</v>
      </c>
      <c r="B25" s="131">
        <v>1</v>
      </c>
      <c r="C25" s="171">
        <v>56</v>
      </c>
      <c r="D25" s="203">
        <v>0.91100000000000003</v>
      </c>
      <c r="E25" s="130">
        <v>134</v>
      </c>
      <c r="F25" s="130">
        <v>2</v>
      </c>
      <c r="G25" s="130">
        <v>30</v>
      </c>
      <c r="H25" s="130">
        <v>13</v>
      </c>
      <c r="I25" s="130">
        <v>1</v>
      </c>
      <c r="J25" s="172">
        <v>185</v>
      </c>
      <c r="K25" s="170">
        <v>14</v>
      </c>
      <c r="L25" s="130">
        <v>1</v>
      </c>
      <c r="M25" s="208"/>
      <c r="N25" t="s">
        <v>43</v>
      </c>
      <c r="O25" s="92">
        <v>0.70385410018372063</v>
      </c>
      <c r="P25" s="92">
        <v>0.32845717452225287</v>
      </c>
      <c r="Q25" s="92">
        <v>4.5920624372894343</v>
      </c>
      <c r="R25" s="92">
        <v>3.2120341416929786E-2</v>
      </c>
      <c r="S25" s="92">
        <v>2.0215288876132953</v>
      </c>
      <c r="T25" s="92">
        <v>1.0619319755951189</v>
      </c>
      <c r="U25" s="92">
        <v>3.8482493581237924</v>
      </c>
      <c r="V25" s="208"/>
      <c r="W25">
        <v>0</v>
      </c>
      <c r="X25">
        <v>0</v>
      </c>
      <c r="Y25">
        <v>51</v>
      </c>
      <c r="Z25">
        <v>0.498</v>
      </c>
      <c r="AA25">
        <v>31</v>
      </c>
      <c r="AB25">
        <v>4</v>
      </c>
      <c r="AC25">
        <v>30</v>
      </c>
      <c r="AD25">
        <v>5</v>
      </c>
      <c r="AE25">
        <v>2</v>
      </c>
      <c r="AF25">
        <v>187</v>
      </c>
      <c r="AG25">
        <v>9.6</v>
      </c>
      <c r="AH25" s="117">
        <v>1</v>
      </c>
      <c r="AI25" s="113">
        <v>0</v>
      </c>
      <c r="AJ25" s="118">
        <v>1</v>
      </c>
      <c r="AK25">
        <v>1</v>
      </c>
      <c r="AL25">
        <v>0.80734421717585292</v>
      </c>
      <c r="AM25" s="117">
        <v>0.80734421717585292</v>
      </c>
      <c r="AN25" s="118">
        <v>0.19265578282414708</v>
      </c>
      <c r="AO25" s="117">
        <v>-0.21400516240282874</v>
      </c>
      <c r="AP25" s="118">
        <v>100</v>
      </c>
      <c r="AQ25">
        <v>0.23862904907905405</v>
      </c>
      <c r="BR25">
        <v>0.36217062240484055</v>
      </c>
      <c r="BS25">
        <v>0</v>
      </c>
      <c r="BT25">
        <v>1</v>
      </c>
      <c r="BU25">
        <v>14</v>
      </c>
      <c r="BV25">
        <v>7</v>
      </c>
      <c r="BW25">
        <v>0.7407407407407407</v>
      </c>
      <c r="BX25">
        <v>0.92708333333333337</v>
      </c>
      <c r="BY25">
        <v>1.7168209876543186E-2</v>
      </c>
    </row>
    <row r="26" spans="1:77" x14ac:dyDescent="0.3">
      <c r="A26" s="129">
        <v>0</v>
      </c>
      <c r="B26" s="131">
        <v>0</v>
      </c>
      <c r="C26" s="171">
        <v>60</v>
      </c>
      <c r="D26" s="203">
        <v>0.81299999999999994</v>
      </c>
      <c r="E26" s="130">
        <v>101</v>
      </c>
      <c r="F26" s="130">
        <v>3</v>
      </c>
      <c r="G26" s="130">
        <v>44</v>
      </c>
      <c r="H26" s="130">
        <v>8</v>
      </c>
      <c r="I26" s="130">
        <v>3</v>
      </c>
      <c r="J26" s="172">
        <v>177</v>
      </c>
      <c r="K26" s="170">
        <v>10.5</v>
      </c>
      <c r="L26" s="130">
        <v>1</v>
      </c>
      <c r="M26" s="208"/>
      <c r="N26" t="s">
        <v>44</v>
      </c>
      <c r="O26" s="92">
        <v>1.3954139361607909E-2</v>
      </c>
      <c r="P26" s="92">
        <v>9.6644485649259922E-3</v>
      </c>
      <c r="Q26" s="92">
        <v>2.0847402621658739</v>
      </c>
      <c r="R26" s="92">
        <v>0.14877752606032216</v>
      </c>
      <c r="S26" s="92">
        <v>1.0140519528021816</v>
      </c>
      <c r="T26" s="92">
        <v>0.9950245868208899</v>
      </c>
      <c r="U26" s="92">
        <v>1.0334431697485464</v>
      </c>
      <c r="V26" s="208"/>
      <c r="W26">
        <v>0</v>
      </c>
      <c r="X26">
        <v>0</v>
      </c>
      <c r="Y26">
        <v>51</v>
      </c>
      <c r="Z26">
        <v>0.93500000000000005</v>
      </c>
      <c r="AA26">
        <v>112</v>
      </c>
      <c r="AB26">
        <v>4</v>
      </c>
      <c r="AC26">
        <v>36</v>
      </c>
      <c r="AD26">
        <v>4</v>
      </c>
      <c r="AE26">
        <v>3</v>
      </c>
      <c r="AF26">
        <v>171</v>
      </c>
      <c r="AG26">
        <v>7.6</v>
      </c>
      <c r="AH26" s="117">
        <v>1</v>
      </c>
      <c r="AI26" s="113">
        <v>0</v>
      </c>
      <c r="AJ26" s="118">
        <v>1</v>
      </c>
      <c r="AK26">
        <v>1</v>
      </c>
      <c r="AL26">
        <v>0.82646540882044972</v>
      </c>
      <c r="AM26" s="117">
        <v>0.82646540882044972</v>
      </c>
      <c r="AN26" s="118">
        <v>0.17353459117955028</v>
      </c>
      <c r="AO26" s="117">
        <v>-0.19059721520373937</v>
      </c>
      <c r="AP26" s="118">
        <v>100</v>
      </c>
      <c r="AQ26">
        <v>0.20997199559413238</v>
      </c>
      <c r="BR26">
        <v>0.38111043777405523</v>
      </c>
      <c r="BS26">
        <v>1</v>
      </c>
      <c r="BT26">
        <v>0</v>
      </c>
      <c r="BU26">
        <v>15</v>
      </c>
      <c r="BV26">
        <v>7</v>
      </c>
      <c r="BW26">
        <v>0.72222222222222221</v>
      </c>
      <c r="BX26">
        <v>0.92708333333333337</v>
      </c>
      <c r="BY26">
        <v>1.7168209876543186E-2</v>
      </c>
    </row>
    <row r="27" spans="1:77" x14ac:dyDescent="0.3">
      <c r="A27" s="129">
        <v>0</v>
      </c>
      <c r="B27" s="131">
        <v>0</v>
      </c>
      <c r="C27" s="171">
        <v>40</v>
      </c>
      <c r="D27" s="203">
        <v>0.97599999999999998</v>
      </c>
      <c r="E27" s="130">
        <v>82</v>
      </c>
      <c r="F27" s="130">
        <v>2</v>
      </c>
      <c r="G27" s="130">
        <v>37</v>
      </c>
      <c r="H27" s="130">
        <v>5</v>
      </c>
      <c r="I27" s="130">
        <v>3</v>
      </c>
      <c r="J27" s="172">
        <v>168</v>
      </c>
      <c r="K27" s="170">
        <v>6.2</v>
      </c>
      <c r="L27" s="130">
        <v>0</v>
      </c>
      <c r="M27" s="208"/>
      <c r="N27" t="s">
        <v>45</v>
      </c>
      <c r="O27" s="92">
        <v>0.38609652705395164</v>
      </c>
      <c r="P27" s="92">
        <v>0.15767565072462411</v>
      </c>
      <c r="Q27" s="92">
        <v>5.9960124552607912</v>
      </c>
      <c r="R27" s="92">
        <v>1.433824985738762E-2</v>
      </c>
      <c r="S27" s="92">
        <v>1.471226677137746</v>
      </c>
      <c r="T27" s="92">
        <v>1.0801046454687637</v>
      </c>
      <c r="U27" s="92">
        <v>2.0039798408443845</v>
      </c>
      <c r="V27" s="208"/>
      <c r="W27">
        <v>0</v>
      </c>
      <c r="X27">
        <v>0</v>
      </c>
      <c r="Y27">
        <v>51</v>
      </c>
      <c r="Z27">
        <v>1</v>
      </c>
      <c r="AA27">
        <v>66</v>
      </c>
      <c r="AB27">
        <v>3</v>
      </c>
      <c r="AC27">
        <v>34</v>
      </c>
      <c r="AD27">
        <v>6</v>
      </c>
      <c r="AE27">
        <v>2</v>
      </c>
      <c r="AF27">
        <v>184</v>
      </c>
      <c r="AG27">
        <v>8</v>
      </c>
      <c r="AH27" s="117">
        <v>1</v>
      </c>
      <c r="AI27" s="113">
        <v>0</v>
      </c>
      <c r="AJ27" s="118">
        <v>1</v>
      </c>
      <c r="AK27">
        <v>1</v>
      </c>
      <c r="AL27">
        <v>0.87487129617325265</v>
      </c>
      <c r="AM27" s="117">
        <v>0.87487129617325265</v>
      </c>
      <c r="AN27" s="118">
        <v>0.12512870382674735</v>
      </c>
      <c r="AO27" s="117">
        <v>-0.13367849353104172</v>
      </c>
      <c r="AP27" s="118">
        <v>100</v>
      </c>
      <c r="AQ27">
        <v>0.14302527054444342</v>
      </c>
      <c r="BR27">
        <v>0.39084312694311363</v>
      </c>
      <c r="BS27">
        <v>1</v>
      </c>
      <c r="BT27">
        <v>0</v>
      </c>
      <c r="BU27">
        <v>16</v>
      </c>
      <c r="BV27">
        <v>7</v>
      </c>
      <c r="BW27">
        <v>0.70370370370370372</v>
      </c>
      <c r="BX27">
        <v>0.92708333333333337</v>
      </c>
      <c r="BY27">
        <v>0</v>
      </c>
    </row>
    <row r="28" spans="1:77" x14ac:dyDescent="0.3">
      <c r="A28" s="129">
        <v>1</v>
      </c>
      <c r="B28" s="131">
        <v>1</v>
      </c>
      <c r="C28" s="171">
        <v>85</v>
      </c>
      <c r="D28" s="203">
        <v>1.86</v>
      </c>
      <c r="E28" s="130">
        <v>311</v>
      </c>
      <c r="F28" s="130">
        <v>2</v>
      </c>
      <c r="G28" s="130">
        <v>37</v>
      </c>
      <c r="H28" s="130">
        <v>13</v>
      </c>
      <c r="I28" s="130">
        <v>2</v>
      </c>
      <c r="J28" s="172">
        <v>172</v>
      </c>
      <c r="K28" s="170">
        <v>16.899999999999999</v>
      </c>
      <c r="L28" s="130">
        <v>1</v>
      </c>
      <c r="M28" s="208"/>
      <c r="N28" t="s">
        <v>49</v>
      </c>
      <c r="O28" s="92">
        <v>-9.7381919436138789E-2</v>
      </c>
      <c r="P28" s="92">
        <v>3.5860183242736196E-2</v>
      </c>
      <c r="Q28" s="92">
        <v>7.3744842417952734</v>
      </c>
      <c r="R28" s="92">
        <v>6.6155761454578174E-3</v>
      </c>
      <c r="S28" s="92">
        <v>0.90720945903589423</v>
      </c>
      <c r="T28" s="92">
        <v>0.84563573357455557</v>
      </c>
      <c r="U28" s="92">
        <v>0.97326658499304941</v>
      </c>
      <c r="V28" s="208"/>
      <c r="W28">
        <v>0</v>
      </c>
      <c r="X28">
        <v>0</v>
      </c>
      <c r="Y28">
        <v>51</v>
      </c>
      <c r="Z28">
        <v>1.083</v>
      </c>
      <c r="AA28">
        <v>101</v>
      </c>
      <c r="AB28">
        <v>2</v>
      </c>
      <c r="AC28">
        <v>53</v>
      </c>
      <c r="AD28">
        <v>7</v>
      </c>
      <c r="AE28">
        <v>4</v>
      </c>
      <c r="AF28">
        <v>167</v>
      </c>
      <c r="AG28">
        <v>7.4</v>
      </c>
      <c r="AH28" s="117">
        <v>0</v>
      </c>
      <c r="AI28" s="113">
        <v>1</v>
      </c>
      <c r="AJ28" s="118">
        <v>1</v>
      </c>
      <c r="AK28">
        <v>0</v>
      </c>
      <c r="AL28">
        <v>0.28978337495354412</v>
      </c>
      <c r="AM28" s="117">
        <v>0.28978337495354412</v>
      </c>
      <c r="AN28" s="118">
        <v>0.71021662504645588</v>
      </c>
      <c r="AO28" s="117">
        <v>-0.34218524978282094</v>
      </c>
      <c r="AP28" s="118">
        <v>100</v>
      </c>
      <c r="AQ28">
        <v>0.40802110896036703</v>
      </c>
      <c r="BR28">
        <v>0.39115829361824161</v>
      </c>
      <c r="BS28">
        <v>0</v>
      </c>
      <c r="BT28">
        <v>1</v>
      </c>
      <c r="BU28">
        <v>16</v>
      </c>
      <c r="BV28">
        <v>8</v>
      </c>
      <c r="BW28">
        <v>0.70370370370370372</v>
      </c>
      <c r="BX28">
        <v>0.91666666666666663</v>
      </c>
      <c r="BY28">
        <v>1.6975308641975384E-2</v>
      </c>
    </row>
    <row r="29" spans="1:77" x14ac:dyDescent="0.3">
      <c r="A29" s="129">
        <v>0</v>
      </c>
      <c r="B29" s="131">
        <v>0</v>
      </c>
      <c r="C29" s="171">
        <v>35</v>
      </c>
      <c r="D29" s="203">
        <v>4.7E-2</v>
      </c>
      <c r="E29" s="130">
        <v>65</v>
      </c>
      <c r="F29" s="130">
        <v>4</v>
      </c>
      <c r="G29" s="130">
        <v>27</v>
      </c>
      <c r="H29" s="130">
        <v>5</v>
      </c>
      <c r="I29" s="130">
        <v>6</v>
      </c>
      <c r="J29" s="172">
        <v>186</v>
      </c>
      <c r="K29" s="170">
        <v>7.9</v>
      </c>
      <c r="L29" s="130">
        <v>1</v>
      </c>
      <c r="M29" s="208"/>
      <c r="N29" t="s">
        <v>50</v>
      </c>
      <c r="O29" s="92">
        <v>0.1264040503923487</v>
      </c>
      <c r="P29" s="92">
        <v>7.0638564880198984E-2</v>
      </c>
      <c r="Q29" s="92">
        <v>3.2021247397433648</v>
      </c>
      <c r="R29" s="92">
        <v>7.3542668133763853E-2</v>
      </c>
      <c r="S29" s="92">
        <v>1.1347405680402183</v>
      </c>
      <c r="T29" s="92">
        <v>0.98802725785533052</v>
      </c>
      <c r="U29" s="92">
        <v>1.3032395073302485</v>
      </c>
      <c r="V29" s="208"/>
      <c r="W29">
        <v>0</v>
      </c>
      <c r="X29">
        <v>0</v>
      </c>
      <c r="Y29">
        <v>51</v>
      </c>
      <c r="Z29">
        <v>1.464</v>
      </c>
      <c r="AA29">
        <v>118</v>
      </c>
      <c r="AB29">
        <v>4</v>
      </c>
      <c r="AC29">
        <v>46</v>
      </c>
      <c r="AD29">
        <v>6</v>
      </c>
      <c r="AE29">
        <v>4</v>
      </c>
      <c r="AF29">
        <v>167</v>
      </c>
      <c r="AG29">
        <v>7.9</v>
      </c>
      <c r="AH29" s="117">
        <v>1</v>
      </c>
      <c r="AI29" s="113">
        <v>0</v>
      </c>
      <c r="AJ29" s="118">
        <v>1</v>
      </c>
      <c r="AK29">
        <v>1</v>
      </c>
      <c r="AL29">
        <v>0.68384246067080168</v>
      </c>
      <c r="AM29" s="117">
        <v>0.68384246067080168</v>
      </c>
      <c r="AN29" s="118">
        <v>0.31615753932919832</v>
      </c>
      <c r="AO29" s="117">
        <v>-0.38002770854418511</v>
      </c>
      <c r="AP29" s="118">
        <v>100</v>
      </c>
      <c r="AQ29">
        <v>0.46232510777273156</v>
      </c>
      <c r="BR29">
        <v>0.40921072418343202</v>
      </c>
      <c r="BS29">
        <v>1</v>
      </c>
      <c r="BT29">
        <v>0</v>
      </c>
      <c r="BU29">
        <v>17</v>
      </c>
      <c r="BV29">
        <v>8</v>
      </c>
      <c r="BW29">
        <v>0.68518518518518512</v>
      </c>
      <c r="BX29">
        <v>0.91666666666666663</v>
      </c>
      <c r="BY29">
        <v>0</v>
      </c>
    </row>
    <row r="30" spans="1:77" x14ac:dyDescent="0.3">
      <c r="A30" s="129">
        <v>0</v>
      </c>
      <c r="B30" s="131">
        <v>0</v>
      </c>
      <c r="C30" s="171">
        <v>51</v>
      </c>
      <c r="D30" s="203">
        <v>0.498</v>
      </c>
      <c r="E30" s="130">
        <v>31</v>
      </c>
      <c r="F30" s="130">
        <v>4</v>
      </c>
      <c r="G30" s="130">
        <v>30</v>
      </c>
      <c r="H30" s="130">
        <v>5</v>
      </c>
      <c r="I30" s="130">
        <v>2</v>
      </c>
      <c r="J30" s="172">
        <v>187</v>
      </c>
      <c r="K30" s="170">
        <v>9.6</v>
      </c>
      <c r="L30" s="130">
        <v>1</v>
      </c>
      <c r="M30" s="208"/>
      <c r="N30" s="34" t="s">
        <v>51</v>
      </c>
      <c r="O30" s="212">
        <v>-0.14753680242687414</v>
      </c>
      <c r="P30" s="212">
        <v>0.19282603841362794</v>
      </c>
      <c r="Q30" s="212">
        <v>0.58542245394971837</v>
      </c>
      <c r="R30" s="212">
        <v>0.44419470656371068</v>
      </c>
      <c r="S30" s="212">
        <v>0.86283068347391789</v>
      </c>
      <c r="T30" s="212">
        <v>0.59127805321757954</v>
      </c>
      <c r="U30" s="212">
        <v>1.2590976179359636</v>
      </c>
      <c r="V30" s="208"/>
      <c r="W30">
        <v>0</v>
      </c>
      <c r="X30">
        <v>0</v>
      </c>
      <c r="Y30">
        <v>53</v>
      </c>
      <c r="Z30">
        <v>0.56799999999999995</v>
      </c>
      <c r="AA30">
        <v>125</v>
      </c>
      <c r="AB30">
        <v>3</v>
      </c>
      <c r="AC30">
        <v>44</v>
      </c>
      <c r="AD30">
        <v>8</v>
      </c>
      <c r="AE30">
        <v>3</v>
      </c>
      <c r="AF30">
        <v>167</v>
      </c>
      <c r="AG30">
        <v>8.5</v>
      </c>
      <c r="AH30" s="117">
        <v>0</v>
      </c>
      <c r="AI30" s="113">
        <v>1</v>
      </c>
      <c r="AJ30" s="118">
        <v>1</v>
      </c>
      <c r="AK30">
        <v>0</v>
      </c>
      <c r="AL30">
        <v>0.58625102201699564</v>
      </c>
      <c r="AM30" s="117">
        <v>0.58625102201699564</v>
      </c>
      <c r="AN30" s="118">
        <v>0.41374897798300436</v>
      </c>
      <c r="AO30" s="117">
        <v>-0.88249582242562674</v>
      </c>
      <c r="AP30" s="118">
        <v>0</v>
      </c>
      <c r="AQ30">
        <v>1.4169243991246239</v>
      </c>
      <c r="BR30">
        <v>0.41097270542184189</v>
      </c>
      <c r="BS30">
        <v>0</v>
      </c>
      <c r="BT30">
        <v>1</v>
      </c>
      <c r="BU30">
        <v>17</v>
      </c>
      <c r="BV30">
        <v>9</v>
      </c>
      <c r="BW30">
        <v>0.68518518518518512</v>
      </c>
      <c r="BX30">
        <v>0.90625</v>
      </c>
      <c r="BY30">
        <v>1.6782407407407281E-2</v>
      </c>
    </row>
    <row r="31" spans="1:77" x14ac:dyDescent="0.3">
      <c r="A31" s="129">
        <v>1</v>
      </c>
      <c r="B31" s="131">
        <v>1</v>
      </c>
      <c r="C31" s="171">
        <v>102</v>
      </c>
      <c r="D31" s="203">
        <v>8.4000000000000005E-2</v>
      </c>
      <c r="E31" s="130">
        <v>249</v>
      </c>
      <c r="F31" s="130">
        <v>2</v>
      </c>
      <c r="G31" s="130">
        <v>38</v>
      </c>
      <c r="H31" s="130">
        <v>11</v>
      </c>
      <c r="I31" s="130">
        <v>2</v>
      </c>
      <c r="J31" s="172">
        <v>177</v>
      </c>
      <c r="K31" s="170">
        <v>16.3</v>
      </c>
      <c r="L31" s="130">
        <v>1</v>
      </c>
      <c r="M31" s="208"/>
      <c r="N31" t="s">
        <v>56</v>
      </c>
      <c r="O31" s="92">
        <v>6.9463295845803547E-2</v>
      </c>
      <c r="P31" s="92">
        <v>4.6091749692809353E-2</v>
      </c>
      <c r="Q31" s="92">
        <v>2.2712470784449827</v>
      </c>
      <c r="R31" s="92">
        <v>0.13179381297757603</v>
      </c>
      <c r="S31" s="92">
        <v>1.0719327160990111</v>
      </c>
      <c r="T31" s="92">
        <v>0.97934149844140639</v>
      </c>
      <c r="U31" s="92">
        <v>1.1732779114048228</v>
      </c>
      <c r="V31" s="208"/>
      <c r="W31">
        <v>0</v>
      </c>
      <c r="X31">
        <v>0</v>
      </c>
      <c r="Y31">
        <v>53</v>
      </c>
      <c r="Z31">
        <v>1.512</v>
      </c>
      <c r="AA31">
        <v>125</v>
      </c>
      <c r="AB31">
        <v>2</v>
      </c>
      <c r="AC31">
        <v>39</v>
      </c>
      <c r="AD31">
        <v>13</v>
      </c>
      <c r="AE31">
        <v>2</v>
      </c>
      <c r="AF31">
        <v>179</v>
      </c>
      <c r="AG31">
        <v>11.8</v>
      </c>
      <c r="AH31" s="117">
        <v>1</v>
      </c>
      <c r="AI31" s="113">
        <v>0</v>
      </c>
      <c r="AJ31" s="118">
        <v>1</v>
      </c>
      <c r="AK31">
        <v>1</v>
      </c>
      <c r="AL31">
        <v>0.83730788815828594</v>
      </c>
      <c r="AM31" s="117">
        <v>0.83730788815828594</v>
      </c>
      <c r="AN31" s="118">
        <v>0.16269211184171406</v>
      </c>
      <c r="AO31" s="117">
        <v>-0.17756342886988868</v>
      </c>
      <c r="AP31" s="118">
        <v>100</v>
      </c>
      <c r="AQ31">
        <v>0.1943038088409344</v>
      </c>
      <c r="BR31">
        <v>0.44832744893899457</v>
      </c>
      <c r="BS31">
        <v>1</v>
      </c>
      <c r="BT31">
        <v>0</v>
      </c>
      <c r="BU31">
        <v>18</v>
      </c>
      <c r="BV31">
        <v>9</v>
      </c>
      <c r="BW31">
        <v>0.66666666666666674</v>
      </c>
      <c r="BX31">
        <v>0.90625</v>
      </c>
      <c r="BY31">
        <v>0</v>
      </c>
    </row>
    <row r="32" spans="1:77" x14ac:dyDescent="0.3">
      <c r="A32" s="129">
        <v>1</v>
      </c>
      <c r="B32" s="131">
        <v>0</v>
      </c>
      <c r="C32" s="171">
        <v>70</v>
      </c>
      <c r="D32" s="203">
        <v>4.8000000000000001E-2</v>
      </c>
      <c r="E32" s="130">
        <v>197</v>
      </c>
      <c r="F32" s="130">
        <v>4</v>
      </c>
      <c r="G32" s="130">
        <v>35</v>
      </c>
      <c r="H32" s="130">
        <v>11</v>
      </c>
      <c r="I32" s="130">
        <v>3</v>
      </c>
      <c r="J32" s="172">
        <v>172</v>
      </c>
      <c r="K32" s="170">
        <v>11.2</v>
      </c>
      <c r="L32" s="130">
        <v>1</v>
      </c>
      <c r="M32" s="208"/>
      <c r="N32" s="111" t="s">
        <v>39</v>
      </c>
      <c r="O32" s="202">
        <v>-0.32985582783319295</v>
      </c>
      <c r="P32" s="202">
        <v>0.23326258308018774</v>
      </c>
      <c r="Q32" s="202">
        <v>1.9996692207118922</v>
      </c>
      <c r="R32" s="202">
        <v>0.15733353854936441</v>
      </c>
      <c r="S32" s="202">
        <v>0.71902738969633861</v>
      </c>
      <c r="T32" s="202">
        <v>0.45518921487336783</v>
      </c>
      <c r="U32" s="202">
        <v>1.1357922600986017</v>
      </c>
      <c r="V32" s="208"/>
      <c r="W32">
        <v>0</v>
      </c>
      <c r="X32">
        <v>0</v>
      </c>
      <c r="Y32">
        <v>54</v>
      </c>
      <c r="Z32">
        <v>0.626</v>
      </c>
      <c r="AA32">
        <v>51</v>
      </c>
      <c r="AB32">
        <v>2</v>
      </c>
      <c r="AC32">
        <v>38</v>
      </c>
      <c r="AD32">
        <v>8</v>
      </c>
      <c r="AE32">
        <v>3</v>
      </c>
      <c r="AF32">
        <v>193</v>
      </c>
      <c r="AG32">
        <v>9.6999999999999993</v>
      </c>
      <c r="AH32" s="117">
        <v>1</v>
      </c>
      <c r="AI32" s="113">
        <v>0</v>
      </c>
      <c r="AJ32" s="118">
        <v>1</v>
      </c>
      <c r="AK32">
        <v>1</v>
      </c>
      <c r="AL32">
        <v>0.73391123725421181</v>
      </c>
      <c r="AM32" s="117">
        <v>0.73391123725421181</v>
      </c>
      <c r="AN32" s="118">
        <v>0.26608876274578819</v>
      </c>
      <c r="AO32" s="117">
        <v>-0.30936718785163775</v>
      </c>
      <c r="AP32" s="118">
        <v>100</v>
      </c>
      <c r="AQ32">
        <v>0.36256259509161937</v>
      </c>
      <c r="BR32">
        <v>0.44863826492232967</v>
      </c>
      <c r="BS32">
        <v>0</v>
      </c>
      <c r="BT32">
        <v>1</v>
      </c>
      <c r="BU32">
        <v>18</v>
      </c>
      <c r="BV32">
        <v>10</v>
      </c>
      <c r="BW32">
        <v>0.66666666666666674</v>
      </c>
      <c r="BX32">
        <v>0.89583333333333337</v>
      </c>
      <c r="BY32">
        <v>0</v>
      </c>
    </row>
    <row r="33" spans="1:77" x14ac:dyDescent="0.3">
      <c r="A33" s="129">
        <v>1</v>
      </c>
      <c r="B33" s="131">
        <v>1</v>
      </c>
      <c r="C33" s="171">
        <v>61</v>
      </c>
      <c r="D33" s="203">
        <v>0.96</v>
      </c>
      <c r="E33" s="130">
        <v>213</v>
      </c>
      <c r="F33" s="130">
        <v>2</v>
      </c>
      <c r="G33" s="130">
        <v>30</v>
      </c>
      <c r="H33" s="130">
        <v>10</v>
      </c>
      <c r="I33" s="130">
        <v>5</v>
      </c>
      <c r="J33" s="172">
        <v>173</v>
      </c>
      <c r="K33" s="170">
        <v>13.1</v>
      </c>
      <c r="L33" s="130">
        <v>1</v>
      </c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>
        <v>0</v>
      </c>
      <c r="X33">
        <v>0</v>
      </c>
      <c r="Y33">
        <v>55</v>
      </c>
      <c r="Z33">
        <v>8.5000000000000006E-2</v>
      </c>
      <c r="AA33">
        <v>125</v>
      </c>
      <c r="AB33">
        <v>7</v>
      </c>
      <c r="AC33">
        <v>38</v>
      </c>
      <c r="AD33">
        <v>4</v>
      </c>
      <c r="AE33">
        <v>5</v>
      </c>
      <c r="AF33">
        <v>169</v>
      </c>
      <c r="AG33">
        <v>9.3000000000000007</v>
      </c>
      <c r="AH33" s="117">
        <v>1</v>
      </c>
      <c r="AI33" s="113">
        <v>0</v>
      </c>
      <c r="AJ33" s="118">
        <v>1</v>
      </c>
      <c r="AK33">
        <v>1</v>
      </c>
      <c r="AL33">
        <v>0.78758578267769475</v>
      </c>
      <c r="AM33" s="117">
        <v>0.78758578267769475</v>
      </c>
      <c r="AN33" s="118">
        <v>0.21241421732230525</v>
      </c>
      <c r="AO33" s="117">
        <v>-0.23878298383045815</v>
      </c>
      <c r="AP33" s="118">
        <v>100</v>
      </c>
      <c r="AQ33">
        <v>0.26970296060972948</v>
      </c>
      <c r="BR33">
        <v>0.44929238289164342</v>
      </c>
      <c r="BS33">
        <v>0</v>
      </c>
      <c r="BT33">
        <v>1</v>
      </c>
      <c r="BU33">
        <v>18</v>
      </c>
      <c r="BV33">
        <v>11</v>
      </c>
      <c r="BW33">
        <v>0.66666666666666674</v>
      </c>
      <c r="BX33">
        <v>0.88541666666666663</v>
      </c>
      <c r="BY33">
        <v>1.6396604938271678E-2</v>
      </c>
    </row>
    <row r="34" spans="1:77" x14ac:dyDescent="0.3">
      <c r="A34" s="129">
        <v>0</v>
      </c>
      <c r="B34" s="131">
        <v>0</v>
      </c>
      <c r="C34" s="171">
        <v>44</v>
      </c>
      <c r="D34" s="203">
        <v>1.18</v>
      </c>
      <c r="E34" s="130">
        <v>69</v>
      </c>
      <c r="F34" s="130">
        <v>2</v>
      </c>
      <c r="G34" s="130">
        <v>34</v>
      </c>
      <c r="H34" s="130">
        <v>6</v>
      </c>
      <c r="I34" s="130">
        <v>2</v>
      </c>
      <c r="J34" s="172">
        <v>183</v>
      </c>
      <c r="K34" s="170">
        <v>8</v>
      </c>
      <c r="L34" s="130">
        <v>0</v>
      </c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>
        <v>0</v>
      </c>
      <c r="X34">
        <v>0</v>
      </c>
      <c r="Y34">
        <v>55</v>
      </c>
      <c r="Z34">
        <v>0.65500000000000003</v>
      </c>
      <c r="AA34">
        <v>150</v>
      </c>
      <c r="AB34">
        <v>3</v>
      </c>
      <c r="AC34">
        <v>37</v>
      </c>
      <c r="AD34">
        <v>9</v>
      </c>
      <c r="AE34">
        <v>2</v>
      </c>
      <c r="AF34">
        <v>168</v>
      </c>
      <c r="AG34">
        <v>9.4</v>
      </c>
      <c r="AH34" s="117">
        <v>1</v>
      </c>
      <c r="AI34" s="113">
        <v>0</v>
      </c>
      <c r="AJ34" s="118">
        <v>1</v>
      </c>
      <c r="AK34">
        <v>1</v>
      </c>
      <c r="AL34">
        <v>0.8300048990369604</v>
      </c>
      <c r="AM34" s="117">
        <v>0.8300048990369604</v>
      </c>
      <c r="AN34" s="118">
        <v>0.1699951009630396</v>
      </c>
      <c r="AO34" s="117">
        <v>-0.18632367575474371</v>
      </c>
      <c r="AP34" s="118">
        <v>100</v>
      </c>
      <c r="AQ34">
        <v>0.2048121657598429</v>
      </c>
      <c r="BR34">
        <v>0.4533987891012875</v>
      </c>
      <c r="BS34">
        <v>1</v>
      </c>
      <c r="BT34">
        <v>0</v>
      </c>
      <c r="BU34">
        <v>19</v>
      </c>
      <c r="BV34">
        <v>11</v>
      </c>
      <c r="BW34">
        <v>0.64814814814814814</v>
      </c>
      <c r="BX34">
        <v>0.88541666666666663</v>
      </c>
      <c r="BY34">
        <v>1.6396604938271577E-2</v>
      </c>
    </row>
    <row r="35" spans="1:77" x14ac:dyDescent="0.3">
      <c r="A35" s="129">
        <v>1</v>
      </c>
      <c r="B35" s="131">
        <v>0</v>
      </c>
      <c r="C35" s="171">
        <v>98</v>
      </c>
      <c r="D35" s="203">
        <v>0.97399999999999998</v>
      </c>
      <c r="E35" s="130">
        <v>201</v>
      </c>
      <c r="F35" s="130">
        <v>1</v>
      </c>
      <c r="G35" s="130">
        <v>37</v>
      </c>
      <c r="H35" s="130">
        <v>6</v>
      </c>
      <c r="I35" s="130">
        <v>3</v>
      </c>
      <c r="J35" s="172">
        <v>194</v>
      </c>
      <c r="K35" s="170">
        <v>16.100000000000001</v>
      </c>
      <c r="L35" s="130">
        <v>1</v>
      </c>
      <c r="M35" s="208"/>
      <c r="N35" s="208"/>
      <c r="O35" s="208"/>
      <c r="P35" s="208"/>
      <c r="Q35" s="208"/>
      <c r="R35" s="208"/>
      <c r="S35" s="208"/>
      <c r="T35" s="208"/>
      <c r="U35" s="208"/>
      <c r="V35" s="208"/>
      <c r="W35">
        <v>0</v>
      </c>
      <c r="X35">
        <v>0</v>
      </c>
      <c r="Y35">
        <v>55</v>
      </c>
      <c r="Z35">
        <v>1.1679999999999999</v>
      </c>
      <c r="AA35">
        <v>120</v>
      </c>
      <c r="AB35">
        <v>3</v>
      </c>
      <c r="AC35">
        <v>52</v>
      </c>
      <c r="AD35">
        <v>10</v>
      </c>
      <c r="AE35">
        <v>3</v>
      </c>
      <c r="AF35">
        <v>182</v>
      </c>
      <c r="AG35">
        <v>10</v>
      </c>
      <c r="AH35" s="117">
        <v>1</v>
      </c>
      <c r="AI35" s="113">
        <v>0</v>
      </c>
      <c r="AJ35" s="118">
        <v>1</v>
      </c>
      <c r="AK35">
        <v>1</v>
      </c>
      <c r="AL35">
        <v>0.69441166127364218</v>
      </c>
      <c r="AM35" s="117">
        <v>0.69441166127364218</v>
      </c>
      <c r="AN35" s="118">
        <v>0.30558833872635782</v>
      </c>
      <c r="AO35" s="117">
        <v>-0.36469032246818617</v>
      </c>
      <c r="AP35" s="118">
        <v>100</v>
      </c>
      <c r="AQ35">
        <v>0.44006798239227241</v>
      </c>
      <c r="BR35">
        <v>0.46258929965031159</v>
      </c>
      <c r="BS35">
        <v>1</v>
      </c>
      <c r="BT35">
        <v>0</v>
      </c>
      <c r="BU35">
        <v>20</v>
      </c>
      <c r="BV35">
        <v>11</v>
      </c>
      <c r="BW35">
        <v>0.62962962962962965</v>
      </c>
      <c r="BX35">
        <v>0.88541666666666663</v>
      </c>
      <c r="BY35">
        <v>1.6396604938271577E-2</v>
      </c>
    </row>
    <row r="36" spans="1:77" x14ac:dyDescent="0.3">
      <c r="A36" s="129">
        <v>1</v>
      </c>
      <c r="B36" s="131">
        <v>0</v>
      </c>
      <c r="C36" s="171">
        <v>53</v>
      </c>
      <c r="D36" s="203">
        <v>1.3149999999999999</v>
      </c>
      <c r="E36" s="130">
        <v>69</v>
      </c>
      <c r="F36" s="130">
        <v>1</v>
      </c>
      <c r="G36" s="130">
        <v>35</v>
      </c>
      <c r="H36" s="130">
        <v>9</v>
      </c>
      <c r="I36" s="130">
        <v>2</v>
      </c>
      <c r="J36" s="172">
        <v>189</v>
      </c>
      <c r="K36" s="170">
        <v>10.4</v>
      </c>
      <c r="L36" s="130">
        <v>1</v>
      </c>
      <c r="M36" s="208"/>
      <c r="N36" s="208"/>
      <c r="O36" s="208"/>
      <c r="P36" s="208"/>
      <c r="Q36" s="208"/>
      <c r="R36" s="208"/>
      <c r="S36" s="208"/>
      <c r="T36" s="208"/>
      <c r="U36" s="208"/>
      <c r="V36" s="208"/>
      <c r="W36">
        <v>0</v>
      </c>
      <c r="X36">
        <v>0</v>
      </c>
      <c r="Y36">
        <v>56</v>
      </c>
      <c r="Z36">
        <v>0.123</v>
      </c>
      <c r="AA36">
        <v>113</v>
      </c>
      <c r="AB36">
        <v>3</v>
      </c>
      <c r="AC36">
        <v>45</v>
      </c>
      <c r="AD36">
        <v>6</v>
      </c>
      <c r="AE36">
        <v>3</v>
      </c>
      <c r="AF36">
        <v>167</v>
      </c>
      <c r="AG36">
        <v>7.2</v>
      </c>
      <c r="AH36" s="117">
        <v>0</v>
      </c>
      <c r="AI36" s="113">
        <v>1</v>
      </c>
      <c r="AJ36" s="118">
        <v>1</v>
      </c>
      <c r="AK36">
        <v>0</v>
      </c>
      <c r="AL36">
        <v>0.52367285938412667</v>
      </c>
      <c r="AM36" s="117">
        <v>0.52367285938412667</v>
      </c>
      <c r="AN36" s="118">
        <v>0.47632714061587333</v>
      </c>
      <c r="AO36" s="117">
        <v>-0.74165039061131466</v>
      </c>
      <c r="AP36" s="118">
        <v>0</v>
      </c>
      <c r="AQ36">
        <v>1.0993974828035982</v>
      </c>
      <c r="BR36">
        <v>0.46879407494517528</v>
      </c>
      <c r="BS36">
        <v>1</v>
      </c>
      <c r="BT36">
        <v>0</v>
      </c>
      <c r="BU36">
        <v>21</v>
      </c>
      <c r="BV36">
        <v>11</v>
      </c>
      <c r="BW36">
        <v>0.61111111111111116</v>
      </c>
      <c r="BX36">
        <v>0.88541666666666663</v>
      </c>
      <c r="BY36">
        <v>0</v>
      </c>
    </row>
    <row r="37" spans="1:77" x14ac:dyDescent="0.3">
      <c r="A37" s="129">
        <v>0</v>
      </c>
      <c r="B37" s="131">
        <v>1</v>
      </c>
      <c r="C37" s="171">
        <v>44</v>
      </c>
      <c r="D37" s="203">
        <v>0.97399999999999998</v>
      </c>
      <c r="E37" s="130">
        <v>117</v>
      </c>
      <c r="F37" s="130">
        <v>3</v>
      </c>
      <c r="G37" s="130">
        <v>33</v>
      </c>
      <c r="H37" s="130">
        <v>6</v>
      </c>
      <c r="I37" s="130">
        <v>2</v>
      </c>
      <c r="J37" s="172">
        <v>170</v>
      </c>
      <c r="K37" s="170">
        <v>7.4</v>
      </c>
      <c r="L37" s="130">
        <v>0</v>
      </c>
      <c r="M37" s="208"/>
      <c r="N37" s="208"/>
      <c r="O37" s="208"/>
      <c r="P37" s="208"/>
      <c r="Q37" s="208"/>
      <c r="R37" s="208"/>
      <c r="S37" s="208"/>
      <c r="T37" s="208"/>
      <c r="U37" s="208"/>
      <c r="V37" s="208"/>
      <c r="W37">
        <v>0</v>
      </c>
      <c r="X37">
        <v>0</v>
      </c>
      <c r="Y37">
        <v>56</v>
      </c>
      <c r="Z37">
        <v>0.29199999999999998</v>
      </c>
      <c r="AA37">
        <v>47</v>
      </c>
      <c r="AB37">
        <v>3</v>
      </c>
      <c r="AC37">
        <v>34</v>
      </c>
      <c r="AD37">
        <v>9</v>
      </c>
      <c r="AE37">
        <v>2</v>
      </c>
      <c r="AF37">
        <v>186</v>
      </c>
      <c r="AG37">
        <v>10.3</v>
      </c>
      <c r="AH37" s="117">
        <v>1</v>
      </c>
      <c r="AI37" s="113">
        <v>0</v>
      </c>
      <c r="AJ37" s="118">
        <v>1</v>
      </c>
      <c r="AK37">
        <v>1</v>
      </c>
      <c r="AL37">
        <v>0.7663724421230107</v>
      </c>
      <c r="AM37" s="117">
        <v>0.7663724421230107</v>
      </c>
      <c r="AN37" s="118">
        <v>0.2336275578769893</v>
      </c>
      <c r="AO37" s="117">
        <v>-0.26608701053589628</v>
      </c>
      <c r="AP37" s="118">
        <v>100</v>
      </c>
      <c r="AQ37">
        <v>0.30484858932269598</v>
      </c>
      <c r="BR37">
        <v>0.47873145082738844</v>
      </c>
      <c r="BS37">
        <v>0</v>
      </c>
      <c r="BT37">
        <v>1</v>
      </c>
      <c r="BU37">
        <v>21</v>
      </c>
      <c r="BV37">
        <v>12</v>
      </c>
      <c r="BW37">
        <v>0.61111111111111116</v>
      </c>
      <c r="BX37">
        <v>0.875</v>
      </c>
      <c r="BY37">
        <v>1.6203703703703776E-2</v>
      </c>
    </row>
    <row r="38" spans="1:77" x14ac:dyDescent="0.3">
      <c r="A38" s="129">
        <v>0</v>
      </c>
      <c r="B38" s="131">
        <v>0</v>
      </c>
      <c r="C38" s="171">
        <v>58</v>
      </c>
      <c r="D38" s="203">
        <v>0.16700000000000001</v>
      </c>
      <c r="E38" s="130">
        <v>81</v>
      </c>
      <c r="F38" s="130">
        <v>1</v>
      </c>
      <c r="G38" s="130">
        <v>39</v>
      </c>
      <c r="H38" s="130">
        <v>10</v>
      </c>
      <c r="I38" s="130">
        <v>2</v>
      </c>
      <c r="J38" s="172">
        <v>188</v>
      </c>
      <c r="K38" s="170">
        <v>10.5</v>
      </c>
      <c r="L38" s="130">
        <v>0</v>
      </c>
      <c r="M38" s="208"/>
      <c r="N38" s="208"/>
      <c r="O38" s="208"/>
      <c r="P38" s="208"/>
      <c r="Q38" s="208"/>
      <c r="R38" s="208"/>
      <c r="S38" s="208"/>
      <c r="T38" s="208"/>
      <c r="U38" s="208"/>
      <c r="V38" s="208"/>
      <c r="W38">
        <v>0</v>
      </c>
      <c r="X38">
        <v>0</v>
      </c>
      <c r="Y38">
        <v>56</v>
      </c>
      <c r="Z38">
        <v>0.496</v>
      </c>
      <c r="AA38">
        <v>86</v>
      </c>
      <c r="AB38">
        <v>3</v>
      </c>
      <c r="AC38">
        <v>54</v>
      </c>
      <c r="AD38">
        <v>8</v>
      </c>
      <c r="AE38">
        <v>4</v>
      </c>
      <c r="AF38">
        <v>179</v>
      </c>
      <c r="AG38">
        <v>8.8000000000000007</v>
      </c>
      <c r="AH38" s="117">
        <v>0</v>
      </c>
      <c r="AI38" s="113">
        <v>1</v>
      </c>
      <c r="AJ38" s="118">
        <v>1</v>
      </c>
      <c r="AK38">
        <v>0</v>
      </c>
      <c r="AL38">
        <v>0.38111043777405523</v>
      </c>
      <c r="AM38" s="117">
        <v>0.38111043777405523</v>
      </c>
      <c r="AN38" s="118">
        <v>0.61888956222594471</v>
      </c>
      <c r="AO38" s="117">
        <v>-0.4798284354203291</v>
      </c>
      <c r="AP38" s="118">
        <v>100</v>
      </c>
      <c r="AQ38">
        <v>0.61579716485009828</v>
      </c>
      <c r="BR38">
        <v>0.48578718741749488</v>
      </c>
      <c r="BS38">
        <v>1</v>
      </c>
      <c r="BT38">
        <v>0</v>
      </c>
      <c r="BU38">
        <v>22</v>
      </c>
      <c r="BV38">
        <v>12</v>
      </c>
      <c r="BW38">
        <v>0.59259259259259256</v>
      </c>
      <c r="BX38">
        <v>0.875</v>
      </c>
      <c r="BY38">
        <v>1.6203703703703679E-2</v>
      </c>
    </row>
    <row r="39" spans="1:77" x14ac:dyDescent="0.3">
      <c r="A39" s="129">
        <v>0</v>
      </c>
      <c r="B39" s="131">
        <v>0</v>
      </c>
      <c r="C39" s="171">
        <v>60</v>
      </c>
      <c r="D39" s="203">
        <v>0.93700000000000006</v>
      </c>
      <c r="E39" s="130">
        <v>211</v>
      </c>
      <c r="F39" s="130">
        <v>3</v>
      </c>
      <c r="G39" s="130">
        <v>59</v>
      </c>
      <c r="H39" s="130">
        <v>15</v>
      </c>
      <c r="I39" s="130">
        <v>4</v>
      </c>
      <c r="J39" s="172">
        <v>171</v>
      </c>
      <c r="K39" s="170">
        <v>12</v>
      </c>
      <c r="L39" s="130">
        <v>1</v>
      </c>
      <c r="M39" s="208"/>
      <c r="N39" s="208"/>
      <c r="O39" s="208"/>
      <c r="P39" s="208"/>
      <c r="Q39" s="208"/>
      <c r="R39" s="208"/>
      <c r="S39" s="208"/>
      <c r="T39" s="208"/>
      <c r="U39" s="208"/>
      <c r="V39" s="208"/>
      <c r="W39">
        <v>0</v>
      </c>
      <c r="X39">
        <v>0</v>
      </c>
      <c r="Y39">
        <v>56</v>
      </c>
      <c r="Z39">
        <v>1.4039999999999999</v>
      </c>
      <c r="AA39">
        <v>69</v>
      </c>
      <c r="AB39">
        <v>1</v>
      </c>
      <c r="AC39">
        <v>34</v>
      </c>
      <c r="AD39">
        <v>8</v>
      </c>
      <c r="AE39">
        <v>2</v>
      </c>
      <c r="AF39">
        <v>181</v>
      </c>
      <c r="AG39">
        <v>9</v>
      </c>
      <c r="AH39" s="117">
        <v>1</v>
      </c>
      <c r="AI39" s="113">
        <v>0</v>
      </c>
      <c r="AJ39" s="118">
        <v>1</v>
      </c>
      <c r="AK39">
        <v>1</v>
      </c>
      <c r="AL39">
        <v>0.81161156336813978</v>
      </c>
      <c r="AM39" s="117">
        <v>0.81161156336813978</v>
      </c>
      <c r="AN39" s="118">
        <v>0.18838843663186022</v>
      </c>
      <c r="AO39" s="117">
        <v>-0.20873342351228452</v>
      </c>
      <c r="AP39" s="118">
        <v>100</v>
      </c>
      <c r="AQ39">
        <v>0.23211650145798737</v>
      </c>
      <c r="BR39">
        <v>0.48616248290184177</v>
      </c>
      <c r="BS39">
        <v>1</v>
      </c>
      <c r="BT39">
        <v>0</v>
      </c>
      <c r="BU39">
        <v>23</v>
      </c>
      <c r="BV39">
        <v>12</v>
      </c>
      <c r="BW39">
        <v>0.57407407407407407</v>
      </c>
      <c r="BX39">
        <v>0.875</v>
      </c>
      <c r="BY39">
        <v>1.6203703703703679E-2</v>
      </c>
    </row>
    <row r="40" spans="1:77" x14ac:dyDescent="0.3">
      <c r="A40" s="129">
        <v>1</v>
      </c>
      <c r="B40" s="131">
        <v>0</v>
      </c>
      <c r="C40" s="171">
        <v>54</v>
      </c>
      <c r="D40" s="203">
        <v>4.5999999999999999E-2</v>
      </c>
      <c r="E40" s="130">
        <v>151</v>
      </c>
      <c r="F40" s="130">
        <v>0</v>
      </c>
      <c r="G40" s="130">
        <v>30</v>
      </c>
      <c r="H40" s="130">
        <v>13</v>
      </c>
      <c r="I40" s="130">
        <v>5</v>
      </c>
      <c r="J40" s="172">
        <v>204</v>
      </c>
      <c r="K40" s="170">
        <v>14.5</v>
      </c>
      <c r="L40" s="130">
        <v>1</v>
      </c>
      <c r="M40" s="208"/>
      <c r="N40" s="208"/>
      <c r="O40" s="208"/>
      <c r="P40" s="208"/>
      <c r="Q40" s="208"/>
      <c r="R40" s="208"/>
      <c r="S40" s="208"/>
      <c r="T40" s="208"/>
      <c r="U40" s="208"/>
      <c r="V40" s="208"/>
      <c r="W40">
        <v>0</v>
      </c>
      <c r="X40">
        <v>0</v>
      </c>
      <c r="Y40">
        <v>56</v>
      </c>
      <c r="Z40">
        <v>1.56</v>
      </c>
      <c r="AA40">
        <v>115</v>
      </c>
      <c r="AB40">
        <v>5</v>
      </c>
      <c r="AC40">
        <v>46</v>
      </c>
      <c r="AD40">
        <v>1</v>
      </c>
      <c r="AE40">
        <v>4</v>
      </c>
      <c r="AF40">
        <v>166</v>
      </c>
      <c r="AG40">
        <v>7.3</v>
      </c>
      <c r="AH40" s="117">
        <v>1</v>
      </c>
      <c r="AI40" s="113">
        <v>0</v>
      </c>
      <c r="AJ40" s="118">
        <v>1</v>
      </c>
      <c r="AK40">
        <v>1</v>
      </c>
      <c r="AL40">
        <v>0.71644880598205252</v>
      </c>
      <c r="AM40" s="117">
        <v>0.71644880598205252</v>
      </c>
      <c r="AN40" s="118">
        <v>0.28355119401794748</v>
      </c>
      <c r="AO40" s="117">
        <v>-0.33344848439631697</v>
      </c>
      <c r="AP40" s="118">
        <v>100</v>
      </c>
      <c r="AQ40">
        <v>0.39577314059345453</v>
      </c>
      <c r="BR40">
        <v>0.50237325479522321</v>
      </c>
      <c r="BS40">
        <v>1</v>
      </c>
      <c r="BT40">
        <v>0</v>
      </c>
      <c r="BU40">
        <v>24</v>
      </c>
      <c r="BV40">
        <v>12</v>
      </c>
      <c r="BW40">
        <v>0.55555555555555558</v>
      </c>
      <c r="BX40">
        <v>0.875</v>
      </c>
      <c r="BY40">
        <v>1.6203703703703776E-2</v>
      </c>
    </row>
    <row r="41" spans="1:77" x14ac:dyDescent="0.3">
      <c r="A41" s="129">
        <v>0</v>
      </c>
      <c r="B41" s="131">
        <v>0</v>
      </c>
      <c r="C41" s="171">
        <v>48</v>
      </c>
      <c r="D41" s="207">
        <v>1.7999999999999999E-2</v>
      </c>
      <c r="E41" s="174">
        <v>77</v>
      </c>
      <c r="F41" s="174">
        <v>2</v>
      </c>
      <c r="G41" s="130">
        <v>28</v>
      </c>
      <c r="H41" s="130">
        <v>1</v>
      </c>
      <c r="I41" s="130">
        <v>6</v>
      </c>
      <c r="J41" s="172">
        <v>160</v>
      </c>
      <c r="K41" s="173">
        <v>5.9</v>
      </c>
      <c r="L41" s="130">
        <v>0</v>
      </c>
      <c r="M41" s="208"/>
      <c r="N41" s="208"/>
      <c r="O41" s="208"/>
      <c r="P41" s="208"/>
      <c r="Q41" s="208"/>
      <c r="R41" s="208"/>
      <c r="S41" s="208"/>
      <c r="T41" s="208"/>
      <c r="U41" s="208"/>
      <c r="V41" s="208"/>
      <c r="W41">
        <v>0</v>
      </c>
      <c r="X41">
        <v>0</v>
      </c>
      <c r="Y41">
        <v>58</v>
      </c>
      <c r="Z41">
        <v>0.16700000000000001</v>
      </c>
      <c r="AA41">
        <v>81</v>
      </c>
      <c r="AB41">
        <v>1</v>
      </c>
      <c r="AC41">
        <v>39</v>
      </c>
      <c r="AD41">
        <v>10</v>
      </c>
      <c r="AE41">
        <v>2</v>
      </c>
      <c r="AF41">
        <v>188</v>
      </c>
      <c r="AG41">
        <v>10.5</v>
      </c>
      <c r="AH41" s="117">
        <v>0</v>
      </c>
      <c r="AI41" s="113">
        <v>1</v>
      </c>
      <c r="AJ41" s="118">
        <v>1</v>
      </c>
      <c r="AK41">
        <v>0</v>
      </c>
      <c r="AL41">
        <v>0.64874632867031579</v>
      </c>
      <c r="AM41" s="117">
        <v>0.64874632867031579</v>
      </c>
      <c r="AN41" s="118">
        <v>0.35125367132968421</v>
      </c>
      <c r="AO41" s="117">
        <v>-1.0462466062046509</v>
      </c>
      <c r="AP41" s="118">
        <v>0</v>
      </c>
      <c r="AQ41">
        <v>1.8469453321710825</v>
      </c>
      <c r="BR41">
        <v>0.50614719320841639</v>
      </c>
      <c r="BS41">
        <v>1</v>
      </c>
      <c r="BT41">
        <v>0</v>
      </c>
      <c r="BU41">
        <v>25</v>
      </c>
      <c r="BV41">
        <v>12</v>
      </c>
      <c r="BW41">
        <v>0.53703703703703698</v>
      </c>
      <c r="BX41">
        <v>0.875</v>
      </c>
      <c r="BY41">
        <v>1.6203703703703581E-2</v>
      </c>
    </row>
    <row r="42" spans="1:77" x14ac:dyDescent="0.3">
      <c r="A42" s="129">
        <v>0</v>
      </c>
      <c r="B42" s="131">
        <v>1</v>
      </c>
      <c r="C42" s="171">
        <v>53</v>
      </c>
      <c r="D42" s="203">
        <v>0.84</v>
      </c>
      <c r="E42" s="130">
        <v>99</v>
      </c>
      <c r="F42" s="130">
        <v>3</v>
      </c>
      <c r="G42" s="130">
        <v>36</v>
      </c>
      <c r="H42" s="130">
        <v>9</v>
      </c>
      <c r="I42" s="130">
        <v>2</v>
      </c>
      <c r="J42" s="172">
        <v>176</v>
      </c>
      <c r="K42" s="170">
        <v>9</v>
      </c>
      <c r="L42" s="130">
        <v>1</v>
      </c>
      <c r="M42" s="208"/>
      <c r="N42" s="208"/>
      <c r="O42" s="208"/>
      <c r="P42" s="208"/>
      <c r="Q42" s="208"/>
      <c r="R42" s="208"/>
      <c r="S42" s="208"/>
      <c r="T42" s="208"/>
      <c r="U42" s="208"/>
      <c r="V42" s="208"/>
      <c r="W42">
        <v>0</v>
      </c>
      <c r="X42">
        <v>0</v>
      </c>
      <c r="Y42">
        <v>58</v>
      </c>
      <c r="Z42">
        <v>0.44700000000000001</v>
      </c>
      <c r="AA42">
        <v>20</v>
      </c>
      <c r="AB42">
        <v>4</v>
      </c>
      <c r="AC42">
        <v>43</v>
      </c>
      <c r="AD42">
        <v>10</v>
      </c>
      <c r="AE42">
        <v>3</v>
      </c>
      <c r="AF42">
        <v>184</v>
      </c>
      <c r="AG42">
        <v>8.1</v>
      </c>
      <c r="AH42" s="117">
        <v>1</v>
      </c>
      <c r="AI42" s="113">
        <v>0</v>
      </c>
      <c r="AJ42" s="118">
        <v>1</v>
      </c>
      <c r="AK42">
        <v>1</v>
      </c>
      <c r="AL42">
        <v>0.74921606358616732</v>
      </c>
      <c r="AM42" s="117">
        <v>0.74921606358616732</v>
      </c>
      <c r="AN42" s="118">
        <v>0.25078393641383268</v>
      </c>
      <c r="AO42" s="117">
        <v>-0.28872786765678421</v>
      </c>
      <c r="AP42" s="118">
        <v>100</v>
      </c>
      <c r="AQ42">
        <v>0.33472845631931653</v>
      </c>
      <c r="BR42">
        <v>0.50706346641330302</v>
      </c>
      <c r="BS42">
        <v>1</v>
      </c>
      <c r="BT42">
        <v>0</v>
      </c>
      <c r="BU42">
        <v>26</v>
      </c>
      <c r="BV42">
        <v>12</v>
      </c>
      <c r="BW42">
        <v>0.5185185185185186</v>
      </c>
      <c r="BX42">
        <v>0.875</v>
      </c>
      <c r="BY42">
        <v>0</v>
      </c>
    </row>
    <row r="43" spans="1:77" x14ac:dyDescent="0.3">
      <c r="A43" s="129">
        <v>0</v>
      </c>
      <c r="B43" s="131">
        <v>0</v>
      </c>
      <c r="C43" s="171">
        <v>88</v>
      </c>
      <c r="D43" s="203">
        <v>1</v>
      </c>
      <c r="E43" s="130">
        <v>283</v>
      </c>
      <c r="F43" s="130">
        <v>2</v>
      </c>
      <c r="G43" s="130">
        <v>40</v>
      </c>
      <c r="H43" s="130">
        <v>8</v>
      </c>
      <c r="I43" s="130">
        <v>3</v>
      </c>
      <c r="J43" s="172">
        <v>177</v>
      </c>
      <c r="K43" s="170">
        <v>15.8</v>
      </c>
      <c r="L43" s="130">
        <v>1</v>
      </c>
      <c r="M43" s="208"/>
      <c r="N43" s="208"/>
      <c r="O43" s="208"/>
      <c r="P43" s="208"/>
      <c r="Q43" s="208"/>
      <c r="R43" s="208"/>
      <c r="S43" s="208"/>
      <c r="T43" s="208"/>
      <c r="U43" s="208"/>
      <c r="V43" s="208"/>
      <c r="W43">
        <v>0</v>
      </c>
      <c r="X43">
        <v>0</v>
      </c>
      <c r="Y43">
        <v>58</v>
      </c>
      <c r="Z43">
        <v>0.496</v>
      </c>
      <c r="AA43">
        <v>100</v>
      </c>
      <c r="AB43">
        <v>2</v>
      </c>
      <c r="AC43">
        <v>42</v>
      </c>
      <c r="AD43">
        <v>5</v>
      </c>
      <c r="AE43">
        <v>3</v>
      </c>
      <c r="AF43">
        <v>165</v>
      </c>
      <c r="AG43">
        <v>6.6</v>
      </c>
      <c r="AH43" s="117">
        <v>0</v>
      </c>
      <c r="AI43" s="113">
        <v>1</v>
      </c>
      <c r="AJ43" s="118">
        <v>1</v>
      </c>
      <c r="AK43">
        <v>0</v>
      </c>
      <c r="AL43">
        <v>0.52832100095770695</v>
      </c>
      <c r="AM43" s="117">
        <v>0.52832100095770695</v>
      </c>
      <c r="AN43" s="118">
        <v>0.47167899904229305</v>
      </c>
      <c r="AO43" s="117">
        <v>-0.75145661153529952</v>
      </c>
      <c r="AP43" s="118">
        <v>0</v>
      </c>
      <c r="AQ43">
        <v>1.1200859101855731</v>
      </c>
      <c r="BR43">
        <v>0.5111232962124701</v>
      </c>
      <c r="BS43">
        <v>0</v>
      </c>
      <c r="BT43">
        <v>1</v>
      </c>
      <c r="BU43">
        <v>26</v>
      </c>
      <c r="BV43">
        <v>13</v>
      </c>
      <c r="BW43">
        <v>0.5185185185185186</v>
      </c>
      <c r="BX43">
        <v>0.86458333333333337</v>
      </c>
      <c r="BY43">
        <v>1.6010802469135874E-2</v>
      </c>
    </row>
    <row r="44" spans="1:77" x14ac:dyDescent="0.3">
      <c r="A44" s="129">
        <v>0</v>
      </c>
      <c r="B44" s="131">
        <v>0</v>
      </c>
      <c r="C44" s="171">
        <v>59</v>
      </c>
      <c r="D44" s="203">
        <v>1.159</v>
      </c>
      <c r="E44" s="130">
        <v>196</v>
      </c>
      <c r="F44" s="130">
        <v>1</v>
      </c>
      <c r="G44" s="130">
        <v>43</v>
      </c>
      <c r="H44" s="130">
        <v>15</v>
      </c>
      <c r="I44" s="130">
        <v>5</v>
      </c>
      <c r="J44" s="172">
        <v>184</v>
      </c>
      <c r="K44" s="170">
        <v>14</v>
      </c>
      <c r="L44" s="130">
        <v>1</v>
      </c>
      <c r="M44" s="208"/>
      <c r="N44" s="208"/>
      <c r="O44" s="208"/>
      <c r="P44" s="208"/>
      <c r="Q44" s="208"/>
      <c r="R44" s="208"/>
      <c r="S44" s="208"/>
      <c r="T44" s="208"/>
      <c r="U44" s="208"/>
      <c r="V44" s="208"/>
      <c r="W44">
        <v>0</v>
      </c>
      <c r="X44">
        <v>0</v>
      </c>
      <c r="Y44">
        <v>58</v>
      </c>
      <c r="Z44">
        <v>0.86399999999999999</v>
      </c>
      <c r="AA44">
        <v>129</v>
      </c>
      <c r="AB44">
        <v>4</v>
      </c>
      <c r="AC44">
        <v>61</v>
      </c>
      <c r="AD44">
        <v>8</v>
      </c>
      <c r="AE44">
        <v>5</v>
      </c>
      <c r="AF44">
        <v>168</v>
      </c>
      <c r="AG44">
        <v>8.8000000000000007</v>
      </c>
      <c r="AH44" s="117">
        <v>1</v>
      </c>
      <c r="AI44" s="113">
        <v>0</v>
      </c>
      <c r="AJ44" s="118">
        <v>1</v>
      </c>
      <c r="AK44">
        <v>1</v>
      </c>
      <c r="AL44">
        <v>0.32429038312336306</v>
      </c>
      <c r="AM44" s="117">
        <v>0.32429038312336306</v>
      </c>
      <c r="AN44" s="118">
        <v>0.675709616876637</v>
      </c>
      <c r="AO44" s="117">
        <v>-1.1261159203689277</v>
      </c>
      <c r="AP44" s="118">
        <v>0</v>
      </c>
      <c r="AQ44">
        <v>2.0836560442176015</v>
      </c>
      <c r="BR44">
        <v>0.51713620955223683</v>
      </c>
      <c r="BS44">
        <v>1</v>
      </c>
      <c r="BT44">
        <v>0</v>
      </c>
      <c r="BU44">
        <v>27</v>
      </c>
      <c r="BV44">
        <v>13</v>
      </c>
      <c r="BW44">
        <v>0.5</v>
      </c>
      <c r="BX44">
        <v>0.86458333333333337</v>
      </c>
      <c r="BY44">
        <v>1.601080246913578E-2</v>
      </c>
    </row>
    <row r="45" spans="1:77" x14ac:dyDescent="0.3">
      <c r="A45" s="129">
        <v>1</v>
      </c>
      <c r="B45" s="131">
        <v>0</v>
      </c>
      <c r="C45" s="171">
        <v>117</v>
      </c>
      <c r="D45" s="203">
        <v>0.104</v>
      </c>
      <c r="E45" s="130">
        <v>253</v>
      </c>
      <c r="F45" s="130">
        <v>2</v>
      </c>
      <c r="G45" s="130">
        <v>52</v>
      </c>
      <c r="H45" s="130">
        <v>15</v>
      </c>
      <c r="I45" s="130">
        <v>3</v>
      </c>
      <c r="J45" s="172">
        <v>169</v>
      </c>
      <c r="K45" s="170">
        <v>15.3</v>
      </c>
      <c r="L45" s="130">
        <v>1</v>
      </c>
      <c r="M45" s="208"/>
      <c r="N45" s="208"/>
      <c r="O45" s="208"/>
      <c r="P45" s="208"/>
      <c r="Q45" s="208"/>
      <c r="R45" s="208"/>
      <c r="S45" s="208"/>
      <c r="T45" s="208"/>
      <c r="U45" s="208"/>
      <c r="V45" s="208"/>
      <c r="W45">
        <v>0</v>
      </c>
      <c r="X45">
        <v>0</v>
      </c>
      <c r="Y45">
        <v>59</v>
      </c>
      <c r="Z45">
        <v>0.7</v>
      </c>
      <c r="AA45">
        <v>214</v>
      </c>
      <c r="AB45">
        <v>2</v>
      </c>
      <c r="AC45">
        <v>41</v>
      </c>
      <c r="AD45">
        <v>4</v>
      </c>
      <c r="AE45">
        <v>3</v>
      </c>
      <c r="AF45">
        <v>182</v>
      </c>
      <c r="AG45">
        <v>14.9</v>
      </c>
      <c r="AH45" s="117">
        <v>1</v>
      </c>
      <c r="AI45" s="113">
        <v>0</v>
      </c>
      <c r="AJ45" s="118">
        <v>1</v>
      </c>
      <c r="AK45">
        <v>1</v>
      </c>
      <c r="AL45">
        <v>0.57719099240589755</v>
      </c>
      <c r="AM45" s="117">
        <v>0.57719099240589755</v>
      </c>
      <c r="AN45" s="118">
        <v>0.42280900759410245</v>
      </c>
      <c r="AO45" s="117">
        <v>-0.54958205787657921</v>
      </c>
      <c r="AP45" s="118">
        <v>100</v>
      </c>
      <c r="AQ45">
        <v>0.73252876977811676</v>
      </c>
      <c r="BR45">
        <v>0.52367285938412667</v>
      </c>
      <c r="BS45">
        <v>1</v>
      </c>
      <c r="BT45">
        <v>0</v>
      </c>
      <c r="BU45">
        <v>28</v>
      </c>
      <c r="BV45">
        <v>13</v>
      </c>
      <c r="BW45">
        <v>0.48148148148148151</v>
      </c>
      <c r="BX45">
        <v>0.86458333333333337</v>
      </c>
      <c r="BY45">
        <v>1.6010802469135874E-2</v>
      </c>
    </row>
    <row r="46" spans="1:77" x14ac:dyDescent="0.3">
      <c r="A46" s="129">
        <v>0</v>
      </c>
      <c r="B46" s="131">
        <v>0</v>
      </c>
      <c r="C46" s="171">
        <v>83</v>
      </c>
      <c r="D46" s="203">
        <v>0.93600000000000005</v>
      </c>
      <c r="E46" s="130">
        <v>203</v>
      </c>
      <c r="F46" s="130">
        <v>2</v>
      </c>
      <c r="G46" s="130">
        <v>45</v>
      </c>
      <c r="H46" s="130">
        <v>9</v>
      </c>
      <c r="I46" s="130">
        <v>3</v>
      </c>
      <c r="J46" s="172">
        <v>178</v>
      </c>
      <c r="K46" s="170">
        <v>14.4</v>
      </c>
      <c r="L46" s="130">
        <v>1</v>
      </c>
      <c r="M46" s="208"/>
      <c r="N46" s="208"/>
      <c r="O46" s="208"/>
      <c r="P46" s="208"/>
      <c r="Q46" s="208"/>
      <c r="R46" s="208"/>
      <c r="S46" s="208"/>
      <c r="T46" s="208"/>
      <c r="U46" s="208"/>
      <c r="V46" s="208"/>
      <c r="W46">
        <v>0</v>
      </c>
      <c r="X46">
        <v>0</v>
      </c>
      <c r="Y46">
        <v>59</v>
      </c>
      <c r="Z46">
        <v>1.159</v>
      </c>
      <c r="AA46">
        <v>196</v>
      </c>
      <c r="AB46">
        <v>1</v>
      </c>
      <c r="AC46">
        <v>43</v>
      </c>
      <c r="AD46">
        <v>15</v>
      </c>
      <c r="AE46">
        <v>5</v>
      </c>
      <c r="AF46">
        <v>184</v>
      </c>
      <c r="AG46">
        <v>14</v>
      </c>
      <c r="AH46" s="117">
        <v>1</v>
      </c>
      <c r="AI46" s="113">
        <v>0</v>
      </c>
      <c r="AJ46" s="118">
        <v>1</v>
      </c>
      <c r="AK46">
        <v>1</v>
      </c>
      <c r="AL46">
        <v>0.79141149307058523</v>
      </c>
      <c r="AM46" s="117">
        <v>0.79141149307058523</v>
      </c>
      <c r="AN46" s="118">
        <v>0.20858850692941477</v>
      </c>
      <c r="AO46" s="117">
        <v>-0.23393722768164427</v>
      </c>
      <c r="AP46" s="118">
        <v>100</v>
      </c>
      <c r="AQ46">
        <v>0.26356517280298197</v>
      </c>
      <c r="BR46">
        <v>0.52832100095770695</v>
      </c>
      <c r="BS46">
        <v>1</v>
      </c>
      <c r="BT46">
        <v>0</v>
      </c>
      <c r="BU46">
        <v>29</v>
      </c>
      <c r="BV46">
        <v>13</v>
      </c>
      <c r="BW46">
        <v>0.46296296296296291</v>
      </c>
      <c r="BX46">
        <v>0.86458333333333337</v>
      </c>
      <c r="BY46">
        <v>1.601080246913578E-2</v>
      </c>
    </row>
    <row r="47" spans="1:77" x14ac:dyDescent="0.3">
      <c r="A47" s="129">
        <v>0</v>
      </c>
      <c r="B47" s="131">
        <v>0</v>
      </c>
      <c r="C47" s="171">
        <v>91</v>
      </c>
      <c r="D47" s="203">
        <v>1.968</v>
      </c>
      <c r="E47" s="130">
        <v>164</v>
      </c>
      <c r="F47" s="130">
        <v>1</v>
      </c>
      <c r="G47" s="130">
        <v>33</v>
      </c>
      <c r="H47" s="130">
        <v>5</v>
      </c>
      <c r="I47" s="130">
        <v>2</v>
      </c>
      <c r="J47" s="172">
        <v>194</v>
      </c>
      <c r="K47" s="170">
        <v>14.8</v>
      </c>
      <c r="L47" s="130">
        <v>1</v>
      </c>
      <c r="M47" s="208"/>
      <c r="N47" s="208"/>
      <c r="O47" s="208"/>
      <c r="P47" s="208"/>
      <c r="Q47" s="208"/>
      <c r="R47" s="208"/>
      <c r="S47" s="208"/>
      <c r="T47" s="208"/>
      <c r="U47" s="208"/>
      <c r="V47" s="208"/>
      <c r="W47">
        <v>0</v>
      </c>
      <c r="X47">
        <v>0</v>
      </c>
      <c r="Y47">
        <v>60</v>
      </c>
      <c r="Z47">
        <v>0.81299999999999994</v>
      </c>
      <c r="AA47">
        <v>101</v>
      </c>
      <c r="AB47">
        <v>3</v>
      </c>
      <c r="AC47">
        <v>44</v>
      </c>
      <c r="AD47">
        <v>8</v>
      </c>
      <c r="AE47">
        <v>3</v>
      </c>
      <c r="AF47">
        <v>177</v>
      </c>
      <c r="AG47">
        <v>10.5</v>
      </c>
      <c r="AH47" s="117">
        <v>1</v>
      </c>
      <c r="AI47" s="113">
        <v>0</v>
      </c>
      <c r="AJ47" s="118">
        <v>1</v>
      </c>
      <c r="AK47">
        <v>1</v>
      </c>
      <c r="AL47">
        <v>0.63807646926212069</v>
      </c>
      <c r="AM47" s="117">
        <v>0.63807646926212069</v>
      </c>
      <c r="AN47" s="118">
        <v>0.36192353073787931</v>
      </c>
      <c r="AO47" s="117">
        <v>-0.44929714504209806</v>
      </c>
      <c r="AP47" s="118">
        <v>100</v>
      </c>
      <c r="AQ47">
        <v>0.56721027678142089</v>
      </c>
      <c r="BR47">
        <v>0.53430288801514314</v>
      </c>
      <c r="BS47">
        <v>1</v>
      </c>
      <c r="BT47">
        <v>0</v>
      </c>
      <c r="BU47">
        <v>30</v>
      </c>
      <c r="BV47">
        <v>13</v>
      </c>
      <c r="BW47">
        <v>0.44444444444444442</v>
      </c>
      <c r="BX47">
        <v>0.86458333333333337</v>
      </c>
      <c r="BY47">
        <v>0</v>
      </c>
    </row>
    <row r="48" spans="1:77" x14ac:dyDescent="0.3">
      <c r="A48" s="129">
        <v>1</v>
      </c>
      <c r="B48" s="131">
        <v>0</v>
      </c>
      <c r="C48" s="171">
        <v>56</v>
      </c>
      <c r="D48" s="203">
        <v>2.536</v>
      </c>
      <c r="E48" s="130">
        <v>146</v>
      </c>
      <c r="F48" s="130">
        <v>1</v>
      </c>
      <c r="G48" s="130">
        <v>36</v>
      </c>
      <c r="H48" s="130">
        <v>8</v>
      </c>
      <c r="I48" s="130">
        <v>2</v>
      </c>
      <c r="J48" s="172">
        <v>179</v>
      </c>
      <c r="K48" s="170">
        <v>12.1</v>
      </c>
      <c r="L48" s="130">
        <v>1</v>
      </c>
      <c r="M48" s="208"/>
      <c r="N48" s="208"/>
      <c r="O48" s="208"/>
      <c r="P48" s="208"/>
      <c r="Q48" s="208"/>
      <c r="R48" s="208"/>
      <c r="S48" s="208"/>
      <c r="T48" s="208"/>
      <c r="U48" s="208"/>
      <c r="V48" s="208"/>
      <c r="W48">
        <v>0</v>
      </c>
      <c r="X48">
        <v>0</v>
      </c>
      <c r="Y48">
        <v>60</v>
      </c>
      <c r="Z48">
        <v>0.93700000000000006</v>
      </c>
      <c r="AA48">
        <v>211</v>
      </c>
      <c r="AB48">
        <v>3</v>
      </c>
      <c r="AC48">
        <v>59</v>
      </c>
      <c r="AD48">
        <v>15</v>
      </c>
      <c r="AE48">
        <v>4</v>
      </c>
      <c r="AF48">
        <v>171</v>
      </c>
      <c r="AG48">
        <v>12</v>
      </c>
      <c r="AH48" s="117">
        <v>1</v>
      </c>
      <c r="AI48" s="113">
        <v>0</v>
      </c>
      <c r="AJ48" s="118">
        <v>1</v>
      </c>
      <c r="AK48">
        <v>1</v>
      </c>
      <c r="AL48">
        <v>0.63512283666904645</v>
      </c>
      <c r="AM48" s="117">
        <v>0.63512283666904645</v>
      </c>
      <c r="AN48" s="118">
        <v>0.36487716333095355</v>
      </c>
      <c r="AO48" s="117">
        <v>-0.45393685522393934</v>
      </c>
      <c r="AP48" s="118">
        <v>100</v>
      </c>
      <c r="AQ48">
        <v>0.57449857297618456</v>
      </c>
      <c r="BR48">
        <v>0.5359640832648207</v>
      </c>
      <c r="BS48">
        <v>0</v>
      </c>
      <c r="BT48">
        <v>1</v>
      </c>
      <c r="BU48">
        <v>30</v>
      </c>
      <c r="BV48">
        <v>14</v>
      </c>
      <c r="BW48">
        <v>0.44444444444444442</v>
      </c>
      <c r="BX48">
        <v>0.85416666666666663</v>
      </c>
      <c r="BY48">
        <v>1.5817901234567874E-2</v>
      </c>
    </row>
    <row r="49" spans="1:77" x14ac:dyDescent="0.3">
      <c r="A49" s="129">
        <v>0</v>
      </c>
      <c r="B49" s="131">
        <v>1</v>
      </c>
      <c r="C49" s="171">
        <v>51</v>
      </c>
      <c r="D49" s="203">
        <v>0.41699999999999998</v>
      </c>
      <c r="E49" s="130">
        <v>121</v>
      </c>
      <c r="F49" s="130">
        <v>3</v>
      </c>
      <c r="G49" s="130">
        <v>36</v>
      </c>
      <c r="H49" s="130">
        <v>8</v>
      </c>
      <c r="I49" s="130">
        <v>2</v>
      </c>
      <c r="J49" s="172">
        <v>167</v>
      </c>
      <c r="K49" s="170">
        <v>8</v>
      </c>
      <c r="L49" s="130">
        <v>0</v>
      </c>
      <c r="M49" s="208"/>
      <c r="N49" s="208"/>
      <c r="O49" s="208"/>
      <c r="P49" s="208"/>
      <c r="Q49" s="208"/>
      <c r="R49" s="208"/>
      <c r="S49" s="208"/>
      <c r="T49" s="208"/>
      <c r="U49" s="208"/>
      <c r="V49" s="208"/>
      <c r="W49">
        <v>0</v>
      </c>
      <c r="X49">
        <v>0</v>
      </c>
      <c r="Y49">
        <v>62</v>
      </c>
      <c r="Z49">
        <v>0.73399999999999999</v>
      </c>
      <c r="AA49">
        <v>152</v>
      </c>
      <c r="AB49">
        <v>3</v>
      </c>
      <c r="AC49">
        <v>44</v>
      </c>
      <c r="AD49">
        <v>5</v>
      </c>
      <c r="AE49">
        <v>3</v>
      </c>
      <c r="AF49">
        <v>169</v>
      </c>
      <c r="AG49">
        <v>9.5</v>
      </c>
      <c r="AH49" s="117">
        <v>1</v>
      </c>
      <c r="AI49" s="113">
        <v>0</v>
      </c>
      <c r="AJ49" s="118">
        <v>1</v>
      </c>
      <c r="AK49">
        <v>1</v>
      </c>
      <c r="AL49">
        <v>0.6719232122255111</v>
      </c>
      <c r="AM49" s="117">
        <v>0.6719232122255111</v>
      </c>
      <c r="AN49" s="118">
        <v>0.3280767877744889</v>
      </c>
      <c r="AO49" s="117">
        <v>-0.39761121250957898</v>
      </c>
      <c r="AP49" s="118">
        <v>100</v>
      </c>
      <c r="AQ49">
        <v>0.4882652984823207</v>
      </c>
      <c r="BR49">
        <v>0.53920590733244467</v>
      </c>
      <c r="BS49">
        <v>1</v>
      </c>
      <c r="BT49">
        <v>0</v>
      </c>
      <c r="BU49">
        <v>31</v>
      </c>
      <c r="BV49">
        <v>14</v>
      </c>
      <c r="BW49">
        <v>0.42592592592592593</v>
      </c>
      <c r="BX49">
        <v>0.85416666666666663</v>
      </c>
      <c r="BY49">
        <v>0</v>
      </c>
    </row>
    <row r="50" spans="1:77" x14ac:dyDescent="0.3">
      <c r="A50" s="129">
        <v>1</v>
      </c>
      <c r="B50" s="131">
        <v>0</v>
      </c>
      <c r="C50" s="171">
        <v>56</v>
      </c>
      <c r="D50" s="203">
        <v>3.9E-2</v>
      </c>
      <c r="E50" s="130">
        <v>128</v>
      </c>
      <c r="F50" s="130">
        <v>1</v>
      </c>
      <c r="G50" s="130">
        <v>43</v>
      </c>
      <c r="H50" s="130">
        <v>6</v>
      </c>
      <c r="I50" s="130">
        <v>3</v>
      </c>
      <c r="J50" s="172">
        <v>172</v>
      </c>
      <c r="K50" s="170">
        <v>8.4</v>
      </c>
      <c r="L50" s="130">
        <v>0</v>
      </c>
      <c r="M50" s="208"/>
      <c r="N50" s="208"/>
      <c r="O50" s="208"/>
      <c r="P50" s="208"/>
      <c r="Q50" s="208"/>
      <c r="R50" s="208"/>
      <c r="S50" s="208"/>
      <c r="T50" s="208"/>
      <c r="U50" s="208"/>
      <c r="V50" s="208"/>
      <c r="W50">
        <v>0</v>
      </c>
      <c r="X50">
        <v>0</v>
      </c>
      <c r="Y50">
        <v>63</v>
      </c>
      <c r="Z50">
        <v>0.61199999999999999</v>
      </c>
      <c r="AA50">
        <v>148</v>
      </c>
      <c r="AB50">
        <v>3</v>
      </c>
      <c r="AC50">
        <v>35</v>
      </c>
      <c r="AD50">
        <v>10</v>
      </c>
      <c r="AE50">
        <v>2</v>
      </c>
      <c r="AF50">
        <v>185</v>
      </c>
      <c r="AG50">
        <v>13.8</v>
      </c>
      <c r="AH50" s="117">
        <v>1</v>
      </c>
      <c r="AI50" s="113">
        <v>0</v>
      </c>
      <c r="AJ50" s="118">
        <v>1</v>
      </c>
      <c r="AK50">
        <v>1</v>
      </c>
      <c r="AL50">
        <v>0.87800532321933844</v>
      </c>
      <c r="AM50" s="117">
        <v>0.87800532321933844</v>
      </c>
      <c r="AN50" s="118">
        <v>0.12199467678066156</v>
      </c>
      <c r="AO50" s="117">
        <v>-0.13010262247321464</v>
      </c>
      <c r="AP50" s="118">
        <v>100</v>
      </c>
      <c r="AQ50">
        <v>0.13894525870680344</v>
      </c>
      <c r="BR50">
        <v>0.55163957784553852</v>
      </c>
      <c r="BS50">
        <v>0</v>
      </c>
      <c r="BT50">
        <v>1</v>
      </c>
      <c r="BU50">
        <v>31</v>
      </c>
      <c r="BV50">
        <v>15</v>
      </c>
      <c r="BW50">
        <v>0.42592592592592593</v>
      </c>
      <c r="BX50">
        <v>0.84375</v>
      </c>
      <c r="BY50">
        <v>1.5624999999999976E-2</v>
      </c>
    </row>
    <row r="51" spans="1:77" x14ac:dyDescent="0.3">
      <c r="A51" s="129">
        <v>1</v>
      </c>
      <c r="B51" s="131">
        <v>0</v>
      </c>
      <c r="C51" s="171">
        <v>51</v>
      </c>
      <c r="D51" s="203">
        <v>1.155</v>
      </c>
      <c r="E51" s="130">
        <v>132</v>
      </c>
      <c r="F51" s="130">
        <v>2</v>
      </c>
      <c r="G51" s="130">
        <v>35</v>
      </c>
      <c r="H51" s="130">
        <v>1</v>
      </c>
      <c r="I51" s="130">
        <v>3</v>
      </c>
      <c r="J51" s="172">
        <v>181</v>
      </c>
      <c r="K51" s="170">
        <v>10.6</v>
      </c>
      <c r="L51" s="130">
        <v>0</v>
      </c>
      <c r="M51" s="208"/>
      <c r="N51" s="208"/>
      <c r="O51" s="208"/>
      <c r="P51" s="208"/>
      <c r="Q51" s="208"/>
      <c r="R51" s="208"/>
      <c r="S51" s="208"/>
      <c r="T51" s="208"/>
      <c r="U51" s="208"/>
      <c r="V51" s="208"/>
      <c r="W51">
        <v>0</v>
      </c>
      <c r="X51">
        <v>0</v>
      </c>
      <c r="Y51">
        <v>66</v>
      </c>
      <c r="Z51">
        <v>9.1999999999999998E-2</v>
      </c>
      <c r="AA51">
        <v>230</v>
      </c>
      <c r="AB51">
        <v>4</v>
      </c>
      <c r="AC51">
        <v>43</v>
      </c>
      <c r="AD51">
        <v>12</v>
      </c>
      <c r="AE51">
        <v>3</v>
      </c>
      <c r="AF51">
        <v>174</v>
      </c>
      <c r="AG51">
        <v>15.9</v>
      </c>
      <c r="AH51" s="117">
        <v>0</v>
      </c>
      <c r="AI51" s="113">
        <v>1</v>
      </c>
      <c r="AJ51" s="118">
        <v>1</v>
      </c>
      <c r="AK51">
        <v>0</v>
      </c>
      <c r="AL51">
        <v>0.76055877061410737</v>
      </c>
      <c r="AM51" s="117">
        <v>0.76055877061410737</v>
      </c>
      <c r="AN51" s="118">
        <v>0.23944122938589263</v>
      </c>
      <c r="AO51" s="117">
        <v>-1.4294472810293384</v>
      </c>
      <c r="AP51" s="118">
        <v>0</v>
      </c>
      <c r="AQ51">
        <v>3.1763901837822668</v>
      </c>
      <c r="BR51">
        <v>0.55614386474455779</v>
      </c>
      <c r="BS51">
        <v>1</v>
      </c>
      <c r="BT51">
        <v>0</v>
      </c>
      <c r="BU51">
        <v>32</v>
      </c>
      <c r="BV51">
        <v>15</v>
      </c>
      <c r="BW51">
        <v>0.40740740740740744</v>
      </c>
      <c r="BX51">
        <v>0.84375</v>
      </c>
      <c r="BY51">
        <v>0</v>
      </c>
    </row>
    <row r="52" spans="1:77" x14ac:dyDescent="0.3">
      <c r="A52" s="129">
        <v>1</v>
      </c>
      <c r="B52" s="131">
        <v>0</v>
      </c>
      <c r="C52" s="171">
        <v>56</v>
      </c>
      <c r="D52" s="203">
        <v>1.9990000000000001</v>
      </c>
      <c r="E52" s="130">
        <v>75</v>
      </c>
      <c r="F52" s="130">
        <v>0</v>
      </c>
      <c r="G52" s="130">
        <v>49</v>
      </c>
      <c r="H52" s="130">
        <v>7</v>
      </c>
      <c r="I52" s="130">
        <v>4</v>
      </c>
      <c r="J52" s="172">
        <v>189</v>
      </c>
      <c r="K52" s="170">
        <v>10.9</v>
      </c>
      <c r="L52" s="130">
        <v>0</v>
      </c>
      <c r="M52" s="208"/>
      <c r="N52" s="208"/>
      <c r="O52" s="208"/>
      <c r="P52" s="208"/>
      <c r="Q52" s="208"/>
      <c r="R52" s="208"/>
      <c r="S52" s="208"/>
      <c r="T52" s="208"/>
      <c r="U52" s="208"/>
      <c r="V52" s="208"/>
      <c r="W52">
        <v>0</v>
      </c>
      <c r="X52">
        <v>0</v>
      </c>
      <c r="Y52">
        <v>67</v>
      </c>
      <c r="Z52">
        <v>0.85599999999999998</v>
      </c>
      <c r="AA52">
        <v>91</v>
      </c>
      <c r="AB52">
        <v>3</v>
      </c>
      <c r="AC52">
        <v>33</v>
      </c>
      <c r="AD52">
        <v>1</v>
      </c>
      <c r="AE52">
        <v>3</v>
      </c>
      <c r="AF52">
        <v>188</v>
      </c>
      <c r="AG52">
        <v>12.5</v>
      </c>
      <c r="AH52" s="117">
        <v>1</v>
      </c>
      <c r="AI52" s="113">
        <v>0</v>
      </c>
      <c r="AJ52" s="118">
        <v>1</v>
      </c>
      <c r="AK52">
        <v>1</v>
      </c>
      <c r="AL52">
        <v>0.74924266621640523</v>
      </c>
      <c r="AM52" s="117">
        <v>0.74924266621640523</v>
      </c>
      <c r="AN52" s="118">
        <v>0.25075733378359477</v>
      </c>
      <c r="AO52" s="117">
        <v>-0.28869236099956153</v>
      </c>
      <c r="AP52" s="118">
        <v>100</v>
      </c>
      <c r="AQ52">
        <v>0.33468106541488396</v>
      </c>
      <c r="BR52">
        <v>0.56201533184365937</v>
      </c>
      <c r="BS52">
        <v>0</v>
      </c>
      <c r="BT52">
        <v>1</v>
      </c>
      <c r="BU52">
        <v>32</v>
      </c>
      <c r="BV52">
        <v>16</v>
      </c>
      <c r="BW52">
        <v>0.40740740740740744</v>
      </c>
      <c r="BX52">
        <v>0.83333333333333337</v>
      </c>
      <c r="BY52">
        <v>1.5432098765432167E-2</v>
      </c>
    </row>
    <row r="53" spans="1:77" x14ac:dyDescent="0.3">
      <c r="A53" s="129">
        <v>1</v>
      </c>
      <c r="B53" s="131">
        <v>0</v>
      </c>
      <c r="C53" s="171">
        <v>53</v>
      </c>
      <c r="D53" s="203">
        <v>2.8719999999999999</v>
      </c>
      <c r="E53" s="130">
        <v>144</v>
      </c>
      <c r="F53" s="130">
        <v>6</v>
      </c>
      <c r="G53" s="130">
        <v>35</v>
      </c>
      <c r="H53" s="130">
        <v>4</v>
      </c>
      <c r="I53" s="130">
        <v>3</v>
      </c>
      <c r="J53" s="172">
        <v>171</v>
      </c>
      <c r="K53" s="170">
        <v>8.6999999999999993</v>
      </c>
      <c r="L53" s="130">
        <v>1</v>
      </c>
      <c r="M53" s="208"/>
      <c r="N53" s="208"/>
      <c r="O53" s="208"/>
      <c r="P53" s="208"/>
      <c r="Q53" s="208"/>
      <c r="R53" s="208"/>
      <c r="S53" s="208"/>
      <c r="T53" s="208"/>
      <c r="U53" s="208"/>
      <c r="V53" s="208"/>
      <c r="W53">
        <v>0</v>
      </c>
      <c r="X53">
        <v>0</v>
      </c>
      <c r="Y53">
        <v>67</v>
      </c>
      <c r="Z53">
        <v>1.4610000000000001</v>
      </c>
      <c r="AA53">
        <v>180</v>
      </c>
      <c r="AB53">
        <v>4</v>
      </c>
      <c r="AC53">
        <v>44</v>
      </c>
      <c r="AD53">
        <v>10</v>
      </c>
      <c r="AE53">
        <v>3</v>
      </c>
      <c r="AF53">
        <v>187</v>
      </c>
      <c r="AG53">
        <v>15.6</v>
      </c>
      <c r="AH53" s="117">
        <v>0</v>
      </c>
      <c r="AI53" s="113">
        <v>1</v>
      </c>
      <c r="AJ53" s="118">
        <v>1</v>
      </c>
      <c r="AK53">
        <v>0</v>
      </c>
      <c r="AL53">
        <v>0.8931036416414041</v>
      </c>
      <c r="AM53" s="117">
        <v>0.8931036416414041</v>
      </c>
      <c r="AN53" s="118">
        <v>0.1068963583585959</v>
      </c>
      <c r="AO53" s="117">
        <v>-2.235895527400467</v>
      </c>
      <c r="AP53" s="118">
        <v>0</v>
      </c>
      <c r="AQ53">
        <v>8.3548556317081193</v>
      </c>
      <c r="BR53">
        <v>0.56277947901887271</v>
      </c>
      <c r="BS53">
        <v>1</v>
      </c>
      <c r="BT53">
        <v>0</v>
      </c>
      <c r="BU53">
        <v>33</v>
      </c>
      <c r="BV53">
        <v>16</v>
      </c>
      <c r="BW53">
        <v>0.38888888888888884</v>
      </c>
      <c r="BX53">
        <v>0.83333333333333337</v>
      </c>
      <c r="BY53">
        <v>0</v>
      </c>
    </row>
    <row r="54" spans="1:77" x14ac:dyDescent="0.3">
      <c r="A54" s="129">
        <v>0</v>
      </c>
      <c r="B54" s="131">
        <v>0</v>
      </c>
      <c r="C54" s="171">
        <v>62</v>
      </c>
      <c r="D54" s="203">
        <v>0.73399999999999999</v>
      </c>
      <c r="E54" s="130">
        <v>152</v>
      </c>
      <c r="F54" s="130">
        <v>3</v>
      </c>
      <c r="G54" s="130">
        <v>44</v>
      </c>
      <c r="H54" s="130">
        <v>5</v>
      </c>
      <c r="I54" s="130">
        <v>3</v>
      </c>
      <c r="J54" s="172">
        <v>169</v>
      </c>
      <c r="K54" s="170">
        <v>9.5</v>
      </c>
      <c r="L54" s="130">
        <v>1</v>
      </c>
      <c r="M54" s="208"/>
      <c r="N54" s="208"/>
      <c r="O54" s="208"/>
      <c r="P54" s="208"/>
      <c r="Q54" s="208"/>
      <c r="R54" s="208"/>
      <c r="S54" s="208"/>
      <c r="T54" s="208"/>
      <c r="U54" s="208"/>
      <c r="V54" s="208"/>
      <c r="W54">
        <v>0</v>
      </c>
      <c r="X54">
        <v>0</v>
      </c>
      <c r="Y54">
        <v>70</v>
      </c>
      <c r="Z54">
        <v>0.40799999999999997</v>
      </c>
      <c r="AA54">
        <v>175</v>
      </c>
      <c r="AB54">
        <v>2</v>
      </c>
      <c r="AC54">
        <v>42</v>
      </c>
      <c r="AD54">
        <v>7</v>
      </c>
      <c r="AE54">
        <v>6</v>
      </c>
      <c r="AF54">
        <v>168</v>
      </c>
      <c r="AG54">
        <v>11.1</v>
      </c>
      <c r="AH54" s="117">
        <v>0</v>
      </c>
      <c r="AI54" s="113">
        <v>1</v>
      </c>
      <c r="AJ54" s="118">
        <v>1</v>
      </c>
      <c r="AK54">
        <v>0</v>
      </c>
      <c r="AL54">
        <v>0.55614386474455779</v>
      </c>
      <c r="AM54" s="117">
        <v>0.55614386474455779</v>
      </c>
      <c r="AN54" s="118">
        <v>0.44385613525544221</v>
      </c>
      <c r="AO54" s="117">
        <v>-0.81225478875058588</v>
      </c>
      <c r="AP54" s="118">
        <v>0</v>
      </c>
      <c r="AQ54">
        <v>1.2529822628777976</v>
      </c>
      <c r="BR54">
        <v>0.56381471621844592</v>
      </c>
      <c r="BS54">
        <v>0</v>
      </c>
      <c r="BT54">
        <v>1</v>
      </c>
      <c r="BU54">
        <v>33</v>
      </c>
      <c r="BV54">
        <v>17</v>
      </c>
      <c r="BW54">
        <v>0.38888888888888884</v>
      </c>
      <c r="BX54">
        <v>0.82291666666666663</v>
      </c>
      <c r="BY54">
        <v>0</v>
      </c>
    </row>
    <row r="55" spans="1:77" x14ac:dyDescent="0.3">
      <c r="A55" s="129">
        <v>0</v>
      </c>
      <c r="B55" s="131">
        <v>0</v>
      </c>
      <c r="C55" s="171">
        <v>44</v>
      </c>
      <c r="D55" s="203">
        <v>4.5900000000000003E-2</v>
      </c>
      <c r="E55" s="130">
        <v>104</v>
      </c>
      <c r="F55" s="130">
        <v>6</v>
      </c>
      <c r="G55" s="130">
        <v>29</v>
      </c>
      <c r="H55" s="130">
        <v>2</v>
      </c>
      <c r="I55" s="130">
        <v>2</v>
      </c>
      <c r="J55" s="172">
        <v>168</v>
      </c>
      <c r="K55" s="170">
        <v>6.8</v>
      </c>
      <c r="L55" s="130">
        <v>1</v>
      </c>
      <c r="M55" s="208"/>
      <c r="N55" s="208"/>
      <c r="O55" s="208"/>
      <c r="P55" s="208"/>
      <c r="Q55" s="208"/>
      <c r="R55" s="208"/>
      <c r="S55" s="208"/>
      <c r="T55" s="208"/>
      <c r="U55" s="208"/>
      <c r="V55" s="208"/>
      <c r="W55">
        <v>0</v>
      </c>
      <c r="X55">
        <v>0</v>
      </c>
      <c r="Y55">
        <v>78</v>
      </c>
      <c r="Z55">
        <v>1.6240000000000001</v>
      </c>
      <c r="AA55">
        <v>148</v>
      </c>
      <c r="AB55">
        <v>5</v>
      </c>
      <c r="AC55">
        <v>39</v>
      </c>
      <c r="AD55">
        <v>11</v>
      </c>
      <c r="AE55">
        <v>4</v>
      </c>
      <c r="AF55">
        <v>175</v>
      </c>
      <c r="AG55">
        <v>9.1</v>
      </c>
      <c r="AH55" s="117">
        <v>1</v>
      </c>
      <c r="AI55" s="113">
        <v>0</v>
      </c>
      <c r="AJ55" s="118">
        <v>1</v>
      </c>
      <c r="AK55">
        <v>1</v>
      </c>
      <c r="AL55">
        <v>0.98898302830312779</v>
      </c>
      <c r="AM55" s="117">
        <v>0.98898302830312779</v>
      </c>
      <c r="AN55" s="118">
        <v>1.1016971696872213E-2</v>
      </c>
      <c r="AO55" s="117">
        <v>-1.1078107968621053E-2</v>
      </c>
      <c r="AP55" s="118">
        <v>100</v>
      </c>
      <c r="AQ55">
        <v>1.113969742814986E-2</v>
      </c>
      <c r="BR55">
        <v>0.56445042179084903</v>
      </c>
      <c r="BS55">
        <v>0</v>
      </c>
      <c r="BT55">
        <v>1</v>
      </c>
      <c r="BU55">
        <v>33</v>
      </c>
      <c r="BV55">
        <v>18</v>
      </c>
      <c r="BW55">
        <v>0.38888888888888884</v>
      </c>
      <c r="BX55">
        <v>0.8125</v>
      </c>
      <c r="BY55">
        <v>1.5046296296296273E-2</v>
      </c>
    </row>
    <row r="56" spans="1:77" x14ac:dyDescent="0.3">
      <c r="A56" s="129">
        <v>0</v>
      </c>
      <c r="B56" s="131">
        <v>0</v>
      </c>
      <c r="C56" s="171">
        <v>41</v>
      </c>
      <c r="D56" s="203">
        <v>0.879</v>
      </c>
      <c r="E56" s="130">
        <v>112</v>
      </c>
      <c r="F56" s="130">
        <v>2</v>
      </c>
      <c r="G56" s="130">
        <v>39</v>
      </c>
      <c r="H56" s="130">
        <v>5</v>
      </c>
      <c r="I56" s="130">
        <v>3</v>
      </c>
      <c r="J56" s="172">
        <v>167</v>
      </c>
      <c r="K56" s="170">
        <v>7.2</v>
      </c>
      <c r="L56" s="130">
        <v>0</v>
      </c>
      <c r="M56" s="208"/>
      <c r="N56" s="208"/>
      <c r="O56" s="208"/>
      <c r="P56" s="208"/>
      <c r="Q56" s="208"/>
      <c r="R56" s="208"/>
      <c r="S56" s="208"/>
      <c r="T56" s="208"/>
      <c r="U56" s="208"/>
      <c r="V56" s="208"/>
      <c r="W56">
        <v>0</v>
      </c>
      <c r="X56">
        <v>0</v>
      </c>
      <c r="Y56">
        <v>79</v>
      </c>
      <c r="Z56">
        <v>0.54600000000000004</v>
      </c>
      <c r="AA56">
        <v>122</v>
      </c>
      <c r="AB56">
        <v>4</v>
      </c>
      <c r="AC56">
        <v>56</v>
      </c>
      <c r="AD56">
        <v>3</v>
      </c>
      <c r="AE56">
        <v>5</v>
      </c>
      <c r="AF56">
        <v>170</v>
      </c>
      <c r="AG56">
        <v>8.1</v>
      </c>
      <c r="AH56" s="117">
        <v>1</v>
      </c>
      <c r="AI56" s="113">
        <v>0</v>
      </c>
      <c r="AJ56" s="118">
        <v>1</v>
      </c>
      <c r="AK56">
        <v>1</v>
      </c>
      <c r="AL56">
        <v>0.55163957784553852</v>
      </c>
      <c r="AM56" s="117">
        <v>0.55163957784553852</v>
      </c>
      <c r="AN56" s="118">
        <v>0.44836042215446148</v>
      </c>
      <c r="AO56" s="117">
        <v>-0.59486038464795832</v>
      </c>
      <c r="AP56" s="118">
        <v>100</v>
      </c>
      <c r="AQ56">
        <v>0.81277783567589545</v>
      </c>
      <c r="BR56">
        <v>0.56532163482254127</v>
      </c>
      <c r="BS56">
        <v>1</v>
      </c>
      <c r="BT56">
        <v>0</v>
      </c>
      <c r="BU56">
        <v>34</v>
      </c>
      <c r="BV56">
        <v>18</v>
      </c>
      <c r="BW56">
        <v>0.37037037037037035</v>
      </c>
      <c r="BX56">
        <v>0.8125</v>
      </c>
      <c r="BY56">
        <v>1.5046296296296273E-2</v>
      </c>
    </row>
    <row r="57" spans="1:77" x14ac:dyDescent="0.3">
      <c r="A57" s="129">
        <v>1</v>
      </c>
      <c r="B57" s="131">
        <v>0</v>
      </c>
      <c r="C57" s="171">
        <v>72</v>
      </c>
      <c r="D57" s="203">
        <v>1.496</v>
      </c>
      <c r="E57" s="130">
        <v>139</v>
      </c>
      <c r="F57" s="130">
        <v>2</v>
      </c>
      <c r="G57" s="130">
        <v>36</v>
      </c>
      <c r="H57" s="130">
        <v>6</v>
      </c>
      <c r="I57" s="130">
        <v>3</v>
      </c>
      <c r="J57" s="172">
        <v>184</v>
      </c>
      <c r="K57" s="170">
        <v>11.3</v>
      </c>
      <c r="L57" s="130">
        <v>1</v>
      </c>
      <c r="M57" s="208"/>
      <c r="N57" s="208"/>
      <c r="O57" s="208"/>
      <c r="P57" s="208"/>
      <c r="Q57" s="208"/>
      <c r="R57" s="208"/>
      <c r="S57" s="208"/>
      <c r="T57" s="208"/>
      <c r="U57" s="208"/>
      <c r="V57" s="208"/>
      <c r="W57">
        <v>0</v>
      </c>
      <c r="X57">
        <v>0</v>
      </c>
      <c r="Y57">
        <v>83</v>
      </c>
      <c r="Z57">
        <v>0.93600000000000005</v>
      </c>
      <c r="AA57">
        <v>203</v>
      </c>
      <c r="AB57">
        <v>2</v>
      </c>
      <c r="AC57">
        <v>45</v>
      </c>
      <c r="AD57">
        <v>9</v>
      </c>
      <c r="AE57">
        <v>3</v>
      </c>
      <c r="AF57">
        <v>178</v>
      </c>
      <c r="AG57">
        <v>14.4</v>
      </c>
      <c r="AH57" s="117">
        <v>1</v>
      </c>
      <c r="AI57" s="113">
        <v>0</v>
      </c>
      <c r="AJ57" s="118">
        <v>1</v>
      </c>
      <c r="AK57">
        <v>1</v>
      </c>
      <c r="AL57">
        <v>0.83752962684930088</v>
      </c>
      <c r="AM57" s="117">
        <v>0.83752962684930088</v>
      </c>
      <c r="AN57" s="118">
        <v>0.16247037315069912</v>
      </c>
      <c r="AO57" s="117">
        <v>-0.1772986405661594</v>
      </c>
      <c r="AP57" s="118">
        <v>100</v>
      </c>
      <c r="AQ57">
        <v>0.19398761302557824</v>
      </c>
      <c r="BR57">
        <v>0.5678805671097682</v>
      </c>
      <c r="BS57">
        <v>1</v>
      </c>
      <c r="BT57">
        <v>0</v>
      </c>
      <c r="BU57">
        <v>35</v>
      </c>
      <c r="BV57">
        <v>18</v>
      </c>
      <c r="BW57">
        <v>0.35185185185185186</v>
      </c>
      <c r="BX57">
        <v>0.8125</v>
      </c>
      <c r="BY57">
        <v>0</v>
      </c>
    </row>
    <row r="58" spans="1:77" x14ac:dyDescent="0.3">
      <c r="A58" s="129">
        <v>0</v>
      </c>
      <c r="B58" s="131">
        <v>0</v>
      </c>
      <c r="C58" s="171">
        <v>55</v>
      </c>
      <c r="D58" s="203">
        <v>0.65500000000000003</v>
      </c>
      <c r="E58" s="130">
        <v>150</v>
      </c>
      <c r="F58" s="130">
        <v>3</v>
      </c>
      <c r="G58" s="130">
        <v>37</v>
      </c>
      <c r="H58" s="130">
        <v>9</v>
      </c>
      <c r="I58" s="130">
        <v>2</v>
      </c>
      <c r="J58" s="172">
        <v>168</v>
      </c>
      <c r="K58" s="170">
        <v>9.4</v>
      </c>
      <c r="L58" s="130">
        <v>1</v>
      </c>
      <c r="M58" s="208"/>
      <c r="N58" s="208"/>
      <c r="O58" s="208"/>
      <c r="P58" s="208"/>
      <c r="Q58" s="208"/>
      <c r="R58" s="208"/>
      <c r="S58" s="208"/>
      <c r="T58" s="208"/>
      <c r="U58" s="208"/>
      <c r="V58" s="208"/>
      <c r="W58">
        <v>0</v>
      </c>
      <c r="X58">
        <v>0</v>
      </c>
      <c r="Y58">
        <v>88</v>
      </c>
      <c r="Z58">
        <v>1</v>
      </c>
      <c r="AA58">
        <v>283</v>
      </c>
      <c r="AB58">
        <v>2</v>
      </c>
      <c r="AC58">
        <v>40</v>
      </c>
      <c r="AD58">
        <v>8</v>
      </c>
      <c r="AE58">
        <v>3</v>
      </c>
      <c r="AF58">
        <v>177</v>
      </c>
      <c r="AG58">
        <v>15.8</v>
      </c>
      <c r="AH58" s="117">
        <v>1</v>
      </c>
      <c r="AI58" s="113">
        <v>0</v>
      </c>
      <c r="AJ58" s="118">
        <v>1</v>
      </c>
      <c r="AK58">
        <v>1</v>
      </c>
      <c r="AL58">
        <v>0.94673682679627169</v>
      </c>
      <c r="AM58" s="117">
        <v>0.94673682679627169</v>
      </c>
      <c r="AN58" s="118">
        <v>5.3263173203728309E-2</v>
      </c>
      <c r="AO58" s="117">
        <v>-5.4734126428250804E-2</v>
      </c>
      <c r="AP58" s="118">
        <v>100</v>
      </c>
      <c r="AQ58">
        <v>5.6259745788034096E-2</v>
      </c>
      <c r="BR58">
        <v>0.56809206046189287</v>
      </c>
      <c r="BS58">
        <v>0</v>
      </c>
      <c r="BT58">
        <v>1</v>
      </c>
      <c r="BU58">
        <v>35</v>
      </c>
      <c r="BV58">
        <v>19</v>
      </c>
      <c r="BW58">
        <v>0.35185185185185186</v>
      </c>
      <c r="BX58">
        <v>0.80208333333333337</v>
      </c>
      <c r="BY58">
        <v>0</v>
      </c>
    </row>
    <row r="59" spans="1:77" x14ac:dyDescent="0.3">
      <c r="A59" s="129">
        <v>1</v>
      </c>
      <c r="B59" s="131">
        <v>1</v>
      </c>
      <c r="C59" s="171">
        <v>48</v>
      </c>
      <c r="D59" s="203">
        <v>1.6439999999999999</v>
      </c>
      <c r="E59" s="130">
        <v>60</v>
      </c>
      <c r="F59" s="130">
        <v>3</v>
      </c>
      <c r="G59" s="130">
        <v>34</v>
      </c>
      <c r="H59" s="130">
        <v>19</v>
      </c>
      <c r="I59" s="130">
        <v>1</v>
      </c>
      <c r="J59" s="172">
        <v>180</v>
      </c>
      <c r="K59" s="170">
        <v>8.6</v>
      </c>
      <c r="L59" s="130">
        <v>0</v>
      </c>
      <c r="M59" s="208"/>
      <c r="N59" s="208"/>
      <c r="O59" s="208"/>
      <c r="P59" s="208"/>
      <c r="Q59" s="208"/>
      <c r="R59" s="208"/>
      <c r="S59" s="208"/>
      <c r="T59" s="208"/>
      <c r="U59" s="208"/>
      <c r="V59" s="208"/>
      <c r="W59">
        <v>0</v>
      </c>
      <c r="X59">
        <v>0</v>
      </c>
      <c r="Y59">
        <v>91</v>
      </c>
      <c r="Z59">
        <v>1.968</v>
      </c>
      <c r="AA59">
        <v>164</v>
      </c>
      <c r="AB59">
        <v>1</v>
      </c>
      <c r="AC59">
        <v>33</v>
      </c>
      <c r="AD59">
        <v>5</v>
      </c>
      <c r="AE59">
        <v>2</v>
      </c>
      <c r="AF59">
        <v>194</v>
      </c>
      <c r="AG59">
        <v>14.8</v>
      </c>
      <c r="AH59" s="117">
        <v>1</v>
      </c>
      <c r="AI59" s="113">
        <v>0</v>
      </c>
      <c r="AJ59" s="118">
        <v>1</v>
      </c>
      <c r="AK59">
        <v>1</v>
      </c>
      <c r="AL59">
        <v>0.97395434497385247</v>
      </c>
      <c r="AM59" s="117">
        <v>0.97395434497385247</v>
      </c>
      <c r="AN59" s="118">
        <v>2.6045655026147529E-2</v>
      </c>
      <c r="AO59" s="117">
        <v>-2.6390850181688151E-2</v>
      </c>
      <c r="AP59" s="118">
        <v>100</v>
      </c>
      <c r="AQ59">
        <v>2.6742172423746179E-2</v>
      </c>
      <c r="BR59">
        <v>0.57719099240589755</v>
      </c>
      <c r="BS59">
        <v>0</v>
      </c>
      <c r="BT59">
        <v>1</v>
      </c>
      <c r="BU59">
        <v>35</v>
      </c>
      <c r="BV59">
        <v>20</v>
      </c>
      <c r="BW59">
        <v>0.35185185185185186</v>
      </c>
      <c r="BX59">
        <v>0.79166666666666663</v>
      </c>
      <c r="BY59">
        <v>0</v>
      </c>
    </row>
    <row r="60" spans="1:77" x14ac:dyDescent="0.3">
      <c r="A60" s="129">
        <v>1</v>
      </c>
      <c r="B60" s="131">
        <v>1</v>
      </c>
      <c r="C60" s="171">
        <v>76</v>
      </c>
      <c r="D60" s="203">
        <v>0.81899999999999995</v>
      </c>
      <c r="E60" s="130">
        <v>266</v>
      </c>
      <c r="F60" s="130">
        <v>4</v>
      </c>
      <c r="G60" s="130">
        <v>52</v>
      </c>
      <c r="H60" s="130">
        <v>18</v>
      </c>
      <c r="I60" s="130">
        <v>5</v>
      </c>
      <c r="J60" s="172">
        <v>186</v>
      </c>
      <c r="K60" s="170">
        <v>17.100000000000001</v>
      </c>
      <c r="L60" s="130">
        <v>0</v>
      </c>
      <c r="M60" s="208"/>
      <c r="N60" s="208"/>
      <c r="O60" s="208"/>
      <c r="P60" s="208"/>
      <c r="Q60" s="208"/>
      <c r="R60" s="208"/>
      <c r="S60" s="208"/>
      <c r="T60" s="208"/>
      <c r="U60" s="208"/>
      <c r="V60" s="208"/>
      <c r="W60">
        <v>0</v>
      </c>
      <c r="X60">
        <v>0</v>
      </c>
      <c r="Y60">
        <v>96</v>
      </c>
      <c r="Z60">
        <v>0.83099999999999996</v>
      </c>
      <c r="AA60">
        <v>199</v>
      </c>
      <c r="AB60">
        <v>3</v>
      </c>
      <c r="AC60">
        <v>44</v>
      </c>
      <c r="AD60">
        <v>10</v>
      </c>
      <c r="AE60">
        <v>4</v>
      </c>
      <c r="AF60">
        <v>168</v>
      </c>
      <c r="AG60">
        <v>11.4</v>
      </c>
      <c r="AH60" s="117">
        <v>1</v>
      </c>
      <c r="AI60" s="113">
        <v>0</v>
      </c>
      <c r="AJ60" s="118">
        <v>1</v>
      </c>
      <c r="AK60">
        <v>1</v>
      </c>
      <c r="AL60">
        <v>0.9483494428664383</v>
      </c>
      <c r="AM60" s="117">
        <v>0.9483494428664383</v>
      </c>
      <c r="AN60" s="118">
        <v>5.1650557133561703E-2</v>
      </c>
      <c r="AO60" s="117">
        <v>-5.30322340287133E-2</v>
      </c>
      <c r="AP60" s="118">
        <v>100</v>
      </c>
      <c r="AQ60">
        <v>5.4463634182612117E-2</v>
      </c>
      <c r="BR60">
        <v>0.58411459911738339</v>
      </c>
      <c r="BS60">
        <v>0</v>
      </c>
      <c r="BT60">
        <v>1</v>
      </c>
      <c r="BU60">
        <v>35</v>
      </c>
      <c r="BV60">
        <v>21</v>
      </c>
      <c r="BW60">
        <v>0.35185185185185186</v>
      </c>
      <c r="BX60">
        <v>0.78125</v>
      </c>
      <c r="BY60">
        <v>0</v>
      </c>
    </row>
    <row r="61" spans="1:77" x14ac:dyDescent="0.3">
      <c r="A61" s="129">
        <v>1</v>
      </c>
      <c r="B61" s="131">
        <v>1</v>
      </c>
      <c r="C61" s="171">
        <v>58</v>
      </c>
      <c r="D61" s="203">
        <v>1.623</v>
      </c>
      <c r="E61" s="130">
        <v>209</v>
      </c>
      <c r="F61" s="130">
        <v>1</v>
      </c>
      <c r="G61" s="130">
        <v>45</v>
      </c>
      <c r="H61" s="130">
        <v>10</v>
      </c>
      <c r="I61" s="130">
        <v>3</v>
      </c>
      <c r="J61" s="172">
        <v>187</v>
      </c>
      <c r="K61" s="170">
        <v>15.4</v>
      </c>
      <c r="L61" s="130">
        <v>0</v>
      </c>
      <c r="M61" s="208"/>
      <c r="N61" s="208"/>
      <c r="O61" s="208"/>
      <c r="P61" s="208"/>
      <c r="Q61" s="208"/>
      <c r="R61" s="208"/>
      <c r="S61" s="208"/>
      <c r="T61" s="208"/>
      <c r="U61" s="208"/>
      <c r="V61" s="208"/>
      <c r="W61">
        <v>0</v>
      </c>
      <c r="X61">
        <v>1</v>
      </c>
      <c r="Y61">
        <v>39</v>
      </c>
      <c r="Z61">
        <v>0.10299999999999999</v>
      </c>
      <c r="AA61">
        <v>89</v>
      </c>
      <c r="AB61">
        <v>5</v>
      </c>
      <c r="AC61">
        <v>40</v>
      </c>
      <c r="AD61">
        <v>20</v>
      </c>
      <c r="AE61">
        <v>2</v>
      </c>
      <c r="AF61">
        <v>176</v>
      </c>
      <c r="AG61">
        <v>9</v>
      </c>
      <c r="AH61" s="117">
        <v>1</v>
      </c>
      <c r="AI61" s="113">
        <v>0</v>
      </c>
      <c r="AJ61" s="118">
        <v>1</v>
      </c>
      <c r="AK61">
        <v>1</v>
      </c>
      <c r="AL61">
        <v>0.63802273848482338</v>
      </c>
      <c r="AM61" s="117">
        <v>0.63802273848482338</v>
      </c>
      <c r="AN61" s="118">
        <v>0.36197726151517662</v>
      </c>
      <c r="AO61" s="117">
        <v>-0.44938135601410223</v>
      </c>
      <c r="AP61" s="118">
        <v>100</v>
      </c>
      <c r="AQ61">
        <v>0.56734225863924592</v>
      </c>
      <c r="BR61">
        <v>0.58460978264020858</v>
      </c>
      <c r="BS61">
        <v>0</v>
      </c>
      <c r="BT61">
        <v>1</v>
      </c>
      <c r="BU61">
        <v>35</v>
      </c>
      <c r="BV61">
        <v>22</v>
      </c>
      <c r="BW61">
        <v>0.35185185185185186</v>
      </c>
      <c r="BX61">
        <v>0.77083333333333337</v>
      </c>
      <c r="BY61">
        <v>1.427469135802467E-2</v>
      </c>
    </row>
    <row r="62" spans="1:77" x14ac:dyDescent="0.3">
      <c r="A62" s="129">
        <v>1</v>
      </c>
      <c r="B62" s="131">
        <v>0</v>
      </c>
      <c r="C62" s="171">
        <v>51</v>
      </c>
      <c r="D62" s="203">
        <v>1.0840000000000001</v>
      </c>
      <c r="E62" s="130">
        <v>181</v>
      </c>
      <c r="F62" s="130">
        <v>2</v>
      </c>
      <c r="G62" s="130">
        <v>53</v>
      </c>
      <c r="H62" s="130">
        <v>9</v>
      </c>
      <c r="I62" s="130">
        <v>4</v>
      </c>
      <c r="J62" s="172">
        <v>170</v>
      </c>
      <c r="K62" s="170">
        <v>11</v>
      </c>
      <c r="L62" s="130">
        <v>0</v>
      </c>
      <c r="M62" s="208"/>
      <c r="N62" s="208"/>
      <c r="O62" s="208"/>
      <c r="P62" s="208"/>
      <c r="Q62" s="208"/>
      <c r="R62" s="208"/>
      <c r="S62" s="208"/>
      <c r="T62" s="208"/>
      <c r="U62" s="208"/>
      <c r="V62" s="208"/>
      <c r="W62">
        <v>0</v>
      </c>
      <c r="X62">
        <v>1</v>
      </c>
      <c r="Y62">
        <v>44</v>
      </c>
      <c r="Z62">
        <v>0.97399999999999998</v>
      </c>
      <c r="AA62">
        <v>117</v>
      </c>
      <c r="AB62">
        <v>3</v>
      </c>
      <c r="AC62">
        <v>33</v>
      </c>
      <c r="AD62">
        <v>6</v>
      </c>
      <c r="AE62">
        <v>2</v>
      </c>
      <c r="AF62">
        <v>170</v>
      </c>
      <c r="AG62">
        <v>7.4</v>
      </c>
      <c r="AH62" s="117">
        <v>0</v>
      </c>
      <c r="AI62" s="113">
        <v>1</v>
      </c>
      <c r="AJ62" s="118">
        <v>1</v>
      </c>
      <c r="AK62">
        <v>0</v>
      </c>
      <c r="AL62">
        <v>0.51713620955223683</v>
      </c>
      <c r="AM62" s="117">
        <v>0.51713620955223683</v>
      </c>
      <c r="AN62" s="118">
        <v>0.48286379044776317</v>
      </c>
      <c r="AO62" s="117">
        <v>-0.72802067245564339</v>
      </c>
      <c r="AP62" s="118">
        <v>0</v>
      </c>
      <c r="AQ62">
        <v>1.0709774056006407</v>
      </c>
      <c r="BR62">
        <v>0.58625102201699564</v>
      </c>
      <c r="BS62">
        <v>1</v>
      </c>
      <c r="BT62">
        <v>0</v>
      </c>
      <c r="BU62">
        <v>36</v>
      </c>
      <c r="BV62">
        <v>22</v>
      </c>
      <c r="BW62">
        <v>0.33333333333333337</v>
      </c>
      <c r="BX62">
        <v>0.77083333333333337</v>
      </c>
      <c r="BY62">
        <v>0</v>
      </c>
    </row>
    <row r="63" spans="1:77" x14ac:dyDescent="0.3">
      <c r="A63" s="129">
        <v>0</v>
      </c>
      <c r="B63" s="131">
        <v>0</v>
      </c>
      <c r="C63" s="171">
        <v>67</v>
      </c>
      <c r="D63" s="203">
        <v>1.4610000000000001</v>
      </c>
      <c r="E63" s="130">
        <v>180</v>
      </c>
      <c r="F63" s="130">
        <v>4</v>
      </c>
      <c r="G63" s="130">
        <v>44</v>
      </c>
      <c r="H63" s="130">
        <v>10</v>
      </c>
      <c r="I63" s="130">
        <v>3</v>
      </c>
      <c r="J63" s="172">
        <v>187</v>
      </c>
      <c r="K63" s="170">
        <v>15.6</v>
      </c>
      <c r="L63" s="130">
        <v>0</v>
      </c>
      <c r="M63" s="208"/>
      <c r="N63" s="208"/>
      <c r="O63" s="208"/>
      <c r="P63" s="208"/>
      <c r="Q63" s="208"/>
      <c r="R63" s="208"/>
      <c r="S63" s="208"/>
      <c r="T63" s="208"/>
      <c r="U63" s="208"/>
      <c r="V63" s="208"/>
      <c r="W63">
        <v>0</v>
      </c>
      <c r="X63">
        <v>1</v>
      </c>
      <c r="Y63">
        <v>44</v>
      </c>
      <c r="Z63">
        <v>2.3239999999999998</v>
      </c>
      <c r="AA63">
        <v>97</v>
      </c>
      <c r="AB63">
        <v>2</v>
      </c>
      <c r="AC63">
        <v>49</v>
      </c>
      <c r="AD63">
        <v>19</v>
      </c>
      <c r="AE63">
        <v>3</v>
      </c>
      <c r="AF63">
        <v>179</v>
      </c>
      <c r="AG63">
        <v>9.4</v>
      </c>
      <c r="AH63" s="117">
        <v>1</v>
      </c>
      <c r="AI63" s="113">
        <v>0</v>
      </c>
      <c r="AJ63" s="118">
        <v>1</v>
      </c>
      <c r="AK63">
        <v>1</v>
      </c>
      <c r="AL63">
        <v>0.56381471621844592</v>
      </c>
      <c r="AM63" s="117">
        <v>0.56381471621844592</v>
      </c>
      <c r="AN63" s="118">
        <v>0.43618528378155408</v>
      </c>
      <c r="AO63" s="117">
        <v>-0.57302959880090265</v>
      </c>
      <c r="AP63" s="118">
        <v>100</v>
      </c>
      <c r="AQ63">
        <v>0.7736323143657664</v>
      </c>
      <c r="BR63">
        <v>0.60102297989349696</v>
      </c>
      <c r="BS63">
        <v>0</v>
      </c>
      <c r="BT63">
        <v>1</v>
      </c>
      <c r="BU63">
        <v>36</v>
      </c>
      <c r="BV63">
        <v>23</v>
      </c>
      <c r="BW63">
        <v>0.33333333333333337</v>
      </c>
      <c r="BX63">
        <v>0.76041666666666663</v>
      </c>
      <c r="BY63">
        <v>1.4081790123456853E-2</v>
      </c>
    </row>
    <row r="64" spans="1:77" x14ac:dyDescent="0.3">
      <c r="A64" s="129">
        <v>0</v>
      </c>
      <c r="B64" s="131">
        <v>0</v>
      </c>
      <c r="C64" s="171">
        <v>50</v>
      </c>
      <c r="D64" s="203">
        <v>0.53200000000000003</v>
      </c>
      <c r="E64" s="130">
        <v>111</v>
      </c>
      <c r="F64" s="130">
        <v>2</v>
      </c>
      <c r="G64" s="130">
        <v>46</v>
      </c>
      <c r="H64" s="130">
        <v>3</v>
      </c>
      <c r="I64" s="130">
        <v>4</v>
      </c>
      <c r="J64" s="172">
        <v>172</v>
      </c>
      <c r="K64" s="170">
        <v>7.6</v>
      </c>
      <c r="L64" s="130">
        <v>0</v>
      </c>
      <c r="M64" s="208"/>
      <c r="N64" s="208"/>
      <c r="O64" s="208"/>
      <c r="P64" s="208"/>
      <c r="Q64" s="208"/>
      <c r="R64" s="208"/>
      <c r="S64" s="208"/>
      <c r="T64" s="208"/>
      <c r="U64" s="208"/>
      <c r="V64" s="208"/>
      <c r="W64">
        <v>0</v>
      </c>
      <c r="X64">
        <v>1</v>
      </c>
      <c r="Y64">
        <v>49</v>
      </c>
      <c r="Z64">
        <v>0.124</v>
      </c>
      <c r="AA64">
        <v>77</v>
      </c>
      <c r="AB64">
        <v>3</v>
      </c>
      <c r="AC64">
        <v>29</v>
      </c>
      <c r="AD64">
        <v>10</v>
      </c>
      <c r="AE64">
        <v>1</v>
      </c>
      <c r="AF64">
        <v>175</v>
      </c>
      <c r="AG64">
        <v>8.3000000000000007</v>
      </c>
      <c r="AH64" s="117">
        <v>0</v>
      </c>
      <c r="AI64" s="113">
        <v>1</v>
      </c>
      <c r="AJ64" s="118">
        <v>1</v>
      </c>
      <c r="AK64">
        <v>0</v>
      </c>
      <c r="AL64">
        <v>0.56277947901887271</v>
      </c>
      <c r="AM64" s="117">
        <v>0.56277947901887271</v>
      </c>
      <c r="AN64" s="118">
        <v>0.43722052098112729</v>
      </c>
      <c r="AO64" s="117">
        <v>-0.82731758649598686</v>
      </c>
      <c r="AP64" s="118">
        <v>0</v>
      </c>
      <c r="AQ64">
        <v>1.2871753543406195</v>
      </c>
      <c r="BR64">
        <v>0.61628024154418193</v>
      </c>
      <c r="BS64">
        <v>1</v>
      </c>
      <c r="BT64">
        <v>0</v>
      </c>
      <c r="BU64">
        <v>37</v>
      </c>
      <c r="BV64">
        <v>23</v>
      </c>
      <c r="BW64">
        <v>0.31481481481481477</v>
      </c>
      <c r="BX64">
        <v>0.76041666666666663</v>
      </c>
      <c r="BY64">
        <v>0</v>
      </c>
    </row>
    <row r="65" spans="1:77" x14ac:dyDescent="0.3">
      <c r="A65" s="129">
        <v>1</v>
      </c>
      <c r="B65" s="131">
        <v>1</v>
      </c>
      <c r="C65" s="171">
        <v>58</v>
      </c>
      <c r="D65" s="203">
        <v>1.3360000000000001</v>
      </c>
      <c r="E65" s="130">
        <v>150</v>
      </c>
      <c r="F65" s="130">
        <v>2</v>
      </c>
      <c r="G65" s="130">
        <v>38</v>
      </c>
      <c r="H65" s="130">
        <v>9</v>
      </c>
      <c r="I65" s="130">
        <v>2</v>
      </c>
      <c r="J65" s="172">
        <v>183</v>
      </c>
      <c r="K65" s="170">
        <v>11.4</v>
      </c>
      <c r="L65" s="130">
        <v>0</v>
      </c>
      <c r="M65" s="208"/>
      <c r="N65" s="208"/>
      <c r="O65" s="208"/>
      <c r="P65" s="208"/>
      <c r="Q65" s="208"/>
      <c r="R65" s="208"/>
      <c r="S65" s="208"/>
      <c r="T65" s="208"/>
      <c r="U65" s="208"/>
      <c r="V65" s="208"/>
      <c r="W65">
        <v>0</v>
      </c>
      <c r="X65">
        <v>1</v>
      </c>
      <c r="Y65">
        <v>50</v>
      </c>
      <c r="Z65">
        <v>1.5449999999999999</v>
      </c>
      <c r="AA65">
        <v>102</v>
      </c>
      <c r="AB65">
        <v>3</v>
      </c>
      <c r="AC65">
        <v>41</v>
      </c>
      <c r="AD65">
        <v>10</v>
      </c>
      <c r="AE65">
        <v>3</v>
      </c>
      <c r="AF65">
        <v>169</v>
      </c>
      <c r="AG65">
        <v>9.4</v>
      </c>
      <c r="AH65" s="117">
        <v>1</v>
      </c>
      <c r="AI65" s="113">
        <v>0</v>
      </c>
      <c r="AJ65" s="118">
        <v>1</v>
      </c>
      <c r="AK65">
        <v>1</v>
      </c>
      <c r="AL65">
        <v>0.35609380325651641</v>
      </c>
      <c r="AM65" s="117">
        <v>0.35609380325651641</v>
      </c>
      <c r="AN65" s="118">
        <v>0.64390619674348359</v>
      </c>
      <c r="AO65" s="117">
        <v>-1.0325610905445188</v>
      </c>
      <c r="AP65" s="118">
        <v>0</v>
      </c>
      <c r="AQ65">
        <v>1.8082488121244786</v>
      </c>
      <c r="BR65">
        <v>0.61856917632732733</v>
      </c>
      <c r="BS65">
        <v>0</v>
      </c>
      <c r="BT65">
        <v>1</v>
      </c>
      <c r="BU65">
        <v>37</v>
      </c>
      <c r="BV65">
        <v>24</v>
      </c>
      <c r="BW65">
        <v>0.31481481481481477</v>
      </c>
      <c r="BX65">
        <v>0.75</v>
      </c>
      <c r="BY65">
        <v>0</v>
      </c>
    </row>
    <row r="66" spans="1:77" x14ac:dyDescent="0.3">
      <c r="A66" s="129">
        <v>1</v>
      </c>
      <c r="B66" s="131">
        <v>1</v>
      </c>
      <c r="C66" s="171">
        <v>89</v>
      </c>
      <c r="D66" s="203">
        <v>1.018</v>
      </c>
      <c r="E66" s="130">
        <v>348</v>
      </c>
      <c r="F66" s="130">
        <v>0</v>
      </c>
      <c r="G66" s="130">
        <v>36</v>
      </c>
      <c r="H66" s="130">
        <v>12</v>
      </c>
      <c r="I66" s="130">
        <v>1</v>
      </c>
      <c r="J66" s="172">
        <v>195</v>
      </c>
      <c r="K66" s="170">
        <v>23.5</v>
      </c>
      <c r="L66" s="130">
        <v>1</v>
      </c>
      <c r="M66" s="208"/>
      <c r="N66" s="208"/>
      <c r="O66" s="208"/>
      <c r="P66" s="208"/>
      <c r="Q66" s="208"/>
      <c r="R66" s="208"/>
      <c r="S66" s="208"/>
      <c r="T66" s="208"/>
      <c r="U66" s="208"/>
      <c r="V66" s="208"/>
      <c r="W66">
        <v>0</v>
      </c>
      <c r="X66">
        <v>1</v>
      </c>
      <c r="Y66">
        <v>51</v>
      </c>
      <c r="Z66">
        <v>0.23100000000000001</v>
      </c>
      <c r="AA66">
        <v>109</v>
      </c>
      <c r="AB66">
        <v>5</v>
      </c>
      <c r="AC66">
        <v>41</v>
      </c>
      <c r="AD66">
        <v>7</v>
      </c>
      <c r="AE66">
        <v>3</v>
      </c>
      <c r="AF66">
        <v>165</v>
      </c>
      <c r="AG66">
        <v>7.5</v>
      </c>
      <c r="AH66" s="117">
        <v>1</v>
      </c>
      <c r="AI66" s="113">
        <v>0</v>
      </c>
      <c r="AJ66" s="118">
        <v>1</v>
      </c>
      <c r="AK66">
        <v>1</v>
      </c>
      <c r="AL66">
        <v>0.34790705022035601</v>
      </c>
      <c r="AM66" s="117">
        <v>0.34790705022035601</v>
      </c>
      <c r="AN66" s="118">
        <v>0.65209294977964394</v>
      </c>
      <c r="AO66" s="117">
        <v>-1.05581993195238</v>
      </c>
      <c r="AP66" s="118">
        <v>0</v>
      </c>
      <c r="AQ66">
        <v>1.8743309437581785</v>
      </c>
      <c r="BR66">
        <v>0.62131440871229049</v>
      </c>
      <c r="BS66">
        <v>0</v>
      </c>
      <c r="BT66">
        <v>1</v>
      </c>
      <c r="BU66">
        <v>37</v>
      </c>
      <c r="BV66">
        <v>25</v>
      </c>
      <c r="BW66">
        <v>0.31481481481481477</v>
      </c>
      <c r="BX66">
        <v>0.73958333333333326</v>
      </c>
      <c r="BY66">
        <v>0</v>
      </c>
    </row>
    <row r="67" spans="1:77" x14ac:dyDescent="0.3">
      <c r="A67" s="129">
        <v>1</v>
      </c>
      <c r="B67" s="131">
        <v>0</v>
      </c>
      <c r="C67" s="171">
        <v>76</v>
      </c>
      <c r="D67" s="203">
        <v>4.2999999999999997E-2</v>
      </c>
      <c r="E67" s="130">
        <v>214</v>
      </c>
      <c r="F67" s="130">
        <v>2</v>
      </c>
      <c r="G67" s="130">
        <v>42</v>
      </c>
      <c r="H67" s="130">
        <v>3</v>
      </c>
      <c r="I67" s="130">
        <v>3</v>
      </c>
      <c r="J67" s="172">
        <v>166</v>
      </c>
      <c r="K67" s="170">
        <v>12.4</v>
      </c>
      <c r="L67" s="130">
        <v>1</v>
      </c>
      <c r="M67" s="208"/>
      <c r="N67" s="208"/>
      <c r="O67" s="208"/>
      <c r="P67" s="208"/>
      <c r="Q67" s="208"/>
      <c r="R67" s="208"/>
      <c r="S67" s="208"/>
      <c r="T67" s="208"/>
      <c r="U67" s="208"/>
      <c r="V67" s="208"/>
      <c r="W67">
        <v>0</v>
      </c>
      <c r="X67">
        <v>1</v>
      </c>
      <c r="Y67">
        <v>51</v>
      </c>
      <c r="Z67">
        <v>0.41699999999999998</v>
      </c>
      <c r="AA67">
        <v>121</v>
      </c>
      <c r="AB67">
        <v>3</v>
      </c>
      <c r="AC67">
        <v>36</v>
      </c>
      <c r="AD67">
        <v>8</v>
      </c>
      <c r="AE67">
        <v>2</v>
      </c>
      <c r="AF67">
        <v>167</v>
      </c>
      <c r="AG67">
        <v>8</v>
      </c>
      <c r="AH67" s="117">
        <v>0</v>
      </c>
      <c r="AI67" s="113">
        <v>1</v>
      </c>
      <c r="AJ67" s="118">
        <v>1</v>
      </c>
      <c r="AK67">
        <v>0</v>
      </c>
      <c r="AL67">
        <v>0.40921072418343202</v>
      </c>
      <c r="AM67" s="117">
        <v>0.40921072418343202</v>
      </c>
      <c r="AN67" s="118">
        <v>0.59078927581656804</v>
      </c>
      <c r="AO67" s="117">
        <v>-0.52629588045890974</v>
      </c>
      <c r="AP67" s="118">
        <v>100</v>
      </c>
      <c r="AQ67">
        <v>0.69265090097960125</v>
      </c>
      <c r="BR67">
        <v>0.62216720312390716</v>
      </c>
      <c r="BS67">
        <v>0</v>
      </c>
      <c r="BT67">
        <v>1</v>
      </c>
      <c r="BU67">
        <v>37</v>
      </c>
      <c r="BV67">
        <v>26</v>
      </c>
      <c r="BW67">
        <v>0.31481481481481477</v>
      </c>
      <c r="BX67">
        <v>0.72916666666666674</v>
      </c>
      <c r="BY67">
        <v>0</v>
      </c>
    </row>
    <row r="68" spans="1:77" x14ac:dyDescent="0.3">
      <c r="A68" s="129">
        <v>1</v>
      </c>
      <c r="B68" s="131">
        <v>1</v>
      </c>
      <c r="C68" s="171">
        <v>71</v>
      </c>
      <c r="D68" s="203">
        <v>1.28</v>
      </c>
      <c r="E68" s="130">
        <v>141</v>
      </c>
      <c r="F68" s="130">
        <v>2</v>
      </c>
      <c r="G68" s="130">
        <v>28</v>
      </c>
      <c r="H68" s="130">
        <v>9</v>
      </c>
      <c r="I68" s="130">
        <v>1</v>
      </c>
      <c r="J68" s="172">
        <v>186</v>
      </c>
      <c r="K68" s="170">
        <v>13.4</v>
      </c>
      <c r="L68" s="130">
        <v>0</v>
      </c>
      <c r="M68" s="208"/>
      <c r="N68" s="208"/>
      <c r="O68" s="208"/>
      <c r="P68" s="208"/>
      <c r="Q68" s="208"/>
      <c r="R68" s="208"/>
      <c r="S68" s="208"/>
      <c r="T68" s="208"/>
      <c r="U68" s="208"/>
      <c r="V68" s="208"/>
      <c r="W68">
        <v>0</v>
      </c>
      <c r="X68">
        <v>1</v>
      </c>
      <c r="Y68">
        <v>51</v>
      </c>
      <c r="Z68">
        <v>0.63600000000000001</v>
      </c>
      <c r="AA68">
        <v>118</v>
      </c>
      <c r="AB68">
        <v>3</v>
      </c>
      <c r="AC68">
        <v>32</v>
      </c>
      <c r="AD68">
        <v>10</v>
      </c>
      <c r="AE68">
        <v>2</v>
      </c>
      <c r="AF68">
        <v>180</v>
      </c>
      <c r="AG68">
        <v>10.4</v>
      </c>
      <c r="AH68" s="117">
        <v>1</v>
      </c>
      <c r="AI68" s="113">
        <v>0</v>
      </c>
      <c r="AJ68" s="118">
        <v>1</v>
      </c>
      <c r="AK68">
        <v>1</v>
      </c>
      <c r="AL68">
        <v>0.62216720312390716</v>
      </c>
      <c r="AM68" s="117">
        <v>0.62216720312390716</v>
      </c>
      <c r="AN68" s="118">
        <v>0.37783279687609284</v>
      </c>
      <c r="AO68" s="117">
        <v>-0.47454640705557194</v>
      </c>
      <c r="AP68" s="118">
        <v>100</v>
      </c>
      <c r="AQ68">
        <v>0.60728497898794886</v>
      </c>
      <c r="BR68">
        <v>0.62445936365137511</v>
      </c>
      <c r="BS68">
        <v>0</v>
      </c>
      <c r="BT68">
        <v>1</v>
      </c>
      <c r="BU68">
        <v>37</v>
      </c>
      <c r="BV68">
        <v>27</v>
      </c>
      <c r="BW68">
        <v>0.31481481481481477</v>
      </c>
      <c r="BX68">
        <v>0.71875</v>
      </c>
      <c r="BY68">
        <v>1.3310185185185164E-2</v>
      </c>
    </row>
    <row r="69" spans="1:77" x14ac:dyDescent="0.3">
      <c r="A69" s="129">
        <v>0</v>
      </c>
      <c r="B69" s="131">
        <v>0</v>
      </c>
      <c r="C69" s="171">
        <v>63</v>
      </c>
      <c r="D69" s="203">
        <v>0.61199999999999999</v>
      </c>
      <c r="E69" s="130">
        <v>148</v>
      </c>
      <c r="F69" s="130">
        <v>3</v>
      </c>
      <c r="G69" s="130">
        <v>35</v>
      </c>
      <c r="H69" s="130">
        <v>10</v>
      </c>
      <c r="I69" s="130">
        <v>2</v>
      </c>
      <c r="J69" s="172">
        <v>185</v>
      </c>
      <c r="K69" s="170">
        <v>13.8</v>
      </c>
      <c r="L69" s="130">
        <v>1</v>
      </c>
      <c r="M69" s="208"/>
      <c r="N69" s="208"/>
      <c r="O69" s="208"/>
      <c r="P69" s="208"/>
      <c r="Q69" s="208"/>
      <c r="R69" s="208"/>
      <c r="S69" s="208"/>
      <c r="T69" s="208"/>
      <c r="U69" s="208"/>
      <c r="V69" s="208"/>
      <c r="W69">
        <v>0</v>
      </c>
      <c r="X69">
        <v>1</v>
      </c>
      <c r="Y69">
        <v>53</v>
      </c>
      <c r="Z69">
        <v>0.84</v>
      </c>
      <c r="AA69">
        <v>99</v>
      </c>
      <c r="AB69">
        <v>3</v>
      </c>
      <c r="AC69">
        <v>36</v>
      </c>
      <c r="AD69">
        <v>9</v>
      </c>
      <c r="AE69">
        <v>2</v>
      </c>
      <c r="AF69">
        <v>176</v>
      </c>
      <c r="AG69">
        <v>9</v>
      </c>
      <c r="AH69" s="117">
        <v>1</v>
      </c>
      <c r="AI69" s="113">
        <v>0</v>
      </c>
      <c r="AJ69" s="118">
        <v>1</v>
      </c>
      <c r="AK69">
        <v>1</v>
      </c>
      <c r="AL69">
        <v>0.5359640832648207</v>
      </c>
      <c r="AM69" s="117">
        <v>0.5359640832648207</v>
      </c>
      <c r="AN69" s="118">
        <v>0.4640359167351793</v>
      </c>
      <c r="AO69" s="117">
        <v>-0.62368812899081705</v>
      </c>
      <c r="AP69" s="118">
        <v>100</v>
      </c>
      <c r="AQ69">
        <v>0.86579666665069865</v>
      </c>
      <c r="BR69">
        <v>0.6274756627129926</v>
      </c>
      <c r="BS69">
        <v>1</v>
      </c>
      <c r="BT69">
        <v>0</v>
      </c>
      <c r="BU69">
        <v>38</v>
      </c>
      <c r="BV69">
        <v>27</v>
      </c>
      <c r="BW69">
        <v>0.29629629629629628</v>
      </c>
      <c r="BX69">
        <v>0.71875</v>
      </c>
      <c r="BY69">
        <v>0</v>
      </c>
    </row>
    <row r="70" spans="1:77" x14ac:dyDescent="0.3">
      <c r="A70" s="129">
        <v>1</v>
      </c>
      <c r="B70" s="131">
        <v>0</v>
      </c>
      <c r="C70" s="171">
        <v>55</v>
      </c>
      <c r="D70" s="203">
        <v>0.73899999999999999</v>
      </c>
      <c r="E70" s="130">
        <v>146</v>
      </c>
      <c r="F70" s="130">
        <v>3</v>
      </c>
      <c r="G70" s="130">
        <v>43</v>
      </c>
      <c r="H70" s="130">
        <v>11</v>
      </c>
      <c r="I70" s="130">
        <v>3</v>
      </c>
      <c r="J70" s="172">
        <v>175</v>
      </c>
      <c r="K70" s="170">
        <v>11.6</v>
      </c>
      <c r="L70" s="130">
        <v>1</v>
      </c>
      <c r="M70" s="208"/>
      <c r="N70" s="208"/>
      <c r="O70" s="208"/>
      <c r="P70" s="208"/>
      <c r="Q70" s="208"/>
      <c r="R70" s="208"/>
      <c r="S70" s="208"/>
      <c r="T70" s="208"/>
      <c r="U70" s="208"/>
      <c r="V70" s="208"/>
      <c r="W70">
        <v>0</v>
      </c>
      <c r="X70">
        <v>1</v>
      </c>
      <c r="Y70">
        <v>53</v>
      </c>
      <c r="Z70">
        <v>1.2949999999999999</v>
      </c>
      <c r="AA70">
        <v>110</v>
      </c>
      <c r="AB70">
        <v>1</v>
      </c>
      <c r="AC70">
        <v>40</v>
      </c>
      <c r="AD70">
        <v>8</v>
      </c>
      <c r="AE70">
        <v>3</v>
      </c>
      <c r="AF70">
        <v>182</v>
      </c>
      <c r="AG70">
        <v>9.5</v>
      </c>
      <c r="AH70" s="117">
        <v>1</v>
      </c>
      <c r="AI70" s="113">
        <v>0</v>
      </c>
      <c r="AJ70" s="118">
        <v>1</v>
      </c>
      <c r="AK70">
        <v>1</v>
      </c>
      <c r="AL70">
        <v>0.36217062240484055</v>
      </c>
      <c r="AM70" s="117">
        <v>0.36217062240484055</v>
      </c>
      <c r="AN70" s="118">
        <v>0.63782937759515945</v>
      </c>
      <c r="AO70" s="117">
        <v>-1.0156398455886333</v>
      </c>
      <c r="AP70" s="118">
        <v>0</v>
      </c>
      <c r="AQ70">
        <v>1.7611295288389868</v>
      </c>
      <c r="BR70">
        <v>0.63512283666904645</v>
      </c>
      <c r="BS70">
        <v>0</v>
      </c>
      <c r="BT70">
        <v>1</v>
      </c>
      <c r="BU70">
        <v>38</v>
      </c>
      <c r="BV70">
        <v>28</v>
      </c>
      <c r="BW70">
        <v>0.29629629629629628</v>
      </c>
      <c r="BX70">
        <v>0.70833333333333326</v>
      </c>
      <c r="BY70">
        <v>0</v>
      </c>
    </row>
    <row r="71" spans="1:77" x14ac:dyDescent="0.3">
      <c r="A71" s="129">
        <v>1</v>
      </c>
      <c r="B71" s="131">
        <v>0</v>
      </c>
      <c r="C71" s="171">
        <v>56</v>
      </c>
      <c r="D71" s="203">
        <v>1.1419999999999999</v>
      </c>
      <c r="E71" s="130">
        <v>199</v>
      </c>
      <c r="F71" s="130">
        <v>2</v>
      </c>
      <c r="G71" s="130">
        <v>35</v>
      </c>
      <c r="H71" s="130">
        <v>8</v>
      </c>
      <c r="I71" s="130">
        <v>2</v>
      </c>
      <c r="J71" s="172">
        <v>170</v>
      </c>
      <c r="K71" s="170">
        <v>11.8</v>
      </c>
      <c r="L71" s="130">
        <v>1</v>
      </c>
      <c r="M71" s="208"/>
      <c r="N71" s="208"/>
      <c r="O71" s="208"/>
      <c r="P71" s="208"/>
      <c r="Q71" s="208"/>
      <c r="R71" s="208"/>
      <c r="S71" s="208"/>
      <c r="T71" s="208"/>
      <c r="U71" s="208"/>
      <c r="V71" s="208"/>
      <c r="W71">
        <v>0</v>
      </c>
      <c r="X71">
        <v>1</v>
      </c>
      <c r="Y71">
        <v>55</v>
      </c>
      <c r="Z71">
        <v>6.5000000000000002E-2</v>
      </c>
      <c r="AA71">
        <v>154</v>
      </c>
      <c r="AB71">
        <v>3</v>
      </c>
      <c r="AC71">
        <v>42</v>
      </c>
      <c r="AD71">
        <v>13</v>
      </c>
      <c r="AE71">
        <v>2</v>
      </c>
      <c r="AF71">
        <v>165</v>
      </c>
      <c r="AG71">
        <v>9.1999999999999993</v>
      </c>
      <c r="AH71" s="117">
        <v>0</v>
      </c>
      <c r="AI71" s="113">
        <v>1</v>
      </c>
      <c r="AJ71" s="118">
        <v>1</v>
      </c>
      <c r="AK71">
        <v>0</v>
      </c>
      <c r="AL71">
        <v>0.39084312694311363</v>
      </c>
      <c r="AM71" s="117">
        <v>0.39084312694311363</v>
      </c>
      <c r="AN71" s="118">
        <v>0.60915687305688637</v>
      </c>
      <c r="AO71" s="117">
        <v>-0.49567945321674933</v>
      </c>
      <c r="AP71" s="118">
        <v>100</v>
      </c>
      <c r="AQ71">
        <v>0.64161325962190141</v>
      </c>
      <c r="BR71">
        <v>0.63802273848482338</v>
      </c>
      <c r="BS71">
        <v>0</v>
      </c>
      <c r="BT71">
        <v>1</v>
      </c>
      <c r="BU71">
        <v>38</v>
      </c>
      <c r="BV71">
        <v>29</v>
      </c>
      <c r="BW71">
        <v>0.29629629629629628</v>
      </c>
      <c r="BX71">
        <v>0.69791666666666674</v>
      </c>
      <c r="BY71">
        <v>0</v>
      </c>
    </row>
    <row r="72" spans="1:77" x14ac:dyDescent="0.3">
      <c r="A72" s="129">
        <v>0</v>
      </c>
      <c r="B72" s="131">
        <v>1</v>
      </c>
      <c r="C72" s="171">
        <v>57</v>
      </c>
      <c r="D72" s="203">
        <v>1.476</v>
      </c>
      <c r="E72" s="130">
        <v>171</v>
      </c>
      <c r="F72" s="130">
        <v>1</v>
      </c>
      <c r="G72" s="130">
        <v>28</v>
      </c>
      <c r="H72" s="130">
        <v>8</v>
      </c>
      <c r="I72" s="130">
        <v>2</v>
      </c>
      <c r="J72" s="172">
        <v>181</v>
      </c>
      <c r="K72" s="170">
        <v>12.4</v>
      </c>
      <c r="L72" s="130">
        <v>1</v>
      </c>
      <c r="M72" s="208"/>
      <c r="N72" s="208"/>
      <c r="O72" s="208"/>
      <c r="P72" s="208"/>
      <c r="Q72" s="208"/>
      <c r="R72" s="208"/>
      <c r="S72" s="208"/>
      <c r="T72" s="208"/>
      <c r="U72" s="208"/>
      <c r="V72" s="208"/>
      <c r="W72">
        <v>0</v>
      </c>
      <c r="X72">
        <v>1</v>
      </c>
      <c r="Y72">
        <v>55</v>
      </c>
      <c r="Z72">
        <v>1.3839999999999999</v>
      </c>
      <c r="AA72">
        <v>33</v>
      </c>
      <c r="AB72">
        <v>2</v>
      </c>
      <c r="AC72">
        <v>27</v>
      </c>
      <c r="AD72">
        <v>10</v>
      </c>
      <c r="AE72">
        <v>1</v>
      </c>
      <c r="AF72">
        <v>192</v>
      </c>
      <c r="AG72">
        <v>9.6999999999999993</v>
      </c>
      <c r="AH72" s="117">
        <v>1</v>
      </c>
      <c r="AI72" s="113">
        <v>0</v>
      </c>
      <c r="AJ72" s="118">
        <v>1</v>
      </c>
      <c r="AK72">
        <v>1</v>
      </c>
      <c r="AL72">
        <v>0.79408076213579815</v>
      </c>
      <c r="AM72" s="117">
        <v>0.79408076213579815</v>
      </c>
      <c r="AN72" s="118">
        <v>0.20591923786420185</v>
      </c>
      <c r="AO72" s="117">
        <v>-0.23057010737140601</v>
      </c>
      <c r="AP72" s="118">
        <v>100</v>
      </c>
      <c r="AQ72">
        <v>0.25931775164827248</v>
      </c>
      <c r="BR72">
        <v>0.63807646926212069</v>
      </c>
      <c r="BS72">
        <v>0</v>
      </c>
      <c r="BT72">
        <v>1</v>
      </c>
      <c r="BU72">
        <v>38</v>
      </c>
      <c r="BV72">
        <v>30</v>
      </c>
      <c r="BW72">
        <v>0.29629629629629628</v>
      </c>
      <c r="BX72">
        <v>0.6875</v>
      </c>
      <c r="BY72">
        <v>1.2731481481481462E-2</v>
      </c>
    </row>
    <row r="73" spans="1:77" x14ac:dyDescent="0.3">
      <c r="A73" s="129">
        <v>0</v>
      </c>
      <c r="B73" s="131">
        <v>0</v>
      </c>
      <c r="C73" s="171">
        <v>79</v>
      </c>
      <c r="D73" s="203">
        <v>0.54600000000000004</v>
      </c>
      <c r="E73" s="130">
        <v>122</v>
      </c>
      <c r="F73" s="130">
        <v>4</v>
      </c>
      <c r="G73" s="130">
        <v>56</v>
      </c>
      <c r="H73" s="130">
        <v>3</v>
      </c>
      <c r="I73" s="130">
        <v>5</v>
      </c>
      <c r="J73" s="172">
        <v>170</v>
      </c>
      <c r="K73" s="170">
        <v>8.1</v>
      </c>
      <c r="L73" s="130">
        <v>1</v>
      </c>
      <c r="M73" s="208"/>
      <c r="N73" s="208"/>
      <c r="O73" s="208"/>
      <c r="P73" s="208"/>
      <c r="Q73" s="208"/>
      <c r="R73" s="208"/>
      <c r="S73" s="208"/>
      <c r="T73" s="208"/>
      <c r="U73" s="208"/>
      <c r="V73" s="208"/>
      <c r="W73">
        <v>0</v>
      </c>
      <c r="X73">
        <v>1</v>
      </c>
      <c r="Y73">
        <v>56</v>
      </c>
      <c r="Z73">
        <v>0.91100000000000003</v>
      </c>
      <c r="AA73">
        <v>134</v>
      </c>
      <c r="AB73">
        <v>2</v>
      </c>
      <c r="AC73">
        <v>30</v>
      </c>
      <c r="AD73">
        <v>13</v>
      </c>
      <c r="AE73">
        <v>1</v>
      </c>
      <c r="AF73">
        <v>185</v>
      </c>
      <c r="AG73">
        <v>14</v>
      </c>
      <c r="AH73" s="117">
        <v>1</v>
      </c>
      <c r="AI73" s="113">
        <v>0</v>
      </c>
      <c r="AJ73" s="118">
        <v>1</v>
      </c>
      <c r="AK73">
        <v>1</v>
      </c>
      <c r="AL73">
        <v>0.65881728969669984</v>
      </c>
      <c r="AM73" s="117">
        <v>0.65881728969669984</v>
      </c>
      <c r="AN73" s="118">
        <v>0.34118271030330016</v>
      </c>
      <c r="AO73" s="117">
        <v>-0.41730903679609799</v>
      </c>
      <c r="AP73" s="118">
        <v>100</v>
      </c>
      <c r="AQ73">
        <v>0.51787151861234648</v>
      </c>
      <c r="BR73">
        <v>0.64356696683178505</v>
      </c>
      <c r="BS73">
        <v>1</v>
      </c>
      <c r="BT73">
        <v>0</v>
      </c>
      <c r="BU73">
        <v>39</v>
      </c>
      <c r="BV73">
        <v>30</v>
      </c>
      <c r="BW73">
        <v>0.27777777777777779</v>
      </c>
      <c r="BX73">
        <v>0.6875</v>
      </c>
      <c r="BY73">
        <v>1.2731481481481462E-2</v>
      </c>
    </row>
    <row r="74" spans="1:77" x14ac:dyDescent="0.3">
      <c r="A74" s="129">
        <v>0</v>
      </c>
      <c r="B74" s="131">
        <v>1</v>
      </c>
      <c r="C74" s="171">
        <v>53</v>
      </c>
      <c r="D74" s="203">
        <v>1.2949999999999999</v>
      </c>
      <c r="E74" s="130">
        <v>110</v>
      </c>
      <c r="F74" s="130">
        <v>1</v>
      </c>
      <c r="G74" s="130">
        <v>40</v>
      </c>
      <c r="H74" s="130">
        <v>8</v>
      </c>
      <c r="I74" s="130">
        <v>3</v>
      </c>
      <c r="J74" s="172">
        <v>182</v>
      </c>
      <c r="K74" s="170">
        <v>9.5</v>
      </c>
      <c r="L74" s="130">
        <v>1</v>
      </c>
      <c r="M74" s="208"/>
      <c r="N74" s="208"/>
      <c r="O74" s="208"/>
      <c r="P74" s="208"/>
      <c r="Q74" s="208"/>
      <c r="R74" s="208"/>
      <c r="S74" s="208"/>
      <c r="T74" s="208"/>
      <c r="U74" s="208"/>
      <c r="V74" s="208"/>
      <c r="W74">
        <v>0</v>
      </c>
      <c r="X74">
        <v>1</v>
      </c>
      <c r="Y74">
        <v>57</v>
      </c>
      <c r="Z74">
        <v>1.476</v>
      </c>
      <c r="AA74">
        <v>171</v>
      </c>
      <c r="AB74">
        <v>1</v>
      </c>
      <c r="AC74">
        <v>28</v>
      </c>
      <c r="AD74">
        <v>8</v>
      </c>
      <c r="AE74">
        <v>2</v>
      </c>
      <c r="AF74">
        <v>181</v>
      </c>
      <c r="AG74">
        <v>12.4</v>
      </c>
      <c r="AH74" s="117">
        <v>1</v>
      </c>
      <c r="AI74" s="113">
        <v>0</v>
      </c>
      <c r="AJ74" s="118">
        <v>1</v>
      </c>
      <c r="AK74">
        <v>1</v>
      </c>
      <c r="AL74">
        <v>0.71104686846674847</v>
      </c>
      <c r="AM74" s="117">
        <v>0.71104686846674847</v>
      </c>
      <c r="AN74" s="118">
        <v>0.28895313153325153</v>
      </c>
      <c r="AO74" s="117">
        <v>-0.34101693227024188</v>
      </c>
      <c r="AP74" s="118">
        <v>100</v>
      </c>
      <c r="AQ74">
        <v>0.40637705381690203</v>
      </c>
      <c r="BR74">
        <v>0.64520923633382055</v>
      </c>
      <c r="BS74">
        <v>1</v>
      </c>
      <c r="BT74">
        <v>0</v>
      </c>
      <c r="BU74">
        <v>40</v>
      </c>
      <c r="BV74">
        <v>30</v>
      </c>
      <c r="BW74">
        <v>0.2592592592592593</v>
      </c>
      <c r="BX74">
        <v>0.6875</v>
      </c>
      <c r="BY74">
        <v>1.2731481481481538E-2</v>
      </c>
    </row>
    <row r="75" spans="1:77" x14ac:dyDescent="0.3">
      <c r="A75" s="129">
        <v>1</v>
      </c>
      <c r="B75" s="131">
        <v>1</v>
      </c>
      <c r="C75" s="171">
        <v>47</v>
      </c>
      <c r="D75" s="203">
        <v>1.512</v>
      </c>
      <c r="E75" s="130">
        <v>73</v>
      </c>
      <c r="F75" s="130">
        <v>0</v>
      </c>
      <c r="G75" s="130">
        <v>31</v>
      </c>
      <c r="H75" s="130">
        <v>7</v>
      </c>
      <c r="I75" s="130">
        <v>2</v>
      </c>
      <c r="J75" s="172">
        <v>180</v>
      </c>
      <c r="K75" s="170">
        <v>8.4</v>
      </c>
      <c r="L75" s="130">
        <v>0</v>
      </c>
      <c r="M75" s="208"/>
      <c r="N75" s="208"/>
      <c r="O75" s="208"/>
      <c r="P75" s="208"/>
      <c r="Q75" s="208"/>
      <c r="R75" s="208"/>
      <c r="S75" s="208"/>
      <c r="T75" s="208"/>
      <c r="U75" s="208"/>
      <c r="V75" s="208"/>
      <c r="W75">
        <v>0</v>
      </c>
      <c r="X75">
        <v>1</v>
      </c>
      <c r="Y75">
        <v>60</v>
      </c>
      <c r="Z75">
        <v>0.71199999999999997</v>
      </c>
      <c r="AA75">
        <v>171</v>
      </c>
      <c r="AB75">
        <v>3</v>
      </c>
      <c r="AC75">
        <v>33</v>
      </c>
      <c r="AD75">
        <v>12</v>
      </c>
      <c r="AE75">
        <v>2</v>
      </c>
      <c r="AF75">
        <v>178</v>
      </c>
      <c r="AG75">
        <v>12.5</v>
      </c>
      <c r="AH75" s="117">
        <v>1</v>
      </c>
      <c r="AI75" s="113">
        <v>0</v>
      </c>
      <c r="AJ75" s="118">
        <v>1</v>
      </c>
      <c r="AK75">
        <v>1</v>
      </c>
      <c r="AL75">
        <v>0.74279933824172639</v>
      </c>
      <c r="AM75" s="117">
        <v>0.74279933824172639</v>
      </c>
      <c r="AN75" s="118">
        <v>0.25720066175827361</v>
      </c>
      <c r="AO75" s="117">
        <v>-0.29732934040095893</v>
      </c>
      <c r="AP75" s="118">
        <v>100</v>
      </c>
      <c r="AQ75">
        <v>0.34625860379344303</v>
      </c>
      <c r="BR75">
        <v>0.64874632867031579</v>
      </c>
      <c r="BS75">
        <v>1</v>
      </c>
      <c r="BT75">
        <v>0</v>
      </c>
      <c r="BU75">
        <v>41</v>
      </c>
      <c r="BV75">
        <v>30</v>
      </c>
      <c r="BW75">
        <v>0.2407407407407407</v>
      </c>
      <c r="BX75">
        <v>0.6875</v>
      </c>
      <c r="BY75">
        <v>0</v>
      </c>
    </row>
    <row r="76" spans="1:77" x14ac:dyDescent="0.3">
      <c r="A76" s="129">
        <v>0</v>
      </c>
      <c r="B76" s="131">
        <v>1</v>
      </c>
      <c r="C76" s="171">
        <v>39</v>
      </c>
      <c r="D76" s="203">
        <v>0.10299999999999999</v>
      </c>
      <c r="E76" s="130">
        <v>89</v>
      </c>
      <c r="F76" s="130">
        <v>5</v>
      </c>
      <c r="G76" s="130">
        <v>40</v>
      </c>
      <c r="H76" s="130">
        <v>20</v>
      </c>
      <c r="I76" s="130">
        <v>2</v>
      </c>
      <c r="J76" s="172">
        <v>176</v>
      </c>
      <c r="K76" s="170">
        <v>9</v>
      </c>
      <c r="L76" s="130">
        <v>1</v>
      </c>
      <c r="M76" s="208"/>
      <c r="N76" s="208"/>
      <c r="O76" s="208"/>
      <c r="P76" s="208"/>
      <c r="Q76" s="208"/>
      <c r="R76" s="208"/>
      <c r="S76" s="208"/>
      <c r="T76" s="208"/>
      <c r="U76" s="208"/>
      <c r="V76" s="208"/>
      <c r="W76">
        <v>0</v>
      </c>
      <c r="X76">
        <v>1</v>
      </c>
      <c r="Y76">
        <v>62</v>
      </c>
      <c r="Z76">
        <v>0.42399999999999999</v>
      </c>
      <c r="AA76">
        <v>123</v>
      </c>
      <c r="AB76">
        <v>2</v>
      </c>
      <c r="AC76">
        <v>49</v>
      </c>
      <c r="AD76">
        <v>12</v>
      </c>
      <c r="AE76">
        <v>3</v>
      </c>
      <c r="AF76">
        <v>162</v>
      </c>
      <c r="AG76">
        <v>9.1</v>
      </c>
      <c r="AH76" s="117">
        <v>0</v>
      </c>
      <c r="AI76" s="113">
        <v>1</v>
      </c>
      <c r="AJ76" s="118">
        <v>1</v>
      </c>
      <c r="AK76">
        <v>0</v>
      </c>
      <c r="AL76">
        <v>0.14249635506873173</v>
      </c>
      <c r="AM76" s="117">
        <v>0.14249635506873173</v>
      </c>
      <c r="AN76" s="118">
        <v>0.85750364493126829</v>
      </c>
      <c r="AO76" s="117">
        <v>-0.15372984930236666</v>
      </c>
      <c r="AP76" s="118">
        <v>100</v>
      </c>
      <c r="AQ76">
        <v>0.16617580101382926</v>
      </c>
      <c r="BR76">
        <v>0.64940151654083311</v>
      </c>
      <c r="BS76">
        <v>0</v>
      </c>
      <c r="BT76">
        <v>1</v>
      </c>
      <c r="BU76">
        <v>41</v>
      </c>
      <c r="BV76">
        <v>31</v>
      </c>
      <c r="BW76">
        <v>0.2407407407407407</v>
      </c>
      <c r="BX76">
        <v>0.67708333333333326</v>
      </c>
      <c r="BY76">
        <v>0</v>
      </c>
    </row>
    <row r="77" spans="1:77" x14ac:dyDescent="0.3">
      <c r="A77" s="129">
        <v>0</v>
      </c>
      <c r="B77" s="131">
        <v>1</v>
      </c>
      <c r="C77" s="171">
        <v>75</v>
      </c>
      <c r="D77" s="203">
        <v>0.185</v>
      </c>
      <c r="E77" s="130">
        <v>166</v>
      </c>
      <c r="F77" s="130">
        <v>5</v>
      </c>
      <c r="G77" s="130">
        <v>29</v>
      </c>
      <c r="H77" s="130">
        <v>15</v>
      </c>
      <c r="I77" s="130">
        <v>1</v>
      </c>
      <c r="J77" s="172">
        <v>187</v>
      </c>
      <c r="K77" s="170">
        <v>15.5</v>
      </c>
      <c r="L77" s="130">
        <v>0</v>
      </c>
      <c r="M77" s="208"/>
      <c r="N77" s="208"/>
      <c r="O77" s="208"/>
      <c r="P77" s="208"/>
      <c r="Q77" s="208"/>
      <c r="R77" s="208"/>
      <c r="S77" s="208"/>
      <c r="T77" s="208"/>
      <c r="U77" s="208"/>
      <c r="V77" s="208"/>
      <c r="W77">
        <v>0</v>
      </c>
      <c r="X77">
        <v>1</v>
      </c>
      <c r="Y77">
        <v>65</v>
      </c>
      <c r="Z77">
        <v>2.1440000000000001</v>
      </c>
      <c r="AA77">
        <v>97</v>
      </c>
      <c r="AB77">
        <v>2</v>
      </c>
      <c r="AC77">
        <v>32</v>
      </c>
      <c r="AD77">
        <v>8</v>
      </c>
      <c r="AE77">
        <v>2</v>
      </c>
      <c r="AF77">
        <v>180</v>
      </c>
      <c r="AG77">
        <v>10.3</v>
      </c>
      <c r="AH77" s="117">
        <v>1</v>
      </c>
      <c r="AI77" s="113">
        <v>0</v>
      </c>
      <c r="AJ77" s="118">
        <v>1</v>
      </c>
      <c r="AK77">
        <v>1</v>
      </c>
      <c r="AL77">
        <v>0.79467740149430555</v>
      </c>
      <c r="AM77" s="117">
        <v>0.79467740149430555</v>
      </c>
      <c r="AN77" s="118">
        <v>0.20532259850569445</v>
      </c>
      <c r="AO77" s="117">
        <v>-0.22981903096441911</v>
      </c>
      <c r="AP77" s="118">
        <v>100</v>
      </c>
      <c r="AQ77">
        <v>0.25837226290769982</v>
      </c>
      <c r="BR77">
        <v>0.65881728969669984</v>
      </c>
      <c r="BS77">
        <v>0</v>
      </c>
      <c r="BT77">
        <v>1</v>
      </c>
      <c r="BU77">
        <v>41</v>
      </c>
      <c r="BV77">
        <v>32</v>
      </c>
      <c r="BW77">
        <v>0.2407407407407407</v>
      </c>
      <c r="BX77">
        <v>0.66666666666666674</v>
      </c>
      <c r="BY77">
        <v>0</v>
      </c>
    </row>
    <row r="78" spans="1:77" x14ac:dyDescent="0.3">
      <c r="A78" s="129">
        <v>0</v>
      </c>
      <c r="B78" s="131">
        <v>1</v>
      </c>
      <c r="C78" s="171">
        <v>51</v>
      </c>
      <c r="D78" s="203">
        <v>0.63600000000000001</v>
      </c>
      <c r="E78" s="130">
        <v>118</v>
      </c>
      <c r="F78" s="130">
        <v>3</v>
      </c>
      <c r="G78" s="130">
        <v>32</v>
      </c>
      <c r="H78" s="130">
        <v>10</v>
      </c>
      <c r="I78" s="130">
        <v>2</v>
      </c>
      <c r="J78" s="172">
        <v>180</v>
      </c>
      <c r="K78" s="170">
        <v>10.4</v>
      </c>
      <c r="L78" s="130">
        <v>1</v>
      </c>
      <c r="M78" s="208"/>
      <c r="N78" s="208"/>
      <c r="O78" s="208"/>
      <c r="P78" s="208"/>
      <c r="Q78" s="208"/>
      <c r="R78" s="208"/>
      <c r="S78" s="208"/>
      <c r="T78" s="208"/>
      <c r="U78" s="208"/>
      <c r="V78" s="208"/>
      <c r="W78">
        <v>0</v>
      </c>
      <c r="X78">
        <v>1</v>
      </c>
      <c r="Y78">
        <v>69</v>
      </c>
      <c r="Z78">
        <v>9.0999999999999998E-2</v>
      </c>
      <c r="AA78">
        <v>213</v>
      </c>
      <c r="AB78">
        <v>3</v>
      </c>
      <c r="AC78">
        <v>33</v>
      </c>
      <c r="AD78">
        <v>16</v>
      </c>
      <c r="AE78">
        <v>1</v>
      </c>
      <c r="AF78">
        <v>178</v>
      </c>
      <c r="AG78">
        <v>14.5</v>
      </c>
      <c r="AH78" s="117">
        <v>1</v>
      </c>
      <c r="AI78" s="113">
        <v>0</v>
      </c>
      <c r="AJ78" s="118">
        <v>1</v>
      </c>
      <c r="AK78">
        <v>1</v>
      </c>
      <c r="AL78">
        <v>0.83861227770139346</v>
      </c>
      <c r="AM78" s="117">
        <v>0.83861227770139346</v>
      </c>
      <c r="AN78" s="118">
        <v>0.16138772229860654</v>
      </c>
      <c r="AO78" s="117">
        <v>-0.17600680364027899</v>
      </c>
      <c r="AP78" s="118">
        <v>100</v>
      </c>
      <c r="AQ78">
        <v>0.19244617159787425</v>
      </c>
      <c r="BR78">
        <v>0.66676773874102468</v>
      </c>
      <c r="BS78">
        <v>0</v>
      </c>
      <c r="BT78">
        <v>1</v>
      </c>
      <c r="BU78">
        <v>41</v>
      </c>
      <c r="BV78">
        <v>33</v>
      </c>
      <c r="BW78">
        <v>0.2407407407407407</v>
      </c>
      <c r="BX78">
        <v>0.65625</v>
      </c>
      <c r="BY78">
        <v>0</v>
      </c>
    </row>
    <row r="79" spans="1:77" x14ac:dyDescent="0.3">
      <c r="A79" s="129">
        <v>1</v>
      </c>
      <c r="B79" s="131">
        <v>0</v>
      </c>
      <c r="C79" s="171">
        <v>51</v>
      </c>
      <c r="D79" s="203">
        <v>0.17199999999999999</v>
      </c>
      <c r="E79" s="130">
        <v>117</v>
      </c>
      <c r="F79" s="130">
        <v>5</v>
      </c>
      <c r="G79" s="130">
        <v>33</v>
      </c>
      <c r="H79" s="130">
        <v>11</v>
      </c>
      <c r="I79" s="130">
        <v>5</v>
      </c>
      <c r="J79" s="172">
        <v>184</v>
      </c>
      <c r="K79" s="170">
        <v>12.7</v>
      </c>
      <c r="L79" s="130">
        <v>1</v>
      </c>
      <c r="M79" s="208"/>
      <c r="N79" s="208"/>
      <c r="O79" s="208"/>
      <c r="P79" s="208"/>
      <c r="Q79" s="208"/>
      <c r="R79" s="208"/>
      <c r="S79" s="208"/>
      <c r="T79" s="208"/>
      <c r="U79" s="208"/>
      <c r="V79" s="208"/>
      <c r="W79">
        <v>0</v>
      </c>
      <c r="X79">
        <v>1</v>
      </c>
      <c r="Y79">
        <v>75</v>
      </c>
      <c r="Z79">
        <v>0.185</v>
      </c>
      <c r="AA79">
        <v>166</v>
      </c>
      <c r="AB79">
        <v>5</v>
      </c>
      <c r="AC79">
        <v>29</v>
      </c>
      <c r="AD79">
        <v>15</v>
      </c>
      <c r="AE79">
        <v>1</v>
      </c>
      <c r="AF79">
        <v>187</v>
      </c>
      <c r="AG79">
        <v>15.5</v>
      </c>
      <c r="AH79" s="117">
        <v>0</v>
      </c>
      <c r="AI79" s="113">
        <v>1</v>
      </c>
      <c r="AJ79" s="118">
        <v>1</v>
      </c>
      <c r="AK79">
        <v>0</v>
      </c>
      <c r="AL79">
        <v>0.93616671347452252</v>
      </c>
      <c r="AM79" s="117">
        <v>0.93616671347452252</v>
      </c>
      <c r="AN79" s="118">
        <v>6.3833286525477484E-2</v>
      </c>
      <c r="AO79" s="117">
        <v>-2.7514804923121519</v>
      </c>
      <c r="AP79" s="118">
        <v>0</v>
      </c>
      <c r="AQ79">
        <v>14.665807832107697</v>
      </c>
      <c r="BR79">
        <v>0.66724735862779461</v>
      </c>
      <c r="BS79">
        <v>0</v>
      </c>
      <c r="BT79">
        <v>1</v>
      </c>
      <c r="BU79">
        <v>41</v>
      </c>
      <c r="BV79">
        <v>34</v>
      </c>
      <c r="BW79">
        <v>0.2407407407407407</v>
      </c>
      <c r="BX79">
        <v>0.64583333333333326</v>
      </c>
      <c r="BY79">
        <v>0</v>
      </c>
    </row>
    <row r="80" spans="1:77" x14ac:dyDescent="0.3">
      <c r="A80" s="129">
        <v>1</v>
      </c>
      <c r="B80" s="131">
        <v>0</v>
      </c>
      <c r="C80" s="171">
        <v>74</v>
      </c>
      <c r="D80" s="203">
        <v>4.3999999999999997E-2</v>
      </c>
      <c r="E80" s="130">
        <v>175</v>
      </c>
      <c r="F80" s="130">
        <v>3</v>
      </c>
      <c r="G80" s="130">
        <v>39</v>
      </c>
      <c r="H80" s="130">
        <v>7</v>
      </c>
      <c r="I80" s="130">
        <v>3</v>
      </c>
      <c r="J80" s="172">
        <v>187</v>
      </c>
      <c r="K80" s="170">
        <v>14</v>
      </c>
      <c r="L80" s="130">
        <v>1</v>
      </c>
      <c r="M80" s="208"/>
      <c r="N80" s="208"/>
      <c r="O80" s="208"/>
      <c r="P80" s="208"/>
      <c r="Q80" s="208"/>
      <c r="R80" s="208"/>
      <c r="S80" s="208"/>
      <c r="T80" s="208"/>
      <c r="U80" s="208"/>
      <c r="V80" s="208"/>
      <c r="W80">
        <v>1</v>
      </c>
      <c r="X80">
        <v>0</v>
      </c>
      <c r="Y80">
        <v>49</v>
      </c>
      <c r="Z80">
        <v>1.881</v>
      </c>
      <c r="AA80">
        <v>46</v>
      </c>
      <c r="AB80">
        <v>1</v>
      </c>
      <c r="AC80">
        <v>46</v>
      </c>
      <c r="AD80">
        <v>9</v>
      </c>
      <c r="AE80">
        <v>3</v>
      </c>
      <c r="AF80">
        <v>194</v>
      </c>
      <c r="AG80">
        <v>10.3</v>
      </c>
      <c r="AH80" s="117">
        <v>0</v>
      </c>
      <c r="AI80" s="113">
        <v>1</v>
      </c>
      <c r="AJ80" s="118">
        <v>1</v>
      </c>
      <c r="AK80">
        <v>0</v>
      </c>
      <c r="AL80">
        <v>0.44832744893899457</v>
      </c>
      <c r="AM80" s="117">
        <v>0.44832744893899457</v>
      </c>
      <c r="AN80" s="118">
        <v>0.55167255106100543</v>
      </c>
      <c r="AO80" s="117">
        <v>-0.59480061332013034</v>
      </c>
      <c r="AP80" s="118">
        <v>100</v>
      </c>
      <c r="AQ80">
        <v>0.81266948677571116</v>
      </c>
      <c r="BR80">
        <v>0.6719232122255111</v>
      </c>
      <c r="BS80">
        <v>0</v>
      </c>
      <c r="BT80">
        <v>1</v>
      </c>
      <c r="BU80">
        <v>41</v>
      </c>
      <c r="BV80">
        <v>35</v>
      </c>
      <c r="BW80">
        <v>0.2407407407407407</v>
      </c>
      <c r="BX80">
        <v>0.63541666666666674</v>
      </c>
      <c r="BY80">
        <v>0</v>
      </c>
    </row>
    <row r="81" spans="1:77" x14ac:dyDescent="0.3">
      <c r="A81" s="129">
        <v>0</v>
      </c>
      <c r="B81" s="131">
        <v>1</v>
      </c>
      <c r="C81" s="171">
        <v>50</v>
      </c>
      <c r="D81" s="203">
        <v>1.5449999999999999</v>
      </c>
      <c r="E81" s="130">
        <v>102</v>
      </c>
      <c r="F81" s="130">
        <v>3</v>
      </c>
      <c r="G81" s="130">
        <v>41</v>
      </c>
      <c r="H81" s="130">
        <v>10</v>
      </c>
      <c r="I81" s="130">
        <v>3</v>
      </c>
      <c r="J81" s="172">
        <v>169</v>
      </c>
      <c r="K81" s="170">
        <v>9.4</v>
      </c>
      <c r="L81" s="130">
        <v>1</v>
      </c>
      <c r="M81" s="208"/>
      <c r="N81" s="208"/>
      <c r="O81" s="208"/>
      <c r="P81" s="208"/>
      <c r="Q81" s="208"/>
      <c r="R81" s="208"/>
      <c r="S81" s="208"/>
      <c r="T81" s="208"/>
      <c r="U81" s="208"/>
      <c r="V81" s="208"/>
      <c r="W81">
        <v>1</v>
      </c>
      <c r="X81">
        <v>0</v>
      </c>
      <c r="Y81">
        <v>51</v>
      </c>
      <c r="Z81">
        <v>0.17199999999999999</v>
      </c>
      <c r="AA81">
        <v>117</v>
      </c>
      <c r="AB81">
        <v>5</v>
      </c>
      <c r="AC81">
        <v>33</v>
      </c>
      <c r="AD81">
        <v>11</v>
      </c>
      <c r="AE81">
        <v>5</v>
      </c>
      <c r="AF81">
        <v>184</v>
      </c>
      <c r="AG81">
        <v>12.7</v>
      </c>
      <c r="AH81" s="117">
        <v>1</v>
      </c>
      <c r="AI81" s="113">
        <v>0</v>
      </c>
      <c r="AJ81" s="118">
        <v>1</v>
      </c>
      <c r="AK81">
        <v>1</v>
      </c>
      <c r="AL81">
        <v>0.72334245148325316</v>
      </c>
      <c r="AM81" s="117">
        <v>0.72334245148325316</v>
      </c>
      <c r="AN81" s="118">
        <v>0.27665754851674684</v>
      </c>
      <c r="AO81" s="117">
        <v>-0.3238725154579768</v>
      </c>
      <c r="AP81" s="118">
        <v>100</v>
      </c>
      <c r="AQ81">
        <v>0.38247105219587962</v>
      </c>
      <c r="BR81">
        <v>0.67652268137227622</v>
      </c>
      <c r="BS81">
        <v>0</v>
      </c>
      <c r="BT81">
        <v>1</v>
      </c>
      <c r="BU81">
        <v>41</v>
      </c>
      <c r="BV81">
        <v>36</v>
      </c>
      <c r="BW81">
        <v>0.2407407407407407</v>
      </c>
      <c r="BX81">
        <v>0.625</v>
      </c>
      <c r="BY81">
        <v>0</v>
      </c>
    </row>
    <row r="82" spans="1:77" x14ac:dyDescent="0.3">
      <c r="A82" s="129">
        <v>1</v>
      </c>
      <c r="B82" s="131">
        <v>1</v>
      </c>
      <c r="C82" s="171">
        <v>70</v>
      </c>
      <c r="D82" s="203">
        <v>0.29099999999999998</v>
      </c>
      <c r="E82" s="130">
        <v>182</v>
      </c>
      <c r="F82" s="130">
        <v>3</v>
      </c>
      <c r="G82" s="130">
        <v>31</v>
      </c>
      <c r="H82" s="130">
        <v>6</v>
      </c>
      <c r="I82" s="130">
        <v>2</v>
      </c>
      <c r="J82" s="172">
        <v>173</v>
      </c>
      <c r="K82" s="170">
        <v>14</v>
      </c>
      <c r="L82" s="130">
        <v>1</v>
      </c>
      <c r="M82" s="208"/>
      <c r="N82" s="208"/>
      <c r="O82" s="208"/>
      <c r="P82" s="208"/>
      <c r="Q82" s="208"/>
      <c r="R82" s="208"/>
      <c r="S82" s="208"/>
      <c r="T82" s="208"/>
      <c r="U82" s="208"/>
      <c r="V82" s="208"/>
      <c r="W82">
        <v>1</v>
      </c>
      <c r="X82">
        <v>0</v>
      </c>
      <c r="Y82">
        <v>51</v>
      </c>
      <c r="Z82">
        <v>0.79900000000000004</v>
      </c>
      <c r="AA82">
        <v>96</v>
      </c>
      <c r="AB82">
        <v>6</v>
      </c>
      <c r="AC82">
        <v>34</v>
      </c>
      <c r="AD82">
        <v>12</v>
      </c>
      <c r="AE82">
        <v>2</v>
      </c>
      <c r="AF82">
        <v>189</v>
      </c>
      <c r="AG82">
        <v>11.8</v>
      </c>
      <c r="AH82" s="117">
        <v>1</v>
      </c>
      <c r="AI82" s="113">
        <v>0</v>
      </c>
      <c r="AJ82" s="118">
        <v>1</v>
      </c>
      <c r="AK82">
        <v>1</v>
      </c>
      <c r="AL82">
        <v>0.93158515010621501</v>
      </c>
      <c r="AM82" s="117">
        <v>0.93158515010621501</v>
      </c>
      <c r="AN82" s="118">
        <v>6.841484989378499E-2</v>
      </c>
      <c r="AO82" s="117">
        <v>-7.0867681302716923E-2</v>
      </c>
      <c r="AP82" s="118">
        <v>100</v>
      </c>
      <c r="AQ82">
        <v>7.3439180396966022E-2</v>
      </c>
      <c r="BR82">
        <v>0.67946698134070904</v>
      </c>
      <c r="BS82">
        <v>0</v>
      </c>
      <c r="BT82">
        <v>1</v>
      </c>
      <c r="BU82">
        <v>41</v>
      </c>
      <c r="BV82">
        <v>37</v>
      </c>
      <c r="BW82">
        <v>0.2407407407407407</v>
      </c>
      <c r="BX82">
        <v>0.61458333333333326</v>
      </c>
      <c r="BY82">
        <v>1.1381172839506154E-2</v>
      </c>
    </row>
    <row r="83" spans="1:77" x14ac:dyDescent="0.3">
      <c r="A83" s="129">
        <v>0</v>
      </c>
      <c r="B83" s="131">
        <v>0</v>
      </c>
      <c r="C83" s="171">
        <v>66</v>
      </c>
      <c r="D83" s="203">
        <v>9.1999999999999998E-2</v>
      </c>
      <c r="E83" s="130">
        <v>230</v>
      </c>
      <c r="F83" s="130">
        <v>4</v>
      </c>
      <c r="G83" s="130">
        <v>43</v>
      </c>
      <c r="H83" s="130">
        <v>12</v>
      </c>
      <c r="I83" s="130">
        <v>3</v>
      </c>
      <c r="J83" s="172">
        <v>174</v>
      </c>
      <c r="K83" s="170">
        <v>15.9</v>
      </c>
      <c r="L83" s="130">
        <v>0</v>
      </c>
      <c r="M83" s="208"/>
      <c r="N83" s="208"/>
      <c r="O83" s="208"/>
      <c r="P83" s="208"/>
      <c r="Q83" s="208"/>
      <c r="R83" s="208"/>
      <c r="S83" s="208"/>
      <c r="T83" s="208"/>
      <c r="U83" s="208"/>
      <c r="V83" s="208"/>
      <c r="W83">
        <v>1</v>
      </c>
      <c r="X83">
        <v>0</v>
      </c>
      <c r="Y83">
        <v>51</v>
      </c>
      <c r="Z83">
        <v>1.0840000000000001</v>
      </c>
      <c r="AA83">
        <v>181</v>
      </c>
      <c r="AB83">
        <v>2</v>
      </c>
      <c r="AC83">
        <v>53</v>
      </c>
      <c r="AD83">
        <v>9</v>
      </c>
      <c r="AE83">
        <v>4</v>
      </c>
      <c r="AF83">
        <v>170</v>
      </c>
      <c r="AG83">
        <v>11</v>
      </c>
      <c r="AH83" s="117">
        <v>0</v>
      </c>
      <c r="AI83" s="113">
        <v>1</v>
      </c>
      <c r="AJ83" s="118">
        <v>1</v>
      </c>
      <c r="AK83">
        <v>0</v>
      </c>
      <c r="AL83">
        <v>0.24474319836442113</v>
      </c>
      <c r="AM83" s="117">
        <v>0.24474319836442113</v>
      </c>
      <c r="AN83" s="118">
        <v>0.75525680163557884</v>
      </c>
      <c r="AO83" s="117">
        <v>-0.2806974529491168</v>
      </c>
      <c r="AP83" s="118">
        <v>100</v>
      </c>
      <c r="AQ83">
        <v>0.32405295501398595</v>
      </c>
      <c r="BR83">
        <v>0.68179206700066941</v>
      </c>
      <c r="BS83">
        <v>1</v>
      </c>
      <c r="BT83">
        <v>0</v>
      </c>
      <c r="BU83">
        <v>42</v>
      </c>
      <c r="BV83">
        <v>37</v>
      </c>
      <c r="BW83">
        <v>0.22222222222222221</v>
      </c>
      <c r="BX83">
        <v>0.61458333333333326</v>
      </c>
      <c r="BY83">
        <v>0</v>
      </c>
    </row>
    <row r="84" spans="1:77" x14ac:dyDescent="0.3">
      <c r="A84" s="129">
        <v>0</v>
      </c>
      <c r="B84" s="131">
        <v>0</v>
      </c>
      <c r="C84" s="171">
        <v>43</v>
      </c>
      <c r="D84" s="203">
        <v>0.48</v>
      </c>
      <c r="E84" s="130">
        <v>59</v>
      </c>
      <c r="F84" s="130">
        <v>3</v>
      </c>
      <c r="G84" s="130">
        <v>30</v>
      </c>
      <c r="H84" s="130">
        <v>4</v>
      </c>
      <c r="I84" s="130">
        <v>2</v>
      </c>
      <c r="J84" s="172">
        <v>175</v>
      </c>
      <c r="K84" s="170">
        <v>7.5</v>
      </c>
      <c r="L84" s="130">
        <v>0</v>
      </c>
      <c r="M84" s="208"/>
      <c r="N84" s="208"/>
      <c r="O84" s="208"/>
      <c r="P84" s="208"/>
      <c r="Q84" s="208"/>
      <c r="R84" s="208"/>
      <c r="S84" s="208"/>
      <c r="T84" s="208"/>
      <c r="U84" s="208"/>
      <c r="V84" s="208"/>
      <c r="W84">
        <v>1</v>
      </c>
      <c r="X84">
        <v>0</v>
      </c>
      <c r="Y84">
        <v>51</v>
      </c>
      <c r="Z84">
        <v>1.155</v>
      </c>
      <c r="AA84">
        <v>132</v>
      </c>
      <c r="AB84">
        <v>2</v>
      </c>
      <c r="AC84">
        <v>35</v>
      </c>
      <c r="AD84">
        <v>1</v>
      </c>
      <c r="AE84">
        <v>3</v>
      </c>
      <c r="AF84">
        <v>181</v>
      </c>
      <c r="AG84">
        <v>10.6</v>
      </c>
      <c r="AH84" s="117">
        <v>0</v>
      </c>
      <c r="AI84" s="113">
        <v>1</v>
      </c>
      <c r="AJ84" s="118">
        <v>1</v>
      </c>
      <c r="AK84">
        <v>0</v>
      </c>
      <c r="AL84">
        <v>0.50614719320841639</v>
      </c>
      <c r="AM84" s="117">
        <v>0.50614719320841639</v>
      </c>
      <c r="AN84" s="118">
        <v>0.49385280679158361</v>
      </c>
      <c r="AO84" s="117">
        <v>-0.70551776815405631</v>
      </c>
      <c r="AP84" s="118">
        <v>0</v>
      </c>
      <c r="AQ84">
        <v>1.024894839611636</v>
      </c>
      <c r="BR84">
        <v>0.68384246067080168</v>
      </c>
      <c r="BS84">
        <v>0</v>
      </c>
      <c r="BT84">
        <v>1</v>
      </c>
      <c r="BU84">
        <v>42</v>
      </c>
      <c r="BV84">
        <v>38</v>
      </c>
      <c r="BW84">
        <v>0.22222222222222221</v>
      </c>
      <c r="BX84">
        <v>0.60416666666666674</v>
      </c>
      <c r="BY84">
        <v>0</v>
      </c>
    </row>
    <row r="85" spans="1:77" x14ac:dyDescent="0.3">
      <c r="A85" s="129">
        <v>0</v>
      </c>
      <c r="B85" s="131">
        <v>0</v>
      </c>
      <c r="C85" s="171">
        <v>49</v>
      </c>
      <c r="D85" s="203">
        <v>0.98299999999999998</v>
      </c>
      <c r="E85" s="130">
        <v>71</v>
      </c>
      <c r="F85" s="130">
        <v>4</v>
      </c>
      <c r="G85" s="130">
        <v>39</v>
      </c>
      <c r="H85" s="130">
        <v>7</v>
      </c>
      <c r="I85" s="130">
        <v>3</v>
      </c>
      <c r="J85" s="172">
        <v>180</v>
      </c>
      <c r="K85" s="170">
        <v>8.1</v>
      </c>
      <c r="L85" s="130">
        <v>1</v>
      </c>
      <c r="M85" s="208"/>
      <c r="N85" s="208"/>
      <c r="O85" s="208"/>
      <c r="P85" s="208"/>
      <c r="Q85" s="208"/>
      <c r="R85" s="208"/>
      <c r="S85" s="208"/>
      <c r="T85" s="208"/>
      <c r="U85" s="208"/>
      <c r="V85" s="208"/>
      <c r="W85">
        <v>1</v>
      </c>
      <c r="X85">
        <v>0</v>
      </c>
      <c r="Y85">
        <v>53</v>
      </c>
      <c r="Z85">
        <v>1.018</v>
      </c>
      <c r="AA85">
        <v>134</v>
      </c>
      <c r="AB85">
        <v>1</v>
      </c>
      <c r="AC85">
        <v>36</v>
      </c>
      <c r="AD85">
        <v>10</v>
      </c>
      <c r="AE85">
        <v>4</v>
      </c>
      <c r="AF85">
        <v>182</v>
      </c>
      <c r="AG85">
        <v>10.7</v>
      </c>
      <c r="AH85" s="117">
        <v>0</v>
      </c>
      <c r="AI85" s="113">
        <v>1</v>
      </c>
      <c r="AJ85" s="118">
        <v>1</v>
      </c>
      <c r="AK85">
        <v>0</v>
      </c>
      <c r="AL85">
        <v>0.64520923633382055</v>
      </c>
      <c r="AM85" s="117">
        <v>0.64520923633382055</v>
      </c>
      <c r="AN85" s="118">
        <v>0.35479076366617945</v>
      </c>
      <c r="AO85" s="117">
        <v>-1.0362270613935138</v>
      </c>
      <c r="AP85" s="118">
        <v>0</v>
      </c>
      <c r="AQ85">
        <v>1.8185626639956562</v>
      </c>
      <c r="BR85">
        <v>0.69167268002411719</v>
      </c>
      <c r="BS85">
        <v>0</v>
      </c>
      <c r="BT85">
        <v>1</v>
      </c>
      <c r="BU85">
        <v>42</v>
      </c>
      <c r="BV85">
        <v>39</v>
      </c>
      <c r="BW85">
        <v>0.22222222222222221</v>
      </c>
      <c r="BX85">
        <v>0.59375</v>
      </c>
      <c r="BY85">
        <v>0</v>
      </c>
    </row>
    <row r="86" spans="1:77" x14ac:dyDescent="0.3">
      <c r="A86" s="129">
        <v>1</v>
      </c>
      <c r="B86" s="131">
        <v>0</v>
      </c>
      <c r="C86" s="171">
        <v>49</v>
      </c>
      <c r="D86" s="203">
        <v>1.881</v>
      </c>
      <c r="E86" s="130">
        <v>46</v>
      </c>
      <c r="F86" s="130">
        <v>1</v>
      </c>
      <c r="G86" s="130">
        <v>46</v>
      </c>
      <c r="H86" s="130">
        <v>9</v>
      </c>
      <c r="I86" s="130">
        <v>3</v>
      </c>
      <c r="J86" s="172">
        <v>194</v>
      </c>
      <c r="K86" s="170">
        <v>10.3</v>
      </c>
      <c r="L86" s="130">
        <v>0</v>
      </c>
      <c r="M86" s="208"/>
      <c r="N86" s="208"/>
      <c r="O86" s="208"/>
      <c r="P86" s="208"/>
      <c r="Q86" s="208"/>
      <c r="R86" s="208"/>
      <c r="S86" s="208"/>
      <c r="T86" s="208"/>
      <c r="U86" s="208"/>
      <c r="V86" s="208"/>
      <c r="W86">
        <v>1</v>
      </c>
      <c r="X86">
        <v>0</v>
      </c>
      <c r="Y86">
        <v>53</v>
      </c>
      <c r="Z86">
        <v>1.3149999999999999</v>
      </c>
      <c r="AA86">
        <v>69</v>
      </c>
      <c r="AB86">
        <v>1</v>
      </c>
      <c r="AC86">
        <v>35</v>
      </c>
      <c r="AD86">
        <v>9</v>
      </c>
      <c r="AE86">
        <v>2</v>
      </c>
      <c r="AF86">
        <v>189</v>
      </c>
      <c r="AG86">
        <v>10.4</v>
      </c>
      <c r="AH86" s="117">
        <v>1</v>
      </c>
      <c r="AI86" s="113">
        <v>0</v>
      </c>
      <c r="AJ86" s="118">
        <v>1</v>
      </c>
      <c r="AK86">
        <v>1</v>
      </c>
      <c r="AL86">
        <v>0.67946698134070904</v>
      </c>
      <c r="AM86" s="117">
        <v>0.67946698134070904</v>
      </c>
      <c r="AN86" s="118">
        <v>0.32053301865929096</v>
      </c>
      <c r="AO86" s="117">
        <v>-0.38644663915333438</v>
      </c>
      <c r="AP86" s="118">
        <v>100</v>
      </c>
      <c r="AQ86">
        <v>0.47174186157923725</v>
      </c>
      <c r="BR86">
        <v>0.69441166127364218</v>
      </c>
      <c r="BS86">
        <v>0</v>
      </c>
      <c r="BT86">
        <v>1</v>
      </c>
      <c r="BU86">
        <v>42</v>
      </c>
      <c r="BV86">
        <v>40</v>
      </c>
      <c r="BW86">
        <v>0.22222222222222221</v>
      </c>
      <c r="BX86">
        <v>0.58333333333333326</v>
      </c>
      <c r="BY86">
        <v>0</v>
      </c>
    </row>
    <row r="87" spans="1:77" x14ac:dyDescent="0.3">
      <c r="A87" s="129">
        <v>0</v>
      </c>
      <c r="B87" s="131">
        <v>0</v>
      </c>
      <c r="C87" s="171">
        <v>46</v>
      </c>
      <c r="D87" s="203">
        <v>2.6259999999999999</v>
      </c>
      <c r="E87" s="130">
        <v>43</v>
      </c>
      <c r="F87" s="130">
        <v>2</v>
      </c>
      <c r="G87" s="130">
        <v>50</v>
      </c>
      <c r="H87" s="130">
        <v>4</v>
      </c>
      <c r="I87" s="130">
        <v>4</v>
      </c>
      <c r="J87" s="172">
        <v>180</v>
      </c>
      <c r="K87" s="170">
        <v>7.7</v>
      </c>
      <c r="L87" s="130">
        <v>0</v>
      </c>
      <c r="M87" s="208"/>
      <c r="N87" s="208"/>
      <c r="O87" s="208"/>
      <c r="P87" s="208"/>
      <c r="Q87" s="208"/>
      <c r="R87" s="208"/>
      <c r="S87" s="208"/>
      <c r="T87" s="208"/>
      <c r="U87" s="208"/>
      <c r="V87" s="208"/>
      <c r="W87">
        <v>1</v>
      </c>
      <c r="X87">
        <v>0</v>
      </c>
      <c r="Y87">
        <v>53</v>
      </c>
      <c r="Z87">
        <v>2.8719999999999999</v>
      </c>
      <c r="AA87">
        <v>144</v>
      </c>
      <c r="AB87">
        <v>6</v>
      </c>
      <c r="AC87">
        <v>35</v>
      </c>
      <c r="AD87">
        <v>4</v>
      </c>
      <c r="AE87">
        <v>3</v>
      </c>
      <c r="AF87">
        <v>171</v>
      </c>
      <c r="AG87">
        <v>8.6999999999999993</v>
      </c>
      <c r="AH87" s="117">
        <v>1</v>
      </c>
      <c r="AI87" s="113">
        <v>0</v>
      </c>
      <c r="AJ87" s="118">
        <v>1</v>
      </c>
      <c r="AK87">
        <v>1</v>
      </c>
      <c r="AL87">
        <v>0.96627228615440686</v>
      </c>
      <c r="AM87" s="117">
        <v>0.96627228615440686</v>
      </c>
      <c r="AN87" s="118">
        <v>3.3727713845593144E-2</v>
      </c>
      <c r="AO87" s="117">
        <v>-3.4309614762367824E-2</v>
      </c>
      <c r="AP87" s="118">
        <v>100</v>
      </c>
      <c r="AQ87">
        <v>3.4904978988710825E-2</v>
      </c>
      <c r="BR87">
        <v>0.69844509635818686</v>
      </c>
      <c r="BS87">
        <v>0</v>
      </c>
      <c r="BT87">
        <v>1</v>
      </c>
      <c r="BU87">
        <v>42</v>
      </c>
      <c r="BV87">
        <v>41</v>
      </c>
      <c r="BW87">
        <v>0.22222222222222221</v>
      </c>
      <c r="BX87">
        <v>0.57291666666666674</v>
      </c>
      <c r="BY87">
        <v>1.0609567901234553E-2</v>
      </c>
    </row>
    <row r="88" spans="1:77" x14ac:dyDescent="0.3">
      <c r="A88" s="129">
        <v>0</v>
      </c>
      <c r="B88" s="131">
        <v>0</v>
      </c>
      <c r="C88" s="171">
        <v>53</v>
      </c>
      <c r="D88" s="203">
        <v>0.56799999999999995</v>
      </c>
      <c r="E88" s="130">
        <v>125</v>
      </c>
      <c r="F88" s="130">
        <v>3</v>
      </c>
      <c r="G88" s="130">
        <v>44</v>
      </c>
      <c r="H88" s="130">
        <v>8</v>
      </c>
      <c r="I88" s="130">
        <v>3</v>
      </c>
      <c r="J88" s="172">
        <v>167</v>
      </c>
      <c r="K88" s="170">
        <v>8.5</v>
      </c>
      <c r="L88" s="130">
        <v>0</v>
      </c>
      <c r="M88" s="208"/>
      <c r="N88" s="208"/>
      <c r="O88" s="208"/>
      <c r="P88" s="208"/>
      <c r="Q88" s="208"/>
      <c r="R88" s="208"/>
      <c r="S88" s="208"/>
      <c r="T88" s="208"/>
      <c r="U88" s="208"/>
      <c r="V88" s="208"/>
      <c r="W88">
        <v>1</v>
      </c>
      <c r="X88">
        <v>0</v>
      </c>
      <c r="Y88">
        <v>54</v>
      </c>
      <c r="Z88">
        <v>4.5999999999999999E-2</v>
      </c>
      <c r="AA88">
        <v>151</v>
      </c>
      <c r="AB88">
        <v>0</v>
      </c>
      <c r="AC88">
        <v>30</v>
      </c>
      <c r="AD88">
        <v>13</v>
      </c>
      <c r="AE88">
        <v>5</v>
      </c>
      <c r="AF88">
        <v>204</v>
      </c>
      <c r="AG88">
        <v>14.5</v>
      </c>
      <c r="AH88" s="117">
        <v>1</v>
      </c>
      <c r="AI88" s="113">
        <v>0</v>
      </c>
      <c r="AJ88" s="118">
        <v>1</v>
      </c>
      <c r="AK88">
        <v>1</v>
      </c>
      <c r="AL88">
        <v>0.71201076971331212</v>
      </c>
      <c r="AM88" s="117">
        <v>0.71201076971331212</v>
      </c>
      <c r="AN88" s="118">
        <v>0.28798923028668788</v>
      </c>
      <c r="AO88" s="117">
        <v>-0.33966224168271525</v>
      </c>
      <c r="AP88" s="118">
        <v>100</v>
      </c>
      <c r="AQ88">
        <v>0.40447313795919887</v>
      </c>
      <c r="BR88">
        <v>0.70141114571025565</v>
      </c>
      <c r="BS88">
        <v>1</v>
      </c>
      <c r="BT88">
        <v>0</v>
      </c>
      <c r="BU88">
        <v>43</v>
      </c>
      <c r="BV88">
        <v>41</v>
      </c>
      <c r="BW88">
        <v>0.20370370370370372</v>
      </c>
      <c r="BX88">
        <v>0.57291666666666674</v>
      </c>
      <c r="BY88">
        <v>0</v>
      </c>
    </row>
    <row r="89" spans="1:77" x14ac:dyDescent="0.3">
      <c r="A89" s="129">
        <v>1</v>
      </c>
      <c r="B89" s="131">
        <v>1</v>
      </c>
      <c r="C89" s="171">
        <v>62</v>
      </c>
      <c r="D89" s="203">
        <v>0.879</v>
      </c>
      <c r="E89" s="130">
        <v>118</v>
      </c>
      <c r="F89" s="130">
        <v>3</v>
      </c>
      <c r="G89" s="130">
        <v>31</v>
      </c>
      <c r="H89" s="130">
        <v>10</v>
      </c>
      <c r="I89" s="130">
        <v>2</v>
      </c>
      <c r="J89" s="172">
        <v>180</v>
      </c>
      <c r="K89" s="170">
        <v>10.7</v>
      </c>
      <c r="L89" s="130">
        <v>0</v>
      </c>
      <c r="M89" s="208"/>
      <c r="N89" s="208"/>
      <c r="O89" s="208"/>
      <c r="P89" s="208"/>
      <c r="Q89" s="208"/>
      <c r="R89" s="208"/>
      <c r="S89" s="208"/>
      <c r="T89" s="208"/>
      <c r="U89" s="208"/>
      <c r="V89" s="208"/>
      <c r="W89">
        <v>1</v>
      </c>
      <c r="X89">
        <v>0</v>
      </c>
      <c r="Y89">
        <v>55</v>
      </c>
      <c r="Z89">
        <v>0.73899999999999999</v>
      </c>
      <c r="AA89">
        <v>146</v>
      </c>
      <c r="AB89">
        <v>3</v>
      </c>
      <c r="AC89">
        <v>43</v>
      </c>
      <c r="AD89">
        <v>11</v>
      </c>
      <c r="AE89">
        <v>3</v>
      </c>
      <c r="AF89">
        <v>175</v>
      </c>
      <c r="AG89">
        <v>11.6</v>
      </c>
      <c r="AH89" s="117">
        <v>1</v>
      </c>
      <c r="AI89" s="113">
        <v>0</v>
      </c>
      <c r="AJ89" s="118">
        <v>1</v>
      </c>
      <c r="AK89">
        <v>1</v>
      </c>
      <c r="AL89">
        <v>0.56201533184365937</v>
      </c>
      <c r="AM89" s="117">
        <v>0.56201533184365937</v>
      </c>
      <c r="AN89" s="118">
        <v>0.43798466815634063</v>
      </c>
      <c r="AO89" s="117">
        <v>-0.57622614859995802</v>
      </c>
      <c r="AP89" s="118">
        <v>100</v>
      </c>
      <c r="AQ89">
        <v>0.77931088947263549</v>
      </c>
      <c r="BR89">
        <v>0.70237731081384103</v>
      </c>
      <c r="BS89">
        <v>0</v>
      </c>
      <c r="BT89">
        <v>1</v>
      </c>
      <c r="BU89">
        <v>43</v>
      </c>
      <c r="BV89">
        <v>42</v>
      </c>
      <c r="BW89">
        <v>0.20370370370370372</v>
      </c>
      <c r="BX89">
        <v>0.5625</v>
      </c>
      <c r="BY89">
        <v>0</v>
      </c>
    </row>
    <row r="90" spans="1:77" x14ac:dyDescent="0.3">
      <c r="A90" s="129">
        <v>0</v>
      </c>
      <c r="B90" s="131">
        <v>0</v>
      </c>
      <c r="C90" s="171">
        <v>51</v>
      </c>
      <c r="D90" s="203">
        <v>1.083</v>
      </c>
      <c r="E90" s="130">
        <v>101</v>
      </c>
      <c r="F90" s="130">
        <v>2</v>
      </c>
      <c r="G90" s="130">
        <v>53</v>
      </c>
      <c r="H90" s="130">
        <v>7</v>
      </c>
      <c r="I90" s="130">
        <v>4</v>
      </c>
      <c r="J90" s="172">
        <v>167</v>
      </c>
      <c r="K90" s="170">
        <v>7.4</v>
      </c>
      <c r="L90" s="130">
        <v>0</v>
      </c>
      <c r="M90" s="208"/>
      <c r="N90" s="208"/>
      <c r="O90" s="208"/>
      <c r="P90" s="208"/>
      <c r="Q90" s="208"/>
      <c r="R90" s="208"/>
      <c r="S90" s="208"/>
      <c r="T90" s="208"/>
      <c r="U90" s="208"/>
      <c r="V90" s="208"/>
      <c r="W90">
        <v>1</v>
      </c>
      <c r="X90">
        <v>0</v>
      </c>
      <c r="Y90">
        <v>56</v>
      </c>
      <c r="Z90">
        <v>3.9E-2</v>
      </c>
      <c r="AA90">
        <v>128</v>
      </c>
      <c r="AB90">
        <v>1</v>
      </c>
      <c r="AC90">
        <v>43</v>
      </c>
      <c r="AD90">
        <v>6</v>
      </c>
      <c r="AE90">
        <v>3</v>
      </c>
      <c r="AF90">
        <v>172</v>
      </c>
      <c r="AG90">
        <v>8.4</v>
      </c>
      <c r="AH90" s="117">
        <v>0</v>
      </c>
      <c r="AI90" s="113">
        <v>1</v>
      </c>
      <c r="AJ90" s="118">
        <v>1</v>
      </c>
      <c r="AK90">
        <v>0</v>
      </c>
      <c r="AL90">
        <v>0.2685183118667111</v>
      </c>
      <c r="AM90" s="117">
        <v>0.2685183118667111</v>
      </c>
      <c r="AN90" s="118">
        <v>0.73148168813328884</v>
      </c>
      <c r="AO90" s="117">
        <v>-0.3126830921459065</v>
      </c>
      <c r="AP90" s="118">
        <v>100</v>
      </c>
      <c r="AQ90">
        <v>0.36708822137702285</v>
      </c>
      <c r="BR90">
        <v>0.71104686846674847</v>
      </c>
      <c r="BS90">
        <v>0</v>
      </c>
      <c r="BT90">
        <v>1</v>
      </c>
      <c r="BU90">
        <v>43</v>
      </c>
      <c r="BV90">
        <v>43</v>
      </c>
      <c r="BW90">
        <v>0.20370370370370372</v>
      </c>
      <c r="BX90">
        <v>0.55208333333333326</v>
      </c>
      <c r="BY90">
        <v>0</v>
      </c>
    </row>
    <row r="91" spans="1:77" x14ac:dyDescent="0.3">
      <c r="A91" s="129">
        <v>1</v>
      </c>
      <c r="B91" s="131">
        <v>1</v>
      </c>
      <c r="C91" s="171">
        <v>70</v>
      </c>
      <c r="D91" s="203">
        <v>0.82799999999999996</v>
      </c>
      <c r="E91" s="130">
        <v>213</v>
      </c>
      <c r="F91" s="130">
        <v>3</v>
      </c>
      <c r="G91" s="130">
        <v>37</v>
      </c>
      <c r="H91" s="130">
        <v>15</v>
      </c>
      <c r="I91" s="130">
        <v>2</v>
      </c>
      <c r="J91" s="172">
        <v>176</v>
      </c>
      <c r="K91" s="170">
        <v>14.8</v>
      </c>
      <c r="L91" s="130">
        <v>1</v>
      </c>
      <c r="M91" s="208"/>
      <c r="N91" s="208"/>
      <c r="O91" s="208"/>
      <c r="P91" s="208"/>
      <c r="Q91" s="208"/>
      <c r="R91" s="208"/>
      <c r="S91" s="208"/>
      <c r="T91" s="208"/>
      <c r="U91" s="208"/>
      <c r="V91" s="208"/>
      <c r="W91">
        <v>1</v>
      </c>
      <c r="X91">
        <v>0</v>
      </c>
      <c r="Y91">
        <v>56</v>
      </c>
      <c r="Z91">
        <v>1.1419999999999999</v>
      </c>
      <c r="AA91">
        <v>199</v>
      </c>
      <c r="AB91">
        <v>2</v>
      </c>
      <c r="AC91">
        <v>35</v>
      </c>
      <c r="AD91">
        <v>8</v>
      </c>
      <c r="AE91">
        <v>2</v>
      </c>
      <c r="AF91">
        <v>170</v>
      </c>
      <c r="AG91">
        <v>11.8</v>
      </c>
      <c r="AH91" s="117">
        <v>1</v>
      </c>
      <c r="AI91" s="113">
        <v>0</v>
      </c>
      <c r="AJ91" s="118">
        <v>1</v>
      </c>
      <c r="AK91">
        <v>1</v>
      </c>
      <c r="AL91">
        <v>0.74459734790166565</v>
      </c>
      <c r="AM91" s="117">
        <v>0.74459734790166565</v>
      </c>
      <c r="AN91" s="118">
        <v>0.25540265209833435</v>
      </c>
      <c r="AO91" s="117">
        <v>-0.29491167932576262</v>
      </c>
      <c r="AP91" s="118">
        <v>100</v>
      </c>
      <c r="AQ91">
        <v>0.3430077380990938</v>
      </c>
      <c r="BR91">
        <v>0.71201076971331212</v>
      </c>
      <c r="BS91">
        <v>0</v>
      </c>
      <c r="BT91">
        <v>1</v>
      </c>
      <c r="BU91">
        <v>43</v>
      </c>
      <c r="BV91">
        <v>44</v>
      </c>
      <c r="BW91">
        <v>0.20370370370370372</v>
      </c>
      <c r="BX91">
        <v>0.54166666666666674</v>
      </c>
      <c r="BY91">
        <v>0</v>
      </c>
    </row>
    <row r="92" spans="1:77" x14ac:dyDescent="0.3">
      <c r="A92" s="129">
        <v>0</v>
      </c>
      <c r="B92" s="131">
        <v>0</v>
      </c>
      <c r="C92" s="171">
        <v>56</v>
      </c>
      <c r="D92" s="203">
        <v>1.56</v>
      </c>
      <c r="E92" s="130">
        <v>115</v>
      </c>
      <c r="F92" s="130">
        <v>5</v>
      </c>
      <c r="G92" s="130">
        <v>46</v>
      </c>
      <c r="H92" s="130">
        <v>1</v>
      </c>
      <c r="I92" s="130">
        <v>4</v>
      </c>
      <c r="J92" s="172">
        <v>166</v>
      </c>
      <c r="K92" s="170">
        <v>7.3</v>
      </c>
      <c r="L92" s="130">
        <v>1</v>
      </c>
      <c r="M92" s="208"/>
      <c r="N92" s="208"/>
      <c r="O92" s="208"/>
      <c r="P92" s="208"/>
      <c r="Q92" s="208"/>
      <c r="R92" s="208"/>
      <c r="S92" s="208"/>
      <c r="T92" s="208"/>
      <c r="U92" s="208"/>
      <c r="V92" s="208"/>
      <c r="W92">
        <v>1</v>
      </c>
      <c r="X92">
        <v>0</v>
      </c>
      <c r="Y92">
        <v>56</v>
      </c>
      <c r="Z92">
        <v>1.9990000000000001</v>
      </c>
      <c r="AA92">
        <v>75</v>
      </c>
      <c r="AB92">
        <v>0</v>
      </c>
      <c r="AC92">
        <v>49</v>
      </c>
      <c r="AD92">
        <v>7</v>
      </c>
      <c r="AE92">
        <v>4</v>
      </c>
      <c r="AF92">
        <v>189</v>
      </c>
      <c r="AG92">
        <v>10.9</v>
      </c>
      <c r="AH92" s="117">
        <v>0</v>
      </c>
      <c r="AI92" s="113">
        <v>1</v>
      </c>
      <c r="AJ92" s="118">
        <v>1</v>
      </c>
      <c r="AK92">
        <v>0</v>
      </c>
      <c r="AL92">
        <v>0.26944253375506416</v>
      </c>
      <c r="AM92" s="117">
        <v>0.26944253375506416</v>
      </c>
      <c r="AN92" s="118">
        <v>0.73055746624493589</v>
      </c>
      <c r="AO92" s="117">
        <v>-0.31394738388350357</v>
      </c>
      <c r="AP92" s="118">
        <v>100</v>
      </c>
      <c r="AQ92">
        <v>0.36881771278034881</v>
      </c>
      <c r="BR92">
        <v>0.71217914700711749</v>
      </c>
      <c r="BS92">
        <v>0</v>
      </c>
      <c r="BT92">
        <v>1</v>
      </c>
      <c r="BU92">
        <v>43</v>
      </c>
      <c r="BV92">
        <v>45</v>
      </c>
      <c r="BW92">
        <v>0.20370370370370372</v>
      </c>
      <c r="BX92">
        <v>0.53125</v>
      </c>
      <c r="BY92">
        <v>0</v>
      </c>
    </row>
    <row r="93" spans="1:77" x14ac:dyDescent="0.3">
      <c r="A93" s="129">
        <v>0</v>
      </c>
      <c r="B93" s="131">
        <v>0</v>
      </c>
      <c r="C93" s="171">
        <v>42</v>
      </c>
      <c r="D93" s="203">
        <v>1.4279999999999999</v>
      </c>
      <c r="E93" s="130">
        <v>121</v>
      </c>
      <c r="F93" s="130">
        <v>4</v>
      </c>
      <c r="G93" s="130">
        <v>45</v>
      </c>
      <c r="H93" s="130">
        <v>5</v>
      </c>
      <c r="I93" s="130">
        <v>4</v>
      </c>
      <c r="J93" s="172">
        <v>165</v>
      </c>
      <c r="K93" s="170">
        <v>7.6</v>
      </c>
      <c r="L93" s="130">
        <v>1</v>
      </c>
      <c r="M93" s="208"/>
      <c r="N93" s="208"/>
      <c r="O93" s="208"/>
      <c r="P93" s="208"/>
      <c r="Q93" s="208"/>
      <c r="R93" s="208"/>
      <c r="S93" s="208"/>
      <c r="T93" s="208"/>
      <c r="U93" s="208"/>
      <c r="V93" s="208"/>
      <c r="W93">
        <v>1</v>
      </c>
      <c r="X93">
        <v>0</v>
      </c>
      <c r="Y93">
        <v>56</v>
      </c>
      <c r="Z93">
        <v>2.536</v>
      </c>
      <c r="AA93">
        <v>146</v>
      </c>
      <c r="AB93">
        <v>1</v>
      </c>
      <c r="AC93">
        <v>36</v>
      </c>
      <c r="AD93">
        <v>8</v>
      </c>
      <c r="AE93">
        <v>2</v>
      </c>
      <c r="AF93">
        <v>179</v>
      </c>
      <c r="AG93">
        <v>12.1</v>
      </c>
      <c r="AH93" s="117">
        <v>1</v>
      </c>
      <c r="AI93" s="113">
        <v>0</v>
      </c>
      <c r="AJ93" s="118">
        <v>1</v>
      </c>
      <c r="AK93">
        <v>1</v>
      </c>
      <c r="AL93">
        <v>0.79483825437948441</v>
      </c>
      <c r="AM93" s="117">
        <v>0.79483825437948441</v>
      </c>
      <c r="AN93" s="118">
        <v>0.20516174562051559</v>
      </c>
      <c r="AO93" s="117">
        <v>-0.22961663863801007</v>
      </c>
      <c r="AP93" s="118">
        <v>100</v>
      </c>
      <c r="AQ93">
        <v>0.25811760378931636</v>
      </c>
      <c r="BR93">
        <v>0.71644880598205252</v>
      </c>
      <c r="BS93">
        <v>0</v>
      </c>
      <c r="BT93">
        <v>1</v>
      </c>
      <c r="BU93">
        <v>43</v>
      </c>
      <c r="BV93">
        <v>46</v>
      </c>
      <c r="BW93">
        <v>0.20370370370370372</v>
      </c>
      <c r="BX93">
        <v>0.52083333333333326</v>
      </c>
      <c r="BY93">
        <v>0</v>
      </c>
    </row>
    <row r="94" spans="1:77" x14ac:dyDescent="0.3">
      <c r="A94" s="129">
        <v>0</v>
      </c>
      <c r="B94" s="131">
        <v>0</v>
      </c>
      <c r="C94" s="171">
        <v>56</v>
      </c>
      <c r="D94" s="203">
        <v>1.4039999999999999</v>
      </c>
      <c r="E94" s="130">
        <v>69</v>
      </c>
      <c r="F94" s="130">
        <v>1</v>
      </c>
      <c r="G94" s="130">
        <v>34</v>
      </c>
      <c r="H94" s="130">
        <v>8</v>
      </c>
      <c r="I94" s="130">
        <v>2</v>
      </c>
      <c r="J94" s="172">
        <v>181</v>
      </c>
      <c r="K94" s="170">
        <v>9</v>
      </c>
      <c r="L94" s="130">
        <v>1</v>
      </c>
      <c r="M94" s="208"/>
      <c r="N94" s="208"/>
      <c r="O94" s="208"/>
      <c r="P94" s="208"/>
      <c r="Q94" s="208"/>
      <c r="R94" s="208"/>
      <c r="S94" s="208"/>
      <c r="T94" s="208"/>
      <c r="U94" s="208"/>
      <c r="V94" s="208"/>
      <c r="W94">
        <v>1</v>
      </c>
      <c r="X94">
        <v>0</v>
      </c>
      <c r="Y94">
        <v>60</v>
      </c>
      <c r="Z94">
        <v>3.2000000000000001E-2</v>
      </c>
      <c r="AA94">
        <v>102</v>
      </c>
      <c r="AB94">
        <v>5</v>
      </c>
      <c r="AC94">
        <v>35</v>
      </c>
      <c r="AD94">
        <v>8</v>
      </c>
      <c r="AE94">
        <v>2</v>
      </c>
      <c r="AF94">
        <v>185</v>
      </c>
      <c r="AG94">
        <v>11.6</v>
      </c>
      <c r="AH94" s="117">
        <v>1</v>
      </c>
      <c r="AI94" s="113">
        <v>0</v>
      </c>
      <c r="AJ94" s="118">
        <v>1</v>
      </c>
      <c r="AK94">
        <v>1</v>
      </c>
      <c r="AL94">
        <v>0.80204696845677348</v>
      </c>
      <c r="AM94" s="117">
        <v>0.80204696845677348</v>
      </c>
      <c r="AN94" s="118">
        <v>0.19795303154322652</v>
      </c>
      <c r="AO94" s="117">
        <v>-0.22058810866987061</v>
      </c>
      <c r="AP94" s="118">
        <v>100</v>
      </c>
      <c r="AQ94">
        <v>0.24680977464961923</v>
      </c>
      <c r="BR94">
        <v>0.72334245148325316</v>
      </c>
      <c r="BS94">
        <v>0</v>
      </c>
      <c r="BT94">
        <v>1</v>
      </c>
      <c r="BU94">
        <v>43</v>
      </c>
      <c r="BV94">
        <v>47</v>
      </c>
      <c r="BW94">
        <v>0.20370370370370372</v>
      </c>
      <c r="BX94">
        <v>0.51041666666666674</v>
      </c>
      <c r="BY94">
        <v>0</v>
      </c>
    </row>
    <row r="95" spans="1:77" x14ac:dyDescent="0.3">
      <c r="A95" s="129">
        <v>1</v>
      </c>
      <c r="B95" s="131">
        <v>1</v>
      </c>
      <c r="C95" s="171">
        <v>60</v>
      </c>
      <c r="D95" s="203">
        <v>1.0720000000000001</v>
      </c>
      <c r="E95" s="130">
        <v>178</v>
      </c>
      <c r="F95" s="130">
        <v>2</v>
      </c>
      <c r="G95" s="130">
        <v>38</v>
      </c>
      <c r="H95" s="130">
        <v>13</v>
      </c>
      <c r="I95" s="130">
        <v>2</v>
      </c>
      <c r="J95" s="172">
        <v>183</v>
      </c>
      <c r="K95" s="170">
        <v>12.9</v>
      </c>
      <c r="L95" s="130">
        <v>1</v>
      </c>
      <c r="M95" s="208"/>
      <c r="N95" s="208"/>
      <c r="O95" s="208"/>
      <c r="P95" s="208"/>
      <c r="Q95" s="208"/>
      <c r="R95" s="208"/>
      <c r="S95" s="208"/>
      <c r="T95" s="208"/>
      <c r="U95" s="208"/>
      <c r="V95" s="208"/>
      <c r="W95">
        <v>1</v>
      </c>
      <c r="X95">
        <v>0</v>
      </c>
      <c r="Y95">
        <v>60</v>
      </c>
      <c r="Z95">
        <v>1.8</v>
      </c>
      <c r="AA95">
        <v>212</v>
      </c>
      <c r="AB95">
        <v>2</v>
      </c>
      <c r="AC95">
        <v>39</v>
      </c>
      <c r="AD95">
        <v>9</v>
      </c>
      <c r="AE95">
        <v>3</v>
      </c>
      <c r="AF95">
        <v>171</v>
      </c>
      <c r="AG95">
        <v>12.5</v>
      </c>
      <c r="AH95" s="117">
        <v>1</v>
      </c>
      <c r="AI95" s="113">
        <v>0</v>
      </c>
      <c r="AJ95" s="118">
        <v>1</v>
      </c>
      <c r="AK95">
        <v>1</v>
      </c>
      <c r="AL95">
        <v>0.79252288917340996</v>
      </c>
      <c r="AM95" s="117">
        <v>0.79252288917340996</v>
      </c>
      <c r="AN95" s="118">
        <v>0.20747711082659004</v>
      </c>
      <c r="AO95" s="117">
        <v>-0.23253389141004391</v>
      </c>
      <c r="AP95" s="118">
        <v>100</v>
      </c>
      <c r="AQ95">
        <v>0.26179320958538588</v>
      </c>
      <c r="BR95">
        <v>0.72950640884161966</v>
      </c>
      <c r="BS95">
        <v>0</v>
      </c>
      <c r="BT95">
        <v>1</v>
      </c>
      <c r="BU95">
        <v>43</v>
      </c>
      <c r="BV95">
        <v>48</v>
      </c>
      <c r="BW95">
        <v>0.20370370370370372</v>
      </c>
      <c r="BX95">
        <v>0.5</v>
      </c>
      <c r="BY95">
        <v>0</v>
      </c>
    </row>
    <row r="96" spans="1:77" x14ac:dyDescent="0.3">
      <c r="A96" s="129">
        <v>0</v>
      </c>
      <c r="B96" s="131">
        <v>0</v>
      </c>
      <c r="C96" s="171">
        <v>48</v>
      </c>
      <c r="D96" s="203">
        <v>0.183</v>
      </c>
      <c r="E96" s="130">
        <v>85</v>
      </c>
      <c r="F96" s="130">
        <v>4</v>
      </c>
      <c r="G96" s="130">
        <v>37</v>
      </c>
      <c r="H96" s="130">
        <v>11</v>
      </c>
      <c r="I96" s="130">
        <v>2</v>
      </c>
      <c r="J96" s="172">
        <v>178</v>
      </c>
      <c r="K96" s="170">
        <v>9</v>
      </c>
      <c r="L96" s="130">
        <v>1</v>
      </c>
      <c r="M96" s="208"/>
      <c r="N96" s="208"/>
      <c r="O96" s="208"/>
      <c r="P96" s="208"/>
      <c r="Q96" s="208"/>
      <c r="R96" s="208"/>
      <c r="S96" s="208"/>
      <c r="T96" s="208"/>
      <c r="U96" s="208"/>
      <c r="V96" s="208"/>
      <c r="W96">
        <v>1</v>
      </c>
      <c r="X96">
        <v>0</v>
      </c>
      <c r="Y96">
        <v>61</v>
      </c>
      <c r="Z96">
        <v>0.66200000000000003</v>
      </c>
      <c r="AA96">
        <v>124</v>
      </c>
      <c r="AB96">
        <v>2</v>
      </c>
      <c r="AC96">
        <v>52</v>
      </c>
      <c r="AD96">
        <v>15</v>
      </c>
      <c r="AE96">
        <v>3</v>
      </c>
      <c r="AF96">
        <v>191</v>
      </c>
      <c r="AG96">
        <v>13.1</v>
      </c>
      <c r="AH96" s="117">
        <v>1</v>
      </c>
      <c r="AI96" s="113">
        <v>0</v>
      </c>
      <c r="AJ96" s="118">
        <v>1</v>
      </c>
      <c r="AK96">
        <v>1</v>
      </c>
      <c r="AL96">
        <v>0.5111232962124701</v>
      </c>
      <c r="AM96" s="117">
        <v>0.5111232962124701</v>
      </c>
      <c r="AN96" s="118">
        <v>0.4888767037875299</v>
      </c>
      <c r="AO96" s="117">
        <v>-0.67114443370964594</v>
      </c>
      <c r="AP96" s="118">
        <v>100</v>
      </c>
      <c r="AQ96">
        <v>0.95647509595083591</v>
      </c>
      <c r="BR96">
        <v>0.73391123725421181</v>
      </c>
      <c r="BS96">
        <v>0</v>
      </c>
      <c r="BT96">
        <v>1</v>
      </c>
      <c r="BU96">
        <v>43</v>
      </c>
      <c r="BV96">
        <v>49</v>
      </c>
      <c r="BW96">
        <v>0.20370370370370372</v>
      </c>
      <c r="BX96">
        <v>0.48958333333333337</v>
      </c>
      <c r="BY96">
        <v>0</v>
      </c>
    </row>
    <row r="97" spans="1:77" x14ac:dyDescent="0.3">
      <c r="A97" s="129">
        <v>1</v>
      </c>
      <c r="B97" s="131">
        <v>1</v>
      </c>
      <c r="C97" s="171">
        <v>88</v>
      </c>
      <c r="D97" s="203">
        <v>1.6</v>
      </c>
      <c r="E97" s="130">
        <v>282</v>
      </c>
      <c r="F97" s="130">
        <v>0</v>
      </c>
      <c r="G97" s="130">
        <v>39</v>
      </c>
      <c r="H97" s="130">
        <v>18</v>
      </c>
      <c r="I97" s="130">
        <v>1</v>
      </c>
      <c r="J97" s="172">
        <v>185</v>
      </c>
      <c r="K97" s="170">
        <v>18.2</v>
      </c>
      <c r="L97" s="130">
        <v>1</v>
      </c>
      <c r="M97" s="208"/>
      <c r="N97" s="208"/>
      <c r="O97" s="208"/>
      <c r="P97" s="208"/>
      <c r="Q97" s="208"/>
      <c r="R97" s="208"/>
      <c r="S97" s="208"/>
      <c r="T97" s="208"/>
      <c r="U97" s="208"/>
      <c r="V97" s="208"/>
      <c r="W97">
        <v>1</v>
      </c>
      <c r="X97">
        <v>0</v>
      </c>
      <c r="Y97">
        <v>62</v>
      </c>
      <c r="Z97">
        <v>1.1519999999999999</v>
      </c>
      <c r="AA97">
        <v>106</v>
      </c>
      <c r="AB97">
        <v>2</v>
      </c>
      <c r="AC97">
        <v>42</v>
      </c>
      <c r="AD97">
        <v>8</v>
      </c>
      <c r="AE97">
        <v>3</v>
      </c>
      <c r="AF97">
        <v>178</v>
      </c>
      <c r="AG97">
        <v>9.6999999999999993</v>
      </c>
      <c r="AH97" s="117">
        <v>1</v>
      </c>
      <c r="AI97" s="113">
        <v>0</v>
      </c>
      <c r="AJ97" s="118">
        <v>1</v>
      </c>
      <c r="AK97">
        <v>1</v>
      </c>
      <c r="AL97">
        <v>0.62131440871229049</v>
      </c>
      <c r="AM97" s="117">
        <v>0.62131440871229049</v>
      </c>
      <c r="AN97" s="118">
        <v>0.37868559128770951</v>
      </c>
      <c r="AO97" s="117">
        <v>-0.47591803094964458</v>
      </c>
      <c r="AP97" s="118">
        <v>100</v>
      </c>
      <c r="AQ97">
        <v>0.6094910820957089</v>
      </c>
      <c r="BR97">
        <v>0.73691348361298559</v>
      </c>
      <c r="BS97">
        <v>0</v>
      </c>
      <c r="BT97">
        <v>1</v>
      </c>
      <c r="BU97">
        <v>43</v>
      </c>
      <c r="BV97">
        <v>50</v>
      </c>
      <c r="BW97">
        <v>0.20370370370370372</v>
      </c>
      <c r="BX97">
        <v>0.47916666666666663</v>
      </c>
      <c r="BY97">
        <v>0</v>
      </c>
    </row>
    <row r="98" spans="1:77" x14ac:dyDescent="0.3">
      <c r="A98" s="129">
        <v>1</v>
      </c>
      <c r="B98" s="131">
        <v>1</v>
      </c>
      <c r="C98" s="171">
        <v>75</v>
      </c>
      <c r="D98" s="203">
        <v>0.61199999999999999</v>
      </c>
      <c r="E98" s="130">
        <v>156</v>
      </c>
      <c r="F98" s="130">
        <v>5</v>
      </c>
      <c r="G98" s="130">
        <v>42</v>
      </c>
      <c r="H98" s="130">
        <v>15</v>
      </c>
      <c r="I98" s="130">
        <v>4</v>
      </c>
      <c r="J98" s="172">
        <v>193</v>
      </c>
      <c r="K98" s="170">
        <v>14.4</v>
      </c>
      <c r="L98" s="130">
        <v>0</v>
      </c>
      <c r="M98" s="208"/>
      <c r="N98" s="208"/>
      <c r="O98" s="208"/>
      <c r="P98" s="208"/>
      <c r="Q98" s="208"/>
      <c r="R98" s="208"/>
      <c r="S98" s="208"/>
      <c r="T98" s="208"/>
      <c r="U98" s="208"/>
      <c r="V98" s="208"/>
      <c r="W98">
        <v>1</v>
      </c>
      <c r="X98">
        <v>0</v>
      </c>
      <c r="Y98">
        <v>65</v>
      </c>
      <c r="Z98">
        <v>0.59</v>
      </c>
      <c r="AA98">
        <v>121</v>
      </c>
      <c r="AB98">
        <v>3</v>
      </c>
      <c r="AC98">
        <v>32</v>
      </c>
      <c r="AD98">
        <v>10</v>
      </c>
      <c r="AE98">
        <v>2</v>
      </c>
      <c r="AF98">
        <v>181</v>
      </c>
      <c r="AG98">
        <v>10.5</v>
      </c>
      <c r="AH98" s="117">
        <v>1</v>
      </c>
      <c r="AI98" s="113">
        <v>0</v>
      </c>
      <c r="AJ98" s="118">
        <v>1</v>
      </c>
      <c r="AK98">
        <v>1</v>
      </c>
      <c r="AL98">
        <v>0.89678100263873484</v>
      </c>
      <c r="AM98" s="117">
        <v>0.89678100263873484</v>
      </c>
      <c r="AN98" s="118">
        <v>0.10321899736126516</v>
      </c>
      <c r="AO98" s="117">
        <v>-0.10894359094684891</v>
      </c>
      <c r="AP98" s="118">
        <v>100</v>
      </c>
      <c r="AQ98">
        <v>0.1150994468633348</v>
      </c>
      <c r="BR98">
        <v>0.73731320773336018</v>
      </c>
      <c r="BS98">
        <v>0</v>
      </c>
      <c r="BT98">
        <v>1</v>
      </c>
      <c r="BU98">
        <v>43</v>
      </c>
      <c r="BV98">
        <v>51</v>
      </c>
      <c r="BW98">
        <v>0.20370370370370372</v>
      </c>
      <c r="BX98">
        <v>0.46875</v>
      </c>
      <c r="BY98">
        <v>8.6805555555555421E-3</v>
      </c>
    </row>
    <row r="99" spans="1:77" x14ac:dyDescent="0.3">
      <c r="A99" s="129">
        <v>0</v>
      </c>
      <c r="B99" s="131">
        <v>0</v>
      </c>
      <c r="C99" s="171">
        <v>56</v>
      </c>
      <c r="D99" s="203">
        <v>0.496</v>
      </c>
      <c r="E99" s="130">
        <v>86</v>
      </c>
      <c r="F99" s="130">
        <v>3</v>
      </c>
      <c r="G99" s="130">
        <v>54</v>
      </c>
      <c r="H99" s="130">
        <v>8</v>
      </c>
      <c r="I99" s="130">
        <v>4</v>
      </c>
      <c r="J99" s="172">
        <v>179</v>
      </c>
      <c r="K99" s="170">
        <v>8.8000000000000007</v>
      </c>
      <c r="L99" s="130">
        <v>0</v>
      </c>
      <c r="M99" s="208"/>
      <c r="N99" s="208"/>
      <c r="O99" s="208"/>
      <c r="P99" s="208"/>
      <c r="Q99" s="208"/>
      <c r="R99" s="208"/>
      <c r="S99" s="208"/>
      <c r="T99" s="208"/>
      <c r="U99" s="208"/>
      <c r="V99" s="208"/>
      <c r="W99">
        <v>1</v>
      </c>
      <c r="X99">
        <v>0</v>
      </c>
      <c r="Y99">
        <v>65</v>
      </c>
      <c r="Z99">
        <v>0.89900000000000002</v>
      </c>
      <c r="AA99">
        <v>165</v>
      </c>
      <c r="AB99">
        <v>1</v>
      </c>
      <c r="AC99">
        <v>60</v>
      </c>
      <c r="AD99">
        <v>9</v>
      </c>
      <c r="AE99">
        <v>5</v>
      </c>
      <c r="AF99">
        <v>174</v>
      </c>
      <c r="AG99">
        <v>12.7</v>
      </c>
      <c r="AH99" s="117">
        <v>0</v>
      </c>
      <c r="AI99" s="113">
        <v>1</v>
      </c>
      <c r="AJ99" s="118">
        <v>1</v>
      </c>
      <c r="AK99">
        <v>0</v>
      </c>
      <c r="AL99">
        <v>9.2255978959897053E-2</v>
      </c>
      <c r="AM99" s="117">
        <v>9.2255978959897053E-2</v>
      </c>
      <c r="AN99" s="118">
        <v>0.90774402104010299</v>
      </c>
      <c r="AO99" s="117">
        <v>-9.6792855280462498E-2</v>
      </c>
      <c r="AP99" s="118">
        <v>100</v>
      </c>
      <c r="AQ99">
        <v>0.10163215270114272</v>
      </c>
      <c r="BR99">
        <v>0.74122535413977741</v>
      </c>
      <c r="BS99">
        <v>1</v>
      </c>
      <c r="BT99">
        <v>0</v>
      </c>
      <c r="BU99">
        <v>44</v>
      </c>
      <c r="BV99">
        <v>51</v>
      </c>
      <c r="BW99">
        <v>0.18518518518518523</v>
      </c>
      <c r="BX99">
        <v>0.46875</v>
      </c>
      <c r="BY99">
        <v>0</v>
      </c>
    </row>
    <row r="100" spans="1:77" x14ac:dyDescent="0.3">
      <c r="A100" s="129">
        <v>1</v>
      </c>
      <c r="B100" s="131">
        <v>0</v>
      </c>
      <c r="C100" s="171">
        <v>60</v>
      </c>
      <c r="D100" s="203">
        <v>1.8</v>
      </c>
      <c r="E100" s="130">
        <v>212</v>
      </c>
      <c r="F100" s="130">
        <v>2</v>
      </c>
      <c r="G100" s="130">
        <v>39</v>
      </c>
      <c r="H100" s="130">
        <v>9</v>
      </c>
      <c r="I100" s="130">
        <v>3</v>
      </c>
      <c r="J100" s="172">
        <v>171</v>
      </c>
      <c r="K100" s="170">
        <v>12.5</v>
      </c>
      <c r="L100" s="130">
        <v>1</v>
      </c>
      <c r="M100" s="208"/>
      <c r="N100" s="208"/>
      <c r="O100" s="208"/>
      <c r="P100" s="208"/>
      <c r="Q100" s="208"/>
      <c r="R100" s="208"/>
      <c r="S100" s="208"/>
      <c r="T100" s="208"/>
      <c r="U100" s="208"/>
      <c r="V100" s="208"/>
      <c r="W100">
        <v>1</v>
      </c>
      <c r="X100">
        <v>0</v>
      </c>
      <c r="Y100">
        <v>66</v>
      </c>
      <c r="Z100">
        <v>1.3720000000000001</v>
      </c>
      <c r="AA100">
        <v>287</v>
      </c>
      <c r="AB100">
        <v>1</v>
      </c>
      <c r="AC100">
        <v>29</v>
      </c>
      <c r="AD100">
        <v>10</v>
      </c>
      <c r="AE100">
        <v>2</v>
      </c>
      <c r="AF100">
        <v>180</v>
      </c>
      <c r="AG100">
        <v>18.2</v>
      </c>
      <c r="AH100" s="117">
        <v>1</v>
      </c>
      <c r="AI100" s="113">
        <v>0</v>
      </c>
      <c r="AJ100" s="118">
        <v>1</v>
      </c>
      <c r="AK100">
        <v>1</v>
      </c>
      <c r="AL100">
        <v>0.87961591022673868</v>
      </c>
      <c r="AM100" s="117">
        <v>0.87961591022673868</v>
      </c>
      <c r="AN100" s="118">
        <v>0.12038408977326132</v>
      </c>
      <c r="AO100" s="117">
        <v>-0.12826993244017562</v>
      </c>
      <c r="AP100" s="118">
        <v>100</v>
      </c>
      <c r="AQ100">
        <v>0.13685983663282067</v>
      </c>
      <c r="BR100">
        <v>0.74279933824172639</v>
      </c>
      <c r="BS100">
        <v>0</v>
      </c>
      <c r="BT100">
        <v>1</v>
      </c>
      <c r="BU100">
        <v>44</v>
      </c>
      <c r="BV100">
        <v>52</v>
      </c>
      <c r="BW100">
        <v>0.18518518518518523</v>
      </c>
      <c r="BX100">
        <v>0.45833333333333337</v>
      </c>
      <c r="BY100">
        <v>0</v>
      </c>
    </row>
    <row r="101" spans="1:77" x14ac:dyDescent="0.3">
      <c r="A101" s="129">
        <v>1</v>
      </c>
      <c r="B101" s="131">
        <v>1</v>
      </c>
      <c r="C101" s="171">
        <v>58</v>
      </c>
      <c r="D101" s="203">
        <v>0.40300000000000002</v>
      </c>
      <c r="E101" s="130">
        <v>157</v>
      </c>
      <c r="F101" s="130">
        <v>2</v>
      </c>
      <c r="G101" s="130">
        <v>35</v>
      </c>
      <c r="H101" s="130">
        <v>16</v>
      </c>
      <c r="I101" s="130">
        <v>1</v>
      </c>
      <c r="J101" s="172">
        <v>180</v>
      </c>
      <c r="K101" s="170">
        <v>13.3</v>
      </c>
      <c r="L101" s="130">
        <v>0</v>
      </c>
      <c r="M101" s="208"/>
      <c r="N101" s="208"/>
      <c r="O101" s="208"/>
      <c r="P101" s="208"/>
      <c r="Q101" s="208"/>
      <c r="R101" s="208"/>
      <c r="S101" s="208"/>
      <c r="T101" s="208"/>
      <c r="U101" s="208"/>
      <c r="V101" s="208"/>
      <c r="W101">
        <v>1</v>
      </c>
      <c r="X101">
        <v>0</v>
      </c>
      <c r="Y101">
        <v>66</v>
      </c>
      <c r="Z101">
        <v>2.2850000000000001</v>
      </c>
      <c r="AA101">
        <v>200</v>
      </c>
      <c r="AB101">
        <v>3</v>
      </c>
      <c r="AC101">
        <v>32</v>
      </c>
      <c r="AD101">
        <v>9</v>
      </c>
      <c r="AE101">
        <v>2</v>
      </c>
      <c r="AF101">
        <v>177</v>
      </c>
      <c r="AG101">
        <v>13.9</v>
      </c>
      <c r="AH101" s="117">
        <v>1</v>
      </c>
      <c r="AI101" s="113">
        <v>0</v>
      </c>
      <c r="AJ101" s="118">
        <v>1</v>
      </c>
      <c r="AK101">
        <v>1</v>
      </c>
      <c r="AL101">
        <v>0.95171019242836408</v>
      </c>
      <c r="AM101" s="117">
        <v>0.95171019242836408</v>
      </c>
      <c r="AN101" s="118">
        <v>4.8289807571635923E-2</v>
      </c>
      <c r="AO101" s="117">
        <v>-4.9494710253964895E-2</v>
      </c>
      <c r="AP101" s="118">
        <v>100</v>
      </c>
      <c r="AQ101">
        <v>5.0740034052194655E-2</v>
      </c>
      <c r="BR101">
        <v>0.74459734790166565</v>
      </c>
      <c r="BS101">
        <v>0</v>
      </c>
      <c r="BT101">
        <v>1</v>
      </c>
      <c r="BU101">
        <v>44</v>
      </c>
      <c r="BV101">
        <v>53</v>
      </c>
      <c r="BW101">
        <v>0.18518518518518523</v>
      </c>
      <c r="BX101">
        <v>0.44791666666666663</v>
      </c>
      <c r="BY101">
        <v>0</v>
      </c>
    </row>
    <row r="102" spans="1:77" x14ac:dyDescent="0.3">
      <c r="A102" s="129">
        <v>0</v>
      </c>
      <c r="B102" s="131">
        <v>0</v>
      </c>
      <c r="C102" s="171">
        <v>67</v>
      </c>
      <c r="D102" s="203">
        <v>0.85599999999999998</v>
      </c>
      <c r="E102" s="130">
        <v>91</v>
      </c>
      <c r="F102" s="130">
        <v>3</v>
      </c>
      <c r="G102" s="130">
        <v>33</v>
      </c>
      <c r="H102" s="130">
        <v>1</v>
      </c>
      <c r="I102" s="130">
        <v>3</v>
      </c>
      <c r="J102" s="172">
        <v>188</v>
      </c>
      <c r="K102" s="170">
        <v>12.5</v>
      </c>
      <c r="L102" s="130">
        <v>1</v>
      </c>
      <c r="M102" s="208"/>
      <c r="N102" s="208"/>
      <c r="O102" s="208"/>
      <c r="P102" s="208"/>
      <c r="Q102" s="208"/>
      <c r="R102" s="208"/>
      <c r="S102" s="208"/>
      <c r="T102" s="208"/>
      <c r="U102" s="208"/>
      <c r="V102" s="208"/>
      <c r="W102">
        <v>1</v>
      </c>
      <c r="X102">
        <v>0</v>
      </c>
      <c r="Y102">
        <v>66</v>
      </c>
      <c r="Z102">
        <v>2.62</v>
      </c>
      <c r="AA102">
        <v>103</v>
      </c>
      <c r="AB102">
        <v>2</v>
      </c>
      <c r="AC102">
        <v>39</v>
      </c>
      <c r="AD102">
        <v>8</v>
      </c>
      <c r="AE102">
        <v>3</v>
      </c>
      <c r="AF102">
        <v>172</v>
      </c>
      <c r="AG102">
        <v>13.6</v>
      </c>
      <c r="AH102" s="117">
        <v>0</v>
      </c>
      <c r="AI102" s="113">
        <v>1</v>
      </c>
      <c r="AJ102" s="118">
        <v>1</v>
      </c>
      <c r="AK102">
        <v>0</v>
      </c>
      <c r="AL102">
        <v>0.5678805671097682</v>
      </c>
      <c r="AM102" s="117">
        <v>0.5678805671097682</v>
      </c>
      <c r="AN102" s="118">
        <v>0.4321194328902318</v>
      </c>
      <c r="AO102" s="117">
        <v>-0.83905326392375446</v>
      </c>
      <c r="AP102" s="118">
        <v>0</v>
      </c>
      <c r="AQ102">
        <v>1.3141750263613412</v>
      </c>
      <c r="BR102">
        <v>0.74670496826316146</v>
      </c>
      <c r="BS102">
        <v>0</v>
      </c>
      <c r="BT102">
        <v>1</v>
      </c>
      <c r="BU102">
        <v>44</v>
      </c>
      <c r="BV102">
        <v>54</v>
      </c>
      <c r="BW102">
        <v>0.18518518518518523</v>
      </c>
      <c r="BX102">
        <v>0.4375</v>
      </c>
      <c r="BY102">
        <v>8.1018518518518878E-3</v>
      </c>
    </row>
    <row r="103" spans="1:77" x14ac:dyDescent="0.3">
      <c r="A103" s="129">
        <v>1</v>
      </c>
      <c r="B103" s="131">
        <v>1</v>
      </c>
      <c r="C103" s="171">
        <v>73</v>
      </c>
      <c r="D103" s="203">
        <v>1.8360000000000001</v>
      </c>
      <c r="E103" s="130">
        <v>169</v>
      </c>
      <c r="F103" s="130">
        <v>0</v>
      </c>
      <c r="G103" s="130">
        <v>36</v>
      </c>
      <c r="H103" s="130">
        <v>7</v>
      </c>
      <c r="I103" s="130">
        <v>2</v>
      </c>
      <c r="J103" s="172">
        <v>187</v>
      </c>
      <c r="K103" s="170">
        <v>13.2</v>
      </c>
      <c r="L103" s="130">
        <v>0</v>
      </c>
      <c r="M103" s="208"/>
      <c r="N103" s="208"/>
      <c r="O103" s="208"/>
      <c r="P103" s="208"/>
      <c r="Q103" s="208"/>
      <c r="R103" s="208"/>
      <c r="S103" s="208"/>
      <c r="T103" s="208"/>
      <c r="U103" s="208"/>
      <c r="V103" s="208"/>
      <c r="W103">
        <v>1</v>
      </c>
      <c r="X103">
        <v>0</v>
      </c>
      <c r="Y103">
        <v>70</v>
      </c>
      <c r="Z103">
        <v>4.8000000000000001E-2</v>
      </c>
      <c r="AA103">
        <v>197</v>
      </c>
      <c r="AB103">
        <v>4</v>
      </c>
      <c r="AC103">
        <v>35</v>
      </c>
      <c r="AD103">
        <v>11</v>
      </c>
      <c r="AE103">
        <v>3</v>
      </c>
      <c r="AF103">
        <v>172</v>
      </c>
      <c r="AG103">
        <v>11.2</v>
      </c>
      <c r="AH103" s="117">
        <v>1</v>
      </c>
      <c r="AI103" s="113">
        <v>0</v>
      </c>
      <c r="AJ103" s="118">
        <v>1</v>
      </c>
      <c r="AK103">
        <v>1</v>
      </c>
      <c r="AL103">
        <v>0.90928425589255246</v>
      </c>
      <c r="AM103" s="117">
        <v>0.90928425589255246</v>
      </c>
      <c r="AN103" s="118">
        <v>9.0715744107447538E-2</v>
      </c>
      <c r="AO103" s="117">
        <v>-9.5097520936017241E-2</v>
      </c>
      <c r="AP103" s="118">
        <v>100</v>
      </c>
      <c r="AQ103">
        <v>9.9766100116185405E-2</v>
      </c>
      <c r="BR103">
        <v>0.74882756619077873</v>
      </c>
      <c r="BS103">
        <v>1</v>
      </c>
      <c r="BT103">
        <v>0</v>
      </c>
      <c r="BU103">
        <v>45</v>
      </c>
      <c r="BV103">
        <v>54</v>
      </c>
      <c r="BW103">
        <v>0.16666666666666663</v>
      </c>
      <c r="BX103">
        <v>0.4375</v>
      </c>
      <c r="BY103">
        <v>0</v>
      </c>
    </row>
    <row r="104" spans="1:77" x14ac:dyDescent="0.3">
      <c r="A104" s="129">
        <v>0</v>
      </c>
      <c r="B104" s="131">
        <v>0</v>
      </c>
      <c r="C104" s="171">
        <v>70</v>
      </c>
      <c r="D104" s="203">
        <v>0.40799999999999997</v>
      </c>
      <c r="E104" s="130">
        <v>175</v>
      </c>
      <c r="F104" s="130">
        <v>2</v>
      </c>
      <c r="G104" s="130">
        <v>42</v>
      </c>
      <c r="H104" s="130">
        <v>7</v>
      </c>
      <c r="I104" s="130">
        <v>6</v>
      </c>
      <c r="J104" s="172">
        <v>168</v>
      </c>
      <c r="K104" s="170">
        <v>11.1</v>
      </c>
      <c r="L104" s="130">
        <v>0</v>
      </c>
      <c r="M104" s="208"/>
      <c r="N104" s="208"/>
      <c r="O104" s="208"/>
      <c r="P104" s="208"/>
      <c r="Q104" s="208"/>
      <c r="R104" s="208"/>
      <c r="S104" s="208"/>
      <c r="T104" s="208"/>
      <c r="U104" s="208"/>
      <c r="V104" s="208"/>
      <c r="W104">
        <v>1</v>
      </c>
      <c r="X104">
        <v>0</v>
      </c>
      <c r="Y104">
        <v>70</v>
      </c>
      <c r="Z104">
        <v>1.4159999999999999</v>
      </c>
      <c r="AA104">
        <v>209</v>
      </c>
      <c r="AB104">
        <v>2</v>
      </c>
      <c r="AC104">
        <v>45</v>
      </c>
      <c r="AD104">
        <v>6</v>
      </c>
      <c r="AE104">
        <v>3</v>
      </c>
      <c r="AF104">
        <v>175</v>
      </c>
      <c r="AG104">
        <v>12.8</v>
      </c>
      <c r="AH104" s="117">
        <v>1</v>
      </c>
      <c r="AI104" s="113">
        <v>0</v>
      </c>
      <c r="AJ104" s="118">
        <v>1</v>
      </c>
      <c r="AK104">
        <v>1</v>
      </c>
      <c r="AL104">
        <v>0.67652268137227622</v>
      </c>
      <c r="AM104" s="117">
        <v>0.67652268137227622</v>
      </c>
      <c r="AN104" s="118">
        <v>0.32347731862772378</v>
      </c>
      <c r="AO104" s="117">
        <v>-0.39078930440594389</v>
      </c>
      <c r="AP104" s="118">
        <v>100</v>
      </c>
      <c r="AQ104">
        <v>0.47814704153240506</v>
      </c>
      <c r="BR104">
        <v>0.74921606358616732</v>
      </c>
      <c r="BS104">
        <v>0</v>
      </c>
      <c r="BT104">
        <v>1</v>
      </c>
      <c r="BU104">
        <v>45</v>
      </c>
      <c r="BV104">
        <v>55</v>
      </c>
      <c r="BW104">
        <v>0.16666666666666663</v>
      </c>
      <c r="BX104">
        <v>0.42708333333333337</v>
      </c>
      <c r="BY104">
        <v>0</v>
      </c>
    </row>
    <row r="105" spans="1:77" x14ac:dyDescent="0.3">
      <c r="A105" s="129">
        <v>0</v>
      </c>
      <c r="B105" s="131">
        <v>1</v>
      </c>
      <c r="C105" s="171">
        <v>49</v>
      </c>
      <c r="D105" s="203">
        <v>0.124</v>
      </c>
      <c r="E105" s="130">
        <v>77</v>
      </c>
      <c r="F105" s="130">
        <v>3</v>
      </c>
      <c r="G105" s="130">
        <v>29</v>
      </c>
      <c r="H105" s="130">
        <v>10</v>
      </c>
      <c r="I105" s="130">
        <v>1</v>
      </c>
      <c r="J105" s="172">
        <v>175</v>
      </c>
      <c r="K105" s="170">
        <v>8.3000000000000007</v>
      </c>
      <c r="L105" s="130">
        <v>0</v>
      </c>
      <c r="M105" s="208"/>
      <c r="N105" s="208"/>
      <c r="O105" s="208"/>
      <c r="P105" s="208"/>
      <c r="Q105" s="208"/>
      <c r="R105" s="208"/>
      <c r="S105" s="208"/>
      <c r="T105" s="208"/>
      <c r="U105" s="208"/>
      <c r="V105" s="208"/>
      <c r="W105">
        <v>1</v>
      </c>
      <c r="X105">
        <v>0</v>
      </c>
      <c r="Y105">
        <v>72</v>
      </c>
      <c r="Z105">
        <v>1.496</v>
      </c>
      <c r="AA105">
        <v>139</v>
      </c>
      <c r="AB105">
        <v>2</v>
      </c>
      <c r="AC105">
        <v>36</v>
      </c>
      <c r="AD105">
        <v>6</v>
      </c>
      <c r="AE105">
        <v>3</v>
      </c>
      <c r="AF105">
        <v>184</v>
      </c>
      <c r="AG105">
        <v>11.3</v>
      </c>
      <c r="AH105" s="117">
        <v>1</v>
      </c>
      <c r="AI105" s="113">
        <v>0</v>
      </c>
      <c r="AJ105" s="118">
        <v>1</v>
      </c>
      <c r="AK105">
        <v>1</v>
      </c>
      <c r="AL105">
        <v>0.87131359483891435</v>
      </c>
      <c r="AM105" s="117">
        <v>0.87131359483891435</v>
      </c>
      <c r="AN105" s="118">
        <v>0.12868640516108565</v>
      </c>
      <c r="AO105" s="117">
        <v>-0.13775332692972805</v>
      </c>
      <c r="AP105" s="118">
        <v>100</v>
      </c>
      <c r="AQ105">
        <v>0.14769241054350446</v>
      </c>
      <c r="BR105">
        <v>0.74924266621640523</v>
      </c>
      <c r="BS105">
        <v>0</v>
      </c>
      <c r="BT105">
        <v>1</v>
      </c>
      <c r="BU105">
        <v>45</v>
      </c>
      <c r="BV105">
        <v>56</v>
      </c>
      <c r="BW105">
        <v>0.16666666666666663</v>
      </c>
      <c r="BX105">
        <v>0.41666666666666663</v>
      </c>
      <c r="BY105">
        <v>7.7160493827160368E-3</v>
      </c>
    </row>
    <row r="106" spans="1:77" x14ac:dyDescent="0.3">
      <c r="A106" s="129">
        <v>0</v>
      </c>
      <c r="B106" s="131">
        <v>0</v>
      </c>
      <c r="C106" s="171">
        <v>55</v>
      </c>
      <c r="D106" s="203">
        <v>8.5000000000000006E-2</v>
      </c>
      <c r="E106" s="130">
        <v>125</v>
      </c>
      <c r="F106" s="130">
        <v>7</v>
      </c>
      <c r="G106" s="130">
        <v>38</v>
      </c>
      <c r="H106" s="130">
        <v>4</v>
      </c>
      <c r="I106" s="130">
        <v>5</v>
      </c>
      <c r="J106" s="172">
        <v>169</v>
      </c>
      <c r="K106" s="170">
        <v>9.3000000000000007</v>
      </c>
      <c r="L106" s="130">
        <v>1</v>
      </c>
      <c r="M106" s="208"/>
      <c r="N106" s="208"/>
      <c r="O106" s="208"/>
      <c r="P106" s="208"/>
      <c r="Q106" s="208"/>
      <c r="R106" s="208"/>
      <c r="S106" s="208"/>
      <c r="T106" s="208"/>
      <c r="U106" s="208"/>
      <c r="V106" s="208"/>
      <c r="W106">
        <v>1</v>
      </c>
      <c r="X106">
        <v>0</v>
      </c>
      <c r="Y106">
        <v>74</v>
      </c>
      <c r="Z106">
        <v>4.3999999999999997E-2</v>
      </c>
      <c r="AA106">
        <v>175</v>
      </c>
      <c r="AB106">
        <v>3</v>
      </c>
      <c r="AC106">
        <v>39</v>
      </c>
      <c r="AD106">
        <v>7</v>
      </c>
      <c r="AE106">
        <v>3</v>
      </c>
      <c r="AF106">
        <v>187</v>
      </c>
      <c r="AG106">
        <v>14</v>
      </c>
      <c r="AH106" s="117">
        <v>1</v>
      </c>
      <c r="AI106" s="113">
        <v>0</v>
      </c>
      <c r="AJ106" s="118">
        <v>1</v>
      </c>
      <c r="AK106">
        <v>1</v>
      </c>
      <c r="AL106">
        <v>0.73691348361298559</v>
      </c>
      <c r="AM106" s="117">
        <v>0.73691348361298559</v>
      </c>
      <c r="AN106" s="118">
        <v>0.26308651638701441</v>
      </c>
      <c r="AO106" s="117">
        <v>-0.30528478362521383</v>
      </c>
      <c r="AP106" s="118">
        <v>100</v>
      </c>
      <c r="AQ106">
        <v>0.35701140261016445</v>
      </c>
      <c r="BR106">
        <v>0.75446377042624269</v>
      </c>
      <c r="BS106">
        <v>1</v>
      </c>
      <c r="BT106">
        <v>0</v>
      </c>
      <c r="BU106">
        <v>46</v>
      </c>
      <c r="BV106">
        <v>56</v>
      </c>
      <c r="BW106">
        <v>0.14814814814814814</v>
      </c>
      <c r="BX106">
        <v>0.41666666666666663</v>
      </c>
      <c r="BY106">
        <v>7.7160493827160368E-3</v>
      </c>
    </row>
    <row r="107" spans="1:77" x14ac:dyDescent="0.3">
      <c r="A107" s="129">
        <v>0</v>
      </c>
      <c r="B107" s="131">
        <v>0</v>
      </c>
      <c r="C107" s="171">
        <v>49</v>
      </c>
      <c r="D107" s="203">
        <v>0.85199999999999998</v>
      </c>
      <c r="E107" s="130">
        <v>102</v>
      </c>
      <c r="F107" s="130">
        <v>3</v>
      </c>
      <c r="G107" s="130">
        <v>37</v>
      </c>
      <c r="H107" s="130">
        <v>9</v>
      </c>
      <c r="I107" s="130">
        <v>4</v>
      </c>
      <c r="J107" s="172">
        <v>168</v>
      </c>
      <c r="K107" s="170">
        <v>8.1999999999999993</v>
      </c>
      <c r="L107" s="130">
        <v>1</v>
      </c>
      <c r="M107" s="208"/>
      <c r="N107" s="208"/>
      <c r="O107" s="208"/>
      <c r="P107" s="208"/>
      <c r="Q107" s="208"/>
      <c r="R107" s="208"/>
      <c r="S107" s="208"/>
      <c r="T107" s="208"/>
      <c r="U107" s="208"/>
      <c r="V107" s="208"/>
      <c r="W107">
        <v>1</v>
      </c>
      <c r="X107">
        <v>0</v>
      </c>
      <c r="Y107">
        <v>74</v>
      </c>
      <c r="Z107">
        <v>1.927</v>
      </c>
      <c r="AA107">
        <v>249</v>
      </c>
      <c r="AB107">
        <v>2</v>
      </c>
      <c r="AC107">
        <v>29</v>
      </c>
      <c r="AD107">
        <v>7</v>
      </c>
      <c r="AE107">
        <v>2</v>
      </c>
      <c r="AF107">
        <v>171</v>
      </c>
      <c r="AG107">
        <v>14.8</v>
      </c>
      <c r="AH107" s="117">
        <v>1</v>
      </c>
      <c r="AI107" s="113">
        <v>0</v>
      </c>
      <c r="AJ107" s="118">
        <v>1</v>
      </c>
      <c r="AK107">
        <v>1</v>
      </c>
      <c r="AL107">
        <v>0.93979538779712168</v>
      </c>
      <c r="AM107" s="117">
        <v>0.93979538779712168</v>
      </c>
      <c r="AN107" s="118">
        <v>6.0204612202878316E-2</v>
      </c>
      <c r="AO107" s="117">
        <v>-6.2093099968450305E-2</v>
      </c>
      <c r="AP107" s="118">
        <v>100</v>
      </c>
      <c r="AQ107">
        <v>6.406140419990547E-2</v>
      </c>
      <c r="BR107">
        <v>0.76055877061410737</v>
      </c>
      <c r="BS107">
        <v>1</v>
      </c>
      <c r="BT107">
        <v>0</v>
      </c>
      <c r="BU107">
        <v>47</v>
      </c>
      <c r="BV107">
        <v>56</v>
      </c>
      <c r="BW107">
        <v>0.12962962962962965</v>
      </c>
      <c r="BX107">
        <v>0.41666666666666663</v>
      </c>
      <c r="BY107">
        <v>0</v>
      </c>
    </row>
    <row r="108" spans="1:77" x14ac:dyDescent="0.3">
      <c r="A108" s="129">
        <v>1</v>
      </c>
      <c r="B108" s="131">
        <v>0</v>
      </c>
      <c r="C108" s="171">
        <v>74</v>
      </c>
      <c r="D108" s="203">
        <v>1.927</v>
      </c>
      <c r="E108" s="130">
        <v>249</v>
      </c>
      <c r="F108" s="130">
        <v>2</v>
      </c>
      <c r="G108" s="130">
        <v>29</v>
      </c>
      <c r="H108" s="130">
        <v>7</v>
      </c>
      <c r="I108" s="130">
        <v>2</v>
      </c>
      <c r="J108" s="172">
        <v>171</v>
      </c>
      <c r="K108" s="170">
        <v>14.8</v>
      </c>
      <c r="L108" s="130">
        <v>1</v>
      </c>
      <c r="M108" s="208"/>
      <c r="N108" s="208"/>
      <c r="O108" s="208"/>
      <c r="P108" s="208"/>
      <c r="Q108" s="208"/>
      <c r="R108" s="208"/>
      <c r="S108" s="208"/>
      <c r="T108" s="208"/>
      <c r="U108" s="208"/>
      <c r="V108" s="208"/>
      <c r="W108">
        <v>1</v>
      </c>
      <c r="X108">
        <v>0</v>
      </c>
      <c r="Y108">
        <v>76</v>
      </c>
      <c r="Z108">
        <v>4.2999999999999997E-2</v>
      </c>
      <c r="AA108">
        <v>214</v>
      </c>
      <c r="AB108">
        <v>2</v>
      </c>
      <c r="AC108">
        <v>42</v>
      </c>
      <c r="AD108">
        <v>3</v>
      </c>
      <c r="AE108">
        <v>3</v>
      </c>
      <c r="AF108">
        <v>166</v>
      </c>
      <c r="AG108">
        <v>12.4</v>
      </c>
      <c r="AH108" s="117">
        <v>1</v>
      </c>
      <c r="AI108" s="113">
        <v>0</v>
      </c>
      <c r="AJ108" s="118">
        <v>1</v>
      </c>
      <c r="AK108">
        <v>1</v>
      </c>
      <c r="AL108">
        <v>0.39115829361824161</v>
      </c>
      <c r="AM108" s="117">
        <v>0.39115829361824161</v>
      </c>
      <c r="AN108" s="118">
        <v>0.60884170638175839</v>
      </c>
      <c r="AO108" s="117">
        <v>-0.93864295791018748</v>
      </c>
      <c r="AP108" s="118">
        <v>0</v>
      </c>
      <c r="AQ108">
        <v>1.5565097719133858</v>
      </c>
      <c r="BR108">
        <v>0.7663724421230107</v>
      </c>
      <c r="BS108">
        <v>0</v>
      </c>
      <c r="BT108">
        <v>1</v>
      </c>
      <c r="BU108">
        <v>47</v>
      </c>
      <c r="BV108">
        <v>57</v>
      </c>
      <c r="BW108">
        <v>0.12962962962962965</v>
      </c>
      <c r="BX108">
        <v>0.40625</v>
      </c>
      <c r="BY108">
        <v>0</v>
      </c>
    </row>
    <row r="109" spans="1:77" x14ac:dyDescent="0.3">
      <c r="A109" s="129">
        <v>1</v>
      </c>
      <c r="B109" s="131">
        <v>0</v>
      </c>
      <c r="C109" s="171">
        <v>53</v>
      </c>
      <c r="D109" s="203">
        <v>1.018</v>
      </c>
      <c r="E109" s="130">
        <v>134</v>
      </c>
      <c r="F109" s="130">
        <v>1</v>
      </c>
      <c r="G109" s="130">
        <v>36</v>
      </c>
      <c r="H109" s="130">
        <v>10</v>
      </c>
      <c r="I109" s="130">
        <v>4</v>
      </c>
      <c r="J109" s="172">
        <v>182</v>
      </c>
      <c r="K109" s="170">
        <v>10.7</v>
      </c>
      <c r="L109" s="130">
        <v>0</v>
      </c>
      <c r="M109" s="208"/>
      <c r="N109" s="208"/>
      <c r="O109" s="208"/>
      <c r="P109" s="208"/>
      <c r="Q109" s="208"/>
      <c r="R109" s="208"/>
      <c r="S109" s="208"/>
      <c r="T109" s="208"/>
      <c r="U109" s="208"/>
      <c r="V109" s="208"/>
      <c r="W109">
        <v>1</v>
      </c>
      <c r="X109">
        <v>0</v>
      </c>
      <c r="Y109">
        <v>98</v>
      </c>
      <c r="Z109">
        <v>0.97399999999999998</v>
      </c>
      <c r="AA109">
        <v>201</v>
      </c>
      <c r="AB109">
        <v>1</v>
      </c>
      <c r="AC109">
        <v>37</v>
      </c>
      <c r="AD109">
        <v>6</v>
      </c>
      <c r="AE109">
        <v>3</v>
      </c>
      <c r="AF109">
        <v>194</v>
      </c>
      <c r="AG109">
        <v>16.100000000000001</v>
      </c>
      <c r="AH109" s="117">
        <v>1</v>
      </c>
      <c r="AI109" s="113">
        <v>0</v>
      </c>
      <c r="AJ109" s="118">
        <v>1</v>
      </c>
      <c r="AK109">
        <v>1</v>
      </c>
      <c r="AL109">
        <v>0.91081435763684437</v>
      </c>
      <c r="AM109" s="117">
        <v>0.91081435763684437</v>
      </c>
      <c r="AN109" s="118">
        <v>8.9185642363155626E-2</v>
      </c>
      <c r="AO109" s="117">
        <v>-9.3416181152148059E-2</v>
      </c>
      <c r="AP109" s="118">
        <v>100</v>
      </c>
      <c r="AQ109">
        <v>9.7918573214581792E-2</v>
      </c>
      <c r="BR109">
        <v>0.7797271779677829</v>
      </c>
      <c r="BS109">
        <v>0</v>
      </c>
      <c r="BT109">
        <v>1</v>
      </c>
      <c r="BU109">
        <v>47</v>
      </c>
      <c r="BV109">
        <v>58</v>
      </c>
      <c r="BW109">
        <v>0.12962962962962965</v>
      </c>
      <c r="BX109">
        <v>0.39583333333333337</v>
      </c>
      <c r="BY109">
        <v>7.3302469135802361E-3</v>
      </c>
    </row>
    <row r="110" spans="1:77" x14ac:dyDescent="0.3">
      <c r="A110" s="129">
        <v>0</v>
      </c>
      <c r="B110" s="131">
        <v>0</v>
      </c>
      <c r="C110" s="171">
        <v>58</v>
      </c>
      <c r="D110" s="203">
        <v>0.86399999999999999</v>
      </c>
      <c r="E110" s="130">
        <v>129</v>
      </c>
      <c r="F110" s="130">
        <v>4</v>
      </c>
      <c r="G110" s="130">
        <v>61</v>
      </c>
      <c r="H110" s="130">
        <v>8</v>
      </c>
      <c r="I110" s="130">
        <v>5</v>
      </c>
      <c r="J110" s="172">
        <v>168</v>
      </c>
      <c r="K110" s="170">
        <v>8.8000000000000007</v>
      </c>
      <c r="L110" s="130">
        <v>1</v>
      </c>
      <c r="M110" s="208"/>
      <c r="N110" s="208"/>
      <c r="O110" s="208"/>
      <c r="P110" s="208"/>
      <c r="Q110" s="208"/>
      <c r="R110" s="208"/>
      <c r="S110" s="208"/>
      <c r="T110" s="208"/>
      <c r="U110" s="208"/>
      <c r="V110" s="208"/>
      <c r="W110">
        <v>1</v>
      </c>
      <c r="X110">
        <v>0</v>
      </c>
      <c r="Y110">
        <v>117</v>
      </c>
      <c r="Z110">
        <v>0.104</v>
      </c>
      <c r="AA110">
        <v>253</v>
      </c>
      <c r="AB110">
        <v>2</v>
      </c>
      <c r="AC110">
        <v>52</v>
      </c>
      <c r="AD110">
        <v>15</v>
      </c>
      <c r="AE110">
        <v>3</v>
      </c>
      <c r="AF110">
        <v>169</v>
      </c>
      <c r="AG110">
        <v>15.3</v>
      </c>
      <c r="AH110" s="117">
        <v>1</v>
      </c>
      <c r="AI110" s="113">
        <v>0</v>
      </c>
      <c r="AJ110" s="118">
        <v>1</v>
      </c>
      <c r="AK110">
        <v>1</v>
      </c>
      <c r="AL110">
        <v>0.87723699887377793</v>
      </c>
      <c r="AM110" s="117">
        <v>0.87723699887377793</v>
      </c>
      <c r="AN110" s="118">
        <v>0.12276300112622207</v>
      </c>
      <c r="AO110" s="117">
        <v>-0.1309780849492069</v>
      </c>
      <c r="AP110" s="118">
        <v>100</v>
      </c>
      <c r="AQ110">
        <v>0.13994279913390423</v>
      </c>
      <c r="BR110">
        <v>0.78522931886153224</v>
      </c>
      <c r="BS110">
        <v>1</v>
      </c>
      <c r="BT110">
        <v>0</v>
      </c>
      <c r="BU110">
        <v>48</v>
      </c>
      <c r="BV110">
        <v>58</v>
      </c>
      <c r="BW110">
        <v>0.11111111111111116</v>
      </c>
      <c r="BX110">
        <v>0.39583333333333337</v>
      </c>
      <c r="BY110">
        <v>0</v>
      </c>
    </row>
    <row r="111" spans="1:77" x14ac:dyDescent="0.3">
      <c r="A111" s="129">
        <v>0</v>
      </c>
      <c r="B111" s="131">
        <v>0</v>
      </c>
      <c r="C111" s="171">
        <v>54</v>
      </c>
      <c r="D111" s="203">
        <v>0.626</v>
      </c>
      <c r="E111" s="130">
        <v>51</v>
      </c>
      <c r="F111" s="130">
        <v>2</v>
      </c>
      <c r="G111" s="130">
        <v>38</v>
      </c>
      <c r="H111" s="130">
        <v>8</v>
      </c>
      <c r="I111" s="130">
        <v>3</v>
      </c>
      <c r="J111" s="172">
        <v>193</v>
      </c>
      <c r="K111" s="170">
        <v>9.6999999999999993</v>
      </c>
      <c r="L111" s="130">
        <v>1</v>
      </c>
      <c r="M111" s="208"/>
      <c r="N111" s="208"/>
      <c r="O111" s="208"/>
      <c r="P111" s="208"/>
      <c r="Q111" s="208"/>
      <c r="R111" s="208"/>
      <c r="S111" s="208"/>
      <c r="T111" s="208"/>
      <c r="U111" s="208"/>
      <c r="V111" s="208"/>
      <c r="W111">
        <v>1</v>
      </c>
      <c r="X111">
        <v>1</v>
      </c>
      <c r="Y111">
        <v>39</v>
      </c>
      <c r="Z111">
        <v>7.1999999999999995E-2</v>
      </c>
      <c r="AA111">
        <v>116</v>
      </c>
      <c r="AB111">
        <v>7</v>
      </c>
      <c r="AC111">
        <v>44</v>
      </c>
      <c r="AD111">
        <v>16</v>
      </c>
      <c r="AE111">
        <v>2</v>
      </c>
      <c r="AF111">
        <v>170</v>
      </c>
      <c r="AG111">
        <v>8.9</v>
      </c>
      <c r="AH111" s="117">
        <v>1</v>
      </c>
      <c r="AI111" s="113">
        <v>0</v>
      </c>
      <c r="AJ111" s="118">
        <v>1</v>
      </c>
      <c r="AK111">
        <v>1</v>
      </c>
      <c r="AL111">
        <v>0.44863826492232967</v>
      </c>
      <c r="AM111" s="117">
        <v>0.44863826492232967</v>
      </c>
      <c r="AN111" s="118">
        <v>0.55136173507767028</v>
      </c>
      <c r="AO111" s="117">
        <v>-0.80153836199979289</v>
      </c>
      <c r="AP111" s="118">
        <v>0</v>
      </c>
      <c r="AQ111">
        <v>1.2289672508722023</v>
      </c>
      <c r="BR111">
        <v>0.78758578267769475</v>
      </c>
      <c r="BS111">
        <v>0</v>
      </c>
      <c r="BT111">
        <v>1</v>
      </c>
      <c r="BU111">
        <v>48</v>
      </c>
      <c r="BV111">
        <v>59</v>
      </c>
      <c r="BW111">
        <v>0.11111111111111116</v>
      </c>
      <c r="BX111">
        <v>0.38541666666666663</v>
      </c>
      <c r="BY111">
        <v>7.1373456790123765E-3</v>
      </c>
    </row>
    <row r="112" spans="1:77" x14ac:dyDescent="0.3">
      <c r="A112" s="129">
        <v>0</v>
      </c>
      <c r="B112" s="131">
        <v>1</v>
      </c>
      <c r="C112" s="171">
        <v>55</v>
      </c>
      <c r="D112" s="203">
        <v>1.3839999999999999</v>
      </c>
      <c r="E112" s="130">
        <v>33</v>
      </c>
      <c r="F112" s="130">
        <v>2</v>
      </c>
      <c r="G112" s="130">
        <v>27</v>
      </c>
      <c r="H112" s="130">
        <v>10</v>
      </c>
      <c r="I112" s="130">
        <v>1</v>
      </c>
      <c r="J112" s="172">
        <v>192</v>
      </c>
      <c r="K112" s="170">
        <v>9.6999999999999993</v>
      </c>
      <c r="L112" s="130">
        <v>1</v>
      </c>
      <c r="M112" s="208"/>
      <c r="N112" s="208"/>
      <c r="O112" s="208"/>
      <c r="P112" s="208"/>
      <c r="Q112" s="208"/>
      <c r="R112" s="208"/>
      <c r="S112" s="208"/>
      <c r="T112" s="208"/>
      <c r="U112" s="208"/>
      <c r="V112" s="208"/>
      <c r="W112">
        <v>1</v>
      </c>
      <c r="X112">
        <v>1</v>
      </c>
      <c r="Y112">
        <v>47</v>
      </c>
      <c r="Z112">
        <v>1.512</v>
      </c>
      <c r="AA112">
        <v>73</v>
      </c>
      <c r="AB112">
        <v>0</v>
      </c>
      <c r="AC112">
        <v>31</v>
      </c>
      <c r="AD112">
        <v>7</v>
      </c>
      <c r="AE112">
        <v>2</v>
      </c>
      <c r="AF112">
        <v>180</v>
      </c>
      <c r="AG112">
        <v>8.4</v>
      </c>
      <c r="AH112" s="117">
        <v>0</v>
      </c>
      <c r="AI112" s="113">
        <v>1</v>
      </c>
      <c r="AJ112" s="118">
        <v>1</v>
      </c>
      <c r="AK112">
        <v>0</v>
      </c>
      <c r="AL112">
        <v>0.24751132663933473</v>
      </c>
      <c r="AM112" s="117">
        <v>0.24751132663933473</v>
      </c>
      <c r="AN112" s="118">
        <v>0.75248867336066527</v>
      </c>
      <c r="AO112" s="117">
        <v>-0.2843693344847939</v>
      </c>
      <c r="AP112" s="118">
        <v>100</v>
      </c>
      <c r="AQ112">
        <v>0.32892365746042718</v>
      </c>
      <c r="BR112">
        <v>0.78779078701627481</v>
      </c>
      <c r="BS112">
        <v>1</v>
      </c>
      <c r="BT112">
        <v>0</v>
      </c>
      <c r="BU112">
        <v>49</v>
      </c>
      <c r="BV112">
        <v>59</v>
      </c>
      <c r="BW112">
        <v>9.259259259259256E-2</v>
      </c>
      <c r="BX112">
        <v>0.38541666666666663</v>
      </c>
      <c r="BY112">
        <v>7.137345679012334E-3</v>
      </c>
    </row>
    <row r="113" spans="1:77" x14ac:dyDescent="0.3">
      <c r="A113" s="129">
        <v>1</v>
      </c>
      <c r="B113" s="131">
        <v>0</v>
      </c>
      <c r="C113" s="171">
        <v>65</v>
      </c>
      <c r="D113" s="203">
        <v>0.59</v>
      </c>
      <c r="E113" s="130">
        <v>121</v>
      </c>
      <c r="F113" s="130">
        <v>3</v>
      </c>
      <c r="G113" s="130">
        <v>32</v>
      </c>
      <c r="H113" s="130">
        <v>10</v>
      </c>
      <c r="I113" s="130">
        <v>2</v>
      </c>
      <c r="J113" s="172">
        <v>181</v>
      </c>
      <c r="K113" s="170">
        <v>10.5</v>
      </c>
      <c r="L113" s="130">
        <v>1</v>
      </c>
      <c r="M113" s="208"/>
      <c r="N113" s="208"/>
      <c r="O113" s="208"/>
      <c r="P113" s="208"/>
      <c r="Q113" s="208"/>
      <c r="R113" s="208"/>
      <c r="S113" s="208"/>
      <c r="T113" s="208"/>
      <c r="U113" s="208"/>
      <c r="V113" s="208"/>
      <c r="W113">
        <v>1</v>
      </c>
      <c r="X113">
        <v>1</v>
      </c>
      <c r="Y113">
        <v>48</v>
      </c>
      <c r="Z113">
        <v>1.6439999999999999</v>
      </c>
      <c r="AA113">
        <v>60</v>
      </c>
      <c r="AB113">
        <v>3</v>
      </c>
      <c r="AC113">
        <v>34</v>
      </c>
      <c r="AD113">
        <v>19</v>
      </c>
      <c r="AE113">
        <v>1</v>
      </c>
      <c r="AF113">
        <v>180</v>
      </c>
      <c r="AG113">
        <v>8.6</v>
      </c>
      <c r="AH113" s="117">
        <v>0</v>
      </c>
      <c r="AI113" s="113">
        <v>1</v>
      </c>
      <c r="AJ113" s="118">
        <v>1</v>
      </c>
      <c r="AK113">
        <v>0</v>
      </c>
      <c r="AL113">
        <v>0.78811026993215205</v>
      </c>
      <c r="AM113" s="117">
        <v>0.78811026993215205</v>
      </c>
      <c r="AN113" s="118">
        <v>0.21188973006784795</v>
      </c>
      <c r="AO113" s="117">
        <v>-1.5516892808198754</v>
      </c>
      <c r="AP113" s="118">
        <v>0</v>
      </c>
      <c r="AQ113">
        <v>3.7194359050804211</v>
      </c>
      <c r="BR113">
        <v>0.78811026993215205</v>
      </c>
      <c r="BS113">
        <v>1</v>
      </c>
      <c r="BT113">
        <v>0</v>
      </c>
      <c r="BU113">
        <v>50</v>
      </c>
      <c r="BV113">
        <v>59</v>
      </c>
      <c r="BW113">
        <v>7.407407407407407E-2</v>
      </c>
      <c r="BX113">
        <v>0.38541666666666663</v>
      </c>
      <c r="BY113">
        <v>0</v>
      </c>
    </row>
    <row r="114" spans="1:77" x14ac:dyDescent="0.3">
      <c r="A114" s="129">
        <v>1</v>
      </c>
      <c r="B114" s="131">
        <v>1</v>
      </c>
      <c r="C114" s="171">
        <v>39</v>
      </c>
      <c r="D114" s="203">
        <v>7.1999999999999995E-2</v>
      </c>
      <c r="E114" s="130">
        <v>116</v>
      </c>
      <c r="F114" s="130">
        <v>7</v>
      </c>
      <c r="G114" s="130">
        <v>44</v>
      </c>
      <c r="H114" s="130">
        <v>16</v>
      </c>
      <c r="I114" s="130">
        <v>2</v>
      </c>
      <c r="J114" s="172">
        <v>170</v>
      </c>
      <c r="K114" s="170">
        <v>8.9</v>
      </c>
      <c r="L114" s="130">
        <v>1</v>
      </c>
      <c r="M114" s="208"/>
      <c r="N114" s="208"/>
      <c r="O114" s="208"/>
      <c r="P114" s="208"/>
      <c r="Q114" s="208"/>
      <c r="R114" s="208"/>
      <c r="S114" s="208"/>
      <c r="T114" s="208"/>
      <c r="U114" s="208"/>
      <c r="V114" s="208"/>
      <c r="W114">
        <v>1</v>
      </c>
      <c r="X114">
        <v>1</v>
      </c>
      <c r="Y114">
        <v>51</v>
      </c>
      <c r="Z114">
        <v>0.18</v>
      </c>
      <c r="AA114">
        <v>84</v>
      </c>
      <c r="AB114">
        <v>4</v>
      </c>
      <c r="AC114">
        <v>40</v>
      </c>
      <c r="AD114">
        <v>8</v>
      </c>
      <c r="AE114">
        <v>3</v>
      </c>
      <c r="AF114">
        <v>180</v>
      </c>
      <c r="AG114">
        <v>8.6999999999999993</v>
      </c>
      <c r="AH114" s="117">
        <v>1</v>
      </c>
      <c r="AI114" s="113">
        <v>0</v>
      </c>
      <c r="AJ114" s="118">
        <v>1</v>
      </c>
      <c r="AK114">
        <v>1</v>
      </c>
      <c r="AL114">
        <v>0.24042444773254804</v>
      </c>
      <c r="AM114" s="117">
        <v>0.24042444773254804</v>
      </c>
      <c r="AN114" s="118">
        <v>0.75957555226745199</v>
      </c>
      <c r="AO114" s="117">
        <v>-1.4253493854329262</v>
      </c>
      <c r="AP114" s="118">
        <v>0</v>
      </c>
      <c r="AQ114">
        <v>3.159310791523231</v>
      </c>
      <c r="BR114">
        <v>0.79141149307058523</v>
      </c>
      <c r="BS114">
        <v>0</v>
      </c>
      <c r="BT114">
        <v>1</v>
      </c>
      <c r="BU114">
        <v>50</v>
      </c>
      <c r="BV114">
        <v>60</v>
      </c>
      <c r="BW114">
        <v>7.407407407407407E-2</v>
      </c>
      <c r="BX114">
        <v>0.375</v>
      </c>
      <c r="BY114">
        <v>0</v>
      </c>
    </row>
    <row r="115" spans="1:77" x14ac:dyDescent="0.3">
      <c r="A115" s="129">
        <v>0</v>
      </c>
      <c r="B115" s="131">
        <v>0</v>
      </c>
      <c r="C115" s="171">
        <v>42</v>
      </c>
      <c r="D115" s="203">
        <v>1.2829999999999999</v>
      </c>
      <c r="E115" s="130">
        <v>68</v>
      </c>
      <c r="F115" s="130">
        <v>4</v>
      </c>
      <c r="G115" s="130">
        <v>37</v>
      </c>
      <c r="H115" s="130">
        <v>6</v>
      </c>
      <c r="I115" s="130">
        <v>3</v>
      </c>
      <c r="J115" s="172">
        <v>175</v>
      </c>
      <c r="K115" s="170">
        <v>7.9</v>
      </c>
      <c r="L115" s="130">
        <v>1</v>
      </c>
      <c r="M115" s="208"/>
      <c r="N115" s="208"/>
      <c r="O115" s="208"/>
      <c r="P115" s="208"/>
      <c r="Q115" s="208"/>
      <c r="R115" s="208"/>
      <c r="S115" s="208"/>
      <c r="T115" s="208"/>
      <c r="U115" s="208"/>
      <c r="V115" s="208"/>
      <c r="W115">
        <v>1</v>
      </c>
      <c r="X115">
        <v>1</v>
      </c>
      <c r="Y115">
        <v>53</v>
      </c>
      <c r="Z115">
        <v>1.2</v>
      </c>
      <c r="AA115">
        <v>83</v>
      </c>
      <c r="AB115">
        <v>2</v>
      </c>
      <c r="AC115">
        <v>33</v>
      </c>
      <c r="AD115">
        <v>8</v>
      </c>
      <c r="AE115">
        <v>2</v>
      </c>
      <c r="AF115">
        <v>179</v>
      </c>
      <c r="AG115">
        <v>8.6999999999999993</v>
      </c>
      <c r="AH115" s="117">
        <v>1</v>
      </c>
      <c r="AI115" s="113">
        <v>0</v>
      </c>
      <c r="AJ115" s="118">
        <v>1</v>
      </c>
      <c r="AK115">
        <v>1</v>
      </c>
      <c r="AL115">
        <v>0.41097270542184189</v>
      </c>
      <c r="AM115" s="117">
        <v>0.41097270542184189</v>
      </c>
      <c r="AN115" s="118">
        <v>0.58902729457815806</v>
      </c>
      <c r="AO115" s="117">
        <v>-0.88922847685698991</v>
      </c>
      <c r="AP115" s="118">
        <v>0</v>
      </c>
      <c r="AQ115">
        <v>1.4332516169743013</v>
      </c>
      <c r="BR115">
        <v>0.79252288917340996</v>
      </c>
      <c r="BS115">
        <v>0</v>
      </c>
      <c r="BT115">
        <v>1</v>
      </c>
      <c r="BU115">
        <v>50</v>
      </c>
      <c r="BV115">
        <v>61</v>
      </c>
      <c r="BW115">
        <v>7.407407407407407E-2</v>
      </c>
      <c r="BX115">
        <v>0.36458333333333337</v>
      </c>
      <c r="BY115">
        <v>0</v>
      </c>
    </row>
    <row r="116" spans="1:77" x14ac:dyDescent="0.3">
      <c r="A116" s="129">
        <v>1</v>
      </c>
      <c r="B116" s="131">
        <v>1</v>
      </c>
      <c r="C116" s="171">
        <v>89</v>
      </c>
      <c r="D116" s="203">
        <v>7.4999999999999997E-2</v>
      </c>
      <c r="E116" s="130">
        <v>296</v>
      </c>
      <c r="F116" s="130">
        <v>0</v>
      </c>
      <c r="G116" s="130">
        <v>37</v>
      </c>
      <c r="H116" s="130">
        <v>13</v>
      </c>
      <c r="I116" s="130">
        <v>1</v>
      </c>
      <c r="J116" s="172">
        <v>196</v>
      </c>
      <c r="K116" s="170">
        <v>21</v>
      </c>
      <c r="L116" s="130">
        <v>1</v>
      </c>
      <c r="M116" s="208"/>
      <c r="N116" s="208"/>
      <c r="O116" s="208"/>
      <c r="P116" s="208"/>
      <c r="Q116" s="208"/>
      <c r="R116" s="208"/>
      <c r="S116" s="208"/>
      <c r="T116" s="208"/>
      <c r="U116" s="208"/>
      <c r="V116" s="208"/>
      <c r="W116">
        <v>1</v>
      </c>
      <c r="X116">
        <v>1</v>
      </c>
      <c r="Y116">
        <v>58</v>
      </c>
      <c r="Z116">
        <v>0.40300000000000002</v>
      </c>
      <c r="AA116">
        <v>157</v>
      </c>
      <c r="AB116">
        <v>2</v>
      </c>
      <c r="AC116">
        <v>35</v>
      </c>
      <c r="AD116">
        <v>16</v>
      </c>
      <c r="AE116">
        <v>1</v>
      </c>
      <c r="AF116">
        <v>180</v>
      </c>
      <c r="AG116">
        <v>13.3</v>
      </c>
      <c r="AH116" s="117">
        <v>0</v>
      </c>
      <c r="AI116" s="113">
        <v>1</v>
      </c>
      <c r="AJ116" s="118">
        <v>1</v>
      </c>
      <c r="AK116">
        <v>0</v>
      </c>
      <c r="AL116">
        <v>0.46879407494517528</v>
      </c>
      <c r="AM116" s="117">
        <v>0.46879407494517528</v>
      </c>
      <c r="AN116" s="118">
        <v>0.53120592505482467</v>
      </c>
      <c r="AO116" s="117">
        <v>-0.63260552678794646</v>
      </c>
      <c r="AP116" s="118">
        <v>100</v>
      </c>
      <c r="AQ116">
        <v>0.88250912279789051</v>
      </c>
      <c r="BR116">
        <v>0.79408076213579815</v>
      </c>
      <c r="BS116">
        <v>0</v>
      </c>
      <c r="BT116">
        <v>1</v>
      </c>
      <c r="BU116">
        <v>50</v>
      </c>
      <c r="BV116">
        <v>62</v>
      </c>
      <c r="BW116">
        <v>7.407407407407407E-2</v>
      </c>
      <c r="BX116">
        <v>0.35416666666666663</v>
      </c>
      <c r="BY116">
        <v>0</v>
      </c>
    </row>
    <row r="117" spans="1:77" x14ac:dyDescent="0.3">
      <c r="A117" s="129">
        <v>1</v>
      </c>
      <c r="B117" s="131">
        <v>0</v>
      </c>
      <c r="C117" s="171">
        <v>65</v>
      </c>
      <c r="D117" s="203">
        <v>0.89900000000000002</v>
      </c>
      <c r="E117" s="130">
        <v>165</v>
      </c>
      <c r="F117" s="130">
        <v>1</v>
      </c>
      <c r="G117" s="130">
        <v>60</v>
      </c>
      <c r="H117" s="130">
        <v>9</v>
      </c>
      <c r="I117" s="130">
        <v>5</v>
      </c>
      <c r="J117" s="172">
        <v>174</v>
      </c>
      <c r="K117" s="170">
        <v>12.7</v>
      </c>
      <c r="L117" s="130">
        <v>0</v>
      </c>
      <c r="M117" s="208"/>
      <c r="N117" s="208"/>
      <c r="O117" s="208"/>
      <c r="P117" s="208"/>
      <c r="Q117" s="208"/>
      <c r="R117" s="208"/>
      <c r="S117" s="208"/>
      <c r="T117" s="208"/>
      <c r="U117" s="208"/>
      <c r="V117" s="208"/>
      <c r="W117">
        <v>1</v>
      </c>
      <c r="X117">
        <v>1</v>
      </c>
      <c r="Y117">
        <v>58</v>
      </c>
      <c r="Z117">
        <v>1.3360000000000001</v>
      </c>
      <c r="AA117">
        <v>150</v>
      </c>
      <c r="AB117">
        <v>2</v>
      </c>
      <c r="AC117">
        <v>38</v>
      </c>
      <c r="AD117">
        <v>9</v>
      </c>
      <c r="AE117">
        <v>2</v>
      </c>
      <c r="AF117">
        <v>183</v>
      </c>
      <c r="AG117">
        <v>11.4</v>
      </c>
      <c r="AH117" s="117">
        <v>0</v>
      </c>
      <c r="AI117" s="113">
        <v>1</v>
      </c>
      <c r="AJ117" s="118">
        <v>1</v>
      </c>
      <c r="AK117">
        <v>0</v>
      </c>
      <c r="AL117">
        <v>0.48616248290184177</v>
      </c>
      <c r="AM117" s="117">
        <v>0.48616248290184177</v>
      </c>
      <c r="AN117" s="118">
        <v>0.51383751709815817</v>
      </c>
      <c r="AO117" s="117">
        <v>-0.66584817809674568</v>
      </c>
      <c r="AP117" s="118">
        <v>100</v>
      </c>
      <c r="AQ117">
        <v>0.94614049524330546</v>
      </c>
      <c r="BR117">
        <v>0.79467740149430555</v>
      </c>
      <c r="BS117">
        <v>0</v>
      </c>
      <c r="BT117">
        <v>1</v>
      </c>
      <c r="BU117">
        <v>50</v>
      </c>
      <c r="BV117">
        <v>63</v>
      </c>
      <c r="BW117">
        <v>7.407407407407407E-2</v>
      </c>
      <c r="BX117">
        <v>0.34375</v>
      </c>
      <c r="BY117">
        <v>0</v>
      </c>
    </row>
    <row r="118" spans="1:77" x14ac:dyDescent="0.3">
      <c r="A118" s="129">
        <v>0</v>
      </c>
      <c r="B118" s="131">
        <v>0</v>
      </c>
      <c r="C118" s="171">
        <v>49</v>
      </c>
      <c r="D118" s="203">
        <v>1.248</v>
      </c>
      <c r="E118" s="130">
        <v>92</v>
      </c>
      <c r="F118" s="130">
        <v>2</v>
      </c>
      <c r="G118" s="130">
        <v>53</v>
      </c>
      <c r="H118" s="130">
        <v>12</v>
      </c>
      <c r="I118" s="130">
        <v>4</v>
      </c>
      <c r="J118" s="172">
        <v>182</v>
      </c>
      <c r="K118" s="170">
        <v>9.4</v>
      </c>
      <c r="L118" s="130">
        <v>0</v>
      </c>
      <c r="M118" s="208"/>
      <c r="N118" s="208"/>
      <c r="O118" s="208"/>
      <c r="P118" s="208"/>
      <c r="Q118" s="208"/>
      <c r="R118" s="208"/>
      <c r="S118" s="208"/>
      <c r="T118" s="208"/>
      <c r="U118" s="208"/>
      <c r="V118" s="208"/>
      <c r="W118">
        <v>1</v>
      </c>
      <c r="X118">
        <v>1</v>
      </c>
      <c r="Y118">
        <v>58</v>
      </c>
      <c r="Z118">
        <v>1.623</v>
      </c>
      <c r="AA118">
        <v>209</v>
      </c>
      <c r="AB118">
        <v>1</v>
      </c>
      <c r="AC118">
        <v>45</v>
      </c>
      <c r="AD118">
        <v>10</v>
      </c>
      <c r="AE118">
        <v>3</v>
      </c>
      <c r="AF118">
        <v>187</v>
      </c>
      <c r="AG118">
        <v>15.4</v>
      </c>
      <c r="AH118" s="117">
        <v>0</v>
      </c>
      <c r="AI118" s="113">
        <v>1</v>
      </c>
      <c r="AJ118" s="118">
        <v>1</v>
      </c>
      <c r="AK118">
        <v>0</v>
      </c>
      <c r="AL118">
        <v>0.23856977766553558</v>
      </c>
      <c r="AM118" s="117">
        <v>0.23856977766553558</v>
      </c>
      <c r="AN118" s="118">
        <v>0.76143022233446445</v>
      </c>
      <c r="AO118" s="117">
        <v>-0.27255674271082037</v>
      </c>
      <c r="AP118" s="118">
        <v>100</v>
      </c>
      <c r="AQ118">
        <v>0.31331797802050187</v>
      </c>
      <c r="BR118">
        <v>0.79483825437948441</v>
      </c>
      <c r="BS118">
        <v>0</v>
      </c>
      <c r="BT118">
        <v>1</v>
      </c>
      <c r="BU118">
        <v>50</v>
      </c>
      <c r="BV118">
        <v>64</v>
      </c>
      <c r="BW118">
        <v>7.407407407407407E-2</v>
      </c>
      <c r="BX118">
        <v>0.33333333333333337</v>
      </c>
      <c r="BY118">
        <v>0</v>
      </c>
    </row>
    <row r="119" spans="1:77" x14ac:dyDescent="0.3">
      <c r="A119" s="129">
        <v>0</v>
      </c>
      <c r="B119" s="131">
        <v>1</v>
      </c>
      <c r="C119" s="171">
        <v>51</v>
      </c>
      <c r="D119" s="203">
        <v>0.23100000000000001</v>
      </c>
      <c r="E119" s="130">
        <v>109</v>
      </c>
      <c r="F119" s="130">
        <v>5</v>
      </c>
      <c r="G119" s="130">
        <v>41</v>
      </c>
      <c r="H119" s="130">
        <v>7</v>
      </c>
      <c r="I119" s="130">
        <v>3</v>
      </c>
      <c r="J119" s="172">
        <v>165</v>
      </c>
      <c r="K119" s="170">
        <v>7.5</v>
      </c>
      <c r="L119" s="130">
        <v>1</v>
      </c>
      <c r="M119" s="208"/>
      <c r="N119" s="208"/>
      <c r="O119" s="208"/>
      <c r="P119" s="208"/>
      <c r="Q119" s="208"/>
      <c r="R119" s="208"/>
      <c r="S119" s="208"/>
      <c r="T119" s="208"/>
      <c r="U119" s="208"/>
      <c r="V119" s="208"/>
      <c r="W119">
        <v>1</v>
      </c>
      <c r="X119">
        <v>1</v>
      </c>
      <c r="Y119">
        <v>60</v>
      </c>
      <c r="Z119">
        <v>1.0720000000000001</v>
      </c>
      <c r="AA119">
        <v>178</v>
      </c>
      <c r="AB119">
        <v>2</v>
      </c>
      <c r="AC119">
        <v>38</v>
      </c>
      <c r="AD119">
        <v>13</v>
      </c>
      <c r="AE119">
        <v>2</v>
      </c>
      <c r="AF119">
        <v>183</v>
      </c>
      <c r="AG119">
        <v>12.9</v>
      </c>
      <c r="AH119" s="117">
        <v>1</v>
      </c>
      <c r="AI119" s="113">
        <v>0</v>
      </c>
      <c r="AJ119" s="118">
        <v>1</v>
      </c>
      <c r="AK119">
        <v>1</v>
      </c>
      <c r="AL119">
        <v>0.56445042179084903</v>
      </c>
      <c r="AM119" s="117">
        <v>0.56445042179084903</v>
      </c>
      <c r="AN119" s="118">
        <v>0.43554957820915097</v>
      </c>
      <c r="AO119" s="117">
        <v>-0.57190272601496295</v>
      </c>
      <c r="AP119" s="118">
        <v>100</v>
      </c>
      <c r="AQ119">
        <v>0.77163478207221381</v>
      </c>
      <c r="BR119">
        <v>0.80204696845677348</v>
      </c>
      <c r="BS119">
        <v>0</v>
      </c>
      <c r="BT119">
        <v>1</v>
      </c>
      <c r="BU119">
        <v>50</v>
      </c>
      <c r="BV119">
        <v>65</v>
      </c>
      <c r="BW119">
        <v>7.407407407407407E-2</v>
      </c>
      <c r="BX119">
        <v>0.32291666666666663</v>
      </c>
      <c r="BY119">
        <v>5.9799382716049284E-3</v>
      </c>
    </row>
    <row r="120" spans="1:77" x14ac:dyDescent="0.3">
      <c r="A120" s="129">
        <v>0</v>
      </c>
      <c r="B120" s="131">
        <v>0</v>
      </c>
      <c r="C120" s="171">
        <v>53</v>
      </c>
      <c r="D120" s="203">
        <v>1.512</v>
      </c>
      <c r="E120" s="130">
        <v>125</v>
      </c>
      <c r="F120" s="130">
        <v>2</v>
      </c>
      <c r="G120" s="130">
        <v>39</v>
      </c>
      <c r="H120" s="130">
        <v>13</v>
      </c>
      <c r="I120" s="130">
        <v>2</v>
      </c>
      <c r="J120" s="172">
        <v>179</v>
      </c>
      <c r="K120" s="170">
        <v>11.8</v>
      </c>
      <c r="L120" s="130">
        <v>1</v>
      </c>
      <c r="M120" s="208"/>
      <c r="N120" s="208"/>
      <c r="O120" s="208"/>
      <c r="P120" s="208"/>
      <c r="Q120" s="208"/>
      <c r="R120" s="208"/>
      <c r="S120" s="208"/>
      <c r="T120" s="208"/>
      <c r="U120" s="208"/>
      <c r="V120" s="208"/>
      <c r="W120">
        <v>1</v>
      </c>
      <c r="X120">
        <v>1</v>
      </c>
      <c r="Y120">
        <v>61</v>
      </c>
      <c r="Z120">
        <v>0.96</v>
      </c>
      <c r="AA120">
        <v>213</v>
      </c>
      <c r="AB120">
        <v>2</v>
      </c>
      <c r="AC120">
        <v>30</v>
      </c>
      <c r="AD120">
        <v>10</v>
      </c>
      <c r="AE120">
        <v>5</v>
      </c>
      <c r="AF120">
        <v>173</v>
      </c>
      <c r="AG120">
        <v>13.1</v>
      </c>
      <c r="AH120" s="117">
        <v>1</v>
      </c>
      <c r="AI120" s="113">
        <v>0</v>
      </c>
      <c r="AJ120" s="118">
        <v>1</v>
      </c>
      <c r="AK120">
        <v>1</v>
      </c>
      <c r="AL120">
        <v>0.47873145082738844</v>
      </c>
      <c r="AM120" s="117">
        <v>0.47873145082738844</v>
      </c>
      <c r="AN120" s="118">
        <v>0.52126854917261156</v>
      </c>
      <c r="AO120" s="117">
        <v>-0.73661548424595447</v>
      </c>
      <c r="AP120" s="118">
        <v>0</v>
      </c>
      <c r="AQ120">
        <v>1.0888537786095034</v>
      </c>
      <c r="BR120">
        <v>0.80357331183607827</v>
      </c>
      <c r="BS120">
        <v>1</v>
      </c>
      <c r="BT120">
        <v>0</v>
      </c>
      <c r="BU120">
        <v>51</v>
      </c>
      <c r="BV120">
        <v>65</v>
      </c>
      <c r="BW120">
        <v>5.555555555555558E-2</v>
      </c>
      <c r="BX120">
        <v>0.32291666666666663</v>
      </c>
      <c r="BY120">
        <v>0</v>
      </c>
    </row>
    <row r="121" spans="1:77" x14ac:dyDescent="0.3">
      <c r="A121" s="129">
        <v>0</v>
      </c>
      <c r="B121" s="131">
        <v>0</v>
      </c>
      <c r="C121" s="171">
        <v>96</v>
      </c>
      <c r="D121" s="203">
        <v>0.83099999999999996</v>
      </c>
      <c r="E121" s="130">
        <v>199</v>
      </c>
      <c r="F121" s="130">
        <v>3</v>
      </c>
      <c r="G121" s="130">
        <v>44</v>
      </c>
      <c r="H121" s="130">
        <v>10</v>
      </c>
      <c r="I121" s="130">
        <v>4</v>
      </c>
      <c r="J121" s="172">
        <v>168</v>
      </c>
      <c r="K121" s="170">
        <v>11.4</v>
      </c>
      <c r="L121" s="130">
        <v>1</v>
      </c>
      <c r="M121" s="208"/>
      <c r="N121" s="208"/>
      <c r="O121" s="208"/>
      <c r="P121" s="208"/>
      <c r="Q121" s="208"/>
      <c r="R121" s="208"/>
      <c r="S121" s="208"/>
      <c r="T121" s="208"/>
      <c r="U121" s="208"/>
      <c r="V121" s="208"/>
      <c r="W121">
        <v>1</v>
      </c>
      <c r="X121">
        <v>1</v>
      </c>
      <c r="Y121">
        <v>62</v>
      </c>
      <c r="Z121">
        <v>0.58799999999999997</v>
      </c>
      <c r="AA121">
        <v>136</v>
      </c>
      <c r="AB121">
        <v>4</v>
      </c>
      <c r="AC121">
        <v>41</v>
      </c>
      <c r="AD121">
        <v>10</v>
      </c>
      <c r="AE121">
        <v>3</v>
      </c>
      <c r="AF121">
        <v>167</v>
      </c>
      <c r="AG121">
        <v>9.8000000000000007</v>
      </c>
      <c r="AH121" s="117">
        <v>1</v>
      </c>
      <c r="AI121" s="113">
        <v>0</v>
      </c>
      <c r="AJ121" s="118">
        <v>1</v>
      </c>
      <c r="AK121">
        <v>1</v>
      </c>
      <c r="AL121">
        <v>0.33088625459283061</v>
      </c>
      <c r="AM121" s="117">
        <v>0.33088625459283061</v>
      </c>
      <c r="AN121" s="118">
        <v>0.66911374540716939</v>
      </c>
      <c r="AO121" s="117">
        <v>-1.1059806043769207</v>
      </c>
      <c r="AP121" s="118">
        <v>0</v>
      </c>
      <c r="AQ121">
        <v>2.0221865856305872</v>
      </c>
      <c r="BR121">
        <v>0.80734421717585292</v>
      </c>
      <c r="BS121">
        <v>0</v>
      </c>
      <c r="BT121">
        <v>1</v>
      </c>
      <c r="BU121">
        <v>51</v>
      </c>
      <c r="BV121">
        <v>66</v>
      </c>
      <c r="BW121">
        <v>5.555555555555558E-2</v>
      </c>
      <c r="BX121">
        <v>0.3125</v>
      </c>
      <c r="BY121">
        <v>0</v>
      </c>
    </row>
    <row r="122" spans="1:77" x14ac:dyDescent="0.3">
      <c r="A122" s="129">
        <v>0</v>
      </c>
      <c r="B122" s="131">
        <v>0</v>
      </c>
      <c r="C122" s="171">
        <v>56</v>
      </c>
      <c r="D122" s="203">
        <v>0.123</v>
      </c>
      <c r="E122" s="130">
        <v>113</v>
      </c>
      <c r="F122" s="130">
        <v>3</v>
      </c>
      <c r="G122" s="130">
        <v>45</v>
      </c>
      <c r="H122" s="130">
        <v>6</v>
      </c>
      <c r="I122" s="130">
        <v>3</v>
      </c>
      <c r="J122" s="172">
        <v>167</v>
      </c>
      <c r="K122" s="170">
        <v>7.2</v>
      </c>
      <c r="L122" s="130">
        <v>0</v>
      </c>
      <c r="M122" s="208"/>
      <c r="N122" s="208"/>
      <c r="O122" s="208"/>
      <c r="P122" s="208"/>
      <c r="Q122" s="208"/>
      <c r="R122" s="208"/>
      <c r="S122" s="208"/>
      <c r="T122" s="208"/>
      <c r="U122" s="208"/>
      <c r="V122" s="208"/>
      <c r="W122">
        <v>1</v>
      </c>
      <c r="X122">
        <v>1</v>
      </c>
      <c r="Y122">
        <v>62</v>
      </c>
      <c r="Z122">
        <v>0.879</v>
      </c>
      <c r="AA122">
        <v>118</v>
      </c>
      <c r="AB122">
        <v>3</v>
      </c>
      <c r="AC122">
        <v>31</v>
      </c>
      <c r="AD122">
        <v>10</v>
      </c>
      <c r="AE122">
        <v>2</v>
      </c>
      <c r="AF122">
        <v>180</v>
      </c>
      <c r="AG122">
        <v>10.7</v>
      </c>
      <c r="AH122" s="117">
        <v>0</v>
      </c>
      <c r="AI122" s="113">
        <v>1</v>
      </c>
      <c r="AJ122" s="118">
        <v>1</v>
      </c>
      <c r="AK122">
        <v>0</v>
      </c>
      <c r="AL122">
        <v>0.64356696683178505</v>
      </c>
      <c r="AM122" s="117">
        <v>0.64356696683178505</v>
      </c>
      <c r="AN122" s="118">
        <v>0.35643303316821495</v>
      </c>
      <c r="AO122" s="117">
        <v>-1.0316089020233641</v>
      </c>
      <c r="AP122" s="118">
        <v>0</v>
      </c>
      <c r="AQ122">
        <v>1.8055761025046748</v>
      </c>
      <c r="BR122">
        <v>0.81161156336813978</v>
      </c>
      <c r="BS122">
        <v>0</v>
      </c>
      <c r="BT122">
        <v>1</v>
      </c>
      <c r="BU122">
        <v>51</v>
      </c>
      <c r="BV122">
        <v>67</v>
      </c>
      <c r="BW122">
        <v>5.555555555555558E-2</v>
      </c>
      <c r="BX122">
        <v>0.30208333333333337</v>
      </c>
      <c r="BY122">
        <v>0</v>
      </c>
    </row>
    <row r="123" spans="1:77" x14ac:dyDescent="0.3">
      <c r="A123" s="129">
        <v>1</v>
      </c>
      <c r="B123" s="131">
        <v>1</v>
      </c>
      <c r="C123" s="171">
        <v>79</v>
      </c>
      <c r="D123" s="203">
        <v>0.13100000000000001</v>
      </c>
      <c r="E123" s="130">
        <v>284</v>
      </c>
      <c r="F123" s="130">
        <v>4</v>
      </c>
      <c r="G123" s="130">
        <v>38</v>
      </c>
      <c r="H123" s="130">
        <v>15</v>
      </c>
      <c r="I123" s="130">
        <v>5</v>
      </c>
      <c r="J123" s="172">
        <v>185</v>
      </c>
      <c r="K123" s="170">
        <v>20.399999999999999</v>
      </c>
      <c r="L123" s="130">
        <v>0</v>
      </c>
      <c r="M123" s="208"/>
      <c r="N123" s="208"/>
      <c r="O123" s="208"/>
      <c r="P123" s="208"/>
      <c r="Q123" s="208"/>
      <c r="R123" s="208"/>
      <c r="S123" s="208"/>
      <c r="T123" s="208"/>
      <c r="U123" s="208"/>
      <c r="V123" s="208"/>
      <c r="W123">
        <v>1</v>
      </c>
      <c r="X123">
        <v>1</v>
      </c>
      <c r="Y123">
        <v>62</v>
      </c>
      <c r="Z123">
        <v>2.0190000000000001</v>
      </c>
      <c r="AA123">
        <v>238</v>
      </c>
      <c r="AB123">
        <v>0</v>
      </c>
      <c r="AC123">
        <v>32</v>
      </c>
      <c r="AD123">
        <v>15</v>
      </c>
      <c r="AE123">
        <v>4</v>
      </c>
      <c r="AF123">
        <v>192</v>
      </c>
      <c r="AG123">
        <v>18.5</v>
      </c>
      <c r="AH123" s="117">
        <v>1</v>
      </c>
      <c r="AI123" s="113">
        <v>0</v>
      </c>
      <c r="AJ123" s="118">
        <v>1</v>
      </c>
      <c r="AK123">
        <v>1</v>
      </c>
      <c r="AL123">
        <v>0.60102297989349696</v>
      </c>
      <c r="AM123" s="117">
        <v>0.60102297989349696</v>
      </c>
      <c r="AN123" s="118">
        <v>0.39897702010650304</v>
      </c>
      <c r="AO123" s="117">
        <v>-0.50912210908224154</v>
      </c>
      <c r="AP123" s="118">
        <v>100</v>
      </c>
      <c r="AQ123">
        <v>0.66382989245636326</v>
      </c>
      <c r="BR123">
        <v>0.81242324825822376</v>
      </c>
      <c r="BS123">
        <v>0</v>
      </c>
      <c r="BT123">
        <v>1</v>
      </c>
      <c r="BU123">
        <v>51</v>
      </c>
      <c r="BV123">
        <v>68</v>
      </c>
      <c r="BW123">
        <v>5.555555555555558E-2</v>
      </c>
      <c r="BX123">
        <v>0.29166666666666663</v>
      </c>
      <c r="BY123">
        <v>0</v>
      </c>
    </row>
    <row r="124" spans="1:77" x14ac:dyDescent="0.3">
      <c r="A124" s="129">
        <v>1</v>
      </c>
      <c r="B124" s="131">
        <v>1</v>
      </c>
      <c r="C124" s="171">
        <v>64</v>
      </c>
      <c r="D124" s="203">
        <v>1.5389999999999999</v>
      </c>
      <c r="E124" s="130">
        <v>115</v>
      </c>
      <c r="F124" s="130">
        <v>4</v>
      </c>
      <c r="G124" s="130">
        <v>36</v>
      </c>
      <c r="H124" s="130">
        <v>8</v>
      </c>
      <c r="I124" s="130">
        <v>2</v>
      </c>
      <c r="J124" s="172">
        <v>183</v>
      </c>
      <c r="K124" s="170">
        <v>9.8000000000000007</v>
      </c>
      <c r="L124" s="130">
        <v>1</v>
      </c>
      <c r="M124" s="208"/>
      <c r="N124" s="208"/>
      <c r="O124" s="208"/>
      <c r="P124" s="208"/>
      <c r="Q124" s="208"/>
      <c r="R124" s="208"/>
      <c r="S124" s="208"/>
      <c r="T124" s="208"/>
      <c r="U124" s="208"/>
      <c r="V124" s="208"/>
      <c r="W124">
        <v>1</v>
      </c>
      <c r="X124">
        <v>1</v>
      </c>
      <c r="Y124">
        <v>64</v>
      </c>
      <c r="Z124">
        <v>1.5389999999999999</v>
      </c>
      <c r="AA124">
        <v>115</v>
      </c>
      <c r="AB124">
        <v>4</v>
      </c>
      <c r="AC124">
        <v>36</v>
      </c>
      <c r="AD124">
        <v>8</v>
      </c>
      <c r="AE124">
        <v>2</v>
      </c>
      <c r="AF124">
        <v>183</v>
      </c>
      <c r="AG124">
        <v>9.8000000000000007</v>
      </c>
      <c r="AH124" s="117">
        <v>1</v>
      </c>
      <c r="AI124" s="113">
        <v>0</v>
      </c>
      <c r="AJ124" s="118">
        <v>1</v>
      </c>
      <c r="AK124">
        <v>1</v>
      </c>
      <c r="AL124">
        <v>0.7797271779677829</v>
      </c>
      <c r="AM124" s="117">
        <v>0.7797271779677829</v>
      </c>
      <c r="AN124" s="118">
        <v>0.2202728220322171</v>
      </c>
      <c r="AO124" s="117">
        <v>-0.24881119231911156</v>
      </c>
      <c r="AP124" s="118">
        <v>100</v>
      </c>
      <c r="AQ124">
        <v>0.28249986438374275</v>
      </c>
      <c r="BR124">
        <v>0.81319069294148782</v>
      </c>
      <c r="BS124">
        <v>0</v>
      </c>
      <c r="BT124">
        <v>1</v>
      </c>
      <c r="BU124">
        <v>51</v>
      </c>
      <c r="BV124">
        <v>69</v>
      </c>
      <c r="BW124">
        <v>5.555555555555558E-2</v>
      </c>
      <c r="BX124">
        <v>0.28125</v>
      </c>
      <c r="BY124">
        <v>0</v>
      </c>
    </row>
    <row r="125" spans="1:77" x14ac:dyDescent="0.3">
      <c r="A125" s="129">
        <v>1</v>
      </c>
      <c r="B125" s="131">
        <v>1</v>
      </c>
      <c r="C125" s="171">
        <v>67</v>
      </c>
      <c r="D125" s="203">
        <v>0.63700000000000001</v>
      </c>
      <c r="E125" s="130">
        <v>188</v>
      </c>
      <c r="F125" s="130">
        <v>4</v>
      </c>
      <c r="G125" s="130">
        <v>30</v>
      </c>
      <c r="H125" s="130">
        <v>12</v>
      </c>
      <c r="I125" s="130">
        <v>1</v>
      </c>
      <c r="J125" s="172">
        <v>190</v>
      </c>
      <c r="K125" s="170">
        <v>16.2</v>
      </c>
      <c r="L125" s="130">
        <v>0</v>
      </c>
      <c r="M125" s="208"/>
      <c r="N125" s="208"/>
      <c r="O125" s="208"/>
      <c r="P125" s="208"/>
      <c r="Q125" s="208"/>
      <c r="R125" s="208"/>
      <c r="S125" s="208"/>
      <c r="T125" s="208"/>
      <c r="U125" s="208"/>
      <c r="V125" s="208"/>
      <c r="W125">
        <v>1</v>
      </c>
      <c r="X125">
        <v>1</v>
      </c>
      <c r="Y125">
        <v>65</v>
      </c>
      <c r="Z125">
        <v>0.159</v>
      </c>
      <c r="AA125">
        <v>144</v>
      </c>
      <c r="AB125">
        <v>2</v>
      </c>
      <c r="AC125">
        <v>47</v>
      </c>
      <c r="AD125">
        <v>14</v>
      </c>
      <c r="AE125">
        <v>3</v>
      </c>
      <c r="AF125">
        <v>174</v>
      </c>
      <c r="AG125">
        <v>11.1</v>
      </c>
      <c r="AH125" s="117">
        <v>0</v>
      </c>
      <c r="AI125" s="113">
        <v>1</v>
      </c>
      <c r="AJ125" s="118">
        <v>1</v>
      </c>
      <c r="AK125">
        <v>0</v>
      </c>
      <c r="AL125">
        <v>0.17659027645679146</v>
      </c>
      <c r="AM125" s="117">
        <v>0.17659027645679146</v>
      </c>
      <c r="AN125" s="118">
        <v>0.82340972354320852</v>
      </c>
      <c r="AO125" s="117">
        <v>-0.19430136070074586</v>
      </c>
      <c r="AP125" s="118">
        <v>100</v>
      </c>
      <c r="AQ125">
        <v>0.21446221899943943</v>
      </c>
      <c r="BR125">
        <v>0.81815296846047381</v>
      </c>
      <c r="BS125">
        <v>0</v>
      </c>
      <c r="BT125">
        <v>1</v>
      </c>
      <c r="BU125">
        <v>51</v>
      </c>
      <c r="BV125">
        <v>70</v>
      </c>
      <c r="BW125">
        <v>5.555555555555558E-2</v>
      </c>
      <c r="BX125">
        <v>0.27083333333333337</v>
      </c>
      <c r="BY125">
        <v>0</v>
      </c>
    </row>
    <row r="126" spans="1:77" x14ac:dyDescent="0.3">
      <c r="A126" s="129">
        <v>1</v>
      </c>
      <c r="B126" s="131">
        <v>1</v>
      </c>
      <c r="C126" s="171">
        <v>65</v>
      </c>
      <c r="D126" s="203">
        <v>0.27500000000000002</v>
      </c>
      <c r="E126" s="130">
        <v>139</v>
      </c>
      <c r="F126" s="130">
        <v>1</v>
      </c>
      <c r="G126" s="130">
        <v>34</v>
      </c>
      <c r="H126" s="130">
        <v>11</v>
      </c>
      <c r="I126" s="130">
        <v>2</v>
      </c>
      <c r="J126" s="172">
        <v>174</v>
      </c>
      <c r="K126" s="170">
        <v>11.4</v>
      </c>
      <c r="L126" s="130">
        <v>0</v>
      </c>
      <c r="M126" s="208"/>
      <c r="N126" s="208"/>
      <c r="O126" s="208"/>
      <c r="P126" s="208"/>
      <c r="Q126" s="208"/>
      <c r="R126" s="208"/>
      <c r="S126" s="208"/>
      <c r="T126" s="208"/>
      <c r="U126" s="208"/>
      <c r="V126" s="208"/>
      <c r="W126">
        <v>1</v>
      </c>
      <c r="X126">
        <v>1</v>
      </c>
      <c r="Y126">
        <v>65</v>
      </c>
      <c r="Z126">
        <v>0.27500000000000002</v>
      </c>
      <c r="AA126">
        <v>139</v>
      </c>
      <c r="AB126">
        <v>1</v>
      </c>
      <c r="AC126">
        <v>34</v>
      </c>
      <c r="AD126">
        <v>11</v>
      </c>
      <c r="AE126">
        <v>2</v>
      </c>
      <c r="AF126">
        <v>174</v>
      </c>
      <c r="AG126">
        <v>11.4</v>
      </c>
      <c r="AH126" s="117">
        <v>0</v>
      </c>
      <c r="AI126" s="113">
        <v>1</v>
      </c>
      <c r="AJ126" s="118">
        <v>1</v>
      </c>
      <c r="AK126">
        <v>0</v>
      </c>
      <c r="AL126">
        <v>0.2731877339845718</v>
      </c>
      <c r="AM126" s="117">
        <v>0.2731877339845718</v>
      </c>
      <c r="AN126" s="118">
        <v>0.72681226601542814</v>
      </c>
      <c r="AO126" s="117">
        <v>-0.31908706586143609</v>
      </c>
      <c r="AP126" s="118">
        <v>100</v>
      </c>
      <c r="AQ126">
        <v>0.37587111109483234</v>
      </c>
      <c r="BR126">
        <v>0.82646540882044972</v>
      </c>
      <c r="BS126">
        <v>0</v>
      </c>
      <c r="BT126">
        <v>1</v>
      </c>
      <c r="BU126">
        <v>51</v>
      </c>
      <c r="BV126">
        <v>71</v>
      </c>
      <c r="BW126">
        <v>5.555555555555558E-2</v>
      </c>
      <c r="BX126">
        <v>0.26041666666666663</v>
      </c>
      <c r="BY126">
        <v>0</v>
      </c>
    </row>
    <row r="127" spans="1:77" x14ac:dyDescent="0.3">
      <c r="A127" s="129">
        <v>1</v>
      </c>
      <c r="B127" s="131">
        <v>1</v>
      </c>
      <c r="C127" s="171">
        <v>89</v>
      </c>
      <c r="D127" s="203">
        <v>0.71099999999999997</v>
      </c>
      <c r="E127" s="130">
        <v>232</v>
      </c>
      <c r="F127" s="130">
        <v>4</v>
      </c>
      <c r="G127" s="130">
        <v>47</v>
      </c>
      <c r="H127" s="130">
        <v>13</v>
      </c>
      <c r="I127" s="130">
        <v>3</v>
      </c>
      <c r="J127" s="172">
        <v>193</v>
      </c>
      <c r="K127" s="170">
        <v>18.3</v>
      </c>
      <c r="L127" s="130">
        <v>0</v>
      </c>
      <c r="M127" s="208"/>
      <c r="N127" s="208"/>
      <c r="O127" s="208"/>
      <c r="P127" s="208"/>
      <c r="Q127" s="208"/>
      <c r="R127" s="208"/>
      <c r="S127" s="208"/>
      <c r="T127" s="208"/>
      <c r="U127" s="208"/>
      <c r="V127" s="208"/>
      <c r="W127">
        <v>1</v>
      </c>
      <c r="X127">
        <v>1</v>
      </c>
      <c r="Y127">
        <v>65</v>
      </c>
      <c r="Z127">
        <v>0.93700000000000006</v>
      </c>
      <c r="AA127">
        <v>215</v>
      </c>
      <c r="AB127">
        <v>4</v>
      </c>
      <c r="AC127">
        <v>31</v>
      </c>
      <c r="AD127">
        <v>12</v>
      </c>
      <c r="AE127">
        <v>5</v>
      </c>
      <c r="AF127">
        <v>192</v>
      </c>
      <c r="AG127">
        <v>17.100000000000001</v>
      </c>
      <c r="AH127" s="117">
        <v>0</v>
      </c>
      <c r="AI127" s="113">
        <v>1</v>
      </c>
      <c r="AJ127" s="118">
        <v>1</v>
      </c>
      <c r="AK127">
        <v>0</v>
      </c>
      <c r="AL127">
        <v>0.74122535413977741</v>
      </c>
      <c r="AM127" s="117">
        <v>0.74122535413977741</v>
      </c>
      <c r="AN127" s="118">
        <v>0.25877464586022259</v>
      </c>
      <c r="AO127" s="117">
        <v>-1.3517976892371797</v>
      </c>
      <c r="AP127" s="118">
        <v>0</v>
      </c>
      <c r="AQ127">
        <v>2.8643662197885922</v>
      </c>
      <c r="BR127">
        <v>0.8300048990369604</v>
      </c>
      <c r="BS127">
        <v>0</v>
      </c>
      <c r="BT127">
        <v>1</v>
      </c>
      <c r="BU127">
        <v>51</v>
      </c>
      <c r="BV127">
        <v>72</v>
      </c>
      <c r="BW127">
        <v>5.555555555555558E-2</v>
      </c>
      <c r="BX127">
        <v>0.25</v>
      </c>
      <c r="BY127">
        <v>0</v>
      </c>
    </row>
    <row r="128" spans="1:77" x14ac:dyDescent="0.3">
      <c r="A128" s="129">
        <v>1</v>
      </c>
      <c r="B128" s="131">
        <v>1</v>
      </c>
      <c r="C128" s="171">
        <v>53</v>
      </c>
      <c r="D128" s="203">
        <v>1.2</v>
      </c>
      <c r="E128" s="130">
        <v>83</v>
      </c>
      <c r="F128" s="130">
        <v>2</v>
      </c>
      <c r="G128" s="130">
        <v>33</v>
      </c>
      <c r="H128" s="130">
        <v>8</v>
      </c>
      <c r="I128" s="130">
        <v>2</v>
      </c>
      <c r="J128" s="172">
        <v>179</v>
      </c>
      <c r="K128" s="170">
        <v>8.6999999999999993</v>
      </c>
      <c r="L128" s="130">
        <v>1</v>
      </c>
      <c r="M128" s="208"/>
      <c r="N128" s="208"/>
      <c r="O128" s="208"/>
      <c r="P128" s="208"/>
      <c r="Q128" s="208"/>
      <c r="R128" s="208"/>
      <c r="S128" s="208"/>
      <c r="T128" s="208"/>
      <c r="U128" s="208"/>
      <c r="V128" s="208"/>
      <c r="W128">
        <v>1</v>
      </c>
      <c r="X128">
        <v>1</v>
      </c>
      <c r="Y128">
        <v>67</v>
      </c>
      <c r="Z128">
        <v>4.4999999999999998E-2</v>
      </c>
      <c r="AA128">
        <v>187</v>
      </c>
      <c r="AB128">
        <v>0</v>
      </c>
      <c r="AC128">
        <v>29</v>
      </c>
      <c r="AD128">
        <v>13</v>
      </c>
      <c r="AE128">
        <v>1</v>
      </c>
      <c r="AF128">
        <v>192</v>
      </c>
      <c r="AG128">
        <v>16.2</v>
      </c>
      <c r="AH128" s="117">
        <v>1</v>
      </c>
      <c r="AI128" s="113">
        <v>0</v>
      </c>
      <c r="AJ128" s="118">
        <v>1</v>
      </c>
      <c r="AK128">
        <v>1</v>
      </c>
      <c r="AL128">
        <v>0.44929238289164342</v>
      </c>
      <c r="AM128" s="117">
        <v>0.44929238289164342</v>
      </c>
      <c r="AN128" s="118">
        <v>0.55070761710835658</v>
      </c>
      <c r="AO128" s="117">
        <v>-0.80008141632895802</v>
      </c>
      <c r="AP128" s="118">
        <v>0</v>
      </c>
      <c r="AQ128">
        <v>1.2257221312411426</v>
      </c>
      <c r="BR128">
        <v>0.83730788815828594</v>
      </c>
      <c r="BS128">
        <v>0</v>
      </c>
      <c r="BT128">
        <v>1</v>
      </c>
      <c r="BU128">
        <v>51</v>
      </c>
      <c r="BV128">
        <v>73</v>
      </c>
      <c r="BW128">
        <v>5.555555555555558E-2</v>
      </c>
      <c r="BX128">
        <v>0.23958333333333337</v>
      </c>
      <c r="BY128">
        <v>0</v>
      </c>
    </row>
    <row r="129" spans="1:77" x14ac:dyDescent="0.3">
      <c r="A129" s="129">
        <v>0</v>
      </c>
      <c r="B129" s="131">
        <v>0</v>
      </c>
      <c r="C129" s="171">
        <v>44</v>
      </c>
      <c r="D129" s="203">
        <v>1.2270000000000001</v>
      </c>
      <c r="E129" s="130">
        <v>100</v>
      </c>
      <c r="F129" s="130">
        <v>5</v>
      </c>
      <c r="G129" s="130">
        <v>37</v>
      </c>
      <c r="H129" s="130">
        <v>10</v>
      </c>
      <c r="I129" s="130">
        <v>4</v>
      </c>
      <c r="J129" s="172">
        <v>180</v>
      </c>
      <c r="K129" s="170">
        <v>9.1</v>
      </c>
      <c r="L129" s="130">
        <v>1</v>
      </c>
      <c r="M129" s="208"/>
      <c r="N129" s="208"/>
      <c r="O129" s="208"/>
      <c r="P129" s="208"/>
      <c r="Q129" s="208"/>
      <c r="R129" s="208"/>
      <c r="S129" s="208"/>
      <c r="T129" s="208"/>
      <c r="U129" s="208"/>
      <c r="V129" s="208"/>
      <c r="W129">
        <v>1</v>
      </c>
      <c r="X129">
        <v>1</v>
      </c>
      <c r="Y129">
        <v>67</v>
      </c>
      <c r="Z129">
        <v>0.05</v>
      </c>
      <c r="AA129">
        <v>228</v>
      </c>
      <c r="AB129">
        <v>4</v>
      </c>
      <c r="AC129">
        <v>31</v>
      </c>
      <c r="AD129">
        <v>13</v>
      </c>
      <c r="AE129">
        <v>1</v>
      </c>
      <c r="AF129">
        <v>181</v>
      </c>
      <c r="AG129">
        <v>15.7</v>
      </c>
      <c r="AH129" s="117">
        <v>0</v>
      </c>
      <c r="AI129" s="113">
        <v>1</v>
      </c>
      <c r="AJ129" s="118">
        <v>1</v>
      </c>
      <c r="AK129">
        <v>0</v>
      </c>
      <c r="AL129">
        <v>0.75446377042624269</v>
      </c>
      <c r="AM129" s="117">
        <v>0.75446377042624269</v>
      </c>
      <c r="AN129" s="118">
        <v>0.24553622957375731</v>
      </c>
      <c r="AO129" s="117">
        <v>-1.404310767997105</v>
      </c>
      <c r="AP129" s="118">
        <v>0</v>
      </c>
      <c r="AQ129">
        <v>3.0727187256070789</v>
      </c>
      <c r="BR129">
        <v>0.83752962684930088</v>
      </c>
      <c r="BS129">
        <v>0</v>
      </c>
      <c r="BT129">
        <v>1</v>
      </c>
      <c r="BU129">
        <v>51</v>
      </c>
      <c r="BV129">
        <v>74</v>
      </c>
      <c r="BW129">
        <v>5.555555555555558E-2</v>
      </c>
      <c r="BX129">
        <v>0.22916666666666663</v>
      </c>
      <c r="BY129">
        <v>0</v>
      </c>
    </row>
    <row r="130" spans="1:77" x14ac:dyDescent="0.3">
      <c r="A130" s="129">
        <v>0</v>
      </c>
      <c r="B130" s="131">
        <v>0</v>
      </c>
      <c r="C130" s="171">
        <v>46</v>
      </c>
      <c r="D130" s="203">
        <v>1.9630000000000001</v>
      </c>
      <c r="E130" s="130">
        <v>113</v>
      </c>
      <c r="F130" s="130">
        <v>4</v>
      </c>
      <c r="G130" s="130">
        <v>28</v>
      </c>
      <c r="H130" s="130">
        <v>10</v>
      </c>
      <c r="I130" s="130">
        <v>1</v>
      </c>
      <c r="J130" s="172">
        <v>181</v>
      </c>
      <c r="K130" s="170">
        <v>9.6999999999999993</v>
      </c>
      <c r="L130" s="130">
        <v>1</v>
      </c>
      <c r="M130" s="208"/>
      <c r="N130" s="208"/>
      <c r="O130" s="208"/>
      <c r="P130" s="208"/>
      <c r="Q130" s="208"/>
      <c r="R130" s="208"/>
      <c r="S130" s="208"/>
      <c r="T130" s="208"/>
      <c r="U130" s="208"/>
      <c r="V130" s="208"/>
      <c r="W130">
        <v>1</v>
      </c>
      <c r="X130">
        <v>1</v>
      </c>
      <c r="Y130">
        <v>67</v>
      </c>
      <c r="Z130">
        <v>0.63700000000000001</v>
      </c>
      <c r="AA130">
        <v>188</v>
      </c>
      <c r="AB130">
        <v>4</v>
      </c>
      <c r="AC130">
        <v>30</v>
      </c>
      <c r="AD130">
        <v>12</v>
      </c>
      <c r="AE130">
        <v>1</v>
      </c>
      <c r="AF130">
        <v>190</v>
      </c>
      <c r="AG130">
        <v>16.2</v>
      </c>
      <c r="AH130" s="117">
        <v>0</v>
      </c>
      <c r="AI130" s="113">
        <v>1</v>
      </c>
      <c r="AJ130" s="118">
        <v>1</v>
      </c>
      <c r="AK130">
        <v>0</v>
      </c>
      <c r="AL130">
        <v>0.80357331183607827</v>
      </c>
      <c r="AM130" s="117">
        <v>0.80357331183607827</v>
      </c>
      <c r="AN130" s="118">
        <v>0.19642668816392173</v>
      </c>
      <c r="AO130" s="117">
        <v>-1.627466005511865</v>
      </c>
      <c r="AP130" s="118">
        <v>0</v>
      </c>
      <c r="AQ130">
        <v>4.0909579006162415</v>
      </c>
      <c r="BR130">
        <v>0.83861227770139346</v>
      </c>
      <c r="BS130">
        <v>0</v>
      </c>
      <c r="BT130">
        <v>1</v>
      </c>
      <c r="BU130">
        <v>51</v>
      </c>
      <c r="BV130">
        <v>75</v>
      </c>
      <c r="BW130">
        <v>5.555555555555558E-2</v>
      </c>
      <c r="BX130">
        <v>0.21875</v>
      </c>
      <c r="BY130">
        <v>0</v>
      </c>
    </row>
    <row r="131" spans="1:77" x14ac:dyDescent="0.3">
      <c r="A131" s="129">
        <v>0</v>
      </c>
      <c r="B131" s="131">
        <v>0</v>
      </c>
      <c r="C131" s="171">
        <v>58</v>
      </c>
      <c r="D131" s="203">
        <v>0.496</v>
      </c>
      <c r="E131" s="130">
        <v>100</v>
      </c>
      <c r="F131" s="130">
        <v>2</v>
      </c>
      <c r="G131" s="130">
        <v>42</v>
      </c>
      <c r="H131" s="130">
        <v>5</v>
      </c>
      <c r="I131" s="130">
        <v>3</v>
      </c>
      <c r="J131" s="172">
        <v>165</v>
      </c>
      <c r="K131" s="170">
        <v>6.6</v>
      </c>
      <c r="L131" s="130">
        <v>0</v>
      </c>
      <c r="M131" s="208"/>
      <c r="N131" s="208"/>
      <c r="O131" s="208"/>
      <c r="P131" s="208"/>
      <c r="Q131" s="208"/>
      <c r="R131" s="208"/>
      <c r="S131" s="208"/>
      <c r="T131" s="208"/>
      <c r="U131" s="208"/>
      <c r="V131" s="208"/>
      <c r="W131">
        <v>1</v>
      </c>
      <c r="X131">
        <v>1</v>
      </c>
      <c r="Y131">
        <v>68</v>
      </c>
      <c r="Z131">
        <v>2.3519999999999999</v>
      </c>
      <c r="AA131">
        <v>209</v>
      </c>
      <c r="AB131">
        <v>0</v>
      </c>
      <c r="AC131">
        <v>30</v>
      </c>
      <c r="AD131">
        <v>12</v>
      </c>
      <c r="AE131">
        <v>2</v>
      </c>
      <c r="AF131">
        <v>189</v>
      </c>
      <c r="AG131">
        <v>16.7</v>
      </c>
      <c r="AH131" s="117">
        <v>1</v>
      </c>
      <c r="AI131" s="113">
        <v>0</v>
      </c>
      <c r="AJ131" s="118">
        <v>1</v>
      </c>
      <c r="AK131">
        <v>1</v>
      </c>
      <c r="AL131">
        <v>0.73731320773336018</v>
      </c>
      <c r="AM131" s="117">
        <v>0.73731320773336018</v>
      </c>
      <c r="AN131" s="118">
        <v>0.26268679226663982</v>
      </c>
      <c r="AO131" s="117">
        <v>-0.30474250049804408</v>
      </c>
      <c r="AP131" s="118">
        <v>100</v>
      </c>
      <c r="AQ131">
        <v>0.35627571771593314</v>
      </c>
      <c r="BR131">
        <v>0.85409212457654327</v>
      </c>
      <c r="BS131">
        <v>0</v>
      </c>
      <c r="BT131">
        <v>1</v>
      </c>
      <c r="BU131">
        <v>51</v>
      </c>
      <c r="BV131">
        <v>76</v>
      </c>
      <c r="BW131">
        <v>5.555555555555558E-2</v>
      </c>
      <c r="BX131">
        <v>0.20833333333333337</v>
      </c>
      <c r="BY131">
        <v>0</v>
      </c>
    </row>
    <row r="132" spans="1:77" x14ac:dyDescent="0.3">
      <c r="A132" s="129">
        <v>0</v>
      </c>
      <c r="B132" s="131">
        <v>1</v>
      </c>
      <c r="C132" s="171">
        <v>62</v>
      </c>
      <c r="D132" s="203">
        <v>0.42399999999999999</v>
      </c>
      <c r="E132" s="130">
        <v>123</v>
      </c>
      <c r="F132" s="130">
        <v>2</v>
      </c>
      <c r="G132" s="130">
        <v>49</v>
      </c>
      <c r="H132" s="130">
        <v>12</v>
      </c>
      <c r="I132" s="130">
        <v>3</v>
      </c>
      <c r="J132" s="172">
        <v>162</v>
      </c>
      <c r="K132" s="170">
        <v>9.1</v>
      </c>
      <c r="L132" s="130">
        <v>0</v>
      </c>
      <c r="M132" s="208"/>
      <c r="N132" s="208"/>
      <c r="O132" s="208"/>
      <c r="P132" s="208"/>
      <c r="Q132" s="208"/>
      <c r="R132" s="208"/>
      <c r="S132" s="208"/>
      <c r="T132" s="208"/>
      <c r="U132" s="208"/>
      <c r="V132" s="208"/>
      <c r="W132">
        <v>1</v>
      </c>
      <c r="X132">
        <v>1</v>
      </c>
      <c r="Y132">
        <v>70</v>
      </c>
      <c r="Z132">
        <v>0.29099999999999998</v>
      </c>
      <c r="AA132">
        <v>182</v>
      </c>
      <c r="AB132">
        <v>3</v>
      </c>
      <c r="AC132">
        <v>31</v>
      </c>
      <c r="AD132">
        <v>6</v>
      </c>
      <c r="AE132">
        <v>2</v>
      </c>
      <c r="AF132">
        <v>173</v>
      </c>
      <c r="AG132">
        <v>14</v>
      </c>
      <c r="AH132" s="117">
        <v>1</v>
      </c>
      <c r="AI132" s="113">
        <v>0</v>
      </c>
      <c r="AJ132" s="118">
        <v>1</v>
      </c>
      <c r="AK132">
        <v>1</v>
      </c>
      <c r="AL132">
        <v>0.350965921670986</v>
      </c>
      <c r="AM132" s="117">
        <v>0.350965921670986</v>
      </c>
      <c r="AN132" s="118">
        <v>0.64903407832901405</v>
      </c>
      <c r="AO132" s="117">
        <v>-1.0470661494861884</v>
      </c>
      <c r="AP132" s="118">
        <v>0</v>
      </c>
      <c r="AQ132">
        <v>1.849279483429314</v>
      </c>
      <c r="BR132">
        <v>0.8677685133887526</v>
      </c>
      <c r="BS132">
        <v>0</v>
      </c>
      <c r="BT132">
        <v>1</v>
      </c>
      <c r="BU132">
        <v>51</v>
      </c>
      <c r="BV132">
        <v>77</v>
      </c>
      <c r="BW132">
        <v>5.555555555555558E-2</v>
      </c>
      <c r="BX132">
        <v>0.19791666666666663</v>
      </c>
      <c r="BY132">
        <v>0</v>
      </c>
    </row>
    <row r="133" spans="1:77" x14ac:dyDescent="0.3">
      <c r="A133" s="129">
        <v>1</v>
      </c>
      <c r="B133" s="131">
        <v>0</v>
      </c>
      <c r="C133" s="171">
        <v>62</v>
      </c>
      <c r="D133" s="203">
        <v>1.1519999999999999</v>
      </c>
      <c r="E133" s="130">
        <v>106</v>
      </c>
      <c r="F133" s="130">
        <v>2</v>
      </c>
      <c r="G133" s="130">
        <v>42</v>
      </c>
      <c r="H133" s="130">
        <v>8</v>
      </c>
      <c r="I133" s="130">
        <v>3</v>
      </c>
      <c r="J133" s="172">
        <v>178</v>
      </c>
      <c r="K133" s="170">
        <v>9.6999999999999993</v>
      </c>
      <c r="L133" s="130">
        <v>1</v>
      </c>
      <c r="M133" s="208"/>
      <c r="N133" s="208"/>
      <c r="O133" s="208"/>
      <c r="P133" s="208"/>
      <c r="Q133" s="208"/>
      <c r="R133" s="208"/>
      <c r="S133" s="208"/>
      <c r="T133" s="208"/>
      <c r="U133" s="208"/>
      <c r="V133" s="208"/>
      <c r="W133">
        <v>1</v>
      </c>
      <c r="X133">
        <v>1</v>
      </c>
      <c r="Y133">
        <v>70</v>
      </c>
      <c r="Z133">
        <v>0.82799999999999996</v>
      </c>
      <c r="AA133">
        <v>213</v>
      </c>
      <c r="AB133">
        <v>3</v>
      </c>
      <c r="AC133">
        <v>37</v>
      </c>
      <c r="AD133">
        <v>15</v>
      </c>
      <c r="AE133">
        <v>2</v>
      </c>
      <c r="AF133">
        <v>176</v>
      </c>
      <c r="AG133">
        <v>14.8</v>
      </c>
      <c r="AH133" s="117">
        <v>1</v>
      </c>
      <c r="AI133" s="113">
        <v>0</v>
      </c>
      <c r="AJ133" s="118">
        <v>1</v>
      </c>
      <c r="AK133">
        <v>1</v>
      </c>
      <c r="AL133">
        <v>0.66676773874102468</v>
      </c>
      <c r="AM133" s="117">
        <v>0.66676773874102468</v>
      </c>
      <c r="AN133" s="118">
        <v>0.33323226125897532</v>
      </c>
      <c r="AO133" s="117">
        <v>-0.40531351148797568</v>
      </c>
      <c r="AP133" s="118">
        <v>100</v>
      </c>
      <c r="AQ133">
        <v>0.49977262230499742</v>
      </c>
      <c r="BR133">
        <v>0.87131359483891435</v>
      </c>
      <c r="BS133">
        <v>0</v>
      </c>
      <c r="BT133">
        <v>1</v>
      </c>
      <c r="BU133">
        <v>51</v>
      </c>
      <c r="BV133">
        <v>78</v>
      </c>
      <c r="BW133">
        <v>5.555555555555558E-2</v>
      </c>
      <c r="BX133">
        <v>0.1875</v>
      </c>
      <c r="BY133">
        <v>0</v>
      </c>
    </row>
    <row r="134" spans="1:77" x14ac:dyDescent="0.3">
      <c r="A134" s="129">
        <v>0</v>
      </c>
      <c r="B134" s="131">
        <v>0</v>
      </c>
      <c r="C134" s="171">
        <v>46</v>
      </c>
      <c r="D134" s="203">
        <v>1.4810000000000001</v>
      </c>
      <c r="E134" s="130">
        <v>126</v>
      </c>
      <c r="F134" s="130">
        <v>3</v>
      </c>
      <c r="G134" s="130">
        <v>40</v>
      </c>
      <c r="H134" s="130">
        <v>1</v>
      </c>
      <c r="I134" s="130">
        <v>6</v>
      </c>
      <c r="J134" s="172">
        <v>165</v>
      </c>
      <c r="K134" s="170">
        <v>7.8</v>
      </c>
      <c r="L134" s="130">
        <v>0</v>
      </c>
      <c r="M134" s="208"/>
      <c r="N134" s="208"/>
      <c r="O134" s="208"/>
      <c r="P134" s="208"/>
      <c r="Q134" s="208"/>
      <c r="R134" s="208"/>
      <c r="S134" s="208"/>
      <c r="T134" s="208"/>
      <c r="U134" s="208"/>
      <c r="V134" s="208"/>
      <c r="W134">
        <v>1</v>
      </c>
      <c r="X134">
        <v>1</v>
      </c>
      <c r="Y134">
        <v>71</v>
      </c>
      <c r="Z134">
        <v>0.121</v>
      </c>
      <c r="AA134">
        <v>116</v>
      </c>
      <c r="AB134">
        <v>0</v>
      </c>
      <c r="AC134">
        <v>34</v>
      </c>
      <c r="AD134">
        <v>8</v>
      </c>
      <c r="AE134">
        <v>2</v>
      </c>
      <c r="AF134">
        <v>193</v>
      </c>
      <c r="AG134">
        <v>12.2</v>
      </c>
      <c r="AH134" s="117">
        <v>0</v>
      </c>
      <c r="AI134" s="113">
        <v>1</v>
      </c>
      <c r="AJ134" s="118">
        <v>1</v>
      </c>
      <c r="AK134">
        <v>0</v>
      </c>
      <c r="AL134">
        <v>0.30563489000528782</v>
      </c>
      <c r="AM134" s="117">
        <v>0.30563489000528782</v>
      </c>
      <c r="AN134" s="118">
        <v>0.69436510999471213</v>
      </c>
      <c r="AO134" s="117">
        <v>-0.36475736172159329</v>
      </c>
      <c r="AP134" s="118">
        <v>100</v>
      </c>
      <c r="AQ134">
        <v>0.44016452671076078</v>
      </c>
      <c r="BR134">
        <v>0.87209487427193466</v>
      </c>
      <c r="BS134">
        <v>0</v>
      </c>
      <c r="BT134">
        <v>1</v>
      </c>
      <c r="BU134">
        <v>51</v>
      </c>
      <c r="BV134">
        <v>79</v>
      </c>
      <c r="BW134">
        <v>5.555555555555558E-2</v>
      </c>
      <c r="BX134">
        <v>0.17708333333333337</v>
      </c>
      <c r="BY134">
        <v>0</v>
      </c>
    </row>
    <row r="135" spans="1:77" x14ac:dyDescent="0.3">
      <c r="A135" s="129">
        <v>1</v>
      </c>
      <c r="B135" s="131">
        <v>0</v>
      </c>
      <c r="C135" s="171">
        <v>66</v>
      </c>
      <c r="D135" s="203">
        <v>2.2850000000000001</v>
      </c>
      <c r="E135" s="130">
        <v>200</v>
      </c>
      <c r="F135" s="130">
        <v>3</v>
      </c>
      <c r="G135" s="130">
        <v>32</v>
      </c>
      <c r="H135" s="130">
        <v>9</v>
      </c>
      <c r="I135" s="130">
        <v>2</v>
      </c>
      <c r="J135" s="172">
        <v>177</v>
      </c>
      <c r="K135" s="170">
        <v>13.9</v>
      </c>
      <c r="L135" s="130">
        <v>1</v>
      </c>
      <c r="M135" s="208"/>
      <c r="N135" s="208"/>
      <c r="O135" s="208"/>
      <c r="P135" s="208"/>
      <c r="Q135" s="208"/>
      <c r="R135" s="208"/>
      <c r="S135" s="208"/>
      <c r="T135" s="208"/>
      <c r="U135" s="208"/>
      <c r="V135" s="208"/>
      <c r="W135">
        <v>1</v>
      </c>
      <c r="X135">
        <v>1</v>
      </c>
      <c r="Y135">
        <v>71</v>
      </c>
      <c r="Z135">
        <v>1.28</v>
      </c>
      <c r="AA135">
        <v>141</v>
      </c>
      <c r="AB135">
        <v>2</v>
      </c>
      <c r="AC135">
        <v>28</v>
      </c>
      <c r="AD135">
        <v>9</v>
      </c>
      <c r="AE135">
        <v>1</v>
      </c>
      <c r="AF135">
        <v>186</v>
      </c>
      <c r="AG135">
        <v>13.4</v>
      </c>
      <c r="AH135" s="117">
        <v>0</v>
      </c>
      <c r="AI135" s="113">
        <v>1</v>
      </c>
      <c r="AJ135" s="118">
        <v>1</v>
      </c>
      <c r="AK135">
        <v>0</v>
      </c>
      <c r="AL135">
        <v>0.74882756619077873</v>
      </c>
      <c r="AM135" s="117">
        <v>0.74882756619077873</v>
      </c>
      <c r="AN135" s="118">
        <v>0.25117243380922127</v>
      </c>
      <c r="AO135" s="117">
        <v>-1.3816155884303665</v>
      </c>
      <c r="AP135" s="118">
        <v>0</v>
      </c>
      <c r="AQ135">
        <v>2.9813286228677187</v>
      </c>
      <c r="BR135">
        <v>0.87487129617325265</v>
      </c>
      <c r="BS135">
        <v>0</v>
      </c>
      <c r="BT135">
        <v>1</v>
      </c>
      <c r="BU135">
        <v>51</v>
      </c>
      <c r="BV135">
        <v>80</v>
      </c>
      <c r="BW135">
        <v>5.555555555555558E-2</v>
      </c>
      <c r="BX135">
        <v>0.16666666666666663</v>
      </c>
      <c r="BY135">
        <v>0</v>
      </c>
    </row>
    <row r="136" spans="1:77" x14ac:dyDescent="0.3">
      <c r="A136" s="129">
        <v>0</v>
      </c>
      <c r="B136" s="131">
        <v>0</v>
      </c>
      <c r="C136" s="171">
        <v>56</v>
      </c>
      <c r="D136" s="203">
        <v>0.29199999999999998</v>
      </c>
      <c r="E136" s="130">
        <v>47</v>
      </c>
      <c r="F136" s="130">
        <v>3</v>
      </c>
      <c r="G136" s="130">
        <v>34</v>
      </c>
      <c r="H136" s="130">
        <v>9</v>
      </c>
      <c r="I136" s="130">
        <v>2</v>
      </c>
      <c r="J136" s="172">
        <v>186</v>
      </c>
      <c r="K136" s="170">
        <v>10.3</v>
      </c>
      <c r="L136" s="130">
        <v>1</v>
      </c>
      <c r="M136" s="208"/>
      <c r="N136" s="208"/>
      <c r="O136" s="208"/>
      <c r="P136" s="208"/>
      <c r="Q136" s="208"/>
      <c r="R136" s="208"/>
      <c r="S136" s="208"/>
      <c r="T136" s="208"/>
      <c r="U136" s="208"/>
      <c r="V136" s="208"/>
      <c r="W136">
        <v>1</v>
      </c>
      <c r="X136">
        <v>1</v>
      </c>
      <c r="Y136">
        <v>73</v>
      </c>
      <c r="Z136">
        <v>1.8360000000000001</v>
      </c>
      <c r="AA136">
        <v>169</v>
      </c>
      <c r="AB136">
        <v>0</v>
      </c>
      <c r="AC136">
        <v>36</v>
      </c>
      <c r="AD136">
        <v>7</v>
      </c>
      <c r="AE136">
        <v>2</v>
      </c>
      <c r="AF136">
        <v>187</v>
      </c>
      <c r="AG136">
        <v>13.2</v>
      </c>
      <c r="AH136" s="117">
        <v>0</v>
      </c>
      <c r="AI136" s="113">
        <v>1</v>
      </c>
      <c r="AJ136" s="118">
        <v>1</v>
      </c>
      <c r="AK136">
        <v>0</v>
      </c>
      <c r="AL136">
        <v>0.53920590733244467</v>
      </c>
      <c r="AM136" s="117">
        <v>0.53920590733244467</v>
      </c>
      <c r="AN136" s="118">
        <v>0.46079409266755533</v>
      </c>
      <c r="AO136" s="117">
        <v>-0.7748039894144968</v>
      </c>
      <c r="AP136" s="118">
        <v>0</v>
      </c>
      <c r="AQ136">
        <v>1.1701667098442174</v>
      </c>
      <c r="BR136">
        <v>0.87723699887377793</v>
      </c>
      <c r="BS136">
        <v>0</v>
      </c>
      <c r="BT136">
        <v>1</v>
      </c>
      <c r="BU136">
        <v>51</v>
      </c>
      <c r="BV136">
        <v>81</v>
      </c>
      <c r="BW136">
        <v>5.555555555555558E-2</v>
      </c>
      <c r="BX136">
        <v>0.15625</v>
      </c>
      <c r="BY136">
        <v>0</v>
      </c>
    </row>
    <row r="137" spans="1:77" x14ac:dyDescent="0.3">
      <c r="A137" s="129">
        <v>1</v>
      </c>
      <c r="B137" s="131">
        <v>1</v>
      </c>
      <c r="C137" s="171">
        <v>82</v>
      </c>
      <c r="D137" s="203">
        <v>0.88800000000000001</v>
      </c>
      <c r="E137" s="130">
        <v>202</v>
      </c>
      <c r="F137" s="130">
        <v>5</v>
      </c>
      <c r="G137" s="130">
        <v>40</v>
      </c>
      <c r="H137" s="130">
        <v>7</v>
      </c>
      <c r="I137" s="130">
        <v>3</v>
      </c>
      <c r="J137" s="172">
        <v>163</v>
      </c>
      <c r="K137" s="170">
        <v>11.7</v>
      </c>
      <c r="L137" s="130">
        <v>1</v>
      </c>
      <c r="M137" s="208"/>
      <c r="N137" s="208"/>
      <c r="O137" s="208"/>
      <c r="P137" s="208"/>
      <c r="Q137" s="208"/>
      <c r="R137" s="208"/>
      <c r="S137" s="208"/>
      <c r="T137" s="208"/>
      <c r="U137" s="208"/>
      <c r="V137" s="208"/>
      <c r="W137">
        <v>1</v>
      </c>
      <c r="X137">
        <v>1</v>
      </c>
      <c r="Y137">
        <v>74</v>
      </c>
      <c r="Z137">
        <v>0.248</v>
      </c>
      <c r="AA137">
        <v>301</v>
      </c>
      <c r="AB137">
        <v>1</v>
      </c>
      <c r="AC137">
        <v>39</v>
      </c>
      <c r="AD137">
        <v>21</v>
      </c>
      <c r="AE137">
        <v>5</v>
      </c>
      <c r="AF137">
        <v>187</v>
      </c>
      <c r="AG137">
        <v>19.3</v>
      </c>
      <c r="AH137" s="117">
        <v>1</v>
      </c>
      <c r="AI137" s="113">
        <v>0</v>
      </c>
      <c r="AJ137" s="118">
        <v>1</v>
      </c>
      <c r="AK137">
        <v>1</v>
      </c>
      <c r="AL137">
        <v>0.58411459911738339</v>
      </c>
      <c r="AM137" s="117">
        <v>0.58411459911738339</v>
      </c>
      <c r="AN137" s="118">
        <v>0.41588540088261661</v>
      </c>
      <c r="AO137" s="117">
        <v>-0.53765808403938353</v>
      </c>
      <c r="AP137" s="118">
        <v>100</v>
      </c>
      <c r="AQ137">
        <v>0.71199282043460865</v>
      </c>
      <c r="BR137">
        <v>0.87800532321933844</v>
      </c>
      <c r="BS137">
        <v>0</v>
      </c>
      <c r="BT137">
        <v>1</v>
      </c>
      <c r="BU137">
        <v>51</v>
      </c>
      <c r="BV137">
        <v>82</v>
      </c>
      <c r="BW137">
        <v>5.555555555555558E-2</v>
      </c>
      <c r="BX137">
        <v>0.14583333333333337</v>
      </c>
      <c r="BY137">
        <v>0</v>
      </c>
    </row>
    <row r="138" spans="1:77" x14ac:dyDescent="0.3">
      <c r="A138" s="129">
        <v>0</v>
      </c>
      <c r="B138" s="131">
        <v>1</v>
      </c>
      <c r="C138" s="171">
        <v>44</v>
      </c>
      <c r="D138" s="203">
        <v>2.3239999999999998</v>
      </c>
      <c r="E138" s="130">
        <v>97</v>
      </c>
      <c r="F138" s="130">
        <v>2</v>
      </c>
      <c r="G138" s="130">
        <v>49</v>
      </c>
      <c r="H138" s="130">
        <v>19</v>
      </c>
      <c r="I138" s="130">
        <v>3</v>
      </c>
      <c r="J138" s="172">
        <v>179</v>
      </c>
      <c r="K138" s="170">
        <v>9.4</v>
      </c>
      <c r="L138" s="130">
        <v>1</v>
      </c>
      <c r="M138" s="208"/>
      <c r="N138" s="208"/>
      <c r="O138" s="208"/>
      <c r="P138" s="208"/>
      <c r="Q138" s="208"/>
      <c r="R138" s="208"/>
      <c r="S138" s="208"/>
      <c r="T138" s="208"/>
      <c r="U138" s="208"/>
      <c r="V138" s="208"/>
      <c r="W138">
        <v>1</v>
      </c>
      <c r="X138">
        <v>1</v>
      </c>
      <c r="Y138">
        <v>75</v>
      </c>
      <c r="Z138">
        <v>0.61199999999999999</v>
      </c>
      <c r="AA138">
        <v>156</v>
      </c>
      <c r="AB138">
        <v>5</v>
      </c>
      <c r="AC138">
        <v>42</v>
      </c>
      <c r="AD138">
        <v>15</v>
      </c>
      <c r="AE138">
        <v>4</v>
      </c>
      <c r="AF138">
        <v>193</v>
      </c>
      <c r="AG138">
        <v>14.4</v>
      </c>
      <c r="AH138" s="117">
        <v>0</v>
      </c>
      <c r="AI138" s="113">
        <v>1</v>
      </c>
      <c r="AJ138" s="118">
        <v>1</v>
      </c>
      <c r="AK138">
        <v>0</v>
      </c>
      <c r="AL138">
        <v>0.78522931886153224</v>
      </c>
      <c r="AM138" s="117">
        <v>0.78522931886153224</v>
      </c>
      <c r="AN138" s="118">
        <v>0.21477068113846776</v>
      </c>
      <c r="AO138" s="117">
        <v>-1.5381844194323218</v>
      </c>
      <c r="AP138" s="118">
        <v>0</v>
      </c>
      <c r="AQ138">
        <v>3.6561290149062584</v>
      </c>
      <c r="BR138">
        <v>0.87961591022673868</v>
      </c>
      <c r="BS138">
        <v>0</v>
      </c>
      <c r="BT138">
        <v>1</v>
      </c>
      <c r="BU138">
        <v>51</v>
      </c>
      <c r="BV138">
        <v>83</v>
      </c>
      <c r="BW138">
        <v>5.555555555555558E-2</v>
      </c>
      <c r="BX138">
        <v>0.13541666666666663</v>
      </c>
      <c r="BY138">
        <v>2.5077160493827116E-3</v>
      </c>
    </row>
    <row r="139" spans="1:77" x14ac:dyDescent="0.3">
      <c r="A139" s="129">
        <v>0</v>
      </c>
      <c r="B139" s="131">
        <v>0</v>
      </c>
      <c r="C139" s="171">
        <v>44</v>
      </c>
      <c r="D139" s="203">
        <v>0.19600000000000001</v>
      </c>
      <c r="E139" s="130">
        <v>49</v>
      </c>
      <c r="F139" s="130">
        <v>3</v>
      </c>
      <c r="G139" s="130">
        <v>33</v>
      </c>
      <c r="H139" s="130">
        <v>12</v>
      </c>
      <c r="I139" s="130">
        <v>2</v>
      </c>
      <c r="J139" s="172">
        <v>189</v>
      </c>
      <c r="K139" s="170">
        <v>9.5</v>
      </c>
      <c r="L139" s="130">
        <v>1</v>
      </c>
      <c r="M139" s="208"/>
      <c r="N139" s="208"/>
      <c r="O139" s="208"/>
      <c r="P139" s="208"/>
      <c r="Q139" s="208"/>
      <c r="R139" s="208"/>
      <c r="S139" s="208"/>
      <c r="T139" s="208"/>
      <c r="U139" s="208"/>
      <c r="V139" s="208"/>
      <c r="W139">
        <v>1</v>
      </c>
      <c r="X139">
        <v>1</v>
      </c>
      <c r="Y139">
        <v>75</v>
      </c>
      <c r="Z139">
        <v>0.995</v>
      </c>
      <c r="AA139">
        <v>185</v>
      </c>
      <c r="AB139">
        <v>2</v>
      </c>
      <c r="AC139">
        <v>30</v>
      </c>
      <c r="AD139">
        <v>10</v>
      </c>
      <c r="AE139">
        <v>2</v>
      </c>
      <c r="AF139">
        <v>189</v>
      </c>
      <c r="AG139">
        <v>17</v>
      </c>
      <c r="AH139" s="117">
        <v>1</v>
      </c>
      <c r="AI139" s="113">
        <v>0</v>
      </c>
      <c r="AJ139" s="118">
        <v>1</v>
      </c>
      <c r="AK139">
        <v>1</v>
      </c>
      <c r="AL139">
        <v>0.62445936365137511</v>
      </c>
      <c r="AM139" s="117">
        <v>0.62445936365137511</v>
      </c>
      <c r="AN139" s="118">
        <v>0.37554063634862489</v>
      </c>
      <c r="AO139" s="117">
        <v>-0.4708690217476339</v>
      </c>
      <c r="AP139" s="118">
        <v>100</v>
      </c>
      <c r="AQ139">
        <v>0.60138522729924626</v>
      </c>
      <c r="BR139">
        <v>0.8931036416414041</v>
      </c>
      <c r="BS139">
        <v>1</v>
      </c>
      <c r="BT139">
        <v>0</v>
      </c>
      <c r="BU139">
        <v>52</v>
      </c>
      <c r="BV139">
        <v>83</v>
      </c>
      <c r="BW139">
        <v>3.703703703703709E-2</v>
      </c>
      <c r="BX139">
        <v>0.13541666666666663</v>
      </c>
      <c r="BY139">
        <v>0</v>
      </c>
    </row>
    <row r="140" spans="1:77" x14ac:dyDescent="0.3">
      <c r="A140" s="129">
        <v>1</v>
      </c>
      <c r="B140" s="131">
        <v>1</v>
      </c>
      <c r="C140" s="171">
        <v>51</v>
      </c>
      <c r="D140" s="203">
        <v>0.18</v>
      </c>
      <c r="E140" s="130">
        <v>84</v>
      </c>
      <c r="F140" s="130">
        <v>4</v>
      </c>
      <c r="G140" s="130">
        <v>40</v>
      </c>
      <c r="H140" s="130">
        <v>8</v>
      </c>
      <c r="I140" s="130">
        <v>3</v>
      </c>
      <c r="J140" s="172">
        <v>180</v>
      </c>
      <c r="K140" s="170">
        <v>8.6999999999999993</v>
      </c>
      <c r="L140" s="130">
        <v>1</v>
      </c>
      <c r="M140" s="208"/>
      <c r="N140" s="208"/>
      <c r="O140" s="208"/>
      <c r="P140" s="208"/>
      <c r="Q140" s="208"/>
      <c r="R140" s="208"/>
      <c r="S140" s="208"/>
      <c r="T140" s="208"/>
      <c r="U140" s="208"/>
      <c r="V140" s="208"/>
      <c r="W140">
        <v>1</v>
      </c>
      <c r="X140">
        <v>1</v>
      </c>
      <c r="Y140">
        <v>76</v>
      </c>
      <c r="Z140">
        <v>0.81899999999999995</v>
      </c>
      <c r="AA140">
        <v>266</v>
      </c>
      <c r="AB140">
        <v>4</v>
      </c>
      <c r="AC140">
        <v>52</v>
      </c>
      <c r="AD140">
        <v>18</v>
      </c>
      <c r="AE140">
        <v>5</v>
      </c>
      <c r="AF140">
        <v>186</v>
      </c>
      <c r="AG140">
        <v>17.100000000000001</v>
      </c>
      <c r="AH140" s="117">
        <v>0</v>
      </c>
      <c r="AI140" s="113">
        <v>1</v>
      </c>
      <c r="AJ140" s="118">
        <v>1</v>
      </c>
      <c r="AK140">
        <v>0</v>
      </c>
      <c r="AL140">
        <v>0.6274756627129926</v>
      </c>
      <c r="AM140" s="117">
        <v>0.6274756627129926</v>
      </c>
      <c r="AN140" s="118">
        <v>0.3725243372870074</v>
      </c>
      <c r="AO140" s="117">
        <v>-0.9874529082980833</v>
      </c>
      <c r="AP140" s="118">
        <v>0</v>
      </c>
      <c r="AQ140">
        <v>1.6843883738784045</v>
      </c>
      <c r="BR140">
        <v>0.89678100263873484</v>
      </c>
      <c r="BS140">
        <v>0</v>
      </c>
      <c r="BT140">
        <v>1</v>
      </c>
      <c r="BU140">
        <v>52</v>
      </c>
      <c r="BV140">
        <v>84</v>
      </c>
      <c r="BW140">
        <v>3.703703703703709E-2</v>
      </c>
      <c r="BX140">
        <v>0.125</v>
      </c>
      <c r="BY140">
        <v>0</v>
      </c>
    </row>
    <row r="141" spans="1:77" x14ac:dyDescent="0.3">
      <c r="A141" s="129">
        <v>1</v>
      </c>
      <c r="B141" s="131">
        <v>0</v>
      </c>
      <c r="C141" s="171">
        <v>70</v>
      </c>
      <c r="D141" s="203">
        <v>1.4159999999999999</v>
      </c>
      <c r="E141" s="130">
        <v>209</v>
      </c>
      <c r="F141" s="130">
        <v>2</v>
      </c>
      <c r="G141" s="130">
        <v>45</v>
      </c>
      <c r="H141" s="130">
        <v>6</v>
      </c>
      <c r="I141" s="130">
        <v>3</v>
      </c>
      <c r="J141" s="172">
        <v>175</v>
      </c>
      <c r="K141" s="170">
        <v>12.8</v>
      </c>
      <c r="L141" s="130">
        <v>1</v>
      </c>
      <c r="M141" s="208"/>
      <c r="N141" s="208"/>
      <c r="O141" s="208"/>
      <c r="P141" s="208"/>
      <c r="Q141" s="208"/>
      <c r="R141" s="208"/>
      <c r="S141" s="208"/>
      <c r="T141" s="208"/>
      <c r="U141" s="208"/>
      <c r="V141" s="208"/>
      <c r="W141">
        <v>1</v>
      </c>
      <c r="X141">
        <v>1</v>
      </c>
      <c r="Y141">
        <v>79</v>
      </c>
      <c r="Z141">
        <v>0.13100000000000001</v>
      </c>
      <c r="AA141">
        <v>284</v>
      </c>
      <c r="AB141">
        <v>4</v>
      </c>
      <c r="AC141">
        <v>38</v>
      </c>
      <c r="AD141">
        <v>15</v>
      </c>
      <c r="AE141">
        <v>5</v>
      </c>
      <c r="AF141">
        <v>185</v>
      </c>
      <c r="AG141">
        <v>20.399999999999999</v>
      </c>
      <c r="AH141" s="117">
        <v>0</v>
      </c>
      <c r="AI141" s="113">
        <v>1</v>
      </c>
      <c r="AJ141" s="118">
        <v>1</v>
      </c>
      <c r="AK141">
        <v>0</v>
      </c>
      <c r="AL141">
        <v>0.56532163482254127</v>
      </c>
      <c r="AM141" s="117">
        <v>0.56532163482254127</v>
      </c>
      <c r="AN141" s="118">
        <v>0.43467836517745873</v>
      </c>
      <c r="AO141" s="117">
        <v>-0.83314891177399475</v>
      </c>
      <c r="AP141" s="118">
        <v>0</v>
      </c>
      <c r="AQ141">
        <v>1.3005515804582246</v>
      </c>
      <c r="BR141">
        <v>0.90744034715076438</v>
      </c>
      <c r="BS141">
        <v>0</v>
      </c>
      <c r="BT141">
        <v>1</v>
      </c>
      <c r="BU141">
        <v>52</v>
      </c>
      <c r="BV141">
        <v>85</v>
      </c>
      <c r="BW141">
        <v>3.703703703703709E-2</v>
      </c>
      <c r="BX141">
        <v>0.11458333333333337</v>
      </c>
      <c r="BY141">
        <v>0</v>
      </c>
    </row>
    <row r="142" spans="1:77" x14ac:dyDescent="0.3">
      <c r="A142" s="129">
        <v>0</v>
      </c>
      <c r="B142" s="131">
        <v>0</v>
      </c>
      <c r="C142" s="171">
        <v>44</v>
      </c>
      <c r="D142" s="203">
        <v>0.115</v>
      </c>
      <c r="E142" s="130">
        <v>70</v>
      </c>
      <c r="F142" s="130">
        <v>3</v>
      </c>
      <c r="G142" s="130">
        <v>46</v>
      </c>
      <c r="H142" s="130">
        <v>6</v>
      </c>
      <c r="I142" s="130">
        <v>3</v>
      </c>
      <c r="J142" s="172">
        <v>167</v>
      </c>
      <c r="K142" s="170">
        <v>6.6</v>
      </c>
      <c r="L142" s="130">
        <v>0</v>
      </c>
      <c r="M142" s="208"/>
      <c r="N142" s="208"/>
      <c r="O142" s="208"/>
      <c r="P142" s="208"/>
      <c r="Q142" s="208"/>
      <c r="R142" s="208"/>
      <c r="S142" s="208"/>
      <c r="T142" s="208"/>
      <c r="U142" s="208"/>
      <c r="V142" s="208"/>
      <c r="W142">
        <v>1</v>
      </c>
      <c r="X142">
        <v>1</v>
      </c>
      <c r="Y142">
        <v>79</v>
      </c>
      <c r="Z142">
        <v>1.72</v>
      </c>
      <c r="AA142">
        <v>255</v>
      </c>
      <c r="AB142">
        <v>1</v>
      </c>
      <c r="AC142">
        <v>40</v>
      </c>
      <c r="AD142">
        <v>13</v>
      </c>
      <c r="AE142">
        <v>2</v>
      </c>
      <c r="AF142">
        <v>188</v>
      </c>
      <c r="AG142">
        <v>19</v>
      </c>
      <c r="AH142" s="117">
        <v>1</v>
      </c>
      <c r="AI142" s="113">
        <v>0</v>
      </c>
      <c r="AJ142" s="118">
        <v>1</v>
      </c>
      <c r="AK142">
        <v>1</v>
      </c>
      <c r="AL142">
        <v>0.61856917632732733</v>
      </c>
      <c r="AM142" s="117">
        <v>0.61856917632732733</v>
      </c>
      <c r="AN142" s="118">
        <v>0.38143082367267267</v>
      </c>
      <c r="AO142" s="117">
        <v>-0.48034624808881565</v>
      </c>
      <c r="AP142" s="118">
        <v>100</v>
      </c>
      <c r="AQ142">
        <v>0.61663406175097146</v>
      </c>
      <c r="BR142">
        <v>0.90928425589255246</v>
      </c>
      <c r="BS142">
        <v>0</v>
      </c>
      <c r="BT142">
        <v>1</v>
      </c>
      <c r="BU142">
        <v>52</v>
      </c>
      <c r="BV142">
        <v>86</v>
      </c>
      <c r="BW142">
        <v>3.703703703703709E-2</v>
      </c>
      <c r="BX142">
        <v>0.10416666666666663</v>
      </c>
      <c r="BY142">
        <v>0</v>
      </c>
    </row>
    <row r="143" spans="1:77" x14ac:dyDescent="0.3">
      <c r="A143" s="129">
        <v>1</v>
      </c>
      <c r="B143" s="131">
        <v>1</v>
      </c>
      <c r="C143" s="171">
        <v>75</v>
      </c>
      <c r="D143" s="203">
        <v>0.995</v>
      </c>
      <c r="E143" s="130">
        <v>185</v>
      </c>
      <c r="F143" s="130">
        <v>2</v>
      </c>
      <c r="G143" s="130">
        <v>30</v>
      </c>
      <c r="H143" s="130">
        <v>10</v>
      </c>
      <c r="I143" s="130">
        <v>2</v>
      </c>
      <c r="J143" s="172">
        <v>189</v>
      </c>
      <c r="K143" s="170">
        <v>17</v>
      </c>
      <c r="L143" s="130">
        <v>1</v>
      </c>
      <c r="M143" s="208"/>
      <c r="N143" s="208"/>
      <c r="O143" s="208"/>
      <c r="P143" s="208"/>
      <c r="Q143" s="208"/>
      <c r="R143" s="208"/>
      <c r="S143" s="208"/>
      <c r="T143" s="208"/>
      <c r="U143" s="208"/>
      <c r="V143" s="208"/>
      <c r="W143">
        <v>1</v>
      </c>
      <c r="X143">
        <v>1</v>
      </c>
      <c r="Y143">
        <v>82</v>
      </c>
      <c r="Z143">
        <v>0.88800000000000001</v>
      </c>
      <c r="AA143">
        <v>202</v>
      </c>
      <c r="AB143">
        <v>5</v>
      </c>
      <c r="AC143">
        <v>40</v>
      </c>
      <c r="AD143">
        <v>7</v>
      </c>
      <c r="AE143">
        <v>3</v>
      </c>
      <c r="AF143">
        <v>163</v>
      </c>
      <c r="AG143">
        <v>11.7</v>
      </c>
      <c r="AH143" s="117">
        <v>1</v>
      </c>
      <c r="AI143" s="113">
        <v>0</v>
      </c>
      <c r="AJ143" s="118">
        <v>1</v>
      </c>
      <c r="AK143">
        <v>1</v>
      </c>
      <c r="AL143">
        <v>0.64940151654083311</v>
      </c>
      <c r="AM143" s="117">
        <v>0.64940151654083311</v>
      </c>
      <c r="AN143" s="118">
        <v>0.35059848345916689</v>
      </c>
      <c r="AO143" s="117">
        <v>-0.43170408402071775</v>
      </c>
      <c r="AP143" s="118">
        <v>100</v>
      </c>
      <c r="AQ143">
        <v>0.53987937282114729</v>
      </c>
      <c r="BR143">
        <v>0.91081435763684437</v>
      </c>
      <c r="BS143">
        <v>0</v>
      </c>
      <c r="BT143">
        <v>1</v>
      </c>
      <c r="BU143">
        <v>52</v>
      </c>
      <c r="BV143">
        <v>87</v>
      </c>
      <c r="BW143">
        <v>3.703703703703709E-2</v>
      </c>
      <c r="BX143">
        <v>9.375E-2</v>
      </c>
      <c r="BY143">
        <v>0</v>
      </c>
    </row>
    <row r="144" spans="1:77" x14ac:dyDescent="0.3">
      <c r="A144" s="129">
        <v>1</v>
      </c>
      <c r="B144" s="131">
        <v>1</v>
      </c>
      <c r="C144" s="171">
        <v>68</v>
      </c>
      <c r="D144" s="203">
        <v>2.3519999999999999</v>
      </c>
      <c r="E144" s="130">
        <v>209</v>
      </c>
      <c r="F144" s="130">
        <v>0</v>
      </c>
      <c r="G144" s="130">
        <v>30</v>
      </c>
      <c r="H144" s="130">
        <v>12</v>
      </c>
      <c r="I144" s="130">
        <v>2</v>
      </c>
      <c r="J144" s="172">
        <v>189</v>
      </c>
      <c r="K144" s="170">
        <v>16.7</v>
      </c>
      <c r="L144" s="130">
        <v>1</v>
      </c>
      <c r="M144" s="208"/>
      <c r="N144" s="208"/>
      <c r="O144" s="208"/>
      <c r="P144" s="208"/>
      <c r="Q144" s="208"/>
      <c r="R144" s="208"/>
      <c r="S144" s="208"/>
      <c r="T144" s="208"/>
      <c r="U144" s="208"/>
      <c r="V144" s="208"/>
      <c r="W144">
        <v>1</v>
      </c>
      <c r="X144">
        <v>1</v>
      </c>
      <c r="Y144">
        <v>84</v>
      </c>
      <c r="Z144">
        <v>1.2589999999999999</v>
      </c>
      <c r="AA144">
        <v>175</v>
      </c>
      <c r="AB144">
        <v>1</v>
      </c>
      <c r="AC144">
        <v>31</v>
      </c>
      <c r="AD144">
        <v>8</v>
      </c>
      <c r="AE144">
        <v>2</v>
      </c>
      <c r="AF144">
        <v>190</v>
      </c>
      <c r="AG144">
        <v>15.9</v>
      </c>
      <c r="AH144" s="117">
        <v>1</v>
      </c>
      <c r="AI144" s="113">
        <v>0</v>
      </c>
      <c r="AJ144" s="118">
        <v>1</v>
      </c>
      <c r="AK144">
        <v>1</v>
      </c>
      <c r="AL144">
        <v>0.66724735862779461</v>
      </c>
      <c r="AM144" s="117">
        <v>0.66724735862779461</v>
      </c>
      <c r="AN144" s="118">
        <v>0.33275264137220539</v>
      </c>
      <c r="AO144" s="117">
        <v>-0.40459444929987665</v>
      </c>
      <c r="AP144" s="118">
        <v>100</v>
      </c>
      <c r="AQ144">
        <v>0.49869458015767465</v>
      </c>
      <c r="BR144">
        <v>0.93158515010621501</v>
      </c>
      <c r="BS144">
        <v>0</v>
      </c>
      <c r="BT144">
        <v>1</v>
      </c>
      <c r="BU144">
        <v>52</v>
      </c>
      <c r="BV144">
        <v>88</v>
      </c>
      <c r="BW144">
        <v>3.703703703703709E-2</v>
      </c>
      <c r="BX144">
        <v>8.333333333333337E-2</v>
      </c>
      <c r="BY144">
        <v>1.5432098765432174E-3</v>
      </c>
    </row>
    <row r="145" spans="1:77" x14ac:dyDescent="0.3">
      <c r="A145" s="129">
        <v>1</v>
      </c>
      <c r="B145" s="131">
        <v>1</v>
      </c>
      <c r="C145" s="171">
        <v>84</v>
      </c>
      <c r="D145" s="203">
        <v>1.2589999999999999</v>
      </c>
      <c r="E145" s="130">
        <v>175</v>
      </c>
      <c r="F145" s="130">
        <v>1</v>
      </c>
      <c r="G145" s="130">
        <v>31</v>
      </c>
      <c r="H145" s="130">
        <v>8</v>
      </c>
      <c r="I145" s="130">
        <v>2</v>
      </c>
      <c r="J145" s="172">
        <v>190</v>
      </c>
      <c r="K145" s="170">
        <v>15.9</v>
      </c>
      <c r="L145" s="130">
        <v>1</v>
      </c>
      <c r="M145" s="208"/>
      <c r="N145" s="208"/>
      <c r="O145" s="208"/>
      <c r="P145" s="208"/>
      <c r="Q145" s="208"/>
      <c r="R145" s="208"/>
      <c r="S145" s="208"/>
      <c r="T145" s="208"/>
      <c r="U145" s="208"/>
      <c r="V145" s="208"/>
      <c r="W145">
        <v>1</v>
      </c>
      <c r="X145">
        <v>1</v>
      </c>
      <c r="Y145">
        <v>85</v>
      </c>
      <c r="Z145">
        <v>1.86</v>
      </c>
      <c r="AA145">
        <v>311</v>
      </c>
      <c r="AB145">
        <v>2</v>
      </c>
      <c r="AC145">
        <v>37</v>
      </c>
      <c r="AD145">
        <v>13</v>
      </c>
      <c r="AE145">
        <v>2</v>
      </c>
      <c r="AF145">
        <v>172</v>
      </c>
      <c r="AG145">
        <v>16.899999999999999</v>
      </c>
      <c r="AH145" s="117">
        <v>1</v>
      </c>
      <c r="AI145" s="113">
        <v>0</v>
      </c>
      <c r="AJ145" s="118">
        <v>1</v>
      </c>
      <c r="AK145">
        <v>1</v>
      </c>
      <c r="AL145">
        <v>0.87209487427193466</v>
      </c>
      <c r="AM145" s="117">
        <v>0.87209487427193466</v>
      </c>
      <c r="AN145" s="118">
        <v>0.12790512572806534</v>
      </c>
      <c r="AO145" s="117">
        <v>-0.13685706022096472</v>
      </c>
      <c r="AP145" s="118">
        <v>100</v>
      </c>
      <c r="AQ145">
        <v>0.1466642328735695</v>
      </c>
      <c r="BR145">
        <v>0.93616671347452252</v>
      </c>
      <c r="BS145">
        <v>1</v>
      </c>
      <c r="BT145">
        <v>0</v>
      </c>
      <c r="BU145">
        <v>53</v>
      </c>
      <c r="BV145">
        <v>88</v>
      </c>
      <c r="BW145">
        <v>1.851851851851849E-2</v>
      </c>
      <c r="BX145">
        <v>8.333333333333337E-2</v>
      </c>
      <c r="BY145">
        <v>0</v>
      </c>
    </row>
    <row r="146" spans="1:77" x14ac:dyDescent="0.3">
      <c r="A146" s="129">
        <v>0</v>
      </c>
      <c r="B146" s="131">
        <v>0</v>
      </c>
      <c r="C146" s="171">
        <v>51</v>
      </c>
      <c r="D146" s="203">
        <v>1.464</v>
      </c>
      <c r="E146" s="130">
        <v>118</v>
      </c>
      <c r="F146" s="130">
        <v>4</v>
      </c>
      <c r="G146" s="130">
        <v>46</v>
      </c>
      <c r="H146" s="130">
        <v>6</v>
      </c>
      <c r="I146" s="130">
        <v>4</v>
      </c>
      <c r="J146" s="172">
        <v>167</v>
      </c>
      <c r="K146" s="170">
        <v>7.9</v>
      </c>
      <c r="L146" s="130">
        <v>1</v>
      </c>
      <c r="M146" s="208"/>
      <c r="N146" s="208"/>
      <c r="O146" s="208"/>
      <c r="P146" s="208"/>
      <c r="Q146" s="208"/>
      <c r="R146" s="208"/>
      <c r="S146" s="208"/>
      <c r="T146" s="208"/>
      <c r="U146" s="208"/>
      <c r="V146" s="208"/>
      <c r="W146">
        <v>1</v>
      </c>
      <c r="X146">
        <v>1</v>
      </c>
      <c r="Y146">
        <v>86</v>
      </c>
      <c r="Z146">
        <v>2.2839999999999998</v>
      </c>
      <c r="AA146">
        <v>201</v>
      </c>
      <c r="AB146">
        <v>0</v>
      </c>
      <c r="AC146">
        <v>38</v>
      </c>
      <c r="AD146">
        <v>10</v>
      </c>
      <c r="AE146">
        <v>2</v>
      </c>
      <c r="AF146">
        <v>192</v>
      </c>
      <c r="AG146">
        <v>16.8</v>
      </c>
      <c r="AH146" s="117">
        <v>1</v>
      </c>
      <c r="AI146" s="113">
        <v>0</v>
      </c>
      <c r="AJ146" s="118">
        <v>1</v>
      </c>
      <c r="AK146">
        <v>1</v>
      </c>
      <c r="AL146">
        <v>0.71217914700711749</v>
      </c>
      <c r="AM146" s="117">
        <v>0.71217914700711749</v>
      </c>
      <c r="AN146" s="118">
        <v>0.28782085299288251</v>
      </c>
      <c r="AO146" s="117">
        <v>-0.33942578825383884</v>
      </c>
      <c r="AP146" s="118">
        <v>100</v>
      </c>
      <c r="AQ146">
        <v>0.40414108472907317</v>
      </c>
      <c r="BR146">
        <v>0.93979538779712168</v>
      </c>
      <c r="BS146">
        <v>0</v>
      </c>
      <c r="BT146">
        <v>1</v>
      </c>
      <c r="BU146">
        <v>53</v>
      </c>
      <c r="BV146">
        <v>89</v>
      </c>
      <c r="BW146">
        <v>1.851851851851849E-2</v>
      </c>
      <c r="BX146">
        <v>7.291666666666663E-2</v>
      </c>
      <c r="BY146">
        <v>0</v>
      </c>
    </row>
    <row r="147" spans="1:77" x14ac:dyDescent="0.3">
      <c r="A147" s="129">
        <v>1</v>
      </c>
      <c r="B147" s="131">
        <v>1</v>
      </c>
      <c r="C147" s="171">
        <v>88</v>
      </c>
      <c r="D147" s="203">
        <v>0.504</v>
      </c>
      <c r="E147" s="130">
        <v>253</v>
      </c>
      <c r="F147" s="130">
        <v>3</v>
      </c>
      <c r="G147" s="130">
        <v>42</v>
      </c>
      <c r="H147" s="130">
        <v>9</v>
      </c>
      <c r="I147" s="130">
        <v>3</v>
      </c>
      <c r="J147" s="172">
        <v>172</v>
      </c>
      <c r="K147" s="170">
        <v>14.1</v>
      </c>
      <c r="L147" s="130">
        <v>0</v>
      </c>
      <c r="M147" s="208"/>
      <c r="N147" s="208"/>
      <c r="O147" s="208"/>
      <c r="P147" s="208"/>
      <c r="Q147" s="208"/>
      <c r="R147" s="208"/>
      <c r="S147" s="208"/>
      <c r="T147" s="208"/>
      <c r="U147" s="208"/>
      <c r="V147" s="208"/>
      <c r="W147">
        <v>1</v>
      </c>
      <c r="X147">
        <v>1</v>
      </c>
      <c r="Y147">
        <v>88</v>
      </c>
      <c r="Z147">
        <v>0.504</v>
      </c>
      <c r="AA147">
        <v>253</v>
      </c>
      <c r="AB147">
        <v>3</v>
      </c>
      <c r="AC147">
        <v>42</v>
      </c>
      <c r="AD147">
        <v>9</v>
      </c>
      <c r="AE147">
        <v>3</v>
      </c>
      <c r="AF147">
        <v>172</v>
      </c>
      <c r="AG147">
        <v>14.1</v>
      </c>
      <c r="AH147" s="117">
        <v>0</v>
      </c>
      <c r="AI147" s="113">
        <v>1</v>
      </c>
      <c r="AJ147" s="118">
        <v>1</v>
      </c>
      <c r="AK147">
        <v>0</v>
      </c>
      <c r="AL147">
        <v>0.61628024154418193</v>
      </c>
      <c r="AM147" s="117">
        <v>0.61628024154418193</v>
      </c>
      <c r="AN147" s="118">
        <v>0.38371975845581807</v>
      </c>
      <c r="AO147" s="117">
        <v>-0.95784278851289151</v>
      </c>
      <c r="AP147" s="118">
        <v>0</v>
      </c>
      <c r="AQ147">
        <v>1.6060685642674331</v>
      </c>
      <c r="BR147">
        <v>0.94673682679627169</v>
      </c>
      <c r="BS147">
        <v>0</v>
      </c>
      <c r="BT147">
        <v>1</v>
      </c>
      <c r="BU147">
        <v>53</v>
      </c>
      <c r="BV147">
        <v>90</v>
      </c>
      <c r="BW147">
        <v>1.851851851851849E-2</v>
      </c>
      <c r="BX147">
        <v>6.25E-2</v>
      </c>
      <c r="BY147">
        <v>1.1574074074074056E-3</v>
      </c>
    </row>
    <row r="148" spans="1:77" x14ac:dyDescent="0.3">
      <c r="A148" s="129">
        <v>0</v>
      </c>
      <c r="B148" s="131">
        <v>0</v>
      </c>
      <c r="C148" s="171">
        <v>58</v>
      </c>
      <c r="D148" s="203">
        <v>0.44700000000000001</v>
      </c>
      <c r="E148" s="130">
        <v>20</v>
      </c>
      <c r="F148" s="130">
        <v>4</v>
      </c>
      <c r="G148" s="130">
        <v>43</v>
      </c>
      <c r="H148" s="130">
        <v>10</v>
      </c>
      <c r="I148" s="130">
        <v>3</v>
      </c>
      <c r="J148" s="172">
        <v>184</v>
      </c>
      <c r="K148" s="170">
        <v>8.1</v>
      </c>
      <c r="L148" s="130">
        <v>1</v>
      </c>
      <c r="M148" s="208"/>
      <c r="N148" s="208"/>
      <c r="O148" s="208"/>
      <c r="P148" s="208"/>
      <c r="Q148" s="208"/>
      <c r="R148" s="208"/>
      <c r="S148" s="208"/>
      <c r="T148" s="208"/>
      <c r="U148" s="208"/>
      <c r="V148" s="208"/>
      <c r="W148">
        <v>1</v>
      </c>
      <c r="X148">
        <v>1</v>
      </c>
      <c r="Y148">
        <v>88</v>
      </c>
      <c r="Z148">
        <v>1.6</v>
      </c>
      <c r="AA148">
        <v>282</v>
      </c>
      <c r="AB148">
        <v>0</v>
      </c>
      <c r="AC148">
        <v>39</v>
      </c>
      <c r="AD148">
        <v>18</v>
      </c>
      <c r="AE148">
        <v>1</v>
      </c>
      <c r="AF148">
        <v>185</v>
      </c>
      <c r="AG148">
        <v>18.2</v>
      </c>
      <c r="AH148" s="117">
        <v>1</v>
      </c>
      <c r="AI148" s="113">
        <v>0</v>
      </c>
      <c r="AJ148" s="118">
        <v>1</v>
      </c>
      <c r="AK148">
        <v>1</v>
      </c>
      <c r="AL148">
        <v>0.85409212457654327</v>
      </c>
      <c r="AM148" s="117">
        <v>0.85409212457654327</v>
      </c>
      <c r="AN148" s="118">
        <v>0.14590787542345673</v>
      </c>
      <c r="AO148" s="117">
        <v>-0.15771621680016254</v>
      </c>
      <c r="AP148" s="118">
        <v>100</v>
      </c>
      <c r="AQ148">
        <v>0.17083388457164089</v>
      </c>
      <c r="BR148">
        <v>0.94797285078050642</v>
      </c>
      <c r="BS148">
        <v>1</v>
      </c>
      <c r="BT148">
        <v>0</v>
      </c>
      <c r="BU148">
        <v>54</v>
      </c>
      <c r="BV148">
        <v>90</v>
      </c>
      <c r="BW148">
        <v>0</v>
      </c>
      <c r="BX148">
        <v>6.25E-2</v>
      </c>
      <c r="BY148">
        <v>0</v>
      </c>
    </row>
    <row r="149" spans="1:77" x14ac:dyDescent="0.3">
      <c r="A149" s="129">
        <v>1</v>
      </c>
      <c r="B149" s="131">
        <v>0</v>
      </c>
      <c r="C149" s="171">
        <v>66</v>
      </c>
      <c r="D149" s="203">
        <v>2.62</v>
      </c>
      <c r="E149" s="130">
        <v>103</v>
      </c>
      <c r="F149" s="130">
        <v>2</v>
      </c>
      <c r="G149" s="130">
        <v>39</v>
      </c>
      <c r="H149" s="130">
        <v>8</v>
      </c>
      <c r="I149" s="130">
        <v>3</v>
      </c>
      <c r="J149" s="172">
        <v>172</v>
      </c>
      <c r="K149" s="170">
        <v>13.6</v>
      </c>
      <c r="L149" s="130">
        <v>0</v>
      </c>
      <c r="M149" s="208"/>
      <c r="N149" s="208"/>
      <c r="O149" s="208"/>
      <c r="P149" s="208"/>
      <c r="Q149" s="208"/>
      <c r="R149" s="208"/>
      <c r="S149" s="208"/>
      <c r="T149" s="208"/>
      <c r="U149" s="208"/>
      <c r="V149" s="208"/>
      <c r="W149">
        <v>1</v>
      </c>
      <c r="X149">
        <v>1</v>
      </c>
      <c r="Y149">
        <v>89</v>
      </c>
      <c r="Z149">
        <v>7.4999999999999997E-2</v>
      </c>
      <c r="AA149">
        <v>296</v>
      </c>
      <c r="AB149">
        <v>0</v>
      </c>
      <c r="AC149">
        <v>37</v>
      </c>
      <c r="AD149">
        <v>13</v>
      </c>
      <c r="AE149">
        <v>1</v>
      </c>
      <c r="AF149">
        <v>196</v>
      </c>
      <c r="AG149">
        <v>21</v>
      </c>
      <c r="AH149" s="117">
        <v>1</v>
      </c>
      <c r="AI149" s="113">
        <v>0</v>
      </c>
      <c r="AJ149" s="118">
        <v>1</v>
      </c>
      <c r="AK149">
        <v>1</v>
      </c>
      <c r="AL149">
        <v>0.58460978264020858</v>
      </c>
      <c r="AM149" s="117">
        <v>0.58460978264020858</v>
      </c>
      <c r="AN149" s="118">
        <v>0.41539021735979142</v>
      </c>
      <c r="AO149" s="117">
        <v>-0.53681069254112113</v>
      </c>
      <c r="AP149" s="118">
        <v>100</v>
      </c>
      <c r="AQ149">
        <v>0.71054270676725673</v>
      </c>
      <c r="BR149">
        <v>0.9483494428664383</v>
      </c>
      <c r="BS149">
        <v>0</v>
      </c>
      <c r="BT149">
        <v>1</v>
      </c>
      <c r="BU149">
        <v>54</v>
      </c>
      <c r="BV149">
        <v>91</v>
      </c>
      <c r="BW149">
        <v>0</v>
      </c>
      <c r="BX149">
        <v>5.208333333333337E-2</v>
      </c>
      <c r="BY149">
        <v>0</v>
      </c>
    </row>
    <row r="150" spans="1:77" x14ac:dyDescent="0.3">
      <c r="A150" s="129">
        <v>0</v>
      </c>
      <c r="B150" s="131">
        <v>0</v>
      </c>
      <c r="C150" s="171">
        <v>55</v>
      </c>
      <c r="D150" s="203">
        <v>1.1679999999999999</v>
      </c>
      <c r="E150" s="130">
        <v>120</v>
      </c>
      <c r="F150" s="130">
        <v>3</v>
      </c>
      <c r="G150" s="130">
        <v>52</v>
      </c>
      <c r="H150" s="130">
        <v>10</v>
      </c>
      <c r="I150" s="130">
        <v>3</v>
      </c>
      <c r="J150" s="172">
        <v>182</v>
      </c>
      <c r="K150" s="170">
        <v>10</v>
      </c>
      <c r="L150" s="130">
        <v>1</v>
      </c>
      <c r="M150" s="208"/>
      <c r="N150" s="208"/>
      <c r="O150" s="208"/>
      <c r="P150" s="208"/>
      <c r="Q150" s="208"/>
      <c r="R150" s="208"/>
      <c r="S150" s="208"/>
      <c r="T150" s="208"/>
      <c r="U150" s="208"/>
      <c r="V150" s="208"/>
      <c r="W150">
        <v>1</v>
      </c>
      <c r="X150">
        <v>1</v>
      </c>
      <c r="Y150">
        <v>89</v>
      </c>
      <c r="Z150">
        <v>0.71099999999999997</v>
      </c>
      <c r="AA150">
        <v>232</v>
      </c>
      <c r="AB150">
        <v>4</v>
      </c>
      <c r="AC150">
        <v>47</v>
      </c>
      <c r="AD150">
        <v>13</v>
      </c>
      <c r="AE150">
        <v>3</v>
      </c>
      <c r="AF150">
        <v>193</v>
      </c>
      <c r="AG150">
        <v>18.3</v>
      </c>
      <c r="AH150" s="117">
        <v>0</v>
      </c>
      <c r="AI150" s="113">
        <v>1</v>
      </c>
      <c r="AJ150" s="118">
        <v>1</v>
      </c>
      <c r="AK150">
        <v>0</v>
      </c>
      <c r="AL150">
        <v>0.70141114571025565</v>
      </c>
      <c r="AM150" s="117">
        <v>0.70141114571025565</v>
      </c>
      <c r="AN150" s="118">
        <v>0.29858885428974435</v>
      </c>
      <c r="AO150" s="117">
        <v>-1.2086877211318237</v>
      </c>
      <c r="AP150" s="118">
        <v>0</v>
      </c>
      <c r="AQ150">
        <v>2.3490868317195153</v>
      </c>
      <c r="BR150">
        <v>0.95171019242836408</v>
      </c>
      <c r="BS150">
        <v>0</v>
      </c>
      <c r="BT150">
        <v>1</v>
      </c>
      <c r="BU150">
        <v>54</v>
      </c>
      <c r="BV150">
        <v>92</v>
      </c>
      <c r="BW150">
        <v>0</v>
      </c>
      <c r="BX150">
        <v>4.166666666666663E-2</v>
      </c>
      <c r="BY150">
        <v>0</v>
      </c>
    </row>
    <row r="151" spans="1:77" x14ac:dyDescent="0.3">
      <c r="A151" s="129">
        <v>1</v>
      </c>
      <c r="B151" s="131">
        <v>0</v>
      </c>
      <c r="C151" s="171">
        <v>60</v>
      </c>
      <c r="D151" s="203">
        <v>3.2000000000000001E-2</v>
      </c>
      <c r="E151" s="130">
        <v>102</v>
      </c>
      <c r="F151" s="130">
        <v>5</v>
      </c>
      <c r="G151" s="130">
        <v>35</v>
      </c>
      <c r="H151" s="130">
        <v>8</v>
      </c>
      <c r="I151" s="130">
        <v>2</v>
      </c>
      <c r="J151" s="172">
        <v>185</v>
      </c>
      <c r="K151" s="170">
        <v>11.6</v>
      </c>
      <c r="L151" s="130">
        <v>1</v>
      </c>
      <c r="M151" s="208"/>
      <c r="N151" s="208"/>
      <c r="O151" s="208"/>
      <c r="P151" s="208"/>
      <c r="Q151" s="208"/>
      <c r="R151" s="208"/>
      <c r="S151" s="208"/>
      <c r="T151" s="208"/>
      <c r="U151" s="208"/>
      <c r="V151" s="208"/>
      <c r="W151">
        <v>1</v>
      </c>
      <c r="X151">
        <v>1</v>
      </c>
      <c r="Y151">
        <v>89</v>
      </c>
      <c r="Z151">
        <v>1.018</v>
      </c>
      <c r="AA151">
        <v>348</v>
      </c>
      <c r="AB151">
        <v>0</v>
      </c>
      <c r="AC151">
        <v>36</v>
      </c>
      <c r="AD151">
        <v>12</v>
      </c>
      <c r="AE151">
        <v>1</v>
      </c>
      <c r="AF151">
        <v>195</v>
      </c>
      <c r="AG151">
        <v>23.5</v>
      </c>
      <c r="AH151" s="117">
        <v>1</v>
      </c>
      <c r="AI151" s="113">
        <v>0</v>
      </c>
      <c r="AJ151" s="118">
        <v>1</v>
      </c>
      <c r="AK151">
        <v>1</v>
      </c>
      <c r="AL151">
        <v>0.69167268002411719</v>
      </c>
      <c r="AM151" s="117">
        <v>0.69167268002411719</v>
      </c>
      <c r="AN151" s="118">
        <v>0.30832731997588281</v>
      </c>
      <c r="AO151" s="117">
        <v>-0.3686424410124689</v>
      </c>
      <c r="AP151" s="118">
        <v>100</v>
      </c>
      <c r="AQ151">
        <v>0.44577056298527229</v>
      </c>
      <c r="BR151">
        <v>0.96627228615440686</v>
      </c>
      <c r="BS151">
        <v>0</v>
      </c>
      <c r="BT151">
        <v>1</v>
      </c>
      <c r="BU151">
        <v>54</v>
      </c>
      <c r="BV151">
        <v>93</v>
      </c>
      <c r="BW151">
        <v>0</v>
      </c>
      <c r="BX151">
        <v>3.125E-2</v>
      </c>
      <c r="BY151">
        <v>0</v>
      </c>
    </row>
    <row r="152" spans="1:77" x14ac:dyDescent="0.3">
      <c r="W152">
        <v>1</v>
      </c>
      <c r="X152">
        <v>1</v>
      </c>
      <c r="Y152">
        <v>99</v>
      </c>
      <c r="Z152">
        <v>1.76</v>
      </c>
      <c r="AA152">
        <v>369</v>
      </c>
      <c r="AB152">
        <v>4</v>
      </c>
      <c r="AC152">
        <v>38</v>
      </c>
      <c r="AD152">
        <v>12</v>
      </c>
      <c r="AE152">
        <v>2</v>
      </c>
      <c r="AF152">
        <v>170</v>
      </c>
      <c r="AG152">
        <v>19.5</v>
      </c>
      <c r="AH152" s="117">
        <v>0</v>
      </c>
      <c r="AI152" s="113">
        <v>1</v>
      </c>
      <c r="AJ152" s="118">
        <v>1</v>
      </c>
      <c r="AK152">
        <v>0</v>
      </c>
      <c r="AL152">
        <v>0.94797285078050642</v>
      </c>
      <c r="AM152" s="117">
        <v>0.94797285078050642</v>
      </c>
      <c r="AN152" s="118">
        <v>5.2027149219493585E-2</v>
      </c>
      <c r="AO152" s="117">
        <v>-2.9559895962728127</v>
      </c>
      <c r="AP152" s="118">
        <v>0</v>
      </c>
      <c r="AQ152">
        <v>18.220734078301543</v>
      </c>
      <c r="BR152">
        <v>0.97395434497385247</v>
      </c>
      <c r="BS152">
        <v>0</v>
      </c>
      <c r="BT152">
        <v>1</v>
      </c>
      <c r="BU152">
        <v>54</v>
      </c>
      <c r="BV152">
        <v>94</v>
      </c>
      <c r="BW152">
        <v>0</v>
      </c>
      <c r="BX152">
        <v>2.083333333333337E-2</v>
      </c>
      <c r="BY152">
        <v>0</v>
      </c>
    </row>
    <row r="153" spans="1:77" x14ac:dyDescent="0.3">
      <c r="W153">
        <v>1</v>
      </c>
      <c r="X153">
        <v>1</v>
      </c>
      <c r="Y153">
        <v>102</v>
      </c>
      <c r="Z153">
        <v>8.4000000000000005E-2</v>
      </c>
      <c r="AA153">
        <v>249</v>
      </c>
      <c r="AB153">
        <v>2</v>
      </c>
      <c r="AC153">
        <v>38</v>
      </c>
      <c r="AD153">
        <v>11</v>
      </c>
      <c r="AE153">
        <v>2</v>
      </c>
      <c r="AF153">
        <v>177</v>
      </c>
      <c r="AG153">
        <v>16.3</v>
      </c>
      <c r="AH153" s="119">
        <v>1</v>
      </c>
      <c r="AI153" s="120">
        <v>0</v>
      </c>
      <c r="AJ153" s="118">
        <v>1</v>
      </c>
      <c r="AK153">
        <v>1</v>
      </c>
      <c r="AL153">
        <v>0.69844509635818686</v>
      </c>
      <c r="AM153" s="117">
        <v>0.69844509635818686</v>
      </c>
      <c r="AN153" s="118">
        <v>0.30155490364181314</v>
      </c>
      <c r="AO153" s="117">
        <v>-0.35889870558175613</v>
      </c>
      <c r="AP153" s="118">
        <v>100</v>
      </c>
      <c r="AQ153">
        <v>0.43175176576394109</v>
      </c>
      <c r="BR153">
        <v>0.97987758198293362</v>
      </c>
      <c r="BS153">
        <v>0</v>
      </c>
      <c r="BT153">
        <v>1</v>
      </c>
      <c r="BU153">
        <v>54</v>
      </c>
      <c r="BV153">
        <v>95</v>
      </c>
      <c r="BW153">
        <v>0</v>
      </c>
      <c r="BX153">
        <v>1.041666666666663E-2</v>
      </c>
      <c r="BY153">
        <v>0</v>
      </c>
    </row>
    <row r="154" spans="1:77" x14ac:dyDescent="0.3">
      <c r="W154" s="112"/>
      <c r="X154" s="112"/>
      <c r="Y154" s="112"/>
      <c r="Z154" s="112"/>
      <c r="AA154" s="112"/>
      <c r="AB154" s="112"/>
      <c r="AC154" s="112"/>
      <c r="AD154" s="112"/>
      <c r="AE154" s="112"/>
      <c r="AF154" s="112"/>
      <c r="AG154" s="112"/>
      <c r="AH154" s="112">
        <v>96</v>
      </c>
      <c r="AI154" s="112">
        <v>54</v>
      </c>
      <c r="AJ154" s="199">
        <v>150</v>
      </c>
      <c r="AK154" s="199"/>
      <c r="AL154" s="199"/>
      <c r="AM154" s="199">
        <v>95.999999999999972</v>
      </c>
      <c r="AN154" s="199">
        <v>53.999999999999986</v>
      </c>
      <c r="AO154" s="199">
        <v>-83.092631761030532</v>
      </c>
      <c r="AP154" s="199">
        <v>71.333333333333329</v>
      </c>
      <c r="AQ154" s="199">
        <v>160.11597366549941</v>
      </c>
      <c r="BR154" s="111">
        <v>0.98898302830312779</v>
      </c>
      <c r="BS154" s="111">
        <v>0</v>
      </c>
      <c r="BT154" s="111">
        <v>1</v>
      </c>
      <c r="BU154" s="111">
        <v>54</v>
      </c>
      <c r="BV154" s="111">
        <v>96</v>
      </c>
      <c r="BW154" s="111">
        <v>0</v>
      </c>
      <c r="BX154" s="111">
        <v>0</v>
      </c>
      <c r="BY154" s="111">
        <v>0</v>
      </c>
    </row>
    <row r="155" spans="1:77" x14ac:dyDescent="0.3">
      <c r="BY155">
        <v>0.76350308641975317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F53DC-B747-4179-A001-E8EECCC41FA8}">
  <dimension ref="A1:BV155"/>
  <sheetViews>
    <sheetView showGridLines="0" workbookViewId="0"/>
  </sheetViews>
  <sheetFormatPr defaultRowHeight="14.4" x14ac:dyDescent="0.3"/>
  <cols>
    <col min="14" max="14" width="7.5546875" bestFit="1" customWidth="1"/>
  </cols>
  <sheetData>
    <row r="1" spans="1:74" x14ac:dyDescent="0.3">
      <c r="A1" s="134" t="s">
        <v>48</v>
      </c>
      <c r="B1" s="136" t="s">
        <v>54</v>
      </c>
      <c r="C1" s="135" t="s">
        <v>41</v>
      </c>
      <c r="D1" s="135" t="s">
        <v>43</v>
      </c>
      <c r="E1" s="135" t="s">
        <v>44</v>
      </c>
      <c r="F1" s="135" t="s">
        <v>45</v>
      </c>
      <c r="G1" s="135" t="s">
        <v>49</v>
      </c>
      <c r="H1" s="135" t="s">
        <v>50</v>
      </c>
      <c r="I1" s="135" t="s">
        <v>56</v>
      </c>
      <c r="J1" s="135" t="s">
        <v>39</v>
      </c>
      <c r="K1" s="134" t="s">
        <v>47</v>
      </c>
      <c r="M1" t="s">
        <v>179</v>
      </c>
      <c r="N1" s="218">
        <v>-98.012729219055274</v>
      </c>
      <c r="P1" t="s">
        <v>193</v>
      </c>
      <c r="V1" t="s">
        <v>168</v>
      </c>
      <c r="BO1" t="s">
        <v>198</v>
      </c>
    </row>
    <row r="2" spans="1:74" ht="15" thickBot="1" x14ac:dyDescent="0.35">
      <c r="A2" s="129">
        <v>0</v>
      </c>
      <c r="B2" s="131">
        <v>1</v>
      </c>
      <c r="C2" s="171">
        <v>60</v>
      </c>
      <c r="D2" s="203">
        <v>0.71199999999999997</v>
      </c>
      <c r="E2" s="130">
        <v>171</v>
      </c>
      <c r="F2" s="130">
        <v>3</v>
      </c>
      <c r="G2" s="130">
        <v>33</v>
      </c>
      <c r="H2" s="130">
        <v>12</v>
      </c>
      <c r="I2" s="172">
        <v>178</v>
      </c>
      <c r="J2" s="170">
        <v>12.5</v>
      </c>
      <c r="K2" s="130">
        <v>1</v>
      </c>
      <c r="M2" t="s">
        <v>180</v>
      </c>
      <c r="N2" s="219">
        <v>-83.383239967992225</v>
      </c>
    </row>
    <row r="3" spans="1:74" ht="15" thickTop="1" x14ac:dyDescent="0.3">
      <c r="A3" s="129">
        <v>0</v>
      </c>
      <c r="B3" s="131">
        <v>1</v>
      </c>
      <c r="C3" s="171">
        <v>69</v>
      </c>
      <c r="D3" s="203">
        <v>9.0999999999999998E-2</v>
      </c>
      <c r="E3" s="130">
        <v>213</v>
      </c>
      <c r="F3" s="130">
        <v>3</v>
      </c>
      <c r="G3" s="130">
        <v>33</v>
      </c>
      <c r="H3" s="130">
        <v>16</v>
      </c>
      <c r="I3" s="172">
        <v>178</v>
      </c>
      <c r="J3" s="170">
        <v>14.5</v>
      </c>
      <c r="K3" s="130">
        <v>1</v>
      </c>
      <c r="Q3" s="47" t="s">
        <v>194</v>
      </c>
      <c r="R3" s="47" t="s">
        <v>195</v>
      </c>
      <c r="V3" s="198" t="s">
        <v>48</v>
      </c>
      <c r="W3" s="198" t="s">
        <v>54</v>
      </c>
      <c r="X3" s="198" t="s">
        <v>41</v>
      </c>
      <c r="Y3" s="198" t="s">
        <v>43</v>
      </c>
      <c r="Z3" s="198" t="s">
        <v>44</v>
      </c>
      <c r="AA3" s="198" t="s">
        <v>45</v>
      </c>
      <c r="AB3" s="198" t="s">
        <v>49</v>
      </c>
      <c r="AC3" s="198" t="s">
        <v>50</v>
      </c>
      <c r="AD3" s="198" t="s">
        <v>56</v>
      </c>
      <c r="AE3" s="198" t="s">
        <v>39</v>
      </c>
      <c r="AF3" s="198" t="s">
        <v>169</v>
      </c>
      <c r="AG3" s="198" t="s">
        <v>170</v>
      </c>
      <c r="AH3" s="198" t="s">
        <v>103</v>
      </c>
      <c r="AI3" s="198" t="s">
        <v>171</v>
      </c>
      <c r="AJ3" s="198" t="s">
        <v>172</v>
      </c>
      <c r="AK3" s="198" t="s">
        <v>173</v>
      </c>
      <c r="AL3" s="198" t="s">
        <v>174</v>
      </c>
      <c r="AM3" s="198" t="s">
        <v>175</v>
      </c>
      <c r="AN3" s="198" t="s">
        <v>176</v>
      </c>
      <c r="AO3" s="198" t="s">
        <v>177</v>
      </c>
      <c r="AQ3" t="s">
        <v>178</v>
      </c>
      <c r="AV3" t="s">
        <v>187</v>
      </c>
      <c r="BH3" t="s">
        <v>192</v>
      </c>
      <c r="BO3" s="125" t="s">
        <v>172</v>
      </c>
      <c r="BP3" s="125" t="s">
        <v>170</v>
      </c>
      <c r="BQ3" s="125" t="s">
        <v>169</v>
      </c>
      <c r="BR3" s="125" t="s">
        <v>199</v>
      </c>
      <c r="BS3" s="125" t="s">
        <v>200</v>
      </c>
      <c r="BT3" s="125" t="s">
        <v>201</v>
      </c>
      <c r="BU3" s="125" t="s">
        <v>202</v>
      </c>
      <c r="BV3" s="125" t="s">
        <v>203</v>
      </c>
    </row>
    <row r="4" spans="1:74" x14ac:dyDescent="0.3">
      <c r="A4" s="129">
        <v>1</v>
      </c>
      <c r="B4" s="131">
        <v>1</v>
      </c>
      <c r="C4" s="171">
        <v>79</v>
      </c>
      <c r="D4" s="203">
        <v>1.72</v>
      </c>
      <c r="E4" s="130">
        <v>255</v>
      </c>
      <c r="F4" s="130">
        <v>1</v>
      </c>
      <c r="G4" s="130">
        <v>40</v>
      </c>
      <c r="H4" s="130">
        <v>13</v>
      </c>
      <c r="I4" s="172">
        <v>188</v>
      </c>
      <c r="J4" s="170">
        <v>19</v>
      </c>
      <c r="K4" s="130">
        <v>1</v>
      </c>
      <c r="M4" t="s">
        <v>181</v>
      </c>
      <c r="N4" s="218">
        <v>29.258978502126098</v>
      </c>
      <c r="P4" t="s">
        <v>173</v>
      </c>
      <c r="Q4" s="114">
        <v>84</v>
      </c>
      <c r="R4" s="116">
        <v>29</v>
      </c>
      <c r="S4">
        <v>113</v>
      </c>
      <c r="V4">
        <v>0</v>
      </c>
      <c r="W4">
        <v>0</v>
      </c>
      <c r="X4">
        <v>35</v>
      </c>
      <c r="Y4">
        <v>4.7E-2</v>
      </c>
      <c r="Z4">
        <v>65</v>
      </c>
      <c r="AA4">
        <v>4</v>
      </c>
      <c r="AB4">
        <v>27</v>
      </c>
      <c r="AC4">
        <v>5</v>
      </c>
      <c r="AD4">
        <v>186</v>
      </c>
      <c r="AE4">
        <v>7.9</v>
      </c>
      <c r="AF4" s="117">
        <v>1</v>
      </c>
      <c r="AG4" s="113">
        <v>0</v>
      </c>
      <c r="AH4" s="118">
        <v>1</v>
      </c>
      <c r="AI4">
        <v>1</v>
      </c>
      <c r="AJ4">
        <v>0.80815136770682938</v>
      </c>
      <c r="AK4" s="114">
        <v>0.80815136770682938</v>
      </c>
      <c r="AL4" s="116">
        <v>0.19184863229317062</v>
      </c>
      <c r="AM4" s="114">
        <v>-0.21300590173546122</v>
      </c>
      <c r="AN4" s="116">
        <v>100</v>
      </c>
      <c r="AO4">
        <v>0.23739195398202551</v>
      </c>
      <c r="AV4" s="114">
        <v>58.884676426180292</v>
      </c>
      <c r="AW4" s="115">
        <v>0.36093947725123582</v>
      </c>
      <c r="AX4" s="115">
        <v>-0.15767911726605166</v>
      </c>
      <c r="AY4" s="115">
        <v>-3.7323048935124961E-2</v>
      </c>
      <c r="AZ4" s="115">
        <v>-0.32312242313702189</v>
      </c>
      <c r="BA4" s="115">
        <v>-5.2211087669343625E-2</v>
      </c>
      <c r="BB4" s="115">
        <v>-0.4172021394741704</v>
      </c>
      <c r="BC4" s="115">
        <v>-2.43898484777825E-2</v>
      </c>
      <c r="BD4" s="115">
        <v>1.1662122712117621E-2</v>
      </c>
      <c r="BE4" s="115">
        <v>-0.34724286167235141</v>
      </c>
      <c r="BF4" s="116">
        <v>1.2999781529072003</v>
      </c>
      <c r="BH4" s="122">
        <v>-2.1021692703863971E-13</v>
      </c>
      <c r="BR4">
        <v>0</v>
      </c>
      <c r="BS4">
        <v>0</v>
      </c>
      <c r="BT4">
        <v>1</v>
      </c>
      <c r="BU4">
        <v>1</v>
      </c>
      <c r="BV4">
        <v>1.851851851851849E-2</v>
      </c>
    </row>
    <row r="5" spans="1:74" x14ac:dyDescent="0.3">
      <c r="A5" s="129">
        <v>1</v>
      </c>
      <c r="B5" s="131">
        <v>0</v>
      </c>
      <c r="C5" s="171">
        <v>66</v>
      </c>
      <c r="D5" s="203">
        <v>1.3720000000000001</v>
      </c>
      <c r="E5" s="130">
        <v>287</v>
      </c>
      <c r="F5" s="130">
        <v>1</v>
      </c>
      <c r="G5" s="130">
        <v>29</v>
      </c>
      <c r="H5" s="130">
        <v>10</v>
      </c>
      <c r="I5" s="172">
        <v>180</v>
      </c>
      <c r="J5" s="170">
        <v>18.2</v>
      </c>
      <c r="K5" s="130">
        <v>1</v>
      </c>
      <c r="M5" t="s">
        <v>105</v>
      </c>
      <c r="N5" s="123">
        <v>10</v>
      </c>
      <c r="P5" t="s">
        <v>174</v>
      </c>
      <c r="Q5" s="119">
        <v>12</v>
      </c>
      <c r="R5" s="121">
        <v>25</v>
      </c>
      <c r="S5">
        <v>37</v>
      </c>
      <c r="V5">
        <v>0</v>
      </c>
      <c r="W5">
        <v>0</v>
      </c>
      <c r="X5">
        <v>40</v>
      </c>
      <c r="Y5">
        <v>0.97599999999999998</v>
      </c>
      <c r="Z5">
        <v>82</v>
      </c>
      <c r="AA5">
        <v>2</v>
      </c>
      <c r="AB5">
        <v>37</v>
      </c>
      <c r="AC5">
        <v>5</v>
      </c>
      <c r="AD5">
        <v>168</v>
      </c>
      <c r="AE5">
        <v>6.2</v>
      </c>
      <c r="AF5" s="117">
        <v>0</v>
      </c>
      <c r="AG5" s="113">
        <v>1</v>
      </c>
      <c r="AH5" s="118">
        <v>1</v>
      </c>
      <c r="AI5">
        <v>0</v>
      </c>
      <c r="AJ5">
        <v>0.52745520694922976</v>
      </c>
      <c r="AK5" s="117">
        <v>0.52745520694922976</v>
      </c>
      <c r="AL5" s="118">
        <v>0.47254479305077024</v>
      </c>
      <c r="AM5" s="117">
        <v>-0.74962273643413557</v>
      </c>
      <c r="AN5" s="118">
        <v>0</v>
      </c>
      <c r="AO5">
        <v>1.1162015002725041</v>
      </c>
      <c r="AQ5" s="122">
        <v>-10.63559782336603</v>
      </c>
      <c r="AV5" s="117">
        <v>0.3609394772512125</v>
      </c>
      <c r="AW5" s="113">
        <v>0.2311968179383557</v>
      </c>
      <c r="AX5" s="113">
        <v>-2.5442755998417527E-2</v>
      </c>
      <c r="AY5" s="113">
        <v>-1.684586785746741E-3</v>
      </c>
      <c r="AZ5" s="113">
        <v>-1.4880712787625738E-2</v>
      </c>
      <c r="BA5" s="113">
        <v>-2.2552132065352054E-4</v>
      </c>
      <c r="BB5" s="113">
        <v>3.5023643103058344E-3</v>
      </c>
      <c r="BC5" s="113">
        <v>1.2248082355003657E-3</v>
      </c>
      <c r="BD5" s="113">
        <v>-9.2952038287136892E-4</v>
      </c>
      <c r="BE5" s="113">
        <v>-1.7201497920003017E-3</v>
      </c>
      <c r="BF5" s="118">
        <v>-5.0349613792851407E-3</v>
      </c>
      <c r="BH5" s="123">
        <v>-2.2844086798325329E-16</v>
      </c>
      <c r="BO5">
        <v>0.10107083636874456</v>
      </c>
      <c r="BP5">
        <v>1</v>
      </c>
      <c r="BQ5">
        <v>0</v>
      </c>
      <c r="BR5">
        <v>1</v>
      </c>
      <c r="BS5">
        <v>0</v>
      </c>
      <c r="BT5">
        <v>0.98148148148148151</v>
      </c>
      <c r="BU5">
        <v>1</v>
      </c>
      <c r="BV5">
        <v>1.851851851851849E-2</v>
      </c>
    </row>
    <row r="6" spans="1:74" x14ac:dyDescent="0.3">
      <c r="A6" s="129">
        <v>0</v>
      </c>
      <c r="B6" s="131">
        <v>0</v>
      </c>
      <c r="C6" s="171">
        <v>51</v>
      </c>
      <c r="D6" s="203">
        <v>0.93500000000000005</v>
      </c>
      <c r="E6" s="130">
        <v>112</v>
      </c>
      <c r="F6" s="130">
        <v>4</v>
      </c>
      <c r="G6" s="130">
        <v>36</v>
      </c>
      <c r="H6" s="130">
        <v>4</v>
      </c>
      <c r="I6" s="172">
        <v>171</v>
      </c>
      <c r="J6" s="170">
        <v>7.6</v>
      </c>
      <c r="K6" s="130">
        <v>1</v>
      </c>
      <c r="M6" t="s">
        <v>164</v>
      </c>
      <c r="N6" s="220">
        <v>1.1312294772397036E-3</v>
      </c>
      <c r="Q6">
        <v>96</v>
      </c>
      <c r="R6">
        <v>54</v>
      </c>
      <c r="S6">
        <v>150</v>
      </c>
      <c r="V6">
        <v>0</v>
      </c>
      <c r="W6">
        <v>0</v>
      </c>
      <c r="X6">
        <v>41</v>
      </c>
      <c r="Y6">
        <v>0.879</v>
      </c>
      <c r="Z6">
        <v>112</v>
      </c>
      <c r="AA6">
        <v>2</v>
      </c>
      <c r="AB6">
        <v>39</v>
      </c>
      <c r="AC6">
        <v>5</v>
      </c>
      <c r="AD6">
        <v>167</v>
      </c>
      <c r="AE6">
        <v>7.2</v>
      </c>
      <c r="AF6" s="117">
        <v>0</v>
      </c>
      <c r="AG6" s="113">
        <v>1</v>
      </c>
      <c r="AH6" s="118">
        <v>1</v>
      </c>
      <c r="AI6">
        <v>0</v>
      </c>
      <c r="AJ6">
        <v>0.4679415685278549</v>
      </c>
      <c r="AK6" s="117">
        <v>0.4679415685278549</v>
      </c>
      <c r="AL6" s="118">
        <v>0.53205843147214504</v>
      </c>
      <c r="AM6" s="117">
        <v>-0.6310019620775027</v>
      </c>
      <c r="AN6" s="118">
        <v>100</v>
      </c>
      <c r="AO6">
        <v>0.8794928166688647</v>
      </c>
      <c r="AQ6" s="123">
        <v>-0.63202807524991866</v>
      </c>
      <c r="AV6" s="117">
        <v>-0.15767911726601297</v>
      </c>
      <c r="AW6" s="113">
        <v>-2.544275599841761E-2</v>
      </c>
      <c r="AX6" s="113">
        <v>0.27146330043727201</v>
      </c>
      <c r="AY6" s="113">
        <v>-3.0388215955604431E-3</v>
      </c>
      <c r="AZ6" s="113">
        <v>-2.288876707397865E-2</v>
      </c>
      <c r="BA6" s="113">
        <v>-5.768157248407864E-4</v>
      </c>
      <c r="BB6" s="113">
        <v>-3.9226996856016614E-3</v>
      </c>
      <c r="BC6" s="113">
        <v>8.3403100234068894E-3</v>
      </c>
      <c r="BD6" s="113">
        <v>-1.8746520091179091E-2</v>
      </c>
      <c r="BE6" s="113">
        <v>-6.3298193937538625E-5</v>
      </c>
      <c r="BF6" s="118">
        <v>1.7620837113850801E-2</v>
      </c>
      <c r="BH6" s="123">
        <v>3.0997265138025425E-16</v>
      </c>
      <c r="BO6">
        <v>0.14945461586881681</v>
      </c>
      <c r="BP6">
        <v>1</v>
      </c>
      <c r="BQ6">
        <v>0</v>
      </c>
      <c r="BR6">
        <v>2</v>
      </c>
      <c r="BS6">
        <v>0</v>
      </c>
      <c r="BT6">
        <v>0.96296296296296302</v>
      </c>
      <c r="BU6">
        <v>1</v>
      </c>
      <c r="BV6">
        <v>1.8518518518518601E-2</v>
      </c>
    </row>
    <row r="7" spans="1:74" x14ac:dyDescent="0.3">
      <c r="A7" s="129">
        <v>1</v>
      </c>
      <c r="B7" s="131">
        <v>1</v>
      </c>
      <c r="C7" s="171">
        <v>62</v>
      </c>
      <c r="D7" s="203">
        <v>2.0190000000000001</v>
      </c>
      <c r="E7" s="130">
        <v>238</v>
      </c>
      <c r="F7" s="130">
        <v>0</v>
      </c>
      <c r="G7" s="130">
        <v>32</v>
      </c>
      <c r="H7" s="130">
        <v>15</v>
      </c>
      <c r="I7" s="172">
        <v>192</v>
      </c>
      <c r="J7" s="170">
        <v>18.5</v>
      </c>
      <c r="K7" s="130">
        <v>1</v>
      </c>
      <c r="M7" t="s">
        <v>182</v>
      </c>
      <c r="N7" s="123">
        <v>0.05</v>
      </c>
      <c r="V7">
        <v>0</v>
      </c>
      <c r="W7">
        <v>0</v>
      </c>
      <c r="X7">
        <v>42</v>
      </c>
      <c r="Y7">
        <v>1.2829999999999999</v>
      </c>
      <c r="Z7">
        <v>68</v>
      </c>
      <c r="AA7">
        <v>4</v>
      </c>
      <c r="AB7">
        <v>37</v>
      </c>
      <c r="AC7">
        <v>6</v>
      </c>
      <c r="AD7">
        <v>175</v>
      </c>
      <c r="AE7">
        <v>7.9</v>
      </c>
      <c r="AF7" s="117">
        <v>1</v>
      </c>
      <c r="AG7" s="113">
        <v>0</v>
      </c>
      <c r="AH7" s="118">
        <v>1</v>
      </c>
      <c r="AI7">
        <v>1</v>
      </c>
      <c r="AJ7">
        <v>0.74129390525158234</v>
      </c>
      <c r="AK7" s="117">
        <v>0.74129390525158234</v>
      </c>
      <c r="AL7" s="118">
        <v>0.25870609474841766</v>
      </c>
      <c r="AM7" s="117">
        <v>-0.29935809905623945</v>
      </c>
      <c r="AN7" s="118">
        <v>100</v>
      </c>
      <c r="AO7">
        <v>0.34899260996974912</v>
      </c>
      <c r="AQ7" s="123">
        <v>-1.4641707570514755</v>
      </c>
      <c r="AV7" s="117">
        <v>-3.7323048935123761E-2</v>
      </c>
      <c r="AW7" s="113">
        <v>-1.6845867857467071E-3</v>
      </c>
      <c r="AX7" s="113">
        <v>-3.0388215955604952E-3</v>
      </c>
      <c r="AY7" s="113">
        <v>6.4652452924696254E-4</v>
      </c>
      <c r="AZ7" s="113">
        <v>1.876201897410168E-3</v>
      </c>
      <c r="BA7" s="113">
        <v>8.6787953716788656E-6</v>
      </c>
      <c r="BB7" s="113">
        <v>2.6446568567962546E-4</v>
      </c>
      <c r="BC7" s="113">
        <v>-2.913262354238433E-4</v>
      </c>
      <c r="BD7" s="113">
        <v>6.9467340388299056E-4</v>
      </c>
      <c r="BE7" s="113">
        <v>1.652450712603921E-4</v>
      </c>
      <c r="BF7" s="118">
        <v>-2.3923765996622902E-3</v>
      </c>
      <c r="BH7" s="123">
        <v>9.2525487317901095E-17</v>
      </c>
      <c r="BO7">
        <v>0.18471675236519725</v>
      </c>
      <c r="BP7">
        <v>1</v>
      </c>
      <c r="BQ7">
        <v>0</v>
      </c>
      <c r="BR7">
        <v>3</v>
      </c>
      <c r="BS7">
        <v>0</v>
      </c>
      <c r="BT7">
        <v>0.94444444444444442</v>
      </c>
      <c r="BU7">
        <v>1</v>
      </c>
      <c r="BV7">
        <v>1.851851851851849E-2</v>
      </c>
    </row>
    <row r="8" spans="1:74" x14ac:dyDescent="0.3">
      <c r="A8" s="129">
        <v>1</v>
      </c>
      <c r="B8" s="131">
        <v>0</v>
      </c>
      <c r="C8" s="171">
        <v>61</v>
      </c>
      <c r="D8" s="203">
        <v>0.66200000000000003</v>
      </c>
      <c r="E8" s="130">
        <v>124</v>
      </c>
      <c r="F8" s="130">
        <v>2</v>
      </c>
      <c r="G8" s="130">
        <v>52</v>
      </c>
      <c r="H8" s="130">
        <v>15</v>
      </c>
      <c r="I8" s="172">
        <v>191</v>
      </c>
      <c r="J8" s="170">
        <v>13.1</v>
      </c>
      <c r="K8" s="130">
        <v>1</v>
      </c>
      <c r="M8" t="s">
        <v>165</v>
      </c>
      <c r="N8" s="127" t="s">
        <v>233</v>
      </c>
      <c r="P8" t="s">
        <v>196</v>
      </c>
      <c r="Q8" s="210">
        <v>0.875</v>
      </c>
      <c r="R8" s="211">
        <v>0.46296296296296297</v>
      </c>
      <c r="S8" s="108">
        <v>0.72666666666666668</v>
      </c>
      <c r="V8">
        <v>0</v>
      </c>
      <c r="W8">
        <v>0</v>
      </c>
      <c r="X8">
        <v>42</v>
      </c>
      <c r="Y8">
        <v>1.4279999999999999</v>
      </c>
      <c r="Z8">
        <v>121</v>
      </c>
      <c r="AA8">
        <v>4</v>
      </c>
      <c r="AB8">
        <v>45</v>
      </c>
      <c r="AC8">
        <v>5</v>
      </c>
      <c r="AD8">
        <v>165</v>
      </c>
      <c r="AE8">
        <v>7.6</v>
      </c>
      <c r="AF8" s="117">
        <v>1</v>
      </c>
      <c r="AG8" s="113">
        <v>0</v>
      </c>
      <c r="AH8" s="118">
        <v>1</v>
      </c>
      <c r="AI8">
        <v>1</v>
      </c>
      <c r="AJ8">
        <v>0.56705363582878465</v>
      </c>
      <c r="AK8" s="117">
        <v>0.56705363582878465</v>
      </c>
      <c r="AL8" s="118">
        <v>0.43294636417121535</v>
      </c>
      <c r="AM8" s="117">
        <v>-0.56730138391032492</v>
      </c>
      <c r="AN8" s="118">
        <v>100</v>
      </c>
      <c r="AO8">
        <v>0.76350161045777787</v>
      </c>
      <c r="AQ8" s="123">
        <v>5.3091455573071718E-2</v>
      </c>
      <c r="AV8" s="117">
        <v>-0.32312242313703682</v>
      </c>
      <c r="AW8" s="113">
        <v>-1.4880712787625908E-2</v>
      </c>
      <c r="AX8" s="113">
        <v>-2.2888767073978387E-2</v>
      </c>
      <c r="AY8" s="113">
        <v>1.8762018974101445E-3</v>
      </c>
      <c r="AZ8" s="113">
        <v>0.10676969506310106</v>
      </c>
      <c r="BA8" s="113">
        <v>4.7766130210946482E-4</v>
      </c>
      <c r="BB8" s="113">
        <v>1.7342046812770243E-2</v>
      </c>
      <c r="BC8" s="113">
        <v>-2.7624532238073071E-3</v>
      </c>
      <c r="BD8" s="113">
        <v>4.808193185999802E-3</v>
      </c>
      <c r="BE8" s="113">
        <v>1.4146369929589405E-3</v>
      </c>
      <c r="BF8" s="118">
        <v>-1.4713068765479377E-2</v>
      </c>
      <c r="BH8" s="123">
        <v>2.5724023910271625E-16</v>
      </c>
      <c r="BO8">
        <v>0.2312726625876326</v>
      </c>
      <c r="BP8">
        <v>1</v>
      </c>
      <c r="BQ8">
        <v>0</v>
      </c>
      <c r="BR8">
        <v>4</v>
      </c>
      <c r="BS8">
        <v>0</v>
      </c>
      <c r="BT8">
        <v>0.92592592592592593</v>
      </c>
      <c r="BU8">
        <v>1</v>
      </c>
      <c r="BV8">
        <v>1.851851851851849E-2</v>
      </c>
    </row>
    <row r="9" spans="1:74" x14ac:dyDescent="0.3">
      <c r="A9" s="129">
        <v>0</v>
      </c>
      <c r="B9" s="131">
        <v>0</v>
      </c>
      <c r="C9" s="171">
        <v>59</v>
      </c>
      <c r="D9" s="203">
        <v>0.7</v>
      </c>
      <c r="E9" s="130">
        <v>214</v>
      </c>
      <c r="F9" s="130">
        <v>2</v>
      </c>
      <c r="G9" s="130">
        <v>41</v>
      </c>
      <c r="H9" s="130">
        <v>4</v>
      </c>
      <c r="I9" s="172">
        <v>182</v>
      </c>
      <c r="J9" s="170">
        <v>14.9</v>
      </c>
      <c r="K9" s="130">
        <v>1</v>
      </c>
      <c r="V9">
        <v>0</v>
      </c>
      <c r="W9">
        <v>0</v>
      </c>
      <c r="X9">
        <v>43</v>
      </c>
      <c r="Y9">
        <v>0.48</v>
      </c>
      <c r="Z9">
        <v>59</v>
      </c>
      <c r="AA9">
        <v>3</v>
      </c>
      <c r="AB9">
        <v>30</v>
      </c>
      <c r="AC9">
        <v>4</v>
      </c>
      <c r="AD9">
        <v>175</v>
      </c>
      <c r="AE9">
        <v>7.5</v>
      </c>
      <c r="AF9" s="117">
        <v>0</v>
      </c>
      <c r="AG9" s="113">
        <v>1</v>
      </c>
      <c r="AH9" s="118">
        <v>1</v>
      </c>
      <c r="AI9">
        <v>0</v>
      </c>
      <c r="AJ9">
        <v>0.65694875674733355</v>
      </c>
      <c r="AK9" s="117">
        <v>0.65694875674733355</v>
      </c>
      <c r="AL9" s="118">
        <v>0.34305124325266645</v>
      </c>
      <c r="AM9" s="117">
        <v>-1.0698754457367585</v>
      </c>
      <c r="AN9" s="118">
        <v>0</v>
      </c>
      <c r="AO9">
        <v>1.9150163996446243</v>
      </c>
      <c r="AQ9" s="123">
        <v>0.71457747605243693</v>
      </c>
      <c r="AV9" s="117">
        <v>-5.2211087669343799E-2</v>
      </c>
      <c r="AW9" s="113">
        <v>-2.2552132065355954E-4</v>
      </c>
      <c r="AX9" s="113">
        <v>-5.7681572484072374E-4</v>
      </c>
      <c r="AY9" s="113">
        <v>8.6787953716779305E-6</v>
      </c>
      <c r="AZ9" s="113">
        <v>4.7766130210944731E-4</v>
      </c>
      <c r="BA9" s="113">
        <v>9.1400856106059835E-5</v>
      </c>
      <c r="BB9" s="113">
        <v>2.5855858491483503E-4</v>
      </c>
      <c r="BC9" s="113">
        <v>-6.88590524388289E-5</v>
      </c>
      <c r="BD9" s="113">
        <v>7.9202720299848133E-5</v>
      </c>
      <c r="BE9" s="113">
        <v>3.4725622352905784E-4</v>
      </c>
      <c r="BF9" s="118">
        <v>-1.9284345314037575E-3</v>
      </c>
      <c r="BH9" s="123">
        <v>1.8956845949796682E-16</v>
      </c>
      <c r="BO9">
        <v>0.2342195994054177</v>
      </c>
      <c r="BP9">
        <v>1</v>
      </c>
      <c r="BQ9">
        <v>0</v>
      </c>
      <c r="BR9">
        <v>5</v>
      </c>
      <c r="BS9">
        <v>0</v>
      </c>
      <c r="BT9">
        <v>0.90740740740740744</v>
      </c>
      <c r="BU9">
        <v>1</v>
      </c>
      <c r="BV9">
        <v>0</v>
      </c>
    </row>
    <row r="10" spans="1:74" x14ac:dyDescent="0.3">
      <c r="A10" s="129">
        <v>1</v>
      </c>
      <c r="B10" s="131">
        <v>1</v>
      </c>
      <c r="C10" s="171">
        <v>65</v>
      </c>
      <c r="D10" s="203">
        <v>0.93700000000000006</v>
      </c>
      <c r="E10" s="130">
        <v>215</v>
      </c>
      <c r="F10" s="130">
        <v>4</v>
      </c>
      <c r="G10" s="130">
        <v>31</v>
      </c>
      <c r="H10" s="130">
        <v>12</v>
      </c>
      <c r="I10" s="172">
        <v>192</v>
      </c>
      <c r="J10" s="170">
        <v>17.100000000000001</v>
      </c>
      <c r="K10" s="130">
        <v>0</v>
      </c>
      <c r="M10" t="s">
        <v>183</v>
      </c>
      <c r="N10" s="218">
        <v>0.14926111503707462</v>
      </c>
      <c r="P10" t="s">
        <v>197</v>
      </c>
      <c r="Q10" s="110">
        <v>0.5</v>
      </c>
      <c r="V10">
        <v>0</v>
      </c>
      <c r="W10">
        <v>0</v>
      </c>
      <c r="X10">
        <v>43</v>
      </c>
      <c r="Y10">
        <v>1.607</v>
      </c>
      <c r="Z10">
        <v>123</v>
      </c>
      <c r="AA10">
        <v>1</v>
      </c>
      <c r="AB10">
        <v>45</v>
      </c>
      <c r="AC10">
        <v>8</v>
      </c>
      <c r="AD10">
        <v>170</v>
      </c>
      <c r="AE10">
        <v>8.1</v>
      </c>
      <c r="AF10" s="117">
        <v>0</v>
      </c>
      <c r="AG10" s="113">
        <v>1</v>
      </c>
      <c r="AH10" s="118">
        <v>1</v>
      </c>
      <c r="AI10">
        <v>0</v>
      </c>
      <c r="AJ10">
        <v>0.48615442166814798</v>
      </c>
      <c r="AK10" s="117">
        <v>0.48615442166814798</v>
      </c>
      <c r="AL10" s="118">
        <v>0.51384557833185207</v>
      </c>
      <c r="AM10" s="117">
        <v>-0.66583248992647237</v>
      </c>
      <c r="AN10" s="118">
        <v>100</v>
      </c>
      <c r="AO10">
        <v>0.9461099640993299</v>
      </c>
      <c r="AQ10" s="123">
        <v>1.291985635836642E-2</v>
      </c>
      <c r="AV10" s="117">
        <v>-0.41720213947418444</v>
      </c>
      <c r="AW10" s="113">
        <v>3.5023643103054688E-3</v>
      </c>
      <c r="AX10" s="113">
        <v>-3.92269968560135E-3</v>
      </c>
      <c r="AY10" s="113">
        <v>2.6446568567963191E-4</v>
      </c>
      <c r="AZ10" s="113">
        <v>1.7342046812770195E-2</v>
      </c>
      <c r="BA10" s="113">
        <v>2.5855858491484837E-4</v>
      </c>
      <c r="BB10" s="113">
        <v>2.4579171127155873E-2</v>
      </c>
      <c r="BC10" s="113">
        <v>-4.2655034133665782E-4</v>
      </c>
      <c r="BD10" s="113">
        <v>-5.2908740444569875E-4</v>
      </c>
      <c r="BE10" s="113">
        <v>2.0256535306035811E-3</v>
      </c>
      <c r="BF10" s="118">
        <v>-4.6277405903152073E-3</v>
      </c>
      <c r="BH10" s="123">
        <v>9.6869036265861853E-16</v>
      </c>
      <c r="BO10">
        <v>0.24643547162104534</v>
      </c>
      <c r="BP10">
        <v>0</v>
      </c>
      <c r="BQ10">
        <v>1</v>
      </c>
      <c r="BR10">
        <v>5</v>
      </c>
      <c r="BS10">
        <v>1</v>
      </c>
      <c r="BT10">
        <v>0.90740740740740744</v>
      </c>
      <c r="BU10">
        <v>0.98958333333333337</v>
      </c>
      <c r="BV10">
        <v>1.8325617283950699E-2</v>
      </c>
    </row>
    <row r="11" spans="1:74" x14ac:dyDescent="0.3">
      <c r="A11" s="129">
        <v>0</v>
      </c>
      <c r="B11" s="131">
        <v>1</v>
      </c>
      <c r="C11" s="171">
        <v>55</v>
      </c>
      <c r="D11" s="203">
        <v>6.5000000000000002E-2</v>
      </c>
      <c r="E11" s="130">
        <v>154</v>
      </c>
      <c r="F11" s="130">
        <v>3</v>
      </c>
      <c r="G11" s="130">
        <v>42</v>
      </c>
      <c r="H11" s="130">
        <v>13</v>
      </c>
      <c r="I11" s="172">
        <v>165</v>
      </c>
      <c r="J11" s="170">
        <v>9.1999999999999993</v>
      </c>
      <c r="K11" s="130">
        <v>0</v>
      </c>
      <c r="M11" t="s">
        <v>184</v>
      </c>
      <c r="N11" s="220">
        <v>0.17721459262148775</v>
      </c>
      <c r="V11">
        <v>0</v>
      </c>
      <c r="W11">
        <v>0</v>
      </c>
      <c r="X11">
        <v>44</v>
      </c>
      <c r="Y11">
        <v>4.5900000000000003E-2</v>
      </c>
      <c r="Z11">
        <v>104</v>
      </c>
      <c r="AA11">
        <v>6</v>
      </c>
      <c r="AB11">
        <v>29</v>
      </c>
      <c r="AC11">
        <v>2</v>
      </c>
      <c r="AD11">
        <v>168</v>
      </c>
      <c r="AE11">
        <v>6.8</v>
      </c>
      <c r="AF11" s="117">
        <v>1</v>
      </c>
      <c r="AG11" s="113">
        <v>0</v>
      </c>
      <c r="AH11" s="118">
        <v>1</v>
      </c>
      <c r="AI11">
        <v>1</v>
      </c>
      <c r="AJ11">
        <v>0.84271152578838804</v>
      </c>
      <c r="AK11" s="117">
        <v>0.84271152578838804</v>
      </c>
      <c r="AL11" s="118">
        <v>0.15728847421161196</v>
      </c>
      <c r="AM11" s="117">
        <v>-0.17113057908318333</v>
      </c>
      <c r="AN11" s="118">
        <v>100</v>
      </c>
      <c r="AO11">
        <v>0.18664569001173056</v>
      </c>
      <c r="AQ11" s="123">
        <v>0.37206242947262563</v>
      </c>
      <c r="AV11" s="117">
        <v>-2.4389848477779631E-2</v>
      </c>
      <c r="AW11" s="113">
        <v>1.2248082355003382E-3</v>
      </c>
      <c r="AX11" s="113">
        <v>8.3403100234068633E-3</v>
      </c>
      <c r="AY11" s="113">
        <v>-2.9132623542383549E-4</v>
      </c>
      <c r="AZ11" s="113">
        <v>-2.762453223807298E-3</v>
      </c>
      <c r="BA11" s="113">
        <v>-6.8859052438832613E-5</v>
      </c>
      <c r="BB11" s="113">
        <v>-4.265503413366756E-4</v>
      </c>
      <c r="BC11" s="113">
        <v>1.1257487703097695E-3</v>
      </c>
      <c r="BD11" s="113">
        <v>-1.0550749489646246E-3</v>
      </c>
      <c r="BE11" s="113">
        <v>-5.8992785660109013E-5</v>
      </c>
      <c r="BF11" s="118">
        <v>2.3747704811565109E-3</v>
      </c>
      <c r="BH11" s="123">
        <v>9.045865372934776E-17</v>
      </c>
      <c r="BO11">
        <v>0.24983300314631998</v>
      </c>
      <c r="BP11">
        <v>1</v>
      </c>
      <c r="BQ11">
        <v>0</v>
      </c>
      <c r="BR11">
        <v>6</v>
      </c>
      <c r="BS11">
        <v>1</v>
      </c>
      <c r="BT11">
        <v>0.88888888888888884</v>
      </c>
      <c r="BU11">
        <v>0.98958333333333337</v>
      </c>
      <c r="BV11">
        <v>1.8325617283950591E-2</v>
      </c>
    </row>
    <row r="12" spans="1:74" x14ac:dyDescent="0.3">
      <c r="A12" s="129">
        <v>0</v>
      </c>
      <c r="B12" s="131">
        <v>1</v>
      </c>
      <c r="C12" s="171">
        <v>65</v>
      </c>
      <c r="D12" s="203">
        <v>2.1440000000000001</v>
      </c>
      <c r="E12" s="130">
        <v>97</v>
      </c>
      <c r="F12" s="130">
        <v>2</v>
      </c>
      <c r="G12" s="130">
        <v>32</v>
      </c>
      <c r="H12" s="130">
        <v>8</v>
      </c>
      <c r="I12" s="172">
        <v>180</v>
      </c>
      <c r="J12" s="170">
        <v>10.3</v>
      </c>
      <c r="K12" s="130">
        <v>1</v>
      </c>
      <c r="M12" t="s">
        <v>185</v>
      </c>
      <c r="N12" s="219">
        <v>0.24298439779657263</v>
      </c>
      <c r="P12" s="226" t="s">
        <v>235</v>
      </c>
      <c r="V12">
        <v>0</v>
      </c>
      <c r="W12">
        <v>0</v>
      </c>
      <c r="X12">
        <v>44</v>
      </c>
      <c r="Y12">
        <v>0.115</v>
      </c>
      <c r="Z12">
        <v>70</v>
      </c>
      <c r="AA12">
        <v>3</v>
      </c>
      <c r="AB12">
        <v>46</v>
      </c>
      <c r="AC12">
        <v>6</v>
      </c>
      <c r="AD12">
        <v>167</v>
      </c>
      <c r="AE12">
        <v>6.6</v>
      </c>
      <c r="AF12" s="117">
        <v>0</v>
      </c>
      <c r="AG12" s="113">
        <v>1</v>
      </c>
      <c r="AH12" s="118">
        <v>1</v>
      </c>
      <c r="AI12">
        <v>0</v>
      </c>
      <c r="AJ12">
        <v>0.24983300314631998</v>
      </c>
      <c r="AK12" s="117">
        <v>0.24983300314631998</v>
      </c>
      <c r="AL12" s="118">
        <v>0.75016699685368005</v>
      </c>
      <c r="AM12" s="117">
        <v>-0.28745943476581653</v>
      </c>
      <c r="AN12" s="118">
        <v>100</v>
      </c>
      <c r="AO12">
        <v>0.33303651612795471</v>
      </c>
      <c r="AQ12" s="123">
        <v>-0.10670428808156804</v>
      </c>
      <c r="AV12" s="117">
        <v>1.1662122712113263E-2</v>
      </c>
      <c r="AW12" s="113">
        <v>-9.2952038287126017E-4</v>
      </c>
      <c r="AX12" s="113">
        <v>-1.8746520091179154E-2</v>
      </c>
      <c r="AY12" s="113">
        <v>6.9467340388298026E-4</v>
      </c>
      <c r="AZ12" s="113">
        <v>4.8081931859998367E-3</v>
      </c>
      <c r="BA12" s="113">
        <v>7.9202720299856061E-5</v>
      </c>
      <c r="BB12" s="113">
        <v>-5.2908740444566015E-4</v>
      </c>
      <c r="BC12" s="113">
        <v>-1.0550749489646348E-3</v>
      </c>
      <c r="BD12" s="113">
        <v>4.8346330293598163E-3</v>
      </c>
      <c r="BE12" s="113">
        <v>-6.4829815157747501E-6</v>
      </c>
      <c r="BF12" s="118">
        <v>-5.3283401530727394E-3</v>
      </c>
      <c r="BH12" s="123">
        <v>-2.1245263626690159E-17</v>
      </c>
      <c r="BO12">
        <v>0.25239328255936155</v>
      </c>
      <c r="BP12">
        <v>1</v>
      </c>
      <c r="BQ12">
        <v>0</v>
      </c>
      <c r="BR12">
        <v>7</v>
      </c>
      <c r="BS12">
        <v>1</v>
      </c>
      <c r="BT12">
        <v>0.87037037037037035</v>
      </c>
      <c r="BU12">
        <v>0.98958333333333337</v>
      </c>
      <c r="BV12">
        <v>1.8325617283950591E-2</v>
      </c>
    </row>
    <row r="13" spans="1:74" ht="16.2" x14ac:dyDescent="0.3">
      <c r="A13" s="129">
        <v>1</v>
      </c>
      <c r="B13" s="131">
        <v>1</v>
      </c>
      <c r="C13" s="171">
        <v>74</v>
      </c>
      <c r="D13" s="203">
        <v>0.248</v>
      </c>
      <c r="E13" s="130">
        <v>301</v>
      </c>
      <c r="F13" s="130">
        <v>1</v>
      </c>
      <c r="G13" s="130">
        <v>39</v>
      </c>
      <c r="H13" s="130">
        <v>21</v>
      </c>
      <c r="I13" s="172">
        <v>187</v>
      </c>
      <c r="J13" s="170">
        <v>19.3</v>
      </c>
      <c r="K13" s="130">
        <v>1</v>
      </c>
      <c r="P13" t="s">
        <v>236</v>
      </c>
      <c r="R13" s="108">
        <f>(Q6/S6)^2+(1-(Q6/S6))^2</f>
        <v>0.53920000000000001</v>
      </c>
      <c r="V13">
        <v>0</v>
      </c>
      <c r="W13">
        <v>0</v>
      </c>
      <c r="X13">
        <v>44</v>
      </c>
      <c r="Y13">
        <v>0.19600000000000001</v>
      </c>
      <c r="Z13">
        <v>49</v>
      </c>
      <c r="AA13">
        <v>3</v>
      </c>
      <c r="AB13">
        <v>33</v>
      </c>
      <c r="AC13">
        <v>12</v>
      </c>
      <c r="AD13">
        <v>189</v>
      </c>
      <c r="AE13">
        <v>9.5</v>
      </c>
      <c r="AF13" s="117">
        <v>1</v>
      </c>
      <c r="AG13" s="113">
        <v>0</v>
      </c>
      <c r="AH13" s="118">
        <v>1</v>
      </c>
      <c r="AI13">
        <v>1</v>
      </c>
      <c r="AJ13">
        <v>0.80762578783662664</v>
      </c>
      <c r="AK13" s="117">
        <v>0.80762578783662664</v>
      </c>
      <c r="AL13" s="118">
        <v>0.19237421216337336</v>
      </c>
      <c r="AM13" s="117">
        <v>-0.21365646160621596</v>
      </c>
      <c r="AN13" s="118">
        <v>100</v>
      </c>
      <c r="AO13">
        <v>0.23819721343802414</v>
      </c>
      <c r="AQ13" s="123">
        <v>0.13608764400664844</v>
      </c>
      <c r="AV13" s="117">
        <v>-0.34724286167235163</v>
      </c>
      <c r="AW13" s="113">
        <v>-1.7201497920004258E-3</v>
      </c>
      <c r="AX13" s="113">
        <v>-6.3298193937285342E-5</v>
      </c>
      <c r="AY13" s="113">
        <v>1.6524507126039722E-4</v>
      </c>
      <c r="AZ13" s="113">
        <v>1.4146369929588377E-3</v>
      </c>
      <c r="BA13" s="113">
        <v>3.4725622352905681E-4</v>
      </c>
      <c r="BB13" s="113">
        <v>2.0256535306034966E-3</v>
      </c>
      <c r="BC13" s="113">
        <v>-5.8992785660089531E-5</v>
      </c>
      <c r="BD13" s="113">
        <v>-6.4829815158067629E-6</v>
      </c>
      <c r="BE13" s="113">
        <v>2.1454539654049685E-3</v>
      </c>
      <c r="BF13" s="118">
        <v>-8.5765280099828426E-3</v>
      </c>
      <c r="BH13" s="123">
        <v>1.2605707554037881E-15</v>
      </c>
      <c r="BO13">
        <v>0.25457629729006503</v>
      </c>
      <c r="BP13">
        <v>1</v>
      </c>
      <c r="BQ13">
        <v>0</v>
      </c>
      <c r="BR13">
        <v>8</v>
      </c>
      <c r="BS13">
        <v>1</v>
      </c>
      <c r="BT13">
        <v>0.85185185185185186</v>
      </c>
      <c r="BU13">
        <v>0.98958333333333337</v>
      </c>
      <c r="BV13">
        <v>1.8325617283950591E-2</v>
      </c>
    </row>
    <row r="14" spans="1:74" x14ac:dyDescent="0.3">
      <c r="A14" s="129">
        <v>0</v>
      </c>
      <c r="B14" s="131">
        <v>0</v>
      </c>
      <c r="C14" s="171">
        <v>43</v>
      </c>
      <c r="D14" s="203">
        <v>1.607</v>
      </c>
      <c r="E14" s="130">
        <v>123</v>
      </c>
      <c r="F14" s="130">
        <v>1</v>
      </c>
      <c r="G14" s="130">
        <v>45</v>
      </c>
      <c r="H14" s="130">
        <v>8</v>
      </c>
      <c r="I14" s="172">
        <v>170</v>
      </c>
      <c r="J14" s="170">
        <v>8.1</v>
      </c>
      <c r="K14" s="130">
        <v>0</v>
      </c>
      <c r="M14" t="s">
        <v>186</v>
      </c>
      <c r="N14" s="218">
        <v>157.174385355602</v>
      </c>
      <c r="P14" t="s">
        <v>237</v>
      </c>
      <c r="R14">
        <f>0.5+(0.25*0.5)</f>
        <v>0.625</v>
      </c>
      <c r="V14">
        <v>0</v>
      </c>
      <c r="W14">
        <v>0</v>
      </c>
      <c r="X14">
        <v>44</v>
      </c>
      <c r="Y14">
        <v>1.18</v>
      </c>
      <c r="Z14">
        <v>69</v>
      </c>
      <c r="AA14">
        <v>2</v>
      </c>
      <c r="AB14">
        <v>34</v>
      </c>
      <c r="AC14">
        <v>6</v>
      </c>
      <c r="AD14">
        <v>183</v>
      </c>
      <c r="AE14">
        <v>8</v>
      </c>
      <c r="AF14" s="117">
        <v>0</v>
      </c>
      <c r="AG14" s="113">
        <v>1</v>
      </c>
      <c r="AH14" s="118">
        <v>1</v>
      </c>
      <c r="AI14">
        <v>0</v>
      </c>
      <c r="AJ14">
        <v>0.76591081605926736</v>
      </c>
      <c r="AK14" s="117">
        <v>0.76591081605926736</v>
      </c>
      <c r="AL14" s="118">
        <v>0.23408918394073264</v>
      </c>
      <c r="AM14" s="117">
        <v>-1.4520531082833958</v>
      </c>
      <c r="AN14" s="118">
        <v>0</v>
      </c>
      <c r="AO14">
        <v>3.2718761420996825</v>
      </c>
      <c r="AQ14" s="123">
        <v>6.8000039947677934E-2</v>
      </c>
      <c r="AV14" s="119">
        <v>1.2999781529071976</v>
      </c>
      <c r="AW14" s="120">
        <v>-5.0349613792847279E-3</v>
      </c>
      <c r="AX14" s="120">
        <v>1.7620837113849604E-2</v>
      </c>
      <c r="AY14" s="120">
        <v>-2.3923765996622668E-3</v>
      </c>
      <c r="AZ14" s="120">
        <v>-1.4713068765479046E-2</v>
      </c>
      <c r="BA14" s="120">
        <v>-1.9284345314037584E-3</v>
      </c>
      <c r="BB14" s="120">
        <v>-4.6277405903148924E-3</v>
      </c>
      <c r="BC14" s="120">
        <v>2.3747704811564493E-3</v>
      </c>
      <c r="BD14" s="120">
        <v>-5.3283401530725876E-3</v>
      </c>
      <c r="BE14" s="120">
        <v>-8.5765280099828339E-3</v>
      </c>
      <c r="BF14" s="121">
        <v>5.4593752265946281E-2</v>
      </c>
      <c r="BH14" s="124">
        <v>-4.7336424211316238E-15</v>
      </c>
      <c r="BO14">
        <v>0.27726244210516737</v>
      </c>
      <c r="BP14">
        <v>1</v>
      </c>
      <c r="BQ14">
        <v>0</v>
      </c>
      <c r="BR14">
        <v>9</v>
      </c>
      <c r="BS14">
        <v>1</v>
      </c>
      <c r="BT14">
        <v>0.83333333333333337</v>
      </c>
      <c r="BU14">
        <v>0.98958333333333337</v>
      </c>
      <c r="BV14">
        <v>1.8325617283950591E-2</v>
      </c>
    </row>
    <row r="15" spans="1:74" x14ac:dyDescent="0.3">
      <c r="A15" s="129">
        <v>0</v>
      </c>
      <c r="B15" s="131">
        <v>0</v>
      </c>
      <c r="C15" s="171">
        <v>78</v>
      </c>
      <c r="D15" s="203">
        <v>1.6240000000000001</v>
      </c>
      <c r="E15" s="130">
        <v>148</v>
      </c>
      <c r="F15" s="130">
        <v>5</v>
      </c>
      <c r="G15" s="130">
        <v>39</v>
      </c>
      <c r="H15" s="130">
        <v>11</v>
      </c>
      <c r="I15" s="172">
        <v>175</v>
      </c>
      <c r="J15" s="170">
        <v>9.1</v>
      </c>
      <c r="K15" s="130">
        <v>1</v>
      </c>
      <c r="M15" t="s">
        <v>105</v>
      </c>
      <c r="N15" s="123">
        <v>148</v>
      </c>
      <c r="V15">
        <v>0</v>
      </c>
      <c r="W15">
        <v>0</v>
      </c>
      <c r="X15">
        <v>44</v>
      </c>
      <c r="Y15">
        <v>1.2270000000000001</v>
      </c>
      <c r="Z15">
        <v>100</v>
      </c>
      <c r="AA15">
        <v>5</v>
      </c>
      <c r="AB15">
        <v>37</v>
      </c>
      <c r="AC15">
        <v>10</v>
      </c>
      <c r="AD15">
        <v>180</v>
      </c>
      <c r="AE15">
        <v>9.1</v>
      </c>
      <c r="AF15" s="117">
        <v>1</v>
      </c>
      <c r="AG15" s="113">
        <v>0</v>
      </c>
      <c r="AH15" s="118">
        <v>1</v>
      </c>
      <c r="AI15">
        <v>1</v>
      </c>
      <c r="AJ15">
        <v>0.91642629846172274</v>
      </c>
      <c r="AK15" s="117">
        <v>0.91642629846172274</v>
      </c>
      <c r="AL15" s="118">
        <v>8.3573701538277256E-2</v>
      </c>
      <c r="AM15" s="117">
        <v>-8.7273631235207261E-2</v>
      </c>
      <c r="AN15" s="118">
        <v>100</v>
      </c>
      <c r="AO15">
        <v>9.119522396788568E-2</v>
      </c>
      <c r="AQ15" s="124">
        <v>-0.32830580085158312</v>
      </c>
      <c r="BO15">
        <v>0.28915386016881883</v>
      </c>
      <c r="BP15">
        <v>1</v>
      </c>
      <c r="BQ15">
        <v>0</v>
      </c>
      <c r="BR15">
        <v>10</v>
      </c>
      <c r="BS15">
        <v>1</v>
      </c>
      <c r="BT15">
        <v>0.81481481481481488</v>
      </c>
      <c r="BU15">
        <v>0.98958333333333337</v>
      </c>
      <c r="BV15">
        <v>1.8325617283950699E-2</v>
      </c>
    </row>
    <row r="16" spans="1:74" x14ac:dyDescent="0.3">
      <c r="A16" s="129">
        <v>1</v>
      </c>
      <c r="B16" s="131">
        <v>1</v>
      </c>
      <c r="C16" s="171">
        <v>67</v>
      </c>
      <c r="D16" s="203">
        <v>0.05</v>
      </c>
      <c r="E16" s="130">
        <v>228</v>
      </c>
      <c r="F16" s="130">
        <v>4</v>
      </c>
      <c r="G16" s="130">
        <v>31</v>
      </c>
      <c r="H16" s="130">
        <v>13</v>
      </c>
      <c r="I16" s="172">
        <v>181</v>
      </c>
      <c r="J16" s="170">
        <v>15.7</v>
      </c>
      <c r="K16" s="130">
        <v>0</v>
      </c>
      <c r="M16" t="s">
        <v>164</v>
      </c>
      <c r="N16" s="220">
        <v>0.28733762438457339</v>
      </c>
      <c r="V16">
        <v>0</v>
      </c>
      <c r="W16">
        <v>0</v>
      </c>
      <c r="X16">
        <v>46</v>
      </c>
      <c r="Y16">
        <v>1.4810000000000001</v>
      </c>
      <c r="Z16">
        <v>126</v>
      </c>
      <c r="AA16">
        <v>3</v>
      </c>
      <c r="AB16">
        <v>40</v>
      </c>
      <c r="AC16">
        <v>1</v>
      </c>
      <c r="AD16">
        <v>165</v>
      </c>
      <c r="AE16">
        <v>7.8</v>
      </c>
      <c r="AF16" s="117">
        <v>0</v>
      </c>
      <c r="AG16" s="113">
        <v>1</v>
      </c>
      <c r="AH16" s="118">
        <v>1</v>
      </c>
      <c r="AI16">
        <v>0</v>
      </c>
      <c r="AJ16">
        <v>0.53397880470937664</v>
      </c>
      <c r="AK16" s="117">
        <v>0.53397880470937664</v>
      </c>
      <c r="AL16" s="118">
        <v>0.46602119529062336</v>
      </c>
      <c r="AM16" s="117">
        <v>-0.7635241624345589</v>
      </c>
      <c r="AN16" s="118">
        <v>0</v>
      </c>
      <c r="AO16">
        <v>1.1458251472368612</v>
      </c>
      <c r="BO16">
        <v>0.29293210260807212</v>
      </c>
      <c r="BP16">
        <v>1</v>
      </c>
      <c r="BQ16">
        <v>0</v>
      </c>
      <c r="BR16">
        <v>11</v>
      </c>
      <c r="BS16">
        <v>1</v>
      </c>
      <c r="BT16">
        <v>0.79629629629629628</v>
      </c>
      <c r="BU16">
        <v>0.98958333333333337</v>
      </c>
      <c r="BV16">
        <v>1.8325617283950591E-2</v>
      </c>
    </row>
    <row r="17" spans="1:74" x14ac:dyDescent="0.3">
      <c r="A17" s="129">
        <v>1</v>
      </c>
      <c r="B17" s="131">
        <v>1</v>
      </c>
      <c r="C17" s="171">
        <v>62</v>
      </c>
      <c r="D17" s="203">
        <v>0.58799999999999997</v>
      </c>
      <c r="E17" s="130">
        <v>136</v>
      </c>
      <c r="F17" s="130">
        <v>4</v>
      </c>
      <c r="G17" s="130">
        <v>41</v>
      </c>
      <c r="H17" s="130">
        <v>10</v>
      </c>
      <c r="I17" s="172">
        <v>167</v>
      </c>
      <c r="J17" s="170">
        <v>9.8000000000000007</v>
      </c>
      <c r="K17" s="130">
        <v>1</v>
      </c>
      <c r="M17" t="s">
        <v>182</v>
      </c>
      <c r="N17" s="123">
        <v>0.05</v>
      </c>
      <c r="V17">
        <v>0</v>
      </c>
      <c r="W17">
        <v>0</v>
      </c>
      <c r="X17">
        <v>46</v>
      </c>
      <c r="Y17">
        <v>1.9630000000000001</v>
      </c>
      <c r="Z17">
        <v>113</v>
      </c>
      <c r="AA17">
        <v>4</v>
      </c>
      <c r="AB17">
        <v>28</v>
      </c>
      <c r="AC17">
        <v>10</v>
      </c>
      <c r="AD17">
        <v>181</v>
      </c>
      <c r="AE17">
        <v>9.6999999999999993</v>
      </c>
      <c r="AF17" s="117">
        <v>1</v>
      </c>
      <c r="AG17" s="113">
        <v>0</v>
      </c>
      <c r="AH17" s="118">
        <v>1</v>
      </c>
      <c r="AI17">
        <v>1</v>
      </c>
      <c r="AJ17">
        <v>0.97476871515341335</v>
      </c>
      <c r="AK17" s="117">
        <v>0.97476871515341335</v>
      </c>
      <c r="AL17" s="118">
        <v>2.5231284846586655E-2</v>
      </c>
      <c r="AM17" s="117">
        <v>-2.5555051351540507E-2</v>
      </c>
      <c r="AN17" s="118">
        <v>100</v>
      </c>
      <c r="AO17">
        <v>2.5884381037624547E-2</v>
      </c>
      <c r="BO17">
        <v>0.31051691223993538</v>
      </c>
      <c r="BP17">
        <v>1</v>
      </c>
      <c r="BQ17">
        <v>0</v>
      </c>
      <c r="BR17">
        <v>12</v>
      </c>
      <c r="BS17">
        <v>1</v>
      </c>
      <c r="BT17">
        <v>0.77777777777777779</v>
      </c>
      <c r="BU17">
        <v>0.98958333333333337</v>
      </c>
      <c r="BV17">
        <v>1.8325617283950591E-2</v>
      </c>
    </row>
    <row r="18" spans="1:74" x14ac:dyDescent="0.3">
      <c r="A18" s="129">
        <v>1</v>
      </c>
      <c r="B18" s="131">
        <v>1</v>
      </c>
      <c r="C18" s="171">
        <v>99</v>
      </c>
      <c r="D18" s="203">
        <v>1.76</v>
      </c>
      <c r="E18" s="171">
        <v>369</v>
      </c>
      <c r="F18" s="130">
        <v>4</v>
      </c>
      <c r="G18" s="130">
        <v>38</v>
      </c>
      <c r="H18" s="130">
        <v>12</v>
      </c>
      <c r="I18" s="172">
        <v>170</v>
      </c>
      <c r="J18" s="170">
        <v>19.5</v>
      </c>
      <c r="K18" s="130">
        <v>0</v>
      </c>
      <c r="M18" t="s">
        <v>165</v>
      </c>
      <c r="N18" s="127" t="s">
        <v>234</v>
      </c>
      <c r="V18">
        <v>0</v>
      </c>
      <c r="W18">
        <v>0</v>
      </c>
      <c r="X18">
        <v>46</v>
      </c>
      <c r="Y18">
        <v>2.6259999999999999</v>
      </c>
      <c r="Z18">
        <v>43</v>
      </c>
      <c r="AA18">
        <v>2</v>
      </c>
      <c r="AB18">
        <v>50</v>
      </c>
      <c r="AC18">
        <v>4</v>
      </c>
      <c r="AD18">
        <v>180</v>
      </c>
      <c r="AE18">
        <v>7.7</v>
      </c>
      <c r="AF18" s="117">
        <v>0</v>
      </c>
      <c r="AG18" s="113">
        <v>1</v>
      </c>
      <c r="AH18" s="118">
        <v>1</v>
      </c>
      <c r="AI18">
        <v>0</v>
      </c>
      <c r="AJ18">
        <v>0.47600768065026178</v>
      </c>
      <c r="AK18" s="117">
        <v>0.47600768065026178</v>
      </c>
      <c r="AL18" s="118">
        <v>0.52399231934973822</v>
      </c>
      <c r="AM18" s="117">
        <v>-0.64627825249802762</v>
      </c>
      <c r="AN18" s="118">
        <v>100</v>
      </c>
      <c r="AO18">
        <v>0.90842491974114381</v>
      </c>
      <c r="BO18">
        <v>0.32697638920008415</v>
      </c>
      <c r="BP18">
        <v>1</v>
      </c>
      <c r="BQ18">
        <v>0</v>
      </c>
      <c r="BR18">
        <v>13</v>
      </c>
      <c r="BS18">
        <v>1</v>
      </c>
      <c r="BT18">
        <v>0.7592592592592593</v>
      </c>
      <c r="BU18">
        <v>0.98958333333333337</v>
      </c>
      <c r="BV18">
        <v>0</v>
      </c>
    </row>
    <row r="19" spans="1:74" ht="15" thickBot="1" x14ac:dyDescent="0.35">
      <c r="A19" s="129">
        <v>1</v>
      </c>
      <c r="B19" s="131">
        <v>1</v>
      </c>
      <c r="C19" s="171">
        <v>67</v>
      </c>
      <c r="D19" s="203">
        <v>4.4999999999999998E-2</v>
      </c>
      <c r="E19" s="130">
        <v>187</v>
      </c>
      <c r="F19" s="130">
        <v>0</v>
      </c>
      <c r="G19" s="130">
        <v>29</v>
      </c>
      <c r="H19" s="130">
        <v>13</v>
      </c>
      <c r="I19" s="172">
        <v>192</v>
      </c>
      <c r="J19" s="170">
        <v>16.2</v>
      </c>
      <c r="K19" s="130">
        <v>1</v>
      </c>
      <c r="V19">
        <v>0</v>
      </c>
      <c r="W19">
        <v>0</v>
      </c>
      <c r="X19">
        <v>48</v>
      </c>
      <c r="Y19">
        <v>1.7999999999999999E-2</v>
      </c>
      <c r="Z19">
        <v>77</v>
      </c>
      <c r="AA19">
        <v>2</v>
      </c>
      <c r="AB19">
        <v>28</v>
      </c>
      <c r="AC19">
        <v>1</v>
      </c>
      <c r="AD19">
        <v>160</v>
      </c>
      <c r="AE19">
        <v>5.9</v>
      </c>
      <c r="AF19" s="117">
        <v>0</v>
      </c>
      <c r="AG19" s="113">
        <v>1</v>
      </c>
      <c r="AH19" s="118">
        <v>1</v>
      </c>
      <c r="AI19">
        <v>0</v>
      </c>
      <c r="AJ19">
        <v>0.43929542684355705</v>
      </c>
      <c r="AK19" s="117">
        <v>0.43929542684355705</v>
      </c>
      <c r="AL19" s="118">
        <v>0.56070457315644295</v>
      </c>
      <c r="AM19" s="117">
        <v>-0.57856111973017499</v>
      </c>
      <c r="AN19" s="118">
        <v>100</v>
      </c>
      <c r="AO19">
        <v>0.78347038329039742</v>
      </c>
      <c r="BO19">
        <v>0.33864642660775052</v>
      </c>
      <c r="BP19">
        <v>0</v>
      </c>
      <c r="BQ19">
        <v>1</v>
      </c>
      <c r="BR19">
        <v>13</v>
      </c>
      <c r="BS19">
        <v>2</v>
      </c>
      <c r="BT19">
        <v>0.7592592592592593</v>
      </c>
      <c r="BU19">
        <v>0.97916666666666663</v>
      </c>
      <c r="BV19">
        <v>0</v>
      </c>
    </row>
    <row r="20" spans="1:74" ht="15" thickTop="1" x14ac:dyDescent="0.3">
      <c r="A20" s="129">
        <v>0</v>
      </c>
      <c r="B20" s="131">
        <v>0</v>
      </c>
      <c r="C20" s="171">
        <v>51</v>
      </c>
      <c r="D20" s="203">
        <v>1</v>
      </c>
      <c r="E20" s="130">
        <v>66</v>
      </c>
      <c r="F20" s="130">
        <v>3</v>
      </c>
      <c r="G20" s="130">
        <v>34</v>
      </c>
      <c r="H20" s="130">
        <v>6</v>
      </c>
      <c r="I20" s="172">
        <v>184</v>
      </c>
      <c r="J20" s="170">
        <v>8</v>
      </c>
      <c r="K20" s="130">
        <v>1</v>
      </c>
      <c r="M20" s="125"/>
      <c r="N20" s="125" t="s">
        <v>188</v>
      </c>
      <c r="O20" s="125" t="s">
        <v>189</v>
      </c>
      <c r="P20" s="125" t="s">
        <v>190</v>
      </c>
      <c r="Q20" s="125" t="s">
        <v>164</v>
      </c>
      <c r="R20" s="125" t="s">
        <v>191</v>
      </c>
      <c r="S20" s="125" t="s">
        <v>166</v>
      </c>
      <c r="T20" s="125" t="s">
        <v>167</v>
      </c>
      <c r="V20">
        <v>0</v>
      </c>
      <c r="W20">
        <v>0</v>
      </c>
      <c r="X20">
        <v>48</v>
      </c>
      <c r="Y20">
        <v>0.183</v>
      </c>
      <c r="Z20">
        <v>85</v>
      </c>
      <c r="AA20">
        <v>4</v>
      </c>
      <c r="AB20">
        <v>37</v>
      </c>
      <c r="AC20">
        <v>11</v>
      </c>
      <c r="AD20">
        <v>178</v>
      </c>
      <c r="AE20">
        <v>9</v>
      </c>
      <c r="AF20" s="117">
        <v>1</v>
      </c>
      <c r="AG20" s="113">
        <v>0</v>
      </c>
      <c r="AH20" s="118">
        <v>1</v>
      </c>
      <c r="AI20">
        <v>1</v>
      </c>
      <c r="AJ20">
        <v>0.79053571008133172</v>
      </c>
      <c r="AK20" s="117">
        <v>0.79053571008133172</v>
      </c>
      <c r="AL20" s="118">
        <v>0.20946428991866828</v>
      </c>
      <c r="AM20" s="117">
        <v>-0.23504444930949633</v>
      </c>
      <c r="AN20" s="118">
        <v>100</v>
      </c>
      <c r="AO20">
        <v>0.26496499430382242</v>
      </c>
      <c r="BO20">
        <v>0.33996887092824174</v>
      </c>
      <c r="BP20">
        <v>0</v>
      </c>
      <c r="BQ20">
        <v>1</v>
      </c>
      <c r="BR20">
        <v>13</v>
      </c>
      <c r="BS20">
        <v>3</v>
      </c>
      <c r="BT20">
        <v>0.7592592592592593</v>
      </c>
      <c r="BU20">
        <v>0.96875</v>
      </c>
      <c r="BV20">
        <v>0</v>
      </c>
    </row>
    <row r="21" spans="1:74" x14ac:dyDescent="0.3">
      <c r="A21" s="129">
        <v>1</v>
      </c>
      <c r="B21" s="131">
        <v>1</v>
      </c>
      <c r="C21" s="171">
        <v>71</v>
      </c>
      <c r="D21" s="203">
        <v>0.121</v>
      </c>
      <c r="E21" s="130">
        <v>116</v>
      </c>
      <c r="F21" s="130">
        <v>0</v>
      </c>
      <c r="G21" s="130">
        <v>34</v>
      </c>
      <c r="H21" s="130">
        <v>8</v>
      </c>
      <c r="I21" s="172">
        <v>193</v>
      </c>
      <c r="J21" s="170">
        <v>12.2</v>
      </c>
      <c r="K21" s="130">
        <v>0</v>
      </c>
      <c r="M21" t="s">
        <v>104</v>
      </c>
      <c r="N21" s="92">
        <v>-10.63559782336603</v>
      </c>
      <c r="O21" s="92">
        <v>7.6736351507079288</v>
      </c>
      <c r="P21" s="92">
        <v>1.9209741468511587</v>
      </c>
      <c r="Q21" s="92">
        <v>0.16574931076388275</v>
      </c>
      <c r="R21" s="92">
        <v>2.4044655194013205E-5</v>
      </c>
      <c r="S21" s="92"/>
      <c r="T21" s="92"/>
      <c r="V21">
        <v>0</v>
      </c>
      <c r="W21">
        <v>0</v>
      </c>
      <c r="X21">
        <v>49</v>
      </c>
      <c r="Y21">
        <v>0.85199999999999998</v>
      </c>
      <c r="Z21">
        <v>102</v>
      </c>
      <c r="AA21">
        <v>3</v>
      </c>
      <c r="AB21">
        <v>37</v>
      </c>
      <c r="AC21">
        <v>9</v>
      </c>
      <c r="AD21">
        <v>168</v>
      </c>
      <c r="AE21">
        <v>8.1999999999999993</v>
      </c>
      <c r="AF21" s="117">
        <v>1</v>
      </c>
      <c r="AG21" s="113">
        <v>0</v>
      </c>
      <c r="AH21" s="118">
        <v>1</v>
      </c>
      <c r="AI21">
        <v>1</v>
      </c>
      <c r="AJ21">
        <v>0.73445519850759533</v>
      </c>
      <c r="AK21" s="117">
        <v>0.73445519850759533</v>
      </c>
      <c r="AL21" s="118">
        <v>0.26554480149240467</v>
      </c>
      <c r="AM21" s="117">
        <v>-0.30862628113377893</v>
      </c>
      <c r="AN21" s="118">
        <v>100</v>
      </c>
      <c r="AO21">
        <v>0.36155343720350636</v>
      </c>
      <c r="BO21">
        <v>0.34299083984853473</v>
      </c>
      <c r="BP21">
        <v>0</v>
      </c>
      <c r="BQ21">
        <v>1</v>
      </c>
      <c r="BR21">
        <v>13</v>
      </c>
      <c r="BS21">
        <v>4</v>
      </c>
      <c r="BT21">
        <v>0.7592592592592593</v>
      </c>
      <c r="BU21">
        <v>0.95833333333333337</v>
      </c>
      <c r="BV21">
        <v>0</v>
      </c>
    </row>
    <row r="22" spans="1:74" x14ac:dyDescent="0.3">
      <c r="A22" s="129">
        <v>1</v>
      </c>
      <c r="B22" s="131">
        <v>1</v>
      </c>
      <c r="C22" s="171">
        <v>65</v>
      </c>
      <c r="D22" s="203">
        <v>0.159</v>
      </c>
      <c r="E22" s="130">
        <v>144</v>
      </c>
      <c r="F22" s="130">
        <v>2</v>
      </c>
      <c r="G22" s="130">
        <v>47</v>
      </c>
      <c r="H22" s="130">
        <v>14</v>
      </c>
      <c r="I22" s="172">
        <v>174</v>
      </c>
      <c r="J22" s="170">
        <v>11.1</v>
      </c>
      <c r="K22" s="130">
        <v>0</v>
      </c>
      <c r="M22" s="34" t="s">
        <v>48</v>
      </c>
      <c r="N22" s="212">
        <v>-0.63202807524991866</v>
      </c>
      <c r="O22" s="212">
        <v>0.48082930228757448</v>
      </c>
      <c r="P22" s="212">
        <v>1.7277897311312707</v>
      </c>
      <c r="Q22" s="212">
        <v>0.18869341560408989</v>
      </c>
      <c r="R22" s="212">
        <v>0.53151275931568887</v>
      </c>
      <c r="S22" s="212">
        <v>0.20712429842538382</v>
      </c>
      <c r="T22" s="212">
        <v>1.3639433686103688</v>
      </c>
      <c r="V22">
        <v>0</v>
      </c>
      <c r="W22">
        <v>0</v>
      </c>
      <c r="X22">
        <v>49</v>
      </c>
      <c r="Y22">
        <v>0.98299999999999998</v>
      </c>
      <c r="Z22">
        <v>71</v>
      </c>
      <c r="AA22">
        <v>4</v>
      </c>
      <c r="AB22">
        <v>39</v>
      </c>
      <c r="AC22">
        <v>7</v>
      </c>
      <c r="AD22">
        <v>180</v>
      </c>
      <c r="AE22">
        <v>8.1</v>
      </c>
      <c r="AF22" s="117">
        <v>1</v>
      </c>
      <c r="AG22" s="113">
        <v>0</v>
      </c>
      <c r="AH22" s="118">
        <v>1</v>
      </c>
      <c r="AI22">
        <v>1</v>
      </c>
      <c r="AJ22">
        <v>0.80934336250633732</v>
      </c>
      <c r="AK22" s="117">
        <v>0.80934336250633732</v>
      </c>
      <c r="AL22" s="118">
        <v>0.19065663749366268</v>
      </c>
      <c r="AM22" s="117">
        <v>-0.21153202365348026</v>
      </c>
      <c r="AN22" s="118">
        <v>100</v>
      </c>
      <c r="AO22">
        <v>0.23556953244571741</v>
      </c>
      <c r="BO22">
        <v>0.34909725720140938</v>
      </c>
      <c r="BP22">
        <v>0</v>
      </c>
      <c r="BQ22">
        <v>1</v>
      </c>
      <c r="BR22">
        <v>13</v>
      </c>
      <c r="BS22">
        <v>5</v>
      </c>
      <c r="BT22">
        <v>0.7592592592592593</v>
      </c>
      <c r="BU22">
        <v>0.94791666666666663</v>
      </c>
      <c r="BV22">
        <v>0</v>
      </c>
    </row>
    <row r="23" spans="1:74" x14ac:dyDescent="0.3">
      <c r="A23" s="129">
        <v>1</v>
      </c>
      <c r="B23" s="131">
        <v>1</v>
      </c>
      <c r="C23" s="171">
        <v>86</v>
      </c>
      <c r="D23" s="203">
        <v>2.2839999999999998</v>
      </c>
      <c r="E23" s="130">
        <v>201</v>
      </c>
      <c r="F23" s="130">
        <v>0</v>
      </c>
      <c r="G23" s="130">
        <v>38</v>
      </c>
      <c r="H23" s="130">
        <v>10</v>
      </c>
      <c r="I23" s="172">
        <v>192</v>
      </c>
      <c r="J23" s="170">
        <v>16.8</v>
      </c>
      <c r="K23" s="130">
        <v>1</v>
      </c>
      <c r="M23" t="s">
        <v>54</v>
      </c>
      <c r="N23" s="92">
        <v>-1.4641707570514755</v>
      </c>
      <c r="O23" s="92">
        <v>0.5210214011317309</v>
      </c>
      <c r="P23" s="92">
        <v>7.8971853740504612</v>
      </c>
      <c r="Q23" s="92">
        <v>4.9511780982628038E-3</v>
      </c>
      <c r="R23" s="92">
        <v>0.23126969074396947</v>
      </c>
      <c r="S23" s="92">
        <v>8.3296067613532823E-2</v>
      </c>
      <c r="T23" s="92">
        <v>0.64211518489645536</v>
      </c>
      <c r="V23">
        <v>0</v>
      </c>
      <c r="W23">
        <v>0</v>
      </c>
      <c r="X23">
        <v>49</v>
      </c>
      <c r="Y23">
        <v>1.248</v>
      </c>
      <c r="Z23">
        <v>92</v>
      </c>
      <c r="AA23">
        <v>2</v>
      </c>
      <c r="AB23">
        <v>53</v>
      </c>
      <c r="AC23">
        <v>12</v>
      </c>
      <c r="AD23">
        <v>182</v>
      </c>
      <c r="AE23">
        <v>9.4</v>
      </c>
      <c r="AF23" s="117">
        <v>0</v>
      </c>
      <c r="AG23" s="113">
        <v>1</v>
      </c>
      <c r="AH23" s="118">
        <v>1</v>
      </c>
      <c r="AI23">
        <v>0</v>
      </c>
      <c r="AJ23">
        <v>0.51451717763163696</v>
      </c>
      <c r="AK23" s="117">
        <v>0.51451717763163696</v>
      </c>
      <c r="AL23" s="118">
        <v>0.48548282236836304</v>
      </c>
      <c r="AM23" s="117">
        <v>-0.7226113731982915</v>
      </c>
      <c r="AN23" s="118">
        <v>0</v>
      </c>
      <c r="AO23">
        <v>1.0598051134366273</v>
      </c>
      <c r="BO23">
        <v>0.36603221536715858</v>
      </c>
      <c r="BP23">
        <v>0</v>
      </c>
      <c r="BQ23">
        <v>1</v>
      </c>
      <c r="BR23">
        <v>13</v>
      </c>
      <c r="BS23">
        <v>6</v>
      </c>
      <c r="BT23">
        <v>0.7592592592592593</v>
      </c>
      <c r="BU23">
        <v>0.9375</v>
      </c>
      <c r="BV23">
        <v>1.7361111111111188E-2</v>
      </c>
    </row>
    <row r="24" spans="1:74" x14ac:dyDescent="0.3">
      <c r="A24" s="129">
        <v>1</v>
      </c>
      <c r="B24" s="131">
        <v>0</v>
      </c>
      <c r="C24" s="171">
        <v>51</v>
      </c>
      <c r="D24" s="203">
        <v>0.79900000000000004</v>
      </c>
      <c r="E24" s="130">
        <v>96</v>
      </c>
      <c r="F24" s="130">
        <v>6</v>
      </c>
      <c r="G24" s="130">
        <v>34</v>
      </c>
      <c r="H24" s="130">
        <v>12</v>
      </c>
      <c r="I24" s="172">
        <v>189</v>
      </c>
      <c r="J24" s="170">
        <v>11.8</v>
      </c>
      <c r="K24" s="130">
        <v>1</v>
      </c>
      <c r="M24" t="s">
        <v>41</v>
      </c>
      <c r="N24" s="92">
        <v>5.3091455573071718E-2</v>
      </c>
      <c r="O24" s="92">
        <v>2.5426846624128651E-2</v>
      </c>
      <c r="P24" s="92">
        <v>4.3597768179817145</v>
      </c>
      <c r="Q24" s="92">
        <v>3.6797125790730065E-2</v>
      </c>
      <c r="R24" s="92">
        <v>1.0545260829966376</v>
      </c>
      <c r="S24" s="92">
        <v>1.0032610576662038</v>
      </c>
      <c r="T24" s="92">
        <v>1.1084106686120521</v>
      </c>
      <c r="V24">
        <v>0</v>
      </c>
      <c r="W24">
        <v>0</v>
      </c>
      <c r="X24">
        <v>50</v>
      </c>
      <c r="Y24">
        <v>0.53200000000000003</v>
      </c>
      <c r="Z24">
        <v>111</v>
      </c>
      <c r="AA24">
        <v>2</v>
      </c>
      <c r="AB24">
        <v>46</v>
      </c>
      <c r="AC24">
        <v>3</v>
      </c>
      <c r="AD24">
        <v>172</v>
      </c>
      <c r="AE24">
        <v>7.6</v>
      </c>
      <c r="AF24" s="117">
        <v>0</v>
      </c>
      <c r="AG24" s="113">
        <v>1</v>
      </c>
      <c r="AH24" s="118">
        <v>1</v>
      </c>
      <c r="AI24">
        <v>0</v>
      </c>
      <c r="AJ24">
        <v>0.32697638920008415</v>
      </c>
      <c r="AK24" s="117">
        <v>0.32697638920008415</v>
      </c>
      <c r="AL24" s="118">
        <v>0.67302361079991591</v>
      </c>
      <c r="AM24" s="117">
        <v>-0.39597486704059232</v>
      </c>
      <c r="AN24" s="118">
        <v>100</v>
      </c>
      <c r="AO24">
        <v>0.48583197372742898</v>
      </c>
      <c r="BO24">
        <v>0.36811935022799891</v>
      </c>
      <c r="BP24">
        <v>1</v>
      </c>
      <c r="BQ24">
        <v>0</v>
      </c>
      <c r="BR24">
        <v>14</v>
      </c>
      <c r="BS24">
        <v>6</v>
      </c>
      <c r="BT24">
        <v>0.7407407407407407</v>
      </c>
      <c r="BU24">
        <v>0.9375</v>
      </c>
      <c r="BV24">
        <v>0</v>
      </c>
    </row>
    <row r="25" spans="1:74" x14ac:dyDescent="0.3">
      <c r="A25" s="129">
        <v>0</v>
      </c>
      <c r="B25" s="131">
        <v>1</v>
      </c>
      <c r="C25" s="171">
        <v>56</v>
      </c>
      <c r="D25" s="203">
        <v>0.91100000000000003</v>
      </c>
      <c r="E25" s="130">
        <v>134</v>
      </c>
      <c r="F25" s="130">
        <v>2</v>
      </c>
      <c r="G25" s="130">
        <v>30</v>
      </c>
      <c r="H25" s="130">
        <v>13</v>
      </c>
      <c r="I25" s="172">
        <v>185</v>
      </c>
      <c r="J25" s="170">
        <v>14</v>
      </c>
      <c r="K25" s="130">
        <v>1</v>
      </c>
      <c r="M25" t="s">
        <v>43</v>
      </c>
      <c r="N25" s="92">
        <v>0.71457747605243693</v>
      </c>
      <c r="O25" s="92">
        <v>0.32675632367729485</v>
      </c>
      <c r="P25" s="92">
        <v>4.7824522583837412</v>
      </c>
      <c r="Q25" s="92">
        <v>2.8751149689841812E-2</v>
      </c>
      <c r="R25" s="92">
        <v>2.0433231468770492</v>
      </c>
      <c r="S25" s="92">
        <v>1.0769649461051978</v>
      </c>
      <c r="T25" s="92">
        <v>3.8767923669780222</v>
      </c>
      <c r="V25">
        <v>0</v>
      </c>
      <c r="W25">
        <v>0</v>
      </c>
      <c r="X25">
        <v>51</v>
      </c>
      <c r="Y25">
        <v>0.498</v>
      </c>
      <c r="Z25">
        <v>31</v>
      </c>
      <c r="AA25">
        <v>4</v>
      </c>
      <c r="AB25">
        <v>30</v>
      </c>
      <c r="AC25">
        <v>5</v>
      </c>
      <c r="AD25">
        <v>187</v>
      </c>
      <c r="AE25">
        <v>9.6</v>
      </c>
      <c r="AF25" s="117">
        <v>1</v>
      </c>
      <c r="AG25" s="113">
        <v>0</v>
      </c>
      <c r="AH25" s="118">
        <v>1</v>
      </c>
      <c r="AI25">
        <v>1</v>
      </c>
      <c r="AJ25">
        <v>0.79580400180257316</v>
      </c>
      <c r="AK25" s="117">
        <v>0.79580400180257316</v>
      </c>
      <c r="AL25" s="118">
        <v>0.20419599819742684</v>
      </c>
      <c r="AM25" s="117">
        <v>-0.22840235234830433</v>
      </c>
      <c r="AN25" s="118">
        <v>100</v>
      </c>
      <c r="AO25">
        <v>0.25659081599854128</v>
      </c>
      <c r="BO25">
        <v>0.37396873590418861</v>
      </c>
      <c r="BP25">
        <v>0</v>
      </c>
      <c r="BQ25">
        <v>1</v>
      </c>
      <c r="BR25">
        <v>14</v>
      </c>
      <c r="BS25">
        <v>7</v>
      </c>
      <c r="BT25">
        <v>0.7407407407407407</v>
      </c>
      <c r="BU25">
        <v>0.92708333333333337</v>
      </c>
      <c r="BV25">
        <v>0</v>
      </c>
    </row>
    <row r="26" spans="1:74" x14ac:dyDescent="0.3">
      <c r="A26" s="129">
        <v>0</v>
      </c>
      <c r="B26" s="131">
        <v>0</v>
      </c>
      <c r="C26" s="171">
        <v>60</v>
      </c>
      <c r="D26" s="203">
        <v>0.81299999999999994</v>
      </c>
      <c r="E26" s="130">
        <v>101</v>
      </c>
      <c r="F26" s="130">
        <v>3</v>
      </c>
      <c r="G26" s="130">
        <v>44</v>
      </c>
      <c r="H26" s="130">
        <v>8</v>
      </c>
      <c r="I26" s="172">
        <v>177</v>
      </c>
      <c r="J26" s="170">
        <v>10.5</v>
      </c>
      <c r="K26" s="130">
        <v>1</v>
      </c>
      <c r="M26" t="s">
        <v>44</v>
      </c>
      <c r="N26" s="92">
        <v>1.291985635836642E-2</v>
      </c>
      <c r="O26" s="92">
        <v>9.5603794959227342E-3</v>
      </c>
      <c r="P26" s="92">
        <v>1.8262705124679279</v>
      </c>
      <c r="Q26" s="92">
        <v>0.1765686898372856</v>
      </c>
      <c r="R26" s="92">
        <v>1.0130036783026919</v>
      </c>
      <c r="S26" s="92">
        <v>0.99419874948547549</v>
      </c>
      <c r="T26" s="92">
        <v>1.0321642959074908</v>
      </c>
      <c r="V26">
        <v>0</v>
      </c>
      <c r="W26">
        <v>0</v>
      </c>
      <c r="X26">
        <v>51</v>
      </c>
      <c r="Y26">
        <v>0.93500000000000005</v>
      </c>
      <c r="Z26">
        <v>112</v>
      </c>
      <c r="AA26">
        <v>4</v>
      </c>
      <c r="AB26">
        <v>36</v>
      </c>
      <c r="AC26">
        <v>4</v>
      </c>
      <c r="AD26">
        <v>171</v>
      </c>
      <c r="AE26">
        <v>7.6</v>
      </c>
      <c r="AF26" s="117">
        <v>1</v>
      </c>
      <c r="AG26" s="113">
        <v>0</v>
      </c>
      <c r="AH26" s="118">
        <v>1</v>
      </c>
      <c r="AI26">
        <v>1</v>
      </c>
      <c r="AJ26">
        <v>0.81926103226698099</v>
      </c>
      <c r="AK26" s="117">
        <v>0.81926103226698099</v>
      </c>
      <c r="AL26" s="118">
        <v>0.18073896773301901</v>
      </c>
      <c r="AM26" s="117">
        <v>-0.19935252519302113</v>
      </c>
      <c r="AN26" s="118">
        <v>100</v>
      </c>
      <c r="AO26">
        <v>0.22061218661028631</v>
      </c>
      <c r="BO26">
        <v>0.37997244504253669</v>
      </c>
      <c r="BP26">
        <v>0</v>
      </c>
      <c r="BQ26">
        <v>1</v>
      </c>
      <c r="BR26">
        <v>14</v>
      </c>
      <c r="BS26">
        <v>8</v>
      </c>
      <c r="BT26">
        <v>0.7407407407407407</v>
      </c>
      <c r="BU26">
        <v>0.91666666666666663</v>
      </c>
      <c r="BV26">
        <v>1.697530864197528E-2</v>
      </c>
    </row>
    <row r="27" spans="1:74" x14ac:dyDescent="0.3">
      <c r="A27" s="129">
        <v>0</v>
      </c>
      <c r="B27" s="131">
        <v>0</v>
      </c>
      <c r="C27" s="171">
        <v>40</v>
      </c>
      <c r="D27" s="203">
        <v>0.97599999999999998</v>
      </c>
      <c r="E27" s="130">
        <v>82</v>
      </c>
      <c r="F27" s="130">
        <v>2</v>
      </c>
      <c r="G27" s="130">
        <v>37</v>
      </c>
      <c r="H27" s="130">
        <v>5</v>
      </c>
      <c r="I27" s="172">
        <v>168</v>
      </c>
      <c r="J27" s="170">
        <v>6.2</v>
      </c>
      <c r="K27" s="130">
        <v>0</v>
      </c>
      <c r="M27" t="s">
        <v>45</v>
      </c>
      <c r="N27" s="92">
        <v>0.37206242947262563</v>
      </c>
      <c r="O27" s="92">
        <v>0.1567774573309437</v>
      </c>
      <c r="P27" s="92">
        <v>5.6320227687470741</v>
      </c>
      <c r="Q27" s="92">
        <v>1.7635270207675937E-2</v>
      </c>
      <c r="R27" s="92">
        <v>1.45072354637209</v>
      </c>
      <c r="S27" s="92">
        <v>1.0669288198131077</v>
      </c>
      <c r="T27" s="92">
        <v>1.9725765851625157</v>
      </c>
      <c r="V27">
        <v>0</v>
      </c>
      <c r="W27">
        <v>0</v>
      </c>
      <c r="X27">
        <v>51</v>
      </c>
      <c r="Y27">
        <v>1</v>
      </c>
      <c r="Z27">
        <v>66</v>
      </c>
      <c r="AA27">
        <v>3</v>
      </c>
      <c r="AB27">
        <v>34</v>
      </c>
      <c r="AC27">
        <v>6</v>
      </c>
      <c r="AD27">
        <v>184</v>
      </c>
      <c r="AE27">
        <v>8</v>
      </c>
      <c r="AF27" s="117">
        <v>1</v>
      </c>
      <c r="AG27" s="113">
        <v>0</v>
      </c>
      <c r="AH27" s="118">
        <v>1</v>
      </c>
      <c r="AI27">
        <v>1</v>
      </c>
      <c r="AJ27">
        <v>0.86172392396088127</v>
      </c>
      <c r="AK27" s="117">
        <v>0.86172392396088127</v>
      </c>
      <c r="AL27" s="118">
        <v>0.13827607603911873</v>
      </c>
      <c r="AM27" s="117">
        <v>-0.14882033344434345</v>
      </c>
      <c r="AN27" s="118">
        <v>100</v>
      </c>
      <c r="AO27">
        <v>0.16046447382305229</v>
      </c>
      <c r="BO27">
        <v>0.38434048187579722</v>
      </c>
      <c r="BP27">
        <v>1</v>
      </c>
      <c r="BQ27">
        <v>0</v>
      </c>
      <c r="BR27">
        <v>15</v>
      </c>
      <c r="BS27">
        <v>8</v>
      </c>
      <c r="BT27">
        <v>0.72222222222222221</v>
      </c>
      <c r="BU27">
        <v>0.91666666666666663</v>
      </c>
      <c r="BV27">
        <v>1.697530864197528E-2</v>
      </c>
    </row>
    <row r="28" spans="1:74" x14ac:dyDescent="0.3">
      <c r="A28" s="129">
        <v>1</v>
      </c>
      <c r="B28" s="131">
        <v>1</v>
      </c>
      <c r="C28" s="171">
        <v>85</v>
      </c>
      <c r="D28" s="203">
        <v>1.86</v>
      </c>
      <c r="E28" s="130">
        <v>311</v>
      </c>
      <c r="F28" s="130">
        <v>2</v>
      </c>
      <c r="G28" s="130">
        <v>37</v>
      </c>
      <c r="H28" s="130">
        <v>13</v>
      </c>
      <c r="I28" s="172">
        <v>172</v>
      </c>
      <c r="J28" s="170">
        <v>16.899999999999999</v>
      </c>
      <c r="K28" s="130">
        <v>1</v>
      </c>
      <c r="M28" t="s">
        <v>49</v>
      </c>
      <c r="N28" s="92">
        <v>-0.10670428808156804</v>
      </c>
      <c r="O28" s="92">
        <v>3.3552179814577913E-2</v>
      </c>
      <c r="P28" s="92">
        <v>10.113984039139797</v>
      </c>
      <c r="Q28" s="92">
        <v>1.4714852621210918E-3</v>
      </c>
      <c r="R28" s="92">
        <v>0.8987914170307294</v>
      </c>
      <c r="S28" s="92">
        <v>0.84158744752671633</v>
      </c>
      <c r="T28" s="92">
        <v>0.95988362671303018</v>
      </c>
      <c r="V28">
        <v>0</v>
      </c>
      <c r="W28">
        <v>0</v>
      </c>
      <c r="X28">
        <v>51</v>
      </c>
      <c r="Y28">
        <v>1.083</v>
      </c>
      <c r="Z28">
        <v>101</v>
      </c>
      <c r="AA28">
        <v>2</v>
      </c>
      <c r="AB28">
        <v>53</v>
      </c>
      <c r="AC28">
        <v>7</v>
      </c>
      <c r="AD28">
        <v>167</v>
      </c>
      <c r="AE28">
        <v>7.4</v>
      </c>
      <c r="AF28" s="117">
        <v>0</v>
      </c>
      <c r="AG28" s="113">
        <v>1</v>
      </c>
      <c r="AH28" s="118">
        <v>1</v>
      </c>
      <c r="AI28">
        <v>0</v>
      </c>
      <c r="AJ28">
        <v>0.29293210260807212</v>
      </c>
      <c r="AK28" s="117">
        <v>0.29293210260807212</v>
      </c>
      <c r="AL28" s="118">
        <v>0.70706789739192788</v>
      </c>
      <c r="AM28" s="117">
        <v>-0.34662858178168521</v>
      </c>
      <c r="AN28" s="118">
        <v>100</v>
      </c>
      <c r="AO28">
        <v>0.41429133423900844</v>
      </c>
      <c r="BO28">
        <v>0.3922823347902995</v>
      </c>
      <c r="BP28">
        <v>1</v>
      </c>
      <c r="BQ28">
        <v>0</v>
      </c>
      <c r="BR28">
        <v>16</v>
      </c>
      <c r="BS28">
        <v>8</v>
      </c>
      <c r="BT28">
        <v>0.70370370370370372</v>
      </c>
      <c r="BU28">
        <v>0.91666666666666663</v>
      </c>
      <c r="BV28">
        <v>0</v>
      </c>
    </row>
    <row r="29" spans="1:74" x14ac:dyDescent="0.3">
      <c r="A29" s="129">
        <v>0</v>
      </c>
      <c r="B29" s="131">
        <v>0</v>
      </c>
      <c r="C29" s="171">
        <v>35</v>
      </c>
      <c r="D29" s="203">
        <v>4.7E-2</v>
      </c>
      <c r="E29" s="130">
        <v>65</v>
      </c>
      <c r="F29" s="130">
        <v>4</v>
      </c>
      <c r="G29" s="130">
        <v>27</v>
      </c>
      <c r="H29" s="130">
        <v>5</v>
      </c>
      <c r="I29" s="172">
        <v>186</v>
      </c>
      <c r="J29" s="170">
        <v>7.9</v>
      </c>
      <c r="K29" s="130">
        <v>1</v>
      </c>
      <c r="M29" t="s">
        <v>50</v>
      </c>
      <c r="N29" s="92">
        <v>0.13608764400664844</v>
      </c>
      <c r="O29" s="92">
        <v>6.953152543530032E-2</v>
      </c>
      <c r="P29" s="92">
        <v>3.8306623768159316</v>
      </c>
      <c r="Q29" s="92">
        <v>5.0323042008943608E-2</v>
      </c>
      <c r="R29" s="92">
        <v>1.1457823101467512</v>
      </c>
      <c r="S29" s="92">
        <v>0.99980837672541456</v>
      </c>
      <c r="T29" s="92">
        <v>1.3130687167724897</v>
      </c>
      <c r="V29">
        <v>0</v>
      </c>
      <c r="W29">
        <v>0</v>
      </c>
      <c r="X29">
        <v>51</v>
      </c>
      <c r="Y29">
        <v>1.464</v>
      </c>
      <c r="Z29">
        <v>118</v>
      </c>
      <c r="AA29">
        <v>4</v>
      </c>
      <c r="AB29">
        <v>46</v>
      </c>
      <c r="AC29">
        <v>6</v>
      </c>
      <c r="AD29">
        <v>167</v>
      </c>
      <c r="AE29">
        <v>7.9</v>
      </c>
      <c r="AF29" s="117">
        <v>1</v>
      </c>
      <c r="AG29" s="113">
        <v>0</v>
      </c>
      <c r="AH29" s="118">
        <v>1</v>
      </c>
      <c r="AI29">
        <v>1</v>
      </c>
      <c r="AJ29">
        <v>0.69029954294078799</v>
      </c>
      <c r="AK29" s="117">
        <v>0.69029954294078799</v>
      </c>
      <c r="AL29" s="118">
        <v>0.30970045705921201</v>
      </c>
      <c r="AM29" s="117">
        <v>-0.3706296553897046</v>
      </c>
      <c r="AN29" s="118">
        <v>100</v>
      </c>
      <c r="AO29">
        <v>0.44864647561526383</v>
      </c>
      <c r="BO29">
        <v>0.40464657858435776</v>
      </c>
      <c r="BP29">
        <v>0</v>
      </c>
      <c r="BQ29">
        <v>1</v>
      </c>
      <c r="BR29">
        <v>16</v>
      </c>
      <c r="BS29">
        <v>9</v>
      </c>
      <c r="BT29">
        <v>0.70370370370370372</v>
      </c>
      <c r="BU29">
        <v>0.90625</v>
      </c>
      <c r="BV29">
        <v>0</v>
      </c>
    </row>
    <row r="30" spans="1:74" x14ac:dyDescent="0.3">
      <c r="A30" s="129">
        <v>0</v>
      </c>
      <c r="B30" s="131">
        <v>0</v>
      </c>
      <c r="C30" s="171">
        <v>51</v>
      </c>
      <c r="D30" s="203">
        <v>0.498</v>
      </c>
      <c r="E30" s="130">
        <v>31</v>
      </c>
      <c r="F30" s="130">
        <v>4</v>
      </c>
      <c r="G30" s="130">
        <v>30</v>
      </c>
      <c r="H30" s="130">
        <v>5</v>
      </c>
      <c r="I30" s="172">
        <v>187</v>
      </c>
      <c r="J30" s="170">
        <v>9.6</v>
      </c>
      <c r="K30" s="130">
        <v>1</v>
      </c>
      <c r="M30" t="s">
        <v>56</v>
      </c>
      <c r="N30" s="92">
        <v>6.8000039947677934E-2</v>
      </c>
      <c r="O30" s="92">
        <v>4.6319045385294466E-2</v>
      </c>
      <c r="P30" s="92">
        <v>2.1552573522652967</v>
      </c>
      <c r="Q30" s="92">
        <v>0.1420826354529193</v>
      </c>
      <c r="R30" s="92">
        <v>1.0703653512373839</v>
      </c>
      <c r="S30" s="92">
        <v>0.97747396592140512</v>
      </c>
      <c r="T30" s="92">
        <v>1.1720843982269784</v>
      </c>
      <c r="V30">
        <v>0</v>
      </c>
      <c r="W30">
        <v>0</v>
      </c>
      <c r="X30">
        <v>53</v>
      </c>
      <c r="Y30">
        <v>0.56799999999999995</v>
      </c>
      <c r="Z30">
        <v>125</v>
      </c>
      <c r="AA30">
        <v>3</v>
      </c>
      <c r="AB30">
        <v>44</v>
      </c>
      <c r="AC30">
        <v>8</v>
      </c>
      <c r="AD30">
        <v>167</v>
      </c>
      <c r="AE30">
        <v>8.5</v>
      </c>
      <c r="AF30" s="117">
        <v>0</v>
      </c>
      <c r="AG30" s="113">
        <v>1</v>
      </c>
      <c r="AH30" s="118">
        <v>1</v>
      </c>
      <c r="AI30">
        <v>0</v>
      </c>
      <c r="AJ30">
        <v>0.56817731755227541</v>
      </c>
      <c r="AK30" s="117">
        <v>0.56817731755227541</v>
      </c>
      <c r="AL30" s="118">
        <v>0.43182268244772459</v>
      </c>
      <c r="AM30" s="117">
        <v>-0.83974023229561456</v>
      </c>
      <c r="AN30" s="118">
        <v>0</v>
      </c>
      <c r="AO30">
        <v>1.3157653375956173</v>
      </c>
      <c r="BO30">
        <v>0.41077142291413243</v>
      </c>
      <c r="BP30">
        <v>0</v>
      </c>
      <c r="BQ30">
        <v>1</v>
      </c>
      <c r="BR30">
        <v>16</v>
      </c>
      <c r="BS30">
        <v>10</v>
      </c>
      <c r="BT30">
        <v>0.70370370370370372</v>
      </c>
      <c r="BU30">
        <v>0.89583333333333337</v>
      </c>
      <c r="BV30">
        <v>0</v>
      </c>
    </row>
    <row r="31" spans="1:74" x14ac:dyDescent="0.3">
      <c r="A31" s="129">
        <v>1</v>
      </c>
      <c r="B31" s="131">
        <v>1</v>
      </c>
      <c r="C31" s="171">
        <v>102</v>
      </c>
      <c r="D31" s="203">
        <v>8.4000000000000005E-2</v>
      </c>
      <c r="E31" s="130">
        <v>249</v>
      </c>
      <c r="F31" s="130">
        <v>2</v>
      </c>
      <c r="G31" s="130">
        <v>38</v>
      </c>
      <c r="H31" s="130">
        <v>11</v>
      </c>
      <c r="I31" s="172">
        <v>177</v>
      </c>
      <c r="J31" s="170">
        <v>16.3</v>
      </c>
      <c r="K31" s="130">
        <v>1</v>
      </c>
      <c r="M31" s="111" t="s">
        <v>39</v>
      </c>
      <c r="N31" s="202">
        <v>-0.32830580085158312</v>
      </c>
      <c r="O31" s="202">
        <v>0.23365305961178057</v>
      </c>
      <c r="P31" s="202">
        <v>1.9743046484099565</v>
      </c>
      <c r="Q31" s="202">
        <v>0.1599916881830481</v>
      </c>
      <c r="R31" s="202">
        <v>0.720142765759065</v>
      </c>
      <c r="S31" s="202">
        <v>0.45554654523761262</v>
      </c>
      <c r="T31" s="202">
        <v>1.138425059956522</v>
      </c>
      <c r="V31">
        <v>0</v>
      </c>
      <c r="W31">
        <v>0</v>
      </c>
      <c r="X31">
        <v>53</v>
      </c>
      <c r="Y31">
        <v>1.512</v>
      </c>
      <c r="Z31">
        <v>125</v>
      </c>
      <c r="AA31">
        <v>2</v>
      </c>
      <c r="AB31">
        <v>39</v>
      </c>
      <c r="AC31">
        <v>13</v>
      </c>
      <c r="AD31">
        <v>179</v>
      </c>
      <c r="AE31">
        <v>11.8</v>
      </c>
      <c r="AF31" s="117">
        <v>1</v>
      </c>
      <c r="AG31" s="113">
        <v>0</v>
      </c>
      <c r="AH31" s="118">
        <v>1</v>
      </c>
      <c r="AI31">
        <v>1</v>
      </c>
      <c r="AJ31">
        <v>0.82104862407016932</v>
      </c>
      <c r="AK31" s="117">
        <v>0.82104862407016932</v>
      </c>
      <c r="AL31" s="118">
        <v>0.17895137592983068</v>
      </c>
      <c r="AM31" s="117">
        <v>-0.19717294586303932</v>
      </c>
      <c r="AN31" s="118">
        <v>100</v>
      </c>
      <c r="AO31">
        <v>0.21795466271256661</v>
      </c>
      <c r="BO31">
        <v>0.42205787299095682</v>
      </c>
      <c r="BP31">
        <v>0</v>
      </c>
      <c r="BQ31">
        <v>1</v>
      </c>
      <c r="BR31">
        <v>16</v>
      </c>
      <c r="BS31">
        <v>11</v>
      </c>
      <c r="BT31">
        <v>0.70370370370370372</v>
      </c>
      <c r="BU31">
        <v>0.88541666666666663</v>
      </c>
      <c r="BV31">
        <v>1.6396604938271678E-2</v>
      </c>
    </row>
    <row r="32" spans="1:74" x14ac:dyDescent="0.3">
      <c r="A32" s="129">
        <v>1</v>
      </c>
      <c r="B32" s="131">
        <v>0</v>
      </c>
      <c r="C32" s="171">
        <v>70</v>
      </c>
      <c r="D32" s="203">
        <v>4.8000000000000001E-2</v>
      </c>
      <c r="E32" s="130">
        <v>197</v>
      </c>
      <c r="F32" s="130">
        <v>4</v>
      </c>
      <c r="G32" s="130">
        <v>35</v>
      </c>
      <c r="H32" s="130">
        <v>11</v>
      </c>
      <c r="I32" s="172">
        <v>172</v>
      </c>
      <c r="J32" s="170">
        <v>11.2</v>
      </c>
      <c r="K32" s="130">
        <v>1</v>
      </c>
      <c r="V32">
        <v>0</v>
      </c>
      <c r="W32">
        <v>0</v>
      </c>
      <c r="X32">
        <v>54</v>
      </c>
      <c r="Y32">
        <v>0.626</v>
      </c>
      <c r="Z32">
        <v>51</v>
      </c>
      <c r="AA32">
        <v>2</v>
      </c>
      <c r="AB32">
        <v>38</v>
      </c>
      <c r="AC32">
        <v>8</v>
      </c>
      <c r="AD32">
        <v>193</v>
      </c>
      <c r="AE32">
        <v>9.6999999999999993</v>
      </c>
      <c r="AF32" s="117">
        <v>1</v>
      </c>
      <c r="AG32" s="113">
        <v>0</v>
      </c>
      <c r="AH32" s="118">
        <v>1</v>
      </c>
      <c r="AI32">
        <v>1</v>
      </c>
      <c r="AJ32">
        <v>0.74174986710438517</v>
      </c>
      <c r="AK32" s="117">
        <v>0.74174986710438517</v>
      </c>
      <c r="AL32" s="118">
        <v>0.25825013289561483</v>
      </c>
      <c r="AM32" s="117">
        <v>-0.29874319897618967</v>
      </c>
      <c r="AN32" s="118">
        <v>100</v>
      </c>
      <c r="AO32">
        <v>0.3481633692821029</v>
      </c>
      <c r="BO32">
        <v>0.43151247659266645</v>
      </c>
      <c r="BP32">
        <v>1</v>
      </c>
      <c r="BQ32">
        <v>0</v>
      </c>
      <c r="BR32">
        <v>17</v>
      </c>
      <c r="BS32">
        <v>11</v>
      </c>
      <c r="BT32">
        <v>0.68518518518518512</v>
      </c>
      <c r="BU32">
        <v>0.88541666666666663</v>
      </c>
      <c r="BV32">
        <v>1.639660493827148E-2</v>
      </c>
    </row>
    <row r="33" spans="1:74" x14ac:dyDescent="0.3">
      <c r="A33" s="129">
        <v>1</v>
      </c>
      <c r="B33" s="131">
        <v>1</v>
      </c>
      <c r="C33" s="171">
        <v>61</v>
      </c>
      <c r="D33" s="203">
        <v>0.96</v>
      </c>
      <c r="E33" s="130">
        <v>213</v>
      </c>
      <c r="F33" s="130">
        <v>2</v>
      </c>
      <c r="G33" s="130">
        <v>30</v>
      </c>
      <c r="H33" s="130">
        <v>10</v>
      </c>
      <c r="I33" s="172">
        <v>173</v>
      </c>
      <c r="J33" s="170">
        <v>13.1</v>
      </c>
      <c r="K33" s="130">
        <v>1</v>
      </c>
      <c r="V33">
        <v>0</v>
      </c>
      <c r="W33">
        <v>0</v>
      </c>
      <c r="X33">
        <v>55</v>
      </c>
      <c r="Y33">
        <v>8.5000000000000006E-2</v>
      </c>
      <c r="Z33">
        <v>125</v>
      </c>
      <c r="AA33">
        <v>7</v>
      </c>
      <c r="AB33">
        <v>38</v>
      </c>
      <c r="AC33">
        <v>4</v>
      </c>
      <c r="AD33">
        <v>169</v>
      </c>
      <c r="AE33">
        <v>9.3000000000000007</v>
      </c>
      <c r="AF33" s="117">
        <v>1</v>
      </c>
      <c r="AG33" s="113">
        <v>0</v>
      </c>
      <c r="AH33" s="118">
        <v>1</v>
      </c>
      <c r="AI33">
        <v>1</v>
      </c>
      <c r="AJ33">
        <v>0.8165192606179309</v>
      </c>
      <c r="AK33" s="117">
        <v>0.8165192606179309</v>
      </c>
      <c r="AL33" s="118">
        <v>0.1834807393820691</v>
      </c>
      <c r="AM33" s="117">
        <v>-0.20270477760558814</v>
      </c>
      <c r="AN33" s="118">
        <v>100</v>
      </c>
      <c r="AO33">
        <v>0.2247108528012105</v>
      </c>
      <c r="BO33">
        <v>0.43929542684355705</v>
      </c>
      <c r="BP33">
        <v>1</v>
      </c>
      <c r="BQ33">
        <v>0</v>
      </c>
      <c r="BR33">
        <v>18</v>
      </c>
      <c r="BS33">
        <v>11</v>
      </c>
      <c r="BT33">
        <v>0.66666666666666674</v>
      </c>
      <c r="BU33">
        <v>0.88541666666666663</v>
      </c>
      <c r="BV33">
        <v>1.6396604938271678E-2</v>
      </c>
    </row>
    <row r="34" spans="1:74" x14ac:dyDescent="0.3">
      <c r="A34" s="129">
        <v>0</v>
      </c>
      <c r="B34" s="131">
        <v>0</v>
      </c>
      <c r="C34" s="171">
        <v>44</v>
      </c>
      <c r="D34" s="203">
        <v>1.18</v>
      </c>
      <c r="E34" s="130">
        <v>69</v>
      </c>
      <c r="F34" s="130">
        <v>2</v>
      </c>
      <c r="G34" s="130">
        <v>34</v>
      </c>
      <c r="H34" s="130">
        <v>6</v>
      </c>
      <c r="I34" s="172">
        <v>183</v>
      </c>
      <c r="J34" s="170">
        <v>8</v>
      </c>
      <c r="K34" s="130">
        <v>0</v>
      </c>
      <c r="V34">
        <v>0</v>
      </c>
      <c r="W34">
        <v>0</v>
      </c>
      <c r="X34">
        <v>55</v>
      </c>
      <c r="Y34">
        <v>0.65500000000000003</v>
      </c>
      <c r="Z34">
        <v>150</v>
      </c>
      <c r="AA34">
        <v>3</v>
      </c>
      <c r="AB34">
        <v>37</v>
      </c>
      <c r="AC34">
        <v>9</v>
      </c>
      <c r="AD34">
        <v>168</v>
      </c>
      <c r="AE34">
        <v>9.4</v>
      </c>
      <c r="AF34" s="117">
        <v>1</v>
      </c>
      <c r="AG34" s="113">
        <v>0</v>
      </c>
      <c r="AH34" s="118">
        <v>1</v>
      </c>
      <c r="AI34">
        <v>1</v>
      </c>
      <c r="AJ34">
        <v>0.80554347261298864</v>
      </c>
      <c r="AK34" s="117">
        <v>0.80554347261298864</v>
      </c>
      <c r="AL34" s="118">
        <v>0.19445652738701136</v>
      </c>
      <c r="AM34" s="117">
        <v>-0.21623810809704047</v>
      </c>
      <c r="AN34" s="118">
        <v>100</v>
      </c>
      <c r="AO34">
        <v>0.24139793071159935</v>
      </c>
      <c r="BO34">
        <v>0.44304848566960203</v>
      </c>
      <c r="BP34">
        <v>1</v>
      </c>
      <c r="BQ34">
        <v>0</v>
      </c>
      <c r="BR34">
        <v>19</v>
      </c>
      <c r="BS34">
        <v>11</v>
      </c>
      <c r="BT34">
        <v>0.64814814814814814</v>
      </c>
      <c r="BU34">
        <v>0.88541666666666663</v>
      </c>
      <c r="BV34">
        <v>1.6396604938271577E-2</v>
      </c>
    </row>
    <row r="35" spans="1:74" x14ac:dyDescent="0.3">
      <c r="A35" s="129">
        <v>1</v>
      </c>
      <c r="B35" s="131">
        <v>0</v>
      </c>
      <c r="C35" s="171">
        <v>98</v>
      </c>
      <c r="D35" s="203">
        <v>0.97399999999999998</v>
      </c>
      <c r="E35" s="130">
        <v>201</v>
      </c>
      <c r="F35" s="130">
        <v>1</v>
      </c>
      <c r="G35" s="130">
        <v>37</v>
      </c>
      <c r="H35" s="130">
        <v>6</v>
      </c>
      <c r="I35" s="172">
        <v>194</v>
      </c>
      <c r="J35" s="170">
        <v>16.100000000000001</v>
      </c>
      <c r="K35" s="130">
        <v>1</v>
      </c>
      <c r="V35">
        <v>0</v>
      </c>
      <c r="W35">
        <v>0</v>
      </c>
      <c r="X35">
        <v>55</v>
      </c>
      <c r="Y35">
        <v>1.1679999999999999</v>
      </c>
      <c r="Z35">
        <v>120</v>
      </c>
      <c r="AA35">
        <v>3</v>
      </c>
      <c r="AB35">
        <v>52</v>
      </c>
      <c r="AC35">
        <v>10</v>
      </c>
      <c r="AD35">
        <v>182</v>
      </c>
      <c r="AE35">
        <v>10</v>
      </c>
      <c r="AF35" s="117">
        <v>1</v>
      </c>
      <c r="AG35" s="113">
        <v>0</v>
      </c>
      <c r="AH35" s="118">
        <v>1</v>
      </c>
      <c r="AI35">
        <v>1</v>
      </c>
      <c r="AJ35">
        <v>0.66615187217565386</v>
      </c>
      <c r="AK35" s="117">
        <v>0.66615187217565386</v>
      </c>
      <c r="AL35" s="118">
        <v>0.33384812782434614</v>
      </c>
      <c r="AM35" s="117">
        <v>-0.40623759813829236</v>
      </c>
      <c r="AN35" s="118">
        <v>100</v>
      </c>
      <c r="AO35">
        <v>0.50115918271609328</v>
      </c>
      <c r="BO35">
        <v>0.46397095815989348</v>
      </c>
      <c r="BP35">
        <v>1</v>
      </c>
      <c r="BQ35">
        <v>0</v>
      </c>
      <c r="BR35">
        <v>20</v>
      </c>
      <c r="BS35">
        <v>11</v>
      </c>
      <c r="BT35">
        <v>0.62962962962962965</v>
      </c>
      <c r="BU35">
        <v>0.88541666666666663</v>
      </c>
      <c r="BV35">
        <v>1.6396604938271577E-2</v>
      </c>
    </row>
    <row r="36" spans="1:74" x14ac:dyDescent="0.3">
      <c r="A36" s="129">
        <v>1</v>
      </c>
      <c r="B36" s="131">
        <v>0</v>
      </c>
      <c r="C36" s="171">
        <v>53</v>
      </c>
      <c r="D36" s="203">
        <v>1.3149999999999999</v>
      </c>
      <c r="E36" s="130">
        <v>69</v>
      </c>
      <c r="F36" s="130">
        <v>1</v>
      </c>
      <c r="G36" s="130">
        <v>35</v>
      </c>
      <c r="H36" s="130">
        <v>9</v>
      </c>
      <c r="I36" s="172">
        <v>189</v>
      </c>
      <c r="J36" s="170">
        <v>10.4</v>
      </c>
      <c r="K36" s="130">
        <v>1</v>
      </c>
      <c r="V36">
        <v>0</v>
      </c>
      <c r="W36">
        <v>0</v>
      </c>
      <c r="X36">
        <v>56</v>
      </c>
      <c r="Y36">
        <v>0.123</v>
      </c>
      <c r="Z36">
        <v>113</v>
      </c>
      <c r="AA36">
        <v>3</v>
      </c>
      <c r="AB36">
        <v>45</v>
      </c>
      <c r="AC36">
        <v>6</v>
      </c>
      <c r="AD36">
        <v>167</v>
      </c>
      <c r="AE36">
        <v>7.2</v>
      </c>
      <c r="AF36" s="117">
        <v>0</v>
      </c>
      <c r="AG36" s="113">
        <v>1</v>
      </c>
      <c r="AH36" s="118">
        <v>1</v>
      </c>
      <c r="AI36">
        <v>0</v>
      </c>
      <c r="AJ36">
        <v>0.5021463819889378</v>
      </c>
      <c r="AK36" s="117">
        <v>0.5021463819889378</v>
      </c>
      <c r="AL36" s="118">
        <v>0.4978536180110622</v>
      </c>
      <c r="AM36" s="117">
        <v>-0.69744918490305885</v>
      </c>
      <c r="AN36" s="118">
        <v>0</v>
      </c>
      <c r="AO36">
        <v>1.0086225424955737</v>
      </c>
      <c r="BO36">
        <v>0.4679415685278549</v>
      </c>
      <c r="BP36">
        <v>1</v>
      </c>
      <c r="BQ36">
        <v>0</v>
      </c>
      <c r="BR36">
        <v>21</v>
      </c>
      <c r="BS36">
        <v>11</v>
      </c>
      <c r="BT36">
        <v>0.61111111111111116</v>
      </c>
      <c r="BU36">
        <v>0.88541666666666663</v>
      </c>
      <c r="BV36">
        <v>1.6396604938271678E-2</v>
      </c>
    </row>
    <row r="37" spans="1:74" x14ac:dyDescent="0.3">
      <c r="A37" s="129">
        <v>0</v>
      </c>
      <c r="B37" s="131">
        <v>1</v>
      </c>
      <c r="C37" s="171">
        <v>44</v>
      </c>
      <c r="D37" s="203">
        <v>0.97399999999999998</v>
      </c>
      <c r="E37" s="130">
        <v>117</v>
      </c>
      <c r="F37" s="130">
        <v>3</v>
      </c>
      <c r="G37" s="130">
        <v>33</v>
      </c>
      <c r="H37" s="130">
        <v>6</v>
      </c>
      <c r="I37" s="172">
        <v>170</v>
      </c>
      <c r="J37" s="170">
        <v>7.4</v>
      </c>
      <c r="K37" s="130">
        <v>0</v>
      </c>
      <c r="V37">
        <v>0</v>
      </c>
      <c r="W37">
        <v>0</v>
      </c>
      <c r="X37">
        <v>56</v>
      </c>
      <c r="Y37">
        <v>0.29199999999999998</v>
      </c>
      <c r="Z37">
        <v>47</v>
      </c>
      <c r="AA37">
        <v>3</v>
      </c>
      <c r="AB37">
        <v>34</v>
      </c>
      <c r="AC37">
        <v>9</v>
      </c>
      <c r="AD37">
        <v>186</v>
      </c>
      <c r="AE37">
        <v>10.3</v>
      </c>
      <c r="AF37" s="117">
        <v>1</v>
      </c>
      <c r="AG37" s="113">
        <v>0</v>
      </c>
      <c r="AH37" s="118">
        <v>1</v>
      </c>
      <c r="AI37">
        <v>1</v>
      </c>
      <c r="AJ37">
        <v>0.75637396893535858</v>
      </c>
      <c r="AK37" s="117">
        <v>0.75637396893535858</v>
      </c>
      <c r="AL37" s="118">
        <v>0.24362603106464142</v>
      </c>
      <c r="AM37" s="117">
        <v>-0.27921935720652535</v>
      </c>
      <c r="AN37" s="118">
        <v>100</v>
      </c>
      <c r="AO37">
        <v>0.32209732363946841</v>
      </c>
      <c r="BO37">
        <v>0.47600768065026178</v>
      </c>
      <c r="BP37">
        <v>1</v>
      </c>
      <c r="BQ37">
        <v>0</v>
      </c>
      <c r="BR37">
        <v>22</v>
      </c>
      <c r="BS37">
        <v>11</v>
      </c>
      <c r="BT37">
        <v>0.59259259259259256</v>
      </c>
      <c r="BU37">
        <v>0.88541666666666663</v>
      </c>
      <c r="BV37">
        <v>1.6396604938271577E-2</v>
      </c>
    </row>
    <row r="38" spans="1:74" x14ac:dyDescent="0.3">
      <c r="A38" s="129">
        <v>0</v>
      </c>
      <c r="B38" s="131">
        <v>0</v>
      </c>
      <c r="C38" s="171">
        <v>58</v>
      </c>
      <c r="D38" s="203">
        <v>0.16700000000000001</v>
      </c>
      <c r="E38" s="130">
        <v>81</v>
      </c>
      <c r="F38" s="130">
        <v>1</v>
      </c>
      <c r="G38" s="130">
        <v>39</v>
      </c>
      <c r="H38" s="130">
        <v>10</v>
      </c>
      <c r="I38" s="172">
        <v>188</v>
      </c>
      <c r="J38" s="170">
        <v>10.5</v>
      </c>
      <c r="K38" s="130">
        <v>0</v>
      </c>
      <c r="V38">
        <v>0</v>
      </c>
      <c r="W38">
        <v>0</v>
      </c>
      <c r="X38">
        <v>56</v>
      </c>
      <c r="Y38">
        <v>0.496</v>
      </c>
      <c r="Z38">
        <v>86</v>
      </c>
      <c r="AA38">
        <v>3</v>
      </c>
      <c r="AB38">
        <v>54</v>
      </c>
      <c r="AC38">
        <v>8</v>
      </c>
      <c r="AD38">
        <v>179</v>
      </c>
      <c r="AE38">
        <v>8.8000000000000007</v>
      </c>
      <c r="AF38" s="117">
        <v>0</v>
      </c>
      <c r="AG38" s="113">
        <v>1</v>
      </c>
      <c r="AH38" s="118">
        <v>1</v>
      </c>
      <c r="AI38">
        <v>0</v>
      </c>
      <c r="AJ38">
        <v>0.38434048187579722</v>
      </c>
      <c r="AK38" s="117">
        <v>0.38434048187579722</v>
      </c>
      <c r="AL38" s="118">
        <v>0.61565951812420283</v>
      </c>
      <c r="AM38" s="117">
        <v>-0.48506119857818364</v>
      </c>
      <c r="AN38" s="118">
        <v>100</v>
      </c>
      <c r="AO38">
        <v>0.6242744090870378</v>
      </c>
      <c r="BO38">
        <v>0.48608472465311731</v>
      </c>
      <c r="BP38">
        <v>1</v>
      </c>
      <c r="BQ38">
        <v>0</v>
      </c>
      <c r="BR38">
        <v>23</v>
      </c>
      <c r="BS38">
        <v>11</v>
      </c>
      <c r="BT38">
        <v>0.57407407407407407</v>
      </c>
      <c r="BU38">
        <v>0.88541666666666663</v>
      </c>
      <c r="BV38">
        <v>1.6396604938271577E-2</v>
      </c>
    </row>
    <row r="39" spans="1:74" x14ac:dyDescent="0.3">
      <c r="A39" s="129">
        <v>0</v>
      </c>
      <c r="B39" s="131">
        <v>0</v>
      </c>
      <c r="C39" s="171">
        <v>60</v>
      </c>
      <c r="D39" s="203">
        <v>0.93700000000000006</v>
      </c>
      <c r="E39" s="130">
        <v>211</v>
      </c>
      <c r="F39" s="130">
        <v>3</v>
      </c>
      <c r="G39" s="130">
        <v>59</v>
      </c>
      <c r="H39" s="130">
        <v>15</v>
      </c>
      <c r="I39" s="172">
        <v>171</v>
      </c>
      <c r="J39" s="170">
        <v>12</v>
      </c>
      <c r="K39" s="130">
        <v>1</v>
      </c>
      <c r="V39">
        <v>0</v>
      </c>
      <c r="W39">
        <v>0</v>
      </c>
      <c r="X39">
        <v>56</v>
      </c>
      <c r="Y39">
        <v>1.4039999999999999</v>
      </c>
      <c r="Z39">
        <v>69</v>
      </c>
      <c r="AA39">
        <v>1</v>
      </c>
      <c r="AB39">
        <v>34</v>
      </c>
      <c r="AC39">
        <v>8</v>
      </c>
      <c r="AD39">
        <v>181</v>
      </c>
      <c r="AE39">
        <v>9</v>
      </c>
      <c r="AF39" s="117">
        <v>1</v>
      </c>
      <c r="AG39" s="113">
        <v>0</v>
      </c>
      <c r="AH39" s="118">
        <v>1</v>
      </c>
      <c r="AI39">
        <v>1</v>
      </c>
      <c r="AJ39">
        <v>0.80507700740970622</v>
      </c>
      <c r="AK39" s="117">
        <v>0.80507700740970622</v>
      </c>
      <c r="AL39" s="118">
        <v>0.19492299259029378</v>
      </c>
      <c r="AM39" s="117">
        <v>-0.21681734476031453</v>
      </c>
      <c r="AN39" s="118">
        <v>100</v>
      </c>
      <c r="AO39">
        <v>0.24211720220087823</v>
      </c>
      <c r="BO39">
        <v>0.48615442166814798</v>
      </c>
      <c r="BP39">
        <v>1</v>
      </c>
      <c r="BQ39">
        <v>0</v>
      </c>
      <c r="BR39">
        <v>24</v>
      </c>
      <c r="BS39">
        <v>11</v>
      </c>
      <c r="BT39">
        <v>0.55555555555555558</v>
      </c>
      <c r="BU39">
        <v>0.88541666666666663</v>
      </c>
      <c r="BV39">
        <v>0</v>
      </c>
    </row>
    <row r="40" spans="1:74" x14ac:dyDescent="0.3">
      <c r="A40" s="129">
        <v>1</v>
      </c>
      <c r="B40" s="131">
        <v>0</v>
      </c>
      <c r="C40" s="171">
        <v>54</v>
      </c>
      <c r="D40" s="203">
        <v>4.5999999999999999E-2</v>
      </c>
      <c r="E40" s="130">
        <v>151</v>
      </c>
      <c r="F40" s="130">
        <v>0</v>
      </c>
      <c r="G40" s="130">
        <v>30</v>
      </c>
      <c r="H40" s="130">
        <v>13</v>
      </c>
      <c r="I40" s="172">
        <v>204</v>
      </c>
      <c r="J40" s="170">
        <v>14.5</v>
      </c>
      <c r="K40" s="130">
        <v>1</v>
      </c>
      <c r="V40">
        <v>0</v>
      </c>
      <c r="W40">
        <v>0</v>
      </c>
      <c r="X40">
        <v>56</v>
      </c>
      <c r="Y40">
        <v>1.56</v>
      </c>
      <c r="Z40">
        <v>115</v>
      </c>
      <c r="AA40">
        <v>5</v>
      </c>
      <c r="AB40">
        <v>46</v>
      </c>
      <c r="AC40">
        <v>1</v>
      </c>
      <c r="AD40">
        <v>166</v>
      </c>
      <c r="AE40">
        <v>7.3</v>
      </c>
      <c r="AF40" s="117">
        <v>1</v>
      </c>
      <c r="AG40" s="113">
        <v>0</v>
      </c>
      <c r="AH40" s="118">
        <v>1</v>
      </c>
      <c r="AI40">
        <v>1</v>
      </c>
      <c r="AJ40">
        <v>0.71451711219263359</v>
      </c>
      <c r="AK40" s="117">
        <v>0.71451711219263359</v>
      </c>
      <c r="AL40" s="118">
        <v>0.28548288780736641</v>
      </c>
      <c r="AM40" s="117">
        <v>-0.33614833201428729</v>
      </c>
      <c r="AN40" s="118">
        <v>100</v>
      </c>
      <c r="AO40">
        <v>0.39954660698231159</v>
      </c>
      <c r="BO40">
        <v>0.49252144440860135</v>
      </c>
      <c r="BP40">
        <v>0</v>
      </c>
      <c r="BQ40">
        <v>1</v>
      </c>
      <c r="BR40">
        <v>24</v>
      </c>
      <c r="BS40">
        <v>12</v>
      </c>
      <c r="BT40">
        <v>0.55555555555555558</v>
      </c>
      <c r="BU40">
        <v>0.875</v>
      </c>
      <c r="BV40">
        <v>1.6203703703703776E-2</v>
      </c>
    </row>
    <row r="41" spans="1:74" x14ac:dyDescent="0.3">
      <c r="A41" s="129">
        <v>0</v>
      </c>
      <c r="B41" s="131">
        <v>0</v>
      </c>
      <c r="C41" s="171">
        <v>48</v>
      </c>
      <c r="D41" s="207">
        <v>1.7999999999999999E-2</v>
      </c>
      <c r="E41" s="174">
        <v>77</v>
      </c>
      <c r="F41" s="174">
        <v>2</v>
      </c>
      <c r="G41" s="130">
        <v>28</v>
      </c>
      <c r="H41" s="130">
        <v>1</v>
      </c>
      <c r="I41" s="172">
        <v>160</v>
      </c>
      <c r="J41" s="173">
        <v>5.9</v>
      </c>
      <c r="K41" s="130">
        <v>0</v>
      </c>
      <c r="V41">
        <v>0</v>
      </c>
      <c r="W41">
        <v>0</v>
      </c>
      <c r="X41">
        <v>58</v>
      </c>
      <c r="Y41">
        <v>0.16700000000000001</v>
      </c>
      <c r="Z41">
        <v>81</v>
      </c>
      <c r="AA41">
        <v>1</v>
      </c>
      <c r="AB41">
        <v>39</v>
      </c>
      <c r="AC41">
        <v>10</v>
      </c>
      <c r="AD41">
        <v>188</v>
      </c>
      <c r="AE41">
        <v>10.5</v>
      </c>
      <c r="AF41" s="117">
        <v>0</v>
      </c>
      <c r="AG41" s="113">
        <v>1</v>
      </c>
      <c r="AH41" s="118">
        <v>1</v>
      </c>
      <c r="AI41">
        <v>0</v>
      </c>
      <c r="AJ41">
        <v>0.62663731587821736</v>
      </c>
      <c r="AK41" s="117">
        <v>0.62663731587821736</v>
      </c>
      <c r="AL41" s="118">
        <v>0.37336268412178264</v>
      </c>
      <c r="AM41" s="117">
        <v>-0.98520498826800762</v>
      </c>
      <c r="AN41" s="118">
        <v>0</v>
      </c>
      <c r="AO41">
        <v>1.6783608607062139</v>
      </c>
      <c r="BO41">
        <v>0.49647321623367374</v>
      </c>
      <c r="BP41">
        <v>1</v>
      </c>
      <c r="BQ41">
        <v>0</v>
      </c>
      <c r="BR41">
        <v>25</v>
      </c>
      <c r="BS41">
        <v>12</v>
      </c>
      <c r="BT41">
        <v>0.53703703703703698</v>
      </c>
      <c r="BU41">
        <v>0.875</v>
      </c>
      <c r="BV41">
        <v>1.6203703703703581E-2</v>
      </c>
    </row>
    <row r="42" spans="1:74" x14ac:dyDescent="0.3">
      <c r="A42" s="129">
        <v>0</v>
      </c>
      <c r="B42" s="131">
        <v>1</v>
      </c>
      <c r="C42" s="171">
        <v>53</v>
      </c>
      <c r="D42" s="203">
        <v>0.84</v>
      </c>
      <c r="E42" s="130">
        <v>99</v>
      </c>
      <c r="F42" s="130">
        <v>3</v>
      </c>
      <c r="G42" s="130">
        <v>36</v>
      </c>
      <c r="H42" s="130">
        <v>9</v>
      </c>
      <c r="I42" s="172">
        <v>176</v>
      </c>
      <c r="J42" s="170">
        <v>9</v>
      </c>
      <c r="K42" s="130">
        <v>1</v>
      </c>
      <c r="V42">
        <v>0</v>
      </c>
      <c r="W42">
        <v>0</v>
      </c>
      <c r="X42">
        <v>58</v>
      </c>
      <c r="Y42">
        <v>0.44700000000000001</v>
      </c>
      <c r="Z42">
        <v>20</v>
      </c>
      <c r="AA42">
        <v>4</v>
      </c>
      <c r="AB42">
        <v>43</v>
      </c>
      <c r="AC42">
        <v>10</v>
      </c>
      <c r="AD42">
        <v>184</v>
      </c>
      <c r="AE42">
        <v>8.1</v>
      </c>
      <c r="AF42" s="117">
        <v>1</v>
      </c>
      <c r="AG42" s="113">
        <v>0</v>
      </c>
      <c r="AH42" s="118">
        <v>1</v>
      </c>
      <c r="AI42">
        <v>1</v>
      </c>
      <c r="AJ42">
        <v>0.75677738370155778</v>
      </c>
      <c r="AK42" s="117">
        <v>0.75677738370155778</v>
      </c>
      <c r="AL42" s="118">
        <v>0.24322261629844222</v>
      </c>
      <c r="AM42" s="117">
        <v>-0.27868614580628537</v>
      </c>
      <c r="AN42" s="118">
        <v>100</v>
      </c>
      <c r="AO42">
        <v>0.32139255418652857</v>
      </c>
      <c r="BO42">
        <v>0.5021463819889378</v>
      </c>
      <c r="BP42">
        <v>1</v>
      </c>
      <c r="BQ42">
        <v>0</v>
      </c>
      <c r="BR42">
        <v>26</v>
      </c>
      <c r="BS42">
        <v>12</v>
      </c>
      <c r="BT42">
        <v>0.5185185185185186</v>
      </c>
      <c r="BU42">
        <v>0.875</v>
      </c>
      <c r="BV42">
        <v>1.6203703703703776E-2</v>
      </c>
    </row>
    <row r="43" spans="1:74" x14ac:dyDescent="0.3">
      <c r="A43" s="129">
        <v>0</v>
      </c>
      <c r="B43" s="131">
        <v>0</v>
      </c>
      <c r="C43" s="171">
        <v>88</v>
      </c>
      <c r="D43" s="203">
        <v>1</v>
      </c>
      <c r="E43" s="130">
        <v>283</v>
      </c>
      <c r="F43" s="130">
        <v>2</v>
      </c>
      <c r="G43" s="130">
        <v>40</v>
      </c>
      <c r="H43" s="130">
        <v>8</v>
      </c>
      <c r="I43" s="172">
        <v>177</v>
      </c>
      <c r="J43" s="170">
        <v>15.8</v>
      </c>
      <c r="K43" s="130">
        <v>1</v>
      </c>
      <c r="V43">
        <v>0</v>
      </c>
      <c r="W43">
        <v>0</v>
      </c>
      <c r="X43">
        <v>58</v>
      </c>
      <c r="Y43">
        <v>0.496</v>
      </c>
      <c r="Z43">
        <v>100</v>
      </c>
      <c r="AA43">
        <v>2</v>
      </c>
      <c r="AB43">
        <v>42</v>
      </c>
      <c r="AC43">
        <v>5</v>
      </c>
      <c r="AD43">
        <v>165</v>
      </c>
      <c r="AE43">
        <v>6.6</v>
      </c>
      <c r="AF43" s="117">
        <v>0</v>
      </c>
      <c r="AG43" s="113">
        <v>1</v>
      </c>
      <c r="AH43" s="118">
        <v>1</v>
      </c>
      <c r="AI43">
        <v>0</v>
      </c>
      <c r="AJ43">
        <v>0.52156010973454003</v>
      </c>
      <c r="AK43" s="117">
        <v>0.52156010973454003</v>
      </c>
      <c r="AL43" s="118">
        <v>0.47843989026545997</v>
      </c>
      <c r="AM43" s="117">
        <v>-0.73722469715994132</v>
      </c>
      <c r="AN43" s="118">
        <v>0</v>
      </c>
      <c r="AO43">
        <v>1.0901267230145777</v>
      </c>
      <c r="BO43">
        <v>0.51451717763163696</v>
      </c>
      <c r="BP43">
        <v>1</v>
      </c>
      <c r="BQ43">
        <v>0</v>
      </c>
      <c r="BR43">
        <v>27</v>
      </c>
      <c r="BS43">
        <v>12</v>
      </c>
      <c r="BT43">
        <v>0.5</v>
      </c>
      <c r="BU43">
        <v>0.875</v>
      </c>
      <c r="BV43">
        <v>1.6203703703703679E-2</v>
      </c>
    </row>
    <row r="44" spans="1:74" x14ac:dyDescent="0.3">
      <c r="A44" s="129">
        <v>0</v>
      </c>
      <c r="B44" s="131">
        <v>0</v>
      </c>
      <c r="C44" s="171">
        <v>59</v>
      </c>
      <c r="D44" s="203">
        <v>1.159</v>
      </c>
      <c r="E44" s="130">
        <v>196</v>
      </c>
      <c r="F44" s="130">
        <v>1</v>
      </c>
      <c r="G44" s="130">
        <v>43</v>
      </c>
      <c r="H44" s="130">
        <v>15</v>
      </c>
      <c r="I44" s="172">
        <v>184</v>
      </c>
      <c r="J44" s="170">
        <v>14</v>
      </c>
      <c r="K44" s="130">
        <v>1</v>
      </c>
      <c r="V44">
        <v>0</v>
      </c>
      <c r="W44">
        <v>0</v>
      </c>
      <c r="X44">
        <v>58</v>
      </c>
      <c r="Y44">
        <v>0.86399999999999999</v>
      </c>
      <c r="Z44">
        <v>129</v>
      </c>
      <c r="AA44">
        <v>4</v>
      </c>
      <c r="AB44">
        <v>61</v>
      </c>
      <c r="AC44">
        <v>8</v>
      </c>
      <c r="AD44">
        <v>168</v>
      </c>
      <c r="AE44">
        <v>8.8000000000000007</v>
      </c>
      <c r="AF44" s="117">
        <v>1</v>
      </c>
      <c r="AG44" s="113">
        <v>0</v>
      </c>
      <c r="AH44" s="118">
        <v>1</v>
      </c>
      <c r="AI44">
        <v>1</v>
      </c>
      <c r="AJ44">
        <v>0.33864642660775052</v>
      </c>
      <c r="AK44" s="117">
        <v>0.33864642660775052</v>
      </c>
      <c r="AL44" s="118">
        <v>0.66135357339224954</v>
      </c>
      <c r="AM44" s="117">
        <v>-1.0827987052512484</v>
      </c>
      <c r="AN44" s="118">
        <v>0</v>
      </c>
      <c r="AO44">
        <v>1.9529323844255009</v>
      </c>
      <c r="BO44">
        <v>0.52156010973454003</v>
      </c>
      <c r="BP44">
        <v>1</v>
      </c>
      <c r="BQ44">
        <v>0</v>
      </c>
      <c r="BR44">
        <v>28</v>
      </c>
      <c r="BS44">
        <v>12</v>
      </c>
      <c r="BT44">
        <v>0.48148148148148151</v>
      </c>
      <c r="BU44">
        <v>0.875</v>
      </c>
      <c r="BV44">
        <v>0</v>
      </c>
    </row>
    <row r="45" spans="1:74" x14ac:dyDescent="0.3">
      <c r="A45" s="129">
        <v>1</v>
      </c>
      <c r="B45" s="131">
        <v>0</v>
      </c>
      <c r="C45" s="171">
        <v>117</v>
      </c>
      <c r="D45" s="203">
        <v>0.104</v>
      </c>
      <c r="E45" s="130">
        <v>253</v>
      </c>
      <c r="F45" s="130">
        <v>2</v>
      </c>
      <c r="G45" s="130">
        <v>52</v>
      </c>
      <c r="H45" s="130">
        <v>15</v>
      </c>
      <c r="I45" s="172">
        <v>169</v>
      </c>
      <c r="J45" s="170">
        <v>15.3</v>
      </c>
      <c r="K45" s="130">
        <v>1</v>
      </c>
      <c r="V45">
        <v>0</v>
      </c>
      <c r="W45">
        <v>0</v>
      </c>
      <c r="X45">
        <v>59</v>
      </c>
      <c r="Y45">
        <v>0.7</v>
      </c>
      <c r="Z45">
        <v>214</v>
      </c>
      <c r="AA45">
        <v>2</v>
      </c>
      <c r="AB45">
        <v>41</v>
      </c>
      <c r="AC45">
        <v>4</v>
      </c>
      <c r="AD45">
        <v>182</v>
      </c>
      <c r="AE45">
        <v>14.9</v>
      </c>
      <c r="AF45" s="117">
        <v>1</v>
      </c>
      <c r="AG45" s="113">
        <v>0</v>
      </c>
      <c r="AH45" s="118">
        <v>1</v>
      </c>
      <c r="AI45">
        <v>1</v>
      </c>
      <c r="AJ45">
        <v>0.53984086112864949</v>
      </c>
      <c r="AK45" s="117">
        <v>0.53984086112864949</v>
      </c>
      <c r="AL45" s="118">
        <v>0.46015913887135051</v>
      </c>
      <c r="AM45" s="117">
        <v>-0.61648088447048299</v>
      </c>
      <c r="AN45" s="118">
        <v>100</v>
      </c>
      <c r="AO45">
        <v>0.85239775645973181</v>
      </c>
      <c r="BO45">
        <v>0.52654151837203511</v>
      </c>
      <c r="BP45">
        <v>0</v>
      </c>
      <c r="BQ45">
        <v>1</v>
      </c>
      <c r="BR45">
        <v>28</v>
      </c>
      <c r="BS45">
        <v>13</v>
      </c>
      <c r="BT45">
        <v>0.48148148148148151</v>
      </c>
      <c r="BU45">
        <v>0.86458333333333337</v>
      </c>
      <c r="BV45">
        <v>1.6010802469135874E-2</v>
      </c>
    </row>
    <row r="46" spans="1:74" x14ac:dyDescent="0.3">
      <c r="A46" s="129">
        <v>0</v>
      </c>
      <c r="B46" s="131">
        <v>0</v>
      </c>
      <c r="C46" s="171">
        <v>83</v>
      </c>
      <c r="D46" s="203">
        <v>0.93600000000000005</v>
      </c>
      <c r="E46" s="130">
        <v>203</v>
      </c>
      <c r="F46" s="130">
        <v>2</v>
      </c>
      <c r="G46" s="130">
        <v>45</v>
      </c>
      <c r="H46" s="130">
        <v>9</v>
      </c>
      <c r="I46" s="172">
        <v>178</v>
      </c>
      <c r="J46" s="170">
        <v>14.4</v>
      </c>
      <c r="K46" s="130">
        <v>1</v>
      </c>
      <c r="V46">
        <v>0</v>
      </c>
      <c r="W46">
        <v>0</v>
      </c>
      <c r="X46">
        <v>59</v>
      </c>
      <c r="Y46">
        <v>1.159</v>
      </c>
      <c r="Z46">
        <v>196</v>
      </c>
      <c r="AA46">
        <v>1</v>
      </c>
      <c r="AB46">
        <v>43</v>
      </c>
      <c r="AC46">
        <v>15</v>
      </c>
      <c r="AD46">
        <v>184</v>
      </c>
      <c r="AE46">
        <v>14</v>
      </c>
      <c r="AF46" s="117">
        <v>1</v>
      </c>
      <c r="AG46" s="113">
        <v>0</v>
      </c>
      <c r="AH46" s="118">
        <v>1</v>
      </c>
      <c r="AI46">
        <v>1</v>
      </c>
      <c r="AJ46">
        <v>0.83175323131456702</v>
      </c>
      <c r="AK46" s="117">
        <v>0.83175323131456702</v>
      </c>
      <c r="AL46" s="118">
        <v>0.16824676868543298</v>
      </c>
      <c r="AM46" s="117">
        <v>-0.18421947913219505</v>
      </c>
      <c r="AN46" s="118">
        <v>100</v>
      </c>
      <c r="AO46">
        <v>0.2022796694393634</v>
      </c>
      <c r="BO46">
        <v>0.52745520694922976</v>
      </c>
      <c r="BP46">
        <v>1</v>
      </c>
      <c r="BQ46">
        <v>0</v>
      </c>
      <c r="BR46">
        <v>29</v>
      </c>
      <c r="BS46">
        <v>13</v>
      </c>
      <c r="BT46">
        <v>0.46296296296296291</v>
      </c>
      <c r="BU46">
        <v>0.86458333333333337</v>
      </c>
      <c r="BV46">
        <v>0</v>
      </c>
    </row>
    <row r="47" spans="1:74" x14ac:dyDescent="0.3">
      <c r="A47" s="129">
        <v>0</v>
      </c>
      <c r="B47" s="131">
        <v>0</v>
      </c>
      <c r="C47" s="171">
        <v>91</v>
      </c>
      <c r="D47" s="203">
        <v>1.968</v>
      </c>
      <c r="E47" s="130">
        <v>164</v>
      </c>
      <c r="F47" s="130">
        <v>1</v>
      </c>
      <c r="G47" s="130">
        <v>33</v>
      </c>
      <c r="H47" s="130">
        <v>5</v>
      </c>
      <c r="I47" s="172">
        <v>194</v>
      </c>
      <c r="J47" s="170">
        <v>14.8</v>
      </c>
      <c r="K47" s="130">
        <v>1</v>
      </c>
      <c r="V47">
        <v>0</v>
      </c>
      <c r="W47">
        <v>0</v>
      </c>
      <c r="X47">
        <v>60</v>
      </c>
      <c r="Y47">
        <v>0.81299999999999994</v>
      </c>
      <c r="Z47">
        <v>101</v>
      </c>
      <c r="AA47">
        <v>3</v>
      </c>
      <c r="AB47">
        <v>44</v>
      </c>
      <c r="AC47">
        <v>8</v>
      </c>
      <c r="AD47">
        <v>177</v>
      </c>
      <c r="AE47">
        <v>10.5</v>
      </c>
      <c r="AF47" s="117">
        <v>1</v>
      </c>
      <c r="AG47" s="113">
        <v>0</v>
      </c>
      <c r="AH47" s="118">
        <v>1</v>
      </c>
      <c r="AI47">
        <v>1</v>
      </c>
      <c r="AJ47">
        <v>0.63051863806256048</v>
      </c>
      <c r="AK47" s="117">
        <v>0.63051863806256048</v>
      </c>
      <c r="AL47" s="118">
        <v>0.36948136193743952</v>
      </c>
      <c r="AM47" s="117">
        <v>-0.46121256324871202</v>
      </c>
      <c r="AN47" s="118">
        <v>100</v>
      </c>
      <c r="AO47">
        <v>0.58599593990238141</v>
      </c>
      <c r="BO47">
        <v>0.5314286118077467</v>
      </c>
      <c r="BP47">
        <v>0</v>
      </c>
      <c r="BQ47">
        <v>1</v>
      </c>
      <c r="BR47">
        <v>29</v>
      </c>
      <c r="BS47">
        <v>14</v>
      </c>
      <c r="BT47">
        <v>0.46296296296296291</v>
      </c>
      <c r="BU47">
        <v>0.85416666666666663</v>
      </c>
      <c r="BV47">
        <v>1.5817901234567874E-2</v>
      </c>
    </row>
    <row r="48" spans="1:74" x14ac:dyDescent="0.3">
      <c r="A48" s="129">
        <v>1</v>
      </c>
      <c r="B48" s="131">
        <v>0</v>
      </c>
      <c r="C48" s="171">
        <v>56</v>
      </c>
      <c r="D48" s="203">
        <v>2.536</v>
      </c>
      <c r="E48" s="130">
        <v>146</v>
      </c>
      <c r="F48" s="130">
        <v>1</v>
      </c>
      <c r="G48" s="130">
        <v>36</v>
      </c>
      <c r="H48" s="130">
        <v>8</v>
      </c>
      <c r="I48" s="172">
        <v>179</v>
      </c>
      <c r="J48" s="170">
        <v>12.1</v>
      </c>
      <c r="K48" s="130">
        <v>1</v>
      </c>
      <c r="V48">
        <v>0</v>
      </c>
      <c r="W48">
        <v>0</v>
      </c>
      <c r="X48">
        <v>60</v>
      </c>
      <c r="Y48">
        <v>0.93700000000000006</v>
      </c>
      <c r="Z48">
        <v>211</v>
      </c>
      <c r="AA48">
        <v>3</v>
      </c>
      <c r="AB48">
        <v>59</v>
      </c>
      <c r="AC48">
        <v>15</v>
      </c>
      <c r="AD48">
        <v>171</v>
      </c>
      <c r="AE48">
        <v>12</v>
      </c>
      <c r="AF48" s="117">
        <v>1</v>
      </c>
      <c r="AG48" s="113">
        <v>0</v>
      </c>
      <c r="AH48" s="118">
        <v>1</v>
      </c>
      <c r="AI48">
        <v>1</v>
      </c>
      <c r="AJ48">
        <v>0.62147756562407419</v>
      </c>
      <c r="AK48" s="117">
        <v>0.62147756562407419</v>
      </c>
      <c r="AL48" s="118">
        <v>0.37852243437592581</v>
      </c>
      <c r="AM48" s="117">
        <v>-0.47565546582838497</v>
      </c>
      <c r="AN48" s="118">
        <v>100</v>
      </c>
      <c r="AO48">
        <v>0.60906854134923094</v>
      </c>
      <c r="BO48">
        <v>0.53318355278894713</v>
      </c>
      <c r="BP48">
        <v>1</v>
      </c>
      <c r="BQ48">
        <v>0</v>
      </c>
      <c r="BR48">
        <v>30</v>
      </c>
      <c r="BS48">
        <v>14</v>
      </c>
      <c r="BT48">
        <v>0.44444444444444442</v>
      </c>
      <c r="BU48">
        <v>0.85416666666666663</v>
      </c>
      <c r="BV48">
        <v>1.5817901234567874E-2</v>
      </c>
    </row>
    <row r="49" spans="1:74" x14ac:dyDescent="0.3">
      <c r="A49" s="129">
        <v>0</v>
      </c>
      <c r="B49" s="131">
        <v>1</v>
      </c>
      <c r="C49" s="171">
        <v>51</v>
      </c>
      <c r="D49" s="203">
        <v>0.41699999999999998</v>
      </c>
      <c r="E49" s="130">
        <v>121</v>
      </c>
      <c r="F49" s="130">
        <v>3</v>
      </c>
      <c r="G49" s="130">
        <v>36</v>
      </c>
      <c r="H49" s="130">
        <v>8</v>
      </c>
      <c r="I49" s="172">
        <v>167</v>
      </c>
      <c r="J49" s="170">
        <v>8</v>
      </c>
      <c r="K49" s="130">
        <v>0</v>
      </c>
      <c r="V49">
        <v>0</v>
      </c>
      <c r="W49">
        <v>0</v>
      </c>
      <c r="X49">
        <v>62</v>
      </c>
      <c r="Y49">
        <v>0.73399999999999999</v>
      </c>
      <c r="Z49">
        <v>152</v>
      </c>
      <c r="AA49">
        <v>3</v>
      </c>
      <c r="AB49">
        <v>44</v>
      </c>
      <c r="AC49">
        <v>5</v>
      </c>
      <c r="AD49">
        <v>169</v>
      </c>
      <c r="AE49">
        <v>9.5</v>
      </c>
      <c r="AF49" s="117">
        <v>1</v>
      </c>
      <c r="AG49" s="113">
        <v>0</v>
      </c>
      <c r="AH49" s="118">
        <v>1</v>
      </c>
      <c r="AI49">
        <v>1</v>
      </c>
      <c r="AJ49">
        <v>0.65002041184018555</v>
      </c>
      <c r="AK49" s="117">
        <v>0.65002041184018555</v>
      </c>
      <c r="AL49" s="118">
        <v>0.34997958815981445</v>
      </c>
      <c r="AM49" s="117">
        <v>-0.43075151375445814</v>
      </c>
      <c r="AN49" s="118">
        <v>100</v>
      </c>
      <c r="AO49">
        <v>0.53841322793084945</v>
      </c>
      <c r="BO49">
        <v>0.53397880470937664</v>
      </c>
      <c r="BP49">
        <v>1</v>
      </c>
      <c r="BQ49">
        <v>0</v>
      </c>
      <c r="BR49">
        <v>31</v>
      </c>
      <c r="BS49">
        <v>14</v>
      </c>
      <c r="BT49">
        <v>0.42592592592592593</v>
      </c>
      <c r="BU49">
        <v>0.85416666666666663</v>
      </c>
      <c r="BV49">
        <v>1.5817901234567874E-2</v>
      </c>
    </row>
    <row r="50" spans="1:74" x14ac:dyDescent="0.3">
      <c r="A50" s="129">
        <v>1</v>
      </c>
      <c r="B50" s="131">
        <v>0</v>
      </c>
      <c r="C50" s="171">
        <v>56</v>
      </c>
      <c r="D50" s="203">
        <v>3.9E-2</v>
      </c>
      <c r="E50" s="130">
        <v>128</v>
      </c>
      <c r="F50" s="130">
        <v>1</v>
      </c>
      <c r="G50" s="130">
        <v>43</v>
      </c>
      <c r="H50" s="130">
        <v>6</v>
      </c>
      <c r="I50" s="172">
        <v>172</v>
      </c>
      <c r="J50" s="170">
        <v>8.4</v>
      </c>
      <c r="K50" s="130">
        <v>0</v>
      </c>
      <c r="V50">
        <v>0</v>
      </c>
      <c r="W50">
        <v>0</v>
      </c>
      <c r="X50">
        <v>63</v>
      </c>
      <c r="Y50">
        <v>0.61199999999999999</v>
      </c>
      <c r="Z50">
        <v>148</v>
      </c>
      <c r="AA50">
        <v>3</v>
      </c>
      <c r="AB50">
        <v>35</v>
      </c>
      <c r="AC50">
        <v>10</v>
      </c>
      <c r="AD50">
        <v>185</v>
      </c>
      <c r="AE50">
        <v>13.8</v>
      </c>
      <c r="AF50" s="117">
        <v>1</v>
      </c>
      <c r="AG50" s="113">
        <v>0</v>
      </c>
      <c r="AH50" s="118">
        <v>1</v>
      </c>
      <c r="AI50">
        <v>1</v>
      </c>
      <c r="AJ50">
        <v>0.86417699728667441</v>
      </c>
      <c r="AK50" s="117">
        <v>0.86417699728667441</v>
      </c>
      <c r="AL50" s="118">
        <v>0.13582300271332559</v>
      </c>
      <c r="AM50" s="117">
        <v>-0.14597767318792224</v>
      </c>
      <c r="AN50" s="118">
        <v>100</v>
      </c>
      <c r="AO50">
        <v>0.1571703518373897</v>
      </c>
      <c r="BO50">
        <v>0.53565376145208821</v>
      </c>
      <c r="BP50">
        <v>1</v>
      </c>
      <c r="BQ50">
        <v>0</v>
      </c>
      <c r="BR50">
        <v>32</v>
      </c>
      <c r="BS50">
        <v>14</v>
      </c>
      <c r="BT50">
        <v>0.40740740740740744</v>
      </c>
      <c r="BU50">
        <v>0.85416666666666663</v>
      </c>
      <c r="BV50">
        <v>0</v>
      </c>
    </row>
    <row r="51" spans="1:74" x14ac:dyDescent="0.3">
      <c r="A51" s="129">
        <v>1</v>
      </c>
      <c r="B51" s="131">
        <v>0</v>
      </c>
      <c r="C51" s="171">
        <v>51</v>
      </c>
      <c r="D51" s="203">
        <v>1.155</v>
      </c>
      <c r="E51" s="130">
        <v>132</v>
      </c>
      <c r="F51" s="130">
        <v>2</v>
      </c>
      <c r="G51" s="130">
        <v>35</v>
      </c>
      <c r="H51" s="130">
        <v>1</v>
      </c>
      <c r="I51" s="172">
        <v>181</v>
      </c>
      <c r="J51" s="170">
        <v>10.6</v>
      </c>
      <c r="K51" s="130">
        <v>0</v>
      </c>
      <c r="V51">
        <v>0</v>
      </c>
      <c r="W51">
        <v>0</v>
      </c>
      <c r="X51">
        <v>66</v>
      </c>
      <c r="Y51">
        <v>9.1999999999999998E-2</v>
      </c>
      <c r="Z51">
        <v>230</v>
      </c>
      <c r="AA51">
        <v>4</v>
      </c>
      <c r="AB51">
        <v>43</v>
      </c>
      <c r="AC51">
        <v>12</v>
      </c>
      <c r="AD51">
        <v>174</v>
      </c>
      <c r="AE51">
        <v>15.9</v>
      </c>
      <c r="AF51" s="117">
        <v>0</v>
      </c>
      <c r="AG51" s="113">
        <v>1</v>
      </c>
      <c r="AH51" s="118">
        <v>1</v>
      </c>
      <c r="AI51">
        <v>0</v>
      </c>
      <c r="AJ51">
        <v>0.74091085264853673</v>
      </c>
      <c r="AK51" s="117">
        <v>0.74091085264853673</v>
      </c>
      <c r="AL51" s="118">
        <v>0.25908914735146327</v>
      </c>
      <c r="AM51" s="117">
        <v>-1.350583078237036</v>
      </c>
      <c r="AN51" s="118">
        <v>0</v>
      </c>
      <c r="AO51">
        <v>2.8596753674265862</v>
      </c>
      <c r="BO51">
        <v>0.53984086112864949</v>
      </c>
      <c r="BP51">
        <v>0</v>
      </c>
      <c r="BQ51">
        <v>1</v>
      </c>
      <c r="BR51">
        <v>32</v>
      </c>
      <c r="BS51">
        <v>15</v>
      </c>
      <c r="BT51">
        <v>0.40740740740740744</v>
      </c>
      <c r="BU51">
        <v>0.84375</v>
      </c>
      <c r="BV51">
        <v>0</v>
      </c>
    </row>
    <row r="52" spans="1:74" x14ac:dyDescent="0.3">
      <c r="A52" s="129">
        <v>1</v>
      </c>
      <c r="B52" s="131">
        <v>0</v>
      </c>
      <c r="C52" s="171">
        <v>56</v>
      </c>
      <c r="D52" s="203">
        <v>1.9990000000000001</v>
      </c>
      <c r="E52" s="130">
        <v>75</v>
      </c>
      <c r="F52" s="130">
        <v>0</v>
      </c>
      <c r="G52" s="130">
        <v>49</v>
      </c>
      <c r="H52" s="130">
        <v>7</v>
      </c>
      <c r="I52" s="172">
        <v>189</v>
      </c>
      <c r="J52" s="170">
        <v>10.9</v>
      </c>
      <c r="K52" s="130">
        <v>0</v>
      </c>
      <c r="V52">
        <v>0</v>
      </c>
      <c r="W52">
        <v>0</v>
      </c>
      <c r="X52">
        <v>67</v>
      </c>
      <c r="Y52">
        <v>0.85599999999999998</v>
      </c>
      <c r="Z52">
        <v>91</v>
      </c>
      <c r="AA52">
        <v>3</v>
      </c>
      <c r="AB52">
        <v>33</v>
      </c>
      <c r="AC52">
        <v>1</v>
      </c>
      <c r="AD52">
        <v>188</v>
      </c>
      <c r="AE52">
        <v>12.5</v>
      </c>
      <c r="AF52" s="117">
        <v>1</v>
      </c>
      <c r="AG52" s="113">
        <v>0</v>
      </c>
      <c r="AH52" s="118">
        <v>1</v>
      </c>
      <c r="AI52">
        <v>1</v>
      </c>
      <c r="AJ52">
        <v>0.75401345500587968</v>
      </c>
      <c r="AK52" s="117">
        <v>0.75401345500587968</v>
      </c>
      <c r="AL52" s="118">
        <v>0.24598654499412032</v>
      </c>
      <c r="AM52" s="117">
        <v>-0.28234506629801398</v>
      </c>
      <c r="AN52" s="118">
        <v>100</v>
      </c>
      <c r="AO52">
        <v>0.32623628048149639</v>
      </c>
      <c r="BO52">
        <v>0.54569777512945605</v>
      </c>
      <c r="BP52">
        <v>0</v>
      </c>
      <c r="BQ52">
        <v>1</v>
      </c>
      <c r="BR52">
        <v>32</v>
      </c>
      <c r="BS52">
        <v>16</v>
      </c>
      <c r="BT52">
        <v>0.40740740740740744</v>
      </c>
      <c r="BU52">
        <v>0.83333333333333337</v>
      </c>
      <c r="BV52">
        <v>0</v>
      </c>
    </row>
    <row r="53" spans="1:74" x14ac:dyDescent="0.3">
      <c r="A53" s="129">
        <v>1</v>
      </c>
      <c r="B53" s="131">
        <v>0</v>
      </c>
      <c r="C53" s="171">
        <v>53</v>
      </c>
      <c r="D53" s="203">
        <v>2.8719999999999999</v>
      </c>
      <c r="E53" s="130">
        <v>144</v>
      </c>
      <c r="F53" s="130">
        <v>6</v>
      </c>
      <c r="G53" s="130">
        <v>35</v>
      </c>
      <c r="H53" s="130">
        <v>4</v>
      </c>
      <c r="I53" s="172">
        <v>171</v>
      </c>
      <c r="J53" s="170">
        <v>8.6999999999999993</v>
      </c>
      <c r="K53" s="130">
        <v>1</v>
      </c>
      <c r="V53">
        <v>0</v>
      </c>
      <c r="W53">
        <v>0</v>
      </c>
      <c r="X53">
        <v>67</v>
      </c>
      <c r="Y53">
        <v>1.4610000000000001</v>
      </c>
      <c r="Z53">
        <v>180</v>
      </c>
      <c r="AA53">
        <v>4</v>
      </c>
      <c r="AB53">
        <v>44</v>
      </c>
      <c r="AC53">
        <v>10</v>
      </c>
      <c r="AD53">
        <v>187</v>
      </c>
      <c r="AE53">
        <v>15.6</v>
      </c>
      <c r="AF53" s="117">
        <v>0</v>
      </c>
      <c r="AG53" s="113">
        <v>1</v>
      </c>
      <c r="AH53" s="118">
        <v>1</v>
      </c>
      <c r="AI53">
        <v>0</v>
      </c>
      <c r="AJ53">
        <v>0.8849002717206581</v>
      </c>
      <c r="AK53" s="117">
        <v>0.8849002717206581</v>
      </c>
      <c r="AL53" s="118">
        <v>0.1150997282793419</v>
      </c>
      <c r="AM53" s="117">
        <v>-2.1619563239926043</v>
      </c>
      <c r="AN53" s="118">
        <v>0</v>
      </c>
      <c r="AO53">
        <v>7.6881178170381492</v>
      </c>
      <c r="BO53">
        <v>0.54656862294646102</v>
      </c>
      <c r="BP53">
        <v>0</v>
      </c>
      <c r="BQ53">
        <v>1</v>
      </c>
      <c r="BR53">
        <v>32</v>
      </c>
      <c r="BS53">
        <v>17</v>
      </c>
      <c r="BT53">
        <v>0.40740740740740744</v>
      </c>
      <c r="BU53">
        <v>0.82291666666666663</v>
      </c>
      <c r="BV53">
        <v>0</v>
      </c>
    </row>
    <row r="54" spans="1:74" x14ac:dyDescent="0.3">
      <c r="A54" s="129">
        <v>0</v>
      </c>
      <c r="B54" s="131">
        <v>0</v>
      </c>
      <c r="C54" s="171">
        <v>62</v>
      </c>
      <c r="D54" s="203">
        <v>0.73399999999999999</v>
      </c>
      <c r="E54" s="130">
        <v>152</v>
      </c>
      <c r="F54" s="130">
        <v>3</v>
      </c>
      <c r="G54" s="130">
        <v>44</v>
      </c>
      <c r="H54" s="130">
        <v>5</v>
      </c>
      <c r="I54" s="172">
        <v>169</v>
      </c>
      <c r="J54" s="170">
        <v>9.5</v>
      </c>
      <c r="K54" s="130">
        <v>1</v>
      </c>
      <c r="V54">
        <v>0</v>
      </c>
      <c r="W54">
        <v>0</v>
      </c>
      <c r="X54">
        <v>70</v>
      </c>
      <c r="Y54">
        <v>0.40799999999999997</v>
      </c>
      <c r="Z54">
        <v>175</v>
      </c>
      <c r="AA54">
        <v>2</v>
      </c>
      <c r="AB54">
        <v>42</v>
      </c>
      <c r="AC54">
        <v>7</v>
      </c>
      <c r="AD54">
        <v>168</v>
      </c>
      <c r="AE54">
        <v>11.1</v>
      </c>
      <c r="AF54" s="117">
        <v>0</v>
      </c>
      <c r="AG54" s="113">
        <v>1</v>
      </c>
      <c r="AH54" s="118">
        <v>1</v>
      </c>
      <c r="AI54">
        <v>0</v>
      </c>
      <c r="AJ54">
        <v>0.65210324117048324</v>
      </c>
      <c r="AK54" s="117">
        <v>0.65210324117048324</v>
      </c>
      <c r="AL54" s="118">
        <v>0.34789675882951676</v>
      </c>
      <c r="AM54" s="117">
        <v>-1.0558495132530459</v>
      </c>
      <c r="AN54" s="118">
        <v>0</v>
      </c>
      <c r="AO54">
        <v>1.8744159714636484</v>
      </c>
      <c r="BO54">
        <v>0.56705363582878465</v>
      </c>
      <c r="BP54">
        <v>0</v>
      </c>
      <c r="BQ54">
        <v>1</v>
      </c>
      <c r="BR54">
        <v>32</v>
      </c>
      <c r="BS54">
        <v>18</v>
      </c>
      <c r="BT54">
        <v>0.40740740740740744</v>
      </c>
      <c r="BU54">
        <v>0.8125</v>
      </c>
      <c r="BV54">
        <v>1.5046296296296363E-2</v>
      </c>
    </row>
    <row r="55" spans="1:74" x14ac:dyDescent="0.3">
      <c r="A55" s="129">
        <v>0</v>
      </c>
      <c r="B55" s="131">
        <v>0</v>
      </c>
      <c r="C55" s="171">
        <v>44</v>
      </c>
      <c r="D55" s="203">
        <v>4.5900000000000003E-2</v>
      </c>
      <c r="E55" s="130">
        <v>104</v>
      </c>
      <c r="F55" s="130">
        <v>6</v>
      </c>
      <c r="G55" s="130">
        <v>29</v>
      </c>
      <c r="H55" s="130">
        <v>2</v>
      </c>
      <c r="I55" s="172">
        <v>168</v>
      </c>
      <c r="J55" s="170">
        <v>6.8</v>
      </c>
      <c r="K55" s="130">
        <v>1</v>
      </c>
      <c r="V55">
        <v>0</v>
      </c>
      <c r="W55">
        <v>0</v>
      </c>
      <c r="X55">
        <v>78</v>
      </c>
      <c r="Y55">
        <v>1.6240000000000001</v>
      </c>
      <c r="Z55">
        <v>148</v>
      </c>
      <c r="AA55">
        <v>5</v>
      </c>
      <c r="AB55">
        <v>39</v>
      </c>
      <c r="AC55">
        <v>11</v>
      </c>
      <c r="AD55">
        <v>175</v>
      </c>
      <c r="AE55">
        <v>9.1</v>
      </c>
      <c r="AF55" s="117">
        <v>1</v>
      </c>
      <c r="AG55" s="113">
        <v>0</v>
      </c>
      <c r="AH55" s="118">
        <v>1</v>
      </c>
      <c r="AI55">
        <v>1</v>
      </c>
      <c r="AJ55">
        <v>0.99086424293011477</v>
      </c>
      <c r="AK55" s="117">
        <v>0.99086424293011477</v>
      </c>
      <c r="AL55" s="118">
        <v>9.1357570698852308E-3</v>
      </c>
      <c r="AM55" s="117">
        <v>-9.1777440158359036E-3</v>
      </c>
      <c r="AN55" s="118">
        <v>100</v>
      </c>
      <c r="AO55">
        <v>9.219988646345342E-3</v>
      </c>
      <c r="BO55">
        <v>0.56817731755227541</v>
      </c>
      <c r="BP55">
        <v>1</v>
      </c>
      <c r="BQ55">
        <v>0</v>
      </c>
      <c r="BR55">
        <v>33</v>
      </c>
      <c r="BS55">
        <v>18</v>
      </c>
      <c r="BT55">
        <v>0.38888888888888884</v>
      </c>
      <c r="BU55">
        <v>0.8125</v>
      </c>
      <c r="BV55">
        <v>0</v>
      </c>
    </row>
    <row r="56" spans="1:74" x14ac:dyDescent="0.3">
      <c r="A56" s="129">
        <v>0</v>
      </c>
      <c r="B56" s="131">
        <v>0</v>
      </c>
      <c r="C56" s="171">
        <v>41</v>
      </c>
      <c r="D56" s="203">
        <v>0.879</v>
      </c>
      <c r="E56" s="130">
        <v>112</v>
      </c>
      <c r="F56" s="130">
        <v>2</v>
      </c>
      <c r="G56" s="130">
        <v>39</v>
      </c>
      <c r="H56" s="130">
        <v>5</v>
      </c>
      <c r="I56" s="172">
        <v>167</v>
      </c>
      <c r="J56" s="170">
        <v>7.2</v>
      </c>
      <c r="K56" s="130">
        <v>0</v>
      </c>
      <c r="V56">
        <v>0</v>
      </c>
      <c r="W56">
        <v>0</v>
      </c>
      <c r="X56">
        <v>79</v>
      </c>
      <c r="Y56">
        <v>0.54600000000000004</v>
      </c>
      <c r="Z56">
        <v>122</v>
      </c>
      <c r="AA56">
        <v>4</v>
      </c>
      <c r="AB56">
        <v>56</v>
      </c>
      <c r="AC56">
        <v>3</v>
      </c>
      <c r="AD56">
        <v>170</v>
      </c>
      <c r="AE56">
        <v>8.1</v>
      </c>
      <c r="AF56" s="117">
        <v>1</v>
      </c>
      <c r="AG56" s="113">
        <v>0</v>
      </c>
      <c r="AH56" s="118">
        <v>1</v>
      </c>
      <c r="AI56">
        <v>1</v>
      </c>
      <c r="AJ56">
        <v>0.58584410627558303</v>
      </c>
      <c r="AK56" s="117">
        <v>0.58584410627558303</v>
      </c>
      <c r="AL56" s="118">
        <v>0.41415589372441697</v>
      </c>
      <c r="AM56" s="117">
        <v>-0.53470155504389283</v>
      </c>
      <c r="AN56" s="118">
        <v>100</v>
      </c>
      <c r="AO56">
        <v>0.70693873897162096</v>
      </c>
      <c r="BO56">
        <v>0.577319555407934</v>
      </c>
      <c r="BP56">
        <v>0</v>
      </c>
      <c r="BQ56">
        <v>1</v>
      </c>
      <c r="BR56">
        <v>33</v>
      </c>
      <c r="BS56">
        <v>19</v>
      </c>
      <c r="BT56">
        <v>0.38888888888888884</v>
      </c>
      <c r="BU56">
        <v>0.80208333333333337</v>
      </c>
      <c r="BV56">
        <v>0</v>
      </c>
    </row>
    <row r="57" spans="1:74" x14ac:dyDescent="0.3">
      <c r="A57" s="129">
        <v>1</v>
      </c>
      <c r="B57" s="131">
        <v>0</v>
      </c>
      <c r="C57" s="171">
        <v>72</v>
      </c>
      <c r="D57" s="203">
        <v>1.496</v>
      </c>
      <c r="E57" s="130">
        <v>139</v>
      </c>
      <c r="F57" s="130">
        <v>2</v>
      </c>
      <c r="G57" s="130">
        <v>36</v>
      </c>
      <c r="H57" s="130">
        <v>6</v>
      </c>
      <c r="I57" s="172">
        <v>184</v>
      </c>
      <c r="J57" s="170">
        <v>11.3</v>
      </c>
      <c r="K57" s="130">
        <v>1</v>
      </c>
      <c r="V57">
        <v>0</v>
      </c>
      <c r="W57">
        <v>0</v>
      </c>
      <c r="X57">
        <v>83</v>
      </c>
      <c r="Y57">
        <v>0.93600000000000005</v>
      </c>
      <c r="Z57">
        <v>203</v>
      </c>
      <c r="AA57">
        <v>2</v>
      </c>
      <c r="AB57">
        <v>45</v>
      </c>
      <c r="AC57">
        <v>9</v>
      </c>
      <c r="AD57">
        <v>178</v>
      </c>
      <c r="AE57">
        <v>14.4</v>
      </c>
      <c r="AF57" s="117">
        <v>1</v>
      </c>
      <c r="AG57" s="113">
        <v>0</v>
      </c>
      <c r="AH57" s="118">
        <v>1</v>
      </c>
      <c r="AI57">
        <v>1</v>
      </c>
      <c r="AJ57">
        <v>0.83288211017534219</v>
      </c>
      <c r="AK57" s="117">
        <v>0.83288211017534219</v>
      </c>
      <c r="AL57" s="118">
        <v>0.16711788982465781</v>
      </c>
      <c r="AM57" s="117">
        <v>-0.18286317123016624</v>
      </c>
      <c r="AN57" s="118">
        <v>100</v>
      </c>
      <c r="AO57">
        <v>0.20065011336295285</v>
      </c>
      <c r="BO57">
        <v>0.58355205500271234</v>
      </c>
      <c r="BP57">
        <v>0</v>
      </c>
      <c r="BQ57">
        <v>1</v>
      </c>
      <c r="BR57">
        <v>33</v>
      </c>
      <c r="BS57">
        <v>20</v>
      </c>
      <c r="BT57">
        <v>0.38888888888888884</v>
      </c>
      <c r="BU57">
        <v>0.79166666666666663</v>
      </c>
      <c r="BV57">
        <v>1.466049382716047E-2</v>
      </c>
    </row>
    <row r="58" spans="1:74" x14ac:dyDescent="0.3">
      <c r="A58" s="129">
        <v>0</v>
      </c>
      <c r="B58" s="131">
        <v>0</v>
      </c>
      <c r="C58" s="171">
        <v>55</v>
      </c>
      <c r="D58" s="203">
        <v>0.65500000000000003</v>
      </c>
      <c r="E58" s="130">
        <v>150</v>
      </c>
      <c r="F58" s="130">
        <v>3</v>
      </c>
      <c r="G58" s="130">
        <v>37</v>
      </c>
      <c r="H58" s="130">
        <v>9</v>
      </c>
      <c r="I58" s="172">
        <v>168</v>
      </c>
      <c r="J58" s="170">
        <v>9.4</v>
      </c>
      <c r="K58" s="130">
        <v>1</v>
      </c>
      <c r="V58">
        <v>0</v>
      </c>
      <c r="W58">
        <v>0</v>
      </c>
      <c r="X58">
        <v>88</v>
      </c>
      <c r="Y58">
        <v>1</v>
      </c>
      <c r="Z58">
        <v>283</v>
      </c>
      <c r="AA58">
        <v>2</v>
      </c>
      <c r="AB58">
        <v>40</v>
      </c>
      <c r="AC58">
        <v>8</v>
      </c>
      <c r="AD58">
        <v>177</v>
      </c>
      <c r="AE58">
        <v>15.8</v>
      </c>
      <c r="AF58" s="117">
        <v>1</v>
      </c>
      <c r="AG58" s="113">
        <v>0</v>
      </c>
      <c r="AH58" s="118">
        <v>1</v>
      </c>
      <c r="AI58">
        <v>1</v>
      </c>
      <c r="AJ58">
        <v>0.94378830187371021</v>
      </c>
      <c r="AK58" s="117">
        <v>0.94378830187371021</v>
      </c>
      <c r="AL58" s="118">
        <v>5.6211698126289789E-2</v>
      </c>
      <c r="AM58" s="117">
        <v>-5.7853394475596703E-2</v>
      </c>
      <c r="AN58" s="118">
        <v>100</v>
      </c>
      <c r="AO58">
        <v>5.9559647025389351E-2</v>
      </c>
      <c r="BO58">
        <v>0.58461679864672533</v>
      </c>
      <c r="BP58">
        <v>1</v>
      </c>
      <c r="BQ58">
        <v>0</v>
      </c>
      <c r="BR58">
        <v>34</v>
      </c>
      <c r="BS58">
        <v>20</v>
      </c>
      <c r="BT58">
        <v>0.37037037037037035</v>
      </c>
      <c r="BU58">
        <v>0.79166666666666663</v>
      </c>
      <c r="BV58">
        <v>0</v>
      </c>
    </row>
    <row r="59" spans="1:74" x14ac:dyDescent="0.3">
      <c r="A59" s="129">
        <v>1</v>
      </c>
      <c r="B59" s="131">
        <v>1</v>
      </c>
      <c r="C59" s="171">
        <v>48</v>
      </c>
      <c r="D59" s="203">
        <v>1.6439999999999999</v>
      </c>
      <c r="E59" s="130">
        <v>60</v>
      </c>
      <c r="F59" s="130">
        <v>3</v>
      </c>
      <c r="G59" s="130">
        <v>34</v>
      </c>
      <c r="H59" s="130">
        <v>19</v>
      </c>
      <c r="I59" s="172">
        <v>180</v>
      </c>
      <c r="J59" s="170">
        <v>8.6</v>
      </c>
      <c r="K59" s="130">
        <v>0</v>
      </c>
      <c r="V59">
        <v>0</v>
      </c>
      <c r="W59">
        <v>0</v>
      </c>
      <c r="X59">
        <v>91</v>
      </c>
      <c r="Y59">
        <v>1.968</v>
      </c>
      <c r="Z59">
        <v>164</v>
      </c>
      <c r="AA59">
        <v>1</v>
      </c>
      <c r="AB59">
        <v>33</v>
      </c>
      <c r="AC59">
        <v>5</v>
      </c>
      <c r="AD59">
        <v>194</v>
      </c>
      <c r="AE59">
        <v>14.8</v>
      </c>
      <c r="AF59" s="117">
        <v>1</v>
      </c>
      <c r="AG59" s="113">
        <v>0</v>
      </c>
      <c r="AH59" s="118">
        <v>1</v>
      </c>
      <c r="AI59">
        <v>1</v>
      </c>
      <c r="AJ59">
        <v>0.97301742201286312</v>
      </c>
      <c r="AK59" s="117">
        <v>0.97301742201286312</v>
      </c>
      <c r="AL59" s="118">
        <v>2.698257798713688E-2</v>
      </c>
      <c r="AM59" s="117">
        <v>-2.7353291496141855E-2</v>
      </c>
      <c r="AN59" s="118">
        <v>100</v>
      </c>
      <c r="AO59">
        <v>2.7730827194561963E-2</v>
      </c>
      <c r="BO59">
        <v>0.58584410627558303</v>
      </c>
      <c r="BP59">
        <v>0</v>
      </c>
      <c r="BQ59">
        <v>1</v>
      </c>
      <c r="BR59">
        <v>34</v>
      </c>
      <c r="BS59">
        <v>21</v>
      </c>
      <c r="BT59">
        <v>0.37037037037037035</v>
      </c>
      <c r="BU59">
        <v>0.78125</v>
      </c>
      <c r="BV59">
        <v>0</v>
      </c>
    </row>
    <row r="60" spans="1:74" x14ac:dyDescent="0.3">
      <c r="A60" s="129">
        <v>1</v>
      </c>
      <c r="B60" s="131">
        <v>1</v>
      </c>
      <c r="C60" s="171">
        <v>76</v>
      </c>
      <c r="D60" s="203">
        <v>0.81899999999999995</v>
      </c>
      <c r="E60" s="130">
        <v>266</v>
      </c>
      <c r="F60" s="130">
        <v>4</v>
      </c>
      <c r="G60" s="130">
        <v>52</v>
      </c>
      <c r="H60" s="130">
        <v>18</v>
      </c>
      <c r="I60" s="172">
        <v>186</v>
      </c>
      <c r="J60" s="170">
        <v>17.100000000000001</v>
      </c>
      <c r="K60" s="130">
        <v>0</v>
      </c>
      <c r="V60">
        <v>0</v>
      </c>
      <c r="W60">
        <v>0</v>
      </c>
      <c r="X60">
        <v>96</v>
      </c>
      <c r="Y60">
        <v>0.83099999999999996</v>
      </c>
      <c r="Z60">
        <v>199</v>
      </c>
      <c r="AA60">
        <v>3</v>
      </c>
      <c r="AB60">
        <v>44</v>
      </c>
      <c r="AC60">
        <v>10</v>
      </c>
      <c r="AD60">
        <v>168</v>
      </c>
      <c r="AE60">
        <v>11.4</v>
      </c>
      <c r="AF60" s="117">
        <v>1</v>
      </c>
      <c r="AG60" s="113">
        <v>0</v>
      </c>
      <c r="AH60" s="118">
        <v>1</v>
      </c>
      <c r="AI60">
        <v>1</v>
      </c>
      <c r="AJ60">
        <v>0.95645516613087245</v>
      </c>
      <c r="AK60" s="117">
        <v>0.95645516613087245</v>
      </c>
      <c r="AL60" s="118">
        <v>4.3544833869127553E-2</v>
      </c>
      <c r="AM60" s="117">
        <v>-4.4521364037956743E-2</v>
      </c>
      <c r="AN60" s="118">
        <v>100</v>
      </c>
      <c r="AO60">
        <v>4.5527313157059449E-2</v>
      </c>
      <c r="BO60">
        <v>0.59995858223825116</v>
      </c>
      <c r="BP60">
        <v>0</v>
      </c>
      <c r="BQ60">
        <v>1</v>
      </c>
      <c r="BR60">
        <v>34</v>
      </c>
      <c r="BS60">
        <v>22</v>
      </c>
      <c r="BT60">
        <v>0.37037037037037035</v>
      </c>
      <c r="BU60">
        <v>0.77083333333333337</v>
      </c>
      <c r="BV60">
        <v>0</v>
      </c>
    </row>
    <row r="61" spans="1:74" x14ac:dyDescent="0.3">
      <c r="A61" s="129">
        <v>1</v>
      </c>
      <c r="B61" s="131">
        <v>1</v>
      </c>
      <c r="C61" s="171">
        <v>58</v>
      </c>
      <c r="D61" s="203">
        <v>1.623</v>
      </c>
      <c r="E61" s="130">
        <v>209</v>
      </c>
      <c r="F61" s="130">
        <v>1</v>
      </c>
      <c r="G61" s="130">
        <v>45</v>
      </c>
      <c r="H61" s="130">
        <v>10</v>
      </c>
      <c r="I61" s="172">
        <v>187</v>
      </c>
      <c r="J61" s="170">
        <v>15.4</v>
      </c>
      <c r="K61" s="130">
        <v>0</v>
      </c>
      <c r="V61">
        <v>0</v>
      </c>
      <c r="W61">
        <v>1</v>
      </c>
      <c r="X61">
        <v>39</v>
      </c>
      <c r="Y61">
        <v>0.10299999999999999</v>
      </c>
      <c r="Z61">
        <v>89</v>
      </c>
      <c r="AA61">
        <v>5</v>
      </c>
      <c r="AB61">
        <v>40</v>
      </c>
      <c r="AC61">
        <v>20</v>
      </c>
      <c r="AD61">
        <v>176</v>
      </c>
      <c r="AE61">
        <v>9</v>
      </c>
      <c r="AF61" s="117">
        <v>1</v>
      </c>
      <c r="AG61" s="113">
        <v>0</v>
      </c>
      <c r="AH61" s="118">
        <v>1</v>
      </c>
      <c r="AI61">
        <v>1</v>
      </c>
      <c r="AJ61">
        <v>0.6274786302041091</v>
      </c>
      <c r="AK61" s="117">
        <v>0.6274786302041091</v>
      </c>
      <c r="AL61" s="118">
        <v>0.3725213697958909</v>
      </c>
      <c r="AM61" s="117">
        <v>-0.46604566400771713</v>
      </c>
      <c r="AN61" s="118">
        <v>100</v>
      </c>
      <c r="AO61">
        <v>0.59367977149232232</v>
      </c>
      <c r="BO61">
        <v>0.61658148123680379</v>
      </c>
      <c r="BP61">
        <v>0</v>
      </c>
      <c r="BQ61">
        <v>1</v>
      </c>
      <c r="BR61">
        <v>34</v>
      </c>
      <c r="BS61">
        <v>23</v>
      </c>
      <c r="BT61">
        <v>0.37037037037037035</v>
      </c>
      <c r="BU61">
        <v>0.76041666666666663</v>
      </c>
      <c r="BV61">
        <v>0</v>
      </c>
    </row>
    <row r="62" spans="1:74" x14ac:dyDescent="0.3">
      <c r="A62" s="129">
        <v>1</v>
      </c>
      <c r="B62" s="131">
        <v>0</v>
      </c>
      <c r="C62" s="171">
        <v>51</v>
      </c>
      <c r="D62" s="203">
        <v>1.0840000000000001</v>
      </c>
      <c r="E62" s="130">
        <v>181</v>
      </c>
      <c r="F62" s="130">
        <v>2</v>
      </c>
      <c r="G62" s="130">
        <v>53</v>
      </c>
      <c r="H62" s="130">
        <v>9</v>
      </c>
      <c r="I62" s="172">
        <v>170</v>
      </c>
      <c r="J62" s="170">
        <v>11</v>
      </c>
      <c r="K62" s="130">
        <v>0</v>
      </c>
      <c r="V62">
        <v>0</v>
      </c>
      <c r="W62">
        <v>1</v>
      </c>
      <c r="X62">
        <v>44</v>
      </c>
      <c r="Y62">
        <v>0.97399999999999998</v>
      </c>
      <c r="Z62">
        <v>117</v>
      </c>
      <c r="AA62">
        <v>3</v>
      </c>
      <c r="AB62">
        <v>33</v>
      </c>
      <c r="AC62">
        <v>6</v>
      </c>
      <c r="AD62">
        <v>170</v>
      </c>
      <c r="AE62">
        <v>7.4</v>
      </c>
      <c r="AF62" s="117">
        <v>0</v>
      </c>
      <c r="AG62" s="113">
        <v>1</v>
      </c>
      <c r="AH62" s="118">
        <v>1</v>
      </c>
      <c r="AI62">
        <v>0</v>
      </c>
      <c r="AJ62">
        <v>0.49647321623367374</v>
      </c>
      <c r="AK62" s="117">
        <v>0.49647321623367374</v>
      </c>
      <c r="AL62" s="118">
        <v>0.5035267837663262</v>
      </c>
      <c r="AM62" s="117">
        <v>-0.68611837307184576</v>
      </c>
      <c r="AN62" s="118">
        <v>100</v>
      </c>
      <c r="AO62">
        <v>0.98599167361090001</v>
      </c>
      <c r="BO62">
        <v>0.61950061370682907</v>
      </c>
      <c r="BP62">
        <v>0</v>
      </c>
      <c r="BQ62">
        <v>1</v>
      </c>
      <c r="BR62">
        <v>34</v>
      </c>
      <c r="BS62">
        <v>24</v>
      </c>
      <c r="BT62">
        <v>0.37037037037037035</v>
      </c>
      <c r="BU62">
        <v>0.75</v>
      </c>
      <c r="BV62">
        <v>1.3888888888888867E-2</v>
      </c>
    </row>
    <row r="63" spans="1:74" x14ac:dyDescent="0.3">
      <c r="A63" s="129">
        <v>0</v>
      </c>
      <c r="B63" s="131">
        <v>0</v>
      </c>
      <c r="C63" s="171">
        <v>67</v>
      </c>
      <c r="D63" s="203">
        <v>1.4610000000000001</v>
      </c>
      <c r="E63" s="130">
        <v>180</v>
      </c>
      <c r="F63" s="130">
        <v>4</v>
      </c>
      <c r="G63" s="130">
        <v>44</v>
      </c>
      <c r="H63" s="130">
        <v>10</v>
      </c>
      <c r="I63" s="172">
        <v>187</v>
      </c>
      <c r="J63" s="170">
        <v>15.6</v>
      </c>
      <c r="K63" s="130">
        <v>0</v>
      </c>
      <c r="V63">
        <v>0</v>
      </c>
      <c r="W63">
        <v>1</v>
      </c>
      <c r="X63">
        <v>44</v>
      </c>
      <c r="Y63">
        <v>2.3239999999999998</v>
      </c>
      <c r="Z63">
        <v>97</v>
      </c>
      <c r="AA63">
        <v>2</v>
      </c>
      <c r="AB63">
        <v>49</v>
      </c>
      <c r="AC63">
        <v>19</v>
      </c>
      <c r="AD63">
        <v>179</v>
      </c>
      <c r="AE63">
        <v>9.4</v>
      </c>
      <c r="AF63" s="117">
        <v>1</v>
      </c>
      <c r="AG63" s="113">
        <v>0</v>
      </c>
      <c r="AH63" s="118">
        <v>1</v>
      </c>
      <c r="AI63">
        <v>1</v>
      </c>
      <c r="AJ63">
        <v>0.58355205500271234</v>
      </c>
      <c r="AK63" s="117">
        <v>0.58355205500271234</v>
      </c>
      <c r="AL63" s="118">
        <v>0.41644794499728766</v>
      </c>
      <c r="AM63" s="117">
        <v>-0.53862161957618815</v>
      </c>
      <c r="AN63" s="118">
        <v>100</v>
      </c>
      <c r="AO63">
        <v>0.71364318131884918</v>
      </c>
      <c r="BO63">
        <v>0.62138081353700148</v>
      </c>
      <c r="BP63">
        <v>1</v>
      </c>
      <c r="BQ63">
        <v>0</v>
      </c>
      <c r="BR63">
        <v>35</v>
      </c>
      <c r="BS63">
        <v>24</v>
      </c>
      <c r="BT63">
        <v>0.35185185185185186</v>
      </c>
      <c r="BU63">
        <v>0.75</v>
      </c>
      <c r="BV63">
        <v>0</v>
      </c>
    </row>
    <row r="64" spans="1:74" x14ac:dyDescent="0.3">
      <c r="A64" s="129">
        <v>0</v>
      </c>
      <c r="B64" s="131">
        <v>0</v>
      </c>
      <c r="C64" s="171">
        <v>50</v>
      </c>
      <c r="D64" s="203">
        <v>0.53200000000000003</v>
      </c>
      <c r="E64" s="130">
        <v>111</v>
      </c>
      <c r="F64" s="130">
        <v>2</v>
      </c>
      <c r="G64" s="130">
        <v>46</v>
      </c>
      <c r="H64" s="130">
        <v>3</v>
      </c>
      <c r="I64" s="172">
        <v>172</v>
      </c>
      <c r="J64" s="170">
        <v>7.6</v>
      </c>
      <c r="K64" s="130">
        <v>0</v>
      </c>
      <c r="V64">
        <v>0</v>
      </c>
      <c r="W64">
        <v>1</v>
      </c>
      <c r="X64">
        <v>49</v>
      </c>
      <c r="Y64">
        <v>0.124</v>
      </c>
      <c r="Z64">
        <v>77</v>
      </c>
      <c r="AA64">
        <v>3</v>
      </c>
      <c r="AB64">
        <v>29</v>
      </c>
      <c r="AC64">
        <v>10</v>
      </c>
      <c r="AD64">
        <v>175</v>
      </c>
      <c r="AE64">
        <v>8.3000000000000007</v>
      </c>
      <c r="AF64" s="117">
        <v>0</v>
      </c>
      <c r="AG64" s="113">
        <v>1</v>
      </c>
      <c r="AH64" s="118">
        <v>1</v>
      </c>
      <c r="AI64">
        <v>0</v>
      </c>
      <c r="AJ64">
        <v>0.53565376145208821</v>
      </c>
      <c r="AK64" s="117">
        <v>0.53565376145208821</v>
      </c>
      <c r="AL64" s="118">
        <v>0.46434623854791179</v>
      </c>
      <c r="AM64" s="117">
        <v>-0.76712480126043858</v>
      </c>
      <c r="AN64" s="118">
        <v>0</v>
      </c>
      <c r="AO64">
        <v>1.1535654151677139</v>
      </c>
      <c r="BO64">
        <v>0.62147756562407419</v>
      </c>
      <c r="BP64">
        <v>0</v>
      </c>
      <c r="BQ64">
        <v>1</v>
      </c>
      <c r="BR64">
        <v>35</v>
      </c>
      <c r="BS64">
        <v>25</v>
      </c>
      <c r="BT64">
        <v>0.35185185185185186</v>
      </c>
      <c r="BU64">
        <v>0.73958333333333326</v>
      </c>
      <c r="BV64">
        <v>1.3695987654320965E-2</v>
      </c>
    </row>
    <row r="65" spans="1:74" x14ac:dyDescent="0.3">
      <c r="A65" s="129">
        <v>1</v>
      </c>
      <c r="B65" s="131">
        <v>1</v>
      </c>
      <c r="C65" s="171">
        <v>58</v>
      </c>
      <c r="D65" s="203">
        <v>1.3360000000000001</v>
      </c>
      <c r="E65" s="130">
        <v>150</v>
      </c>
      <c r="F65" s="130">
        <v>2</v>
      </c>
      <c r="G65" s="130">
        <v>38</v>
      </c>
      <c r="H65" s="130">
        <v>9</v>
      </c>
      <c r="I65" s="172">
        <v>183</v>
      </c>
      <c r="J65" s="170">
        <v>11.4</v>
      </c>
      <c r="K65" s="130">
        <v>0</v>
      </c>
      <c r="V65">
        <v>0</v>
      </c>
      <c r="W65">
        <v>1</v>
      </c>
      <c r="X65">
        <v>50</v>
      </c>
      <c r="Y65">
        <v>1.5449999999999999</v>
      </c>
      <c r="Z65">
        <v>102</v>
      </c>
      <c r="AA65">
        <v>3</v>
      </c>
      <c r="AB65">
        <v>41</v>
      </c>
      <c r="AC65">
        <v>10</v>
      </c>
      <c r="AD65">
        <v>169</v>
      </c>
      <c r="AE65">
        <v>9.4</v>
      </c>
      <c r="AF65" s="117">
        <v>1</v>
      </c>
      <c r="AG65" s="113">
        <v>0</v>
      </c>
      <c r="AH65" s="118">
        <v>1</v>
      </c>
      <c r="AI65">
        <v>1</v>
      </c>
      <c r="AJ65">
        <v>0.37396873590418861</v>
      </c>
      <c r="AK65" s="117">
        <v>0.37396873590418861</v>
      </c>
      <c r="AL65" s="118">
        <v>0.62603126409581145</v>
      </c>
      <c r="AM65" s="117">
        <v>-0.98358307890083274</v>
      </c>
      <c r="AN65" s="118">
        <v>0</v>
      </c>
      <c r="AO65">
        <v>1.6740203230684014</v>
      </c>
      <c r="BO65">
        <v>0.62663731587821736</v>
      </c>
      <c r="BP65">
        <v>1</v>
      </c>
      <c r="BQ65">
        <v>0</v>
      </c>
      <c r="BR65">
        <v>36</v>
      </c>
      <c r="BS65">
        <v>25</v>
      </c>
      <c r="BT65">
        <v>0.33333333333333337</v>
      </c>
      <c r="BU65">
        <v>0.73958333333333326</v>
      </c>
      <c r="BV65">
        <v>0</v>
      </c>
    </row>
    <row r="66" spans="1:74" x14ac:dyDescent="0.3">
      <c r="A66" s="129">
        <v>1</v>
      </c>
      <c r="B66" s="131">
        <v>1</v>
      </c>
      <c r="C66" s="171">
        <v>89</v>
      </c>
      <c r="D66" s="203">
        <v>1.018</v>
      </c>
      <c r="E66" s="130">
        <v>348</v>
      </c>
      <c r="F66" s="130">
        <v>0</v>
      </c>
      <c r="G66" s="130">
        <v>36</v>
      </c>
      <c r="H66" s="130">
        <v>12</v>
      </c>
      <c r="I66" s="172">
        <v>195</v>
      </c>
      <c r="J66" s="170">
        <v>23.5</v>
      </c>
      <c r="K66" s="130">
        <v>1</v>
      </c>
      <c r="V66">
        <v>0</v>
      </c>
      <c r="W66">
        <v>1</v>
      </c>
      <c r="X66">
        <v>51</v>
      </c>
      <c r="Y66">
        <v>0.23100000000000001</v>
      </c>
      <c r="Z66">
        <v>109</v>
      </c>
      <c r="AA66">
        <v>5</v>
      </c>
      <c r="AB66">
        <v>41</v>
      </c>
      <c r="AC66">
        <v>7</v>
      </c>
      <c r="AD66">
        <v>165</v>
      </c>
      <c r="AE66">
        <v>7.5</v>
      </c>
      <c r="AF66" s="117">
        <v>1</v>
      </c>
      <c r="AG66" s="113">
        <v>0</v>
      </c>
      <c r="AH66" s="118">
        <v>1</v>
      </c>
      <c r="AI66">
        <v>1</v>
      </c>
      <c r="AJ66">
        <v>0.34909725720140938</v>
      </c>
      <c r="AK66" s="117">
        <v>0.34909725720140938</v>
      </c>
      <c r="AL66" s="118">
        <v>0.65090274279859062</v>
      </c>
      <c r="AM66" s="117">
        <v>-1.0524047216725372</v>
      </c>
      <c r="AN66" s="118">
        <v>0</v>
      </c>
      <c r="AO66">
        <v>1.8645312427162857</v>
      </c>
      <c r="BO66">
        <v>0.6274786302041091</v>
      </c>
      <c r="BP66">
        <v>0</v>
      </c>
      <c r="BQ66">
        <v>1</v>
      </c>
      <c r="BR66">
        <v>36</v>
      </c>
      <c r="BS66">
        <v>26</v>
      </c>
      <c r="BT66">
        <v>0.33333333333333337</v>
      </c>
      <c r="BU66">
        <v>0.72916666666666674</v>
      </c>
      <c r="BV66">
        <v>0</v>
      </c>
    </row>
    <row r="67" spans="1:74" x14ac:dyDescent="0.3">
      <c r="A67" s="129">
        <v>1</v>
      </c>
      <c r="B67" s="131">
        <v>0</v>
      </c>
      <c r="C67" s="171">
        <v>76</v>
      </c>
      <c r="D67" s="203">
        <v>4.2999999999999997E-2</v>
      </c>
      <c r="E67" s="130">
        <v>214</v>
      </c>
      <c r="F67" s="130">
        <v>2</v>
      </c>
      <c r="G67" s="130">
        <v>42</v>
      </c>
      <c r="H67" s="130">
        <v>3</v>
      </c>
      <c r="I67" s="172">
        <v>166</v>
      </c>
      <c r="J67" s="170">
        <v>12.4</v>
      </c>
      <c r="K67" s="130">
        <v>1</v>
      </c>
      <c r="V67">
        <v>0</v>
      </c>
      <c r="W67">
        <v>1</v>
      </c>
      <c r="X67">
        <v>51</v>
      </c>
      <c r="Y67">
        <v>0.41699999999999998</v>
      </c>
      <c r="Z67">
        <v>121</v>
      </c>
      <c r="AA67">
        <v>3</v>
      </c>
      <c r="AB67">
        <v>36</v>
      </c>
      <c r="AC67">
        <v>8</v>
      </c>
      <c r="AD67">
        <v>167</v>
      </c>
      <c r="AE67">
        <v>8</v>
      </c>
      <c r="AF67" s="117">
        <v>0</v>
      </c>
      <c r="AG67" s="113">
        <v>1</v>
      </c>
      <c r="AH67" s="118">
        <v>1</v>
      </c>
      <c r="AI67">
        <v>0</v>
      </c>
      <c r="AJ67">
        <v>0.3922823347902995</v>
      </c>
      <c r="AK67" s="117">
        <v>0.3922823347902995</v>
      </c>
      <c r="AL67" s="118">
        <v>0.6077176652097005</v>
      </c>
      <c r="AM67" s="117">
        <v>-0.49804487129886471</v>
      </c>
      <c r="AN67" s="118">
        <v>100</v>
      </c>
      <c r="AO67">
        <v>0.64550095751279113</v>
      </c>
      <c r="BO67">
        <v>0.628531509935088</v>
      </c>
      <c r="BP67">
        <v>0</v>
      </c>
      <c r="BQ67">
        <v>1</v>
      </c>
      <c r="BR67">
        <v>36</v>
      </c>
      <c r="BS67">
        <v>27</v>
      </c>
      <c r="BT67">
        <v>0.33333333333333337</v>
      </c>
      <c r="BU67">
        <v>0.71875</v>
      </c>
      <c r="BV67">
        <v>0</v>
      </c>
    </row>
    <row r="68" spans="1:74" x14ac:dyDescent="0.3">
      <c r="A68" s="129">
        <v>1</v>
      </c>
      <c r="B68" s="131">
        <v>1</v>
      </c>
      <c r="C68" s="171">
        <v>71</v>
      </c>
      <c r="D68" s="203">
        <v>1.28</v>
      </c>
      <c r="E68" s="130">
        <v>141</v>
      </c>
      <c r="F68" s="130">
        <v>2</v>
      </c>
      <c r="G68" s="130">
        <v>28</v>
      </c>
      <c r="H68" s="130">
        <v>9</v>
      </c>
      <c r="I68" s="172">
        <v>186</v>
      </c>
      <c r="J68" s="170">
        <v>13.4</v>
      </c>
      <c r="K68" s="130">
        <v>0</v>
      </c>
      <c r="V68">
        <v>0</v>
      </c>
      <c r="W68">
        <v>1</v>
      </c>
      <c r="X68">
        <v>51</v>
      </c>
      <c r="Y68">
        <v>0.63600000000000001</v>
      </c>
      <c r="Z68">
        <v>118</v>
      </c>
      <c r="AA68">
        <v>3</v>
      </c>
      <c r="AB68">
        <v>32</v>
      </c>
      <c r="AC68">
        <v>10</v>
      </c>
      <c r="AD68">
        <v>180</v>
      </c>
      <c r="AE68">
        <v>10.4</v>
      </c>
      <c r="AF68" s="117">
        <v>1</v>
      </c>
      <c r="AG68" s="113">
        <v>0</v>
      </c>
      <c r="AH68" s="118">
        <v>1</v>
      </c>
      <c r="AI68">
        <v>1</v>
      </c>
      <c r="AJ68">
        <v>0.61658148123680379</v>
      </c>
      <c r="AK68" s="117">
        <v>0.61658148123680379</v>
      </c>
      <c r="AL68" s="118">
        <v>0.38341851876319621</v>
      </c>
      <c r="AM68" s="117">
        <v>-0.48356479765479521</v>
      </c>
      <c r="AN68" s="118">
        <v>100</v>
      </c>
      <c r="AO68">
        <v>0.62184566100508754</v>
      </c>
      <c r="BO68">
        <v>0.63051863806256048</v>
      </c>
      <c r="BP68">
        <v>0</v>
      </c>
      <c r="BQ68">
        <v>1</v>
      </c>
      <c r="BR68">
        <v>36</v>
      </c>
      <c r="BS68">
        <v>28</v>
      </c>
      <c r="BT68">
        <v>0.33333333333333337</v>
      </c>
      <c r="BU68">
        <v>0.70833333333333326</v>
      </c>
      <c r="BV68">
        <v>0</v>
      </c>
    </row>
    <row r="69" spans="1:74" x14ac:dyDescent="0.3">
      <c r="A69" s="129">
        <v>0</v>
      </c>
      <c r="B69" s="131">
        <v>0</v>
      </c>
      <c r="C69" s="171">
        <v>63</v>
      </c>
      <c r="D69" s="203">
        <v>0.61199999999999999</v>
      </c>
      <c r="E69" s="130">
        <v>148</v>
      </c>
      <c r="F69" s="130">
        <v>3</v>
      </c>
      <c r="G69" s="130">
        <v>35</v>
      </c>
      <c r="H69" s="130">
        <v>10</v>
      </c>
      <c r="I69" s="172">
        <v>185</v>
      </c>
      <c r="J69" s="170">
        <v>13.8</v>
      </c>
      <c r="K69" s="130">
        <v>1</v>
      </c>
      <c r="V69">
        <v>0</v>
      </c>
      <c r="W69">
        <v>1</v>
      </c>
      <c r="X69">
        <v>53</v>
      </c>
      <c r="Y69">
        <v>0.84</v>
      </c>
      <c r="Z69">
        <v>99</v>
      </c>
      <c r="AA69">
        <v>3</v>
      </c>
      <c r="AB69">
        <v>36</v>
      </c>
      <c r="AC69">
        <v>9</v>
      </c>
      <c r="AD69">
        <v>176</v>
      </c>
      <c r="AE69">
        <v>9</v>
      </c>
      <c r="AF69" s="117">
        <v>1</v>
      </c>
      <c r="AG69" s="113">
        <v>0</v>
      </c>
      <c r="AH69" s="118">
        <v>1</v>
      </c>
      <c r="AI69">
        <v>1</v>
      </c>
      <c r="AJ69">
        <v>0.52654151837203511</v>
      </c>
      <c r="AK69" s="117">
        <v>0.52654151837203511</v>
      </c>
      <c r="AL69" s="118">
        <v>0.47345848162796489</v>
      </c>
      <c r="AM69" s="117">
        <v>-0.64142509321037156</v>
      </c>
      <c r="AN69" s="118">
        <v>100</v>
      </c>
      <c r="AO69">
        <v>0.89918546801742671</v>
      </c>
      <c r="BO69">
        <v>0.63447321943410662</v>
      </c>
      <c r="BP69">
        <v>0</v>
      </c>
      <c r="BQ69">
        <v>1</v>
      </c>
      <c r="BR69">
        <v>36</v>
      </c>
      <c r="BS69">
        <v>29</v>
      </c>
      <c r="BT69">
        <v>0.33333333333333337</v>
      </c>
      <c r="BU69">
        <v>0.69791666666666674</v>
      </c>
      <c r="BV69">
        <v>0</v>
      </c>
    </row>
    <row r="70" spans="1:74" x14ac:dyDescent="0.3">
      <c r="A70" s="129">
        <v>1</v>
      </c>
      <c r="B70" s="131">
        <v>0</v>
      </c>
      <c r="C70" s="171">
        <v>55</v>
      </c>
      <c r="D70" s="203">
        <v>0.73899999999999999</v>
      </c>
      <c r="E70" s="130">
        <v>146</v>
      </c>
      <c r="F70" s="130">
        <v>3</v>
      </c>
      <c r="G70" s="130">
        <v>43</v>
      </c>
      <c r="H70" s="130">
        <v>11</v>
      </c>
      <c r="I70" s="172">
        <v>175</v>
      </c>
      <c r="J70" s="170">
        <v>11.6</v>
      </c>
      <c r="K70" s="130">
        <v>1</v>
      </c>
      <c r="V70">
        <v>0</v>
      </c>
      <c r="W70">
        <v>1</v>
      </c>
      <c r="X70">
        <v>53</v>
      </c>
      <c r="Y70">
        <v>1.2949999999999999</v>
      </c>
      <c r="Z70">
        <v>110</v>
      </c>
      <c r="AA70">
        <v>1</v>
      </c>
      <c r="AB70">
        <v>40</v>
      </c>
      <c r="AC70">
        <v>8</v>
      </c>
      <c r="AD70">
        <v>182</v>
      </c>
      <c r="AE70">
        <v>9.5</v>
      </c>
      <c r="AF70" s="117">
        <v>1</v>
      </c>
      <c r="AG70" s="113">
        <v>0</v>
      </c>
      <c r="AH70" s="118">
        <v>1</v>
      </c>
      <c r="AI70">
        <v>1</v>
      </c>
      <c r="AJ70">
        <v>0.37997244504253669</v>
      </c>
      <c r="AK70" s="117">
        <v>0.37997244504253669</v>
      </c>
      <c r="AL70" s="118">
        <v>0.62002755495746331</v>
      </c>
      <c r="AM70" s="117">
        <v>-0.96765654193685968</v>
      </c>
      <c r="AN70" s="118">
        <v>0</v>
      </c>
      <c r="AO70">
        <v>1.6317697850117874</v>
      </c>
      <c r="BO70">
        <v>0.6349267456117742</v>
      </c>
      <c r="BP70">
        <v>0</v>
      </c>
      <c r="BQ70">
        <v>1</v>
      </c>
      <c r="BR70">
        <v>36</v>
      </c>
      <c r="BS70">
        <v>30</v>
      </c>
      <c r="BT70">
        <v>0.33333333333333337</v>
      </c>
      <c r="BU70">
        <v>0.6875</v>
      </c>
      <c r="BV70">
        <v>1.2731481481481538E-2</v>
      </c>
    </row>
    <row r="71" spans="1:74" x14ac:dyDescent="0.3">
      <c r="A71" s="129">
        <v>1</v>
      </c>
      <c r="B71" s="131">
        <v>0</v>
      </c>
      <c r="C71" s="171">
        <v>56</v>
      </c>
      <c r="D71" s="203">
        <v>1.1419999999999999</v>
      </c>
      <c r="E71" s="130">
        <v>199</v>
      </c>
      <c r="F71" s="130">
        <v>2</v>
      </c>
      <c r="G71" s="130">
        <v>35</v>
      </c>
      <c r="H71" s="130">
        <v>8</v>
      </c>
      <c r="I71" s="172">
        <v>170</v>
      </c>
      <c r="J71" s="170">
        <v>11.8</v>
      </c>
      <c r="K71" s="130">
        <v>1</v>
      </c>
      <c r="V71">
        <v>0</v>
      </c>
      <c r="W71">
        <v>1</v>
      </c>
      <c r="X71">
        <v>55</v>
      </c>
      <c r="Y71">
        <v>6.5000000000000002E-2</v>
      </c>
      <c r="Z71">
        <v>154</v>
      </c>
      <c r="AA71">
        <v>3</v>
      </c>
      <c r="AB71">
        <v>42</v>
      </c>
      <c r="AC71">
        <v>13</v>
      </c>
      <c r="AD71">
        <v>165</v>
      </c>
      <c r="AE71">
        <v>9.1999999999999993</v>
      </c>
      <c r="AF71" s="117">
        <v>0</v>
      </c>
      <c r="AG71" s="113">
        <v>1</v>
      </c>
      <c r="AH71" s="118">
        <v>1</v>
      </c>
      <c r="AI71">
        <v>0</v>
      </c>
      <c r="AJ71">
        <v>0.36811935022799891</v>
      </c>
      <c r="AK71" s="117">
        <v>0.36811935022799891</v>
      </c>
      <c r="AL71" s="118">
        <v>0.63188064977200109</v>
      </c>
      <c r="AM71" s="117">
        <v>-0.45905474796626466</v>
      </c>
      <c r="AN71" s="118">
        <v>100</v>
      </c>
      <c r="AO71">
        <v>0.5825773433018181</v>
      </c>
      <c r="BO71">
        <v>0.64167640817326199</v>
      </c>
      <c r="BP71">
        <v>1</v>
      </c>
      <c r="BQ71">
        <v>0</v>
      </c>
      <c r="BR71">
        <v>37</v>
      </c>
      <c r="BS71">
        <v>30</v>
      </c>
      <c r="BT71">
        <v>0.31481481481481477</v>
      </c>
      <c r="BU71">
        <v>0.6875</v>
      </c>
      <c r="BV71">
        <v>1.2731481481481462E-2</v>
      </c>
    </row>
    <row r="72" spans="1:74" x14ac:dyDescent="0.3">
      <c r="A72" s="129">
        <v>0</v>
      </c>
      <c r="B72" s="131">
        <v>1</v>
      </c>
      <c r="C72" s="171">
        <v>57</v>
      </c>
      <c r="D72" s="203">
        <v>1.476</v>
      </c>
      <c r="E72" s="130">
        <v>171</v>
      </c>
      <c r="F72" s="130">
        <v>1</v>
      </c>
      <c r="G72" s="130">
        <v>28</v>
      </c>
      <c r="H72" s="130">
        <v>8</v>
      </c>
      <c r="I72" s="172">
        <v>181</v>
      </c>
      <c r="J72" s="170">
        <v>12.4</v>
      </c>
      <c r="K72" s="130">
        <v>1</v>
      </c>
      <c r="V72">
        <v>0</v>
      </c>
      <c r="W72">
        <v>1</v>
      </c>
      <c r="X72">
        <v>55</v>
      </c>
      <c r="Y72">
        <v>1.3839999999999999</v>
      </c>
      <c r="Z72">
        <v>33</v>
      </c>
      <c r="AA72">
        <v>2</v>
      </c>
      <c r="AB72">
        <v>27</v>
      </c>
      <c r="AC72">
        <v>10</v>
      </c>
      <c r="AD72">
        <v>192</v>
      </c>
      <c r="AE72">
        <v>9.6999999999999993</v>
      </c>
      <c r="AF72" s="117">
        <v>1</v>
      </c>
      <c r="AG72" s="113">
        <v>0</v>
      </c>
      <c r="AH72" s="118">
        <v>1</v>
      </c>
      <c r="AI72">
        <v>1</v>
      </c>
      <c r="AJ72">
        <v>0.79100912041757798</v>
      </c>
      <c r="AK72" s="117">
        <v>0.79100912041757798</v>
      </c>
      <c r="AL72" s="118">
        <v>0.20899087958242202</v>
      </c>
      <c r="AM72" s="117">
        <v>-0.23444578104381555</v>
      </c>
      <c r="AN72" s="118">
        <v>100</v>
      </c>
      <c r="AO72">
        <v>0.26420792654336855</v>
      </c>
      <c r="BO72">
        <v>0.64768896038694979</v>
      </c>
      <c r="BP72">
        <v>1</v>
      </c>
      <c r="BQ72">
        <v>0</v>
      </c>
      <c r="BR72">
        <v>38</v>
      </c>
      <c r="BS72">
        <v>30</v>
      </c>
      <c r="BT72">
        <v>0.29629629629629628</v>
      </c>
      <c r="BU72">
        <v>0.6875</v>
      </c>
      <c r="BV72">
        <v>0</v>
      </c>
    </row>
    <row r="73" spans="1:74" x14ac:dyDescent="0.3">
      <c r="A73" s="129">
        <v>0</v>
      </c>
      <c r="B73" s="131">
        <v>0</v>
      </c>
      <c r="C73" s="171">
        <v>79</v>
      </c>
      <c r="D73" s="203">
        <v>0.54600000000000004</v>
      </c>
      <c r="E73" s="130">
        <v>122</v>
      </c>
      <c r="F73" s="130">
        <v>4</v>
      </c>
      <c r="G73" s="130">
        <v>56</v>
      </c>
      <c r="H73" s="130">
        <v>3</v>
      </c>
      <c r="I73" s="172">
        <v>170</v>
      </c>
      <c r="J73" s="170">
        <v>8.1</v>
      </c>
      <c r="K73" s="130">
        <v>1</v>
      </c>
      <c r="V73">
        <v>0</v>
      </c>
      <c r="W73">
        <v>1</v>
      </c>
      <c r="X73">
        <v>56</v>
      </c>
      <c r="Y73">
        <v>0.91100000000000003</v>
      </c>
      <c r="Z73">
        <v>134</v>
      </c>
      <c r="AA73">
        <v>2</v>
      </c>
      <c r="AB73">
        <v>30</v>
      </c>
      <c r="AC73">
        <v>13</v>
      </c>
      <c r="AD73">
        <v>185</v>
      </c>
      <c r="AE73">
        <v>14</v>
      </c>
      <c r="AF73" s="117">
        <v>1</v>
      </c>
      <c r="AG73" s="113">
        <v>0</v>
      </c>
      <c r="AH73" s="118">
        <v>1</v>
      </c>
      <c r="AI73">
        <v>1</v>
      </c>
      <c r="AJ73">
        <v>0.63447321943410662</v>
      </c>
      <c r="AK73" s="117">
        <v>0.63447321943410662</v>
      </c>
      <c r="AL73" s="118">
        <v>0.36552678056589338</v>
      </c>
      <c r="AM73" s="117">
        <v>-0.45496020007210397</v>
      </c>
      <c r="AN73" s="118">
        <v>100</v>
      </c>
      <c r="AO73">
        <v>0.57611065269533457</v>
      </c>
      <c r="BO73">
        <v>0.64965388616892961</v>
      </c>
      <c r="BP73">
        <v>0</v>
      </c>
      <c r="BQ73">
        <v>1</v>
      </c>
      <c r="BR73">
        <v>38</v>
      </c>
      <c r="BS73">
        <v>31</v>
      </c>
      <c r="BT73">
        <v>0.29629629629629628</v>
      </c>
      <c r="BU73">
        <v>0.67708333333333326</v>
      </c>
      <c r="BV73">
        <v>0</v>
      </c>
    </row>
    <row r="74" spans="1:74" x14ac:dyDescent="0.3">
      <c r="A74" s="129">
        <v>0</v>
      </c>
      <c r="B74" s="131">
        <v>1</v>
      </c>
      <c r="C74" s="171">
        <v>53</v>
      </c>
      <c r="D74" s="203">
        <v>1.2949999999999999</v>
      </c>
      <c r="E74" s="130">
        <v>110</v>
      </c>
      <c r="F74" s="130">
        <v>1</v>
      </c>
      <c r="G74" s="130">
        <v>40</v>
      </c>
      <c r="H74" s="130">
        <v>8</v>
      </c>
      <c r="I74" s="172">
        <v>182</v>
      </c>
      <c r="J74" s="170">
        <v>9.5</v>
      </c>
      <c r="K74" s="130">
        <v>1</v>
      </c>
      <c r="V74">
        <v>0</v>
      </c>
      <c r="W74">
        <v>1</v>
      </c>
      <c r="X74">
        <v>57</v>
      </c>
      <c r="Y74">
        <v>1.476</v>
      </c>
      <c r="Z74">
        <v>171</v>
      </c>
      <c r="AA74">
        <v>1</v>
      </c>
      <c r="AB74">
        <v>28</v>
      </c>
      <c r="AC74">
        <v>8</v>
      </c>
      <c r="AD74">
        <v>181</v>
      </c>
      <c r="AE74">
        <v>12.4</v>
      </c>
      <c r="AF74" s="117">
        <v>1</v>
      </c>
      <c r="AG74" s="113">
        <v>0</v>
      </c>
      <c r="AH74" s="118">
        <v>1</v>
      </c>
      <c r="AI74">
        <v>1</v>
      </c>
      <c r="AJ74">
        <v>0.71105532263277949</v>
      </c>
      <c r="AK74" s="117">
        <v>0.71105532263277949</v>
      </c>
      <c r="AL74" s="118">
        <v>0.28894467736722051</v>
      </c>
      <c r="AM74" s="117">
        <v>-0.34100504259580916</v>
      </c>
      <c r="AN74" s="118">
        <v>100</v>
      </c>
      <c r="AO74">
        <v>0.40636033255100795</v>
      </c>
      <c r="BO74">
        <v>0.65002041184018555</v>
      </c>
      <c r="BP74">
        <v>0</v>
      </c>
      <c r="BQ74">
        <v>1</v>
      </c>
      <c r="BR74">
        <v>38</v>
      </c>
      <c r="BS74">
        <v>32</v>
      </c>
      <c r="BT74">
        <v>0.29629629629629628</v>
      </c>
      <c r="BU74">
        <v>0.66666666666666674</v>
      </c>
      <c r="BV74">
        <v>1.2345679012345661E-2</v>
      </c>
    </row>
    <row r="75" spans="1:74" x14ac:dyDescent="0.3">
      <c r="A75" s="129">
        <v>1</v>
      </c>
      <c r="B75" s="131">
        <v>1</v>
      </c>
      <c r="C75" s="171">
        <v>47</v>
      </c>
      <c r="D75" s="203">
        <v>1.512</v>
      </c>
      <c r="E75" s="130">
        <v>73</v>
      </c>
      <c r="F75" s="130">
        <v>0</v>
      </c>
      <c r="G75" s="130">
        <v>31</v>
      </c>
      <c r="H75" s="130">
        <v>7</v>
      </c>
      <c r="I75" s="172">
        <v>180</v>
      </c>
      <c r="J75" s="170">
        <v>8.4</v>
      </c>
      <c r="K75" s="130">
        <v>0</v>
      </c>
      <c r="V75">
        <v>0</v>
      </c>
      <c r="W75">
        <v>1</v>
      </c>
      <c r="X75">
        <v>60</v>
      </c>
      <c r="Y75">
        <v>0.71199999999999997</v>
      </c>
      <c r="Z75">
        <v>171</v>
      </c>
      <c r="AA75">
        <v>3</v>
      </c>
      <c r="AB75">
        <v>33</v>
      </c>
      <c r="AC75">
        <v>12</v>
      </c>
      <c r="AD75">
        <v>178</v>
      </c>
      <c r="AE75">
        <v>12.5</v>
      </c>
      <c r="AF75" s="117">
        <v>1</v>
      </c>
      <c r="AG75" s="113">
        <v>0</v>
      </c>
      <c r="AH75" s="118">
        <v>1</v>
      </c>
      <c r="AI75">
        <v>1</v>
      </c>
      <c r="AJ75">
        <v>0.73729870145855503</v>
      </c>
      <c r="AK75" s="117">
        <v>0.73729870145855503</v>
      </c>
      <c r="AL75" s="118">
        <v>0.26270129854144497</v>
      </c>
      <c r="AM75" s="117">
        <v>-0.30476217519986254</v>
      </c>
      <c r="AN75" s="118">
        <v>100</v>
      </c>
      <c r="AO75">
        <v>0.35630240229876753</v>
      </c>
      <c r="BO75">
        <v>0.65210324117048324</v>
      </c>
      <c r="BP75">
        <v>1</v>
      </c>
      <c r="BQ75">
        <v>0</v>
      </c>
      <c r="BR75">
        <v>39</v>
      </c>
      <c r="BS75">
        <v>32</v>
      </c>
      <c r="BT75">
        <v>0.27777777777777779</v>
      </c>
      <c r="BU75">
        <v>0.66666666666666674</v>
      </c>
      <c r="BV75">
        <v>0</v>
      </c>
    </row>
    <row r="76" spans="1:74" x14ac:dyDescent="0.3">
      <c r="A76" s="129">
        <v>0</v>
      </c>
      <c r="B76" s="131">
        <v>1</v>
      </c>
      <c r="C76" s="171">
        <v>39</v>
      </c>
      <c r="D76" s="203">
        <v>0.10299999999999999</v>
      </c>
      <c r="E76" s="130">
        <v>89</v>
      </c>
      <c r="F76" s="130">
        <v>5</v>
      </c>
      <c r="G76" s="130">
        <v>40</v>
      </c>
      <c r="H76" s="130">
        <v>20</v>
      </c>
      <c r="I76" s="172">
        <v>176</v>
      </c>
      <c r="J76" s="170">
        <v>9</v>
      </c>
      <c r="K76" s="130">
        <v>1</v>
      </c>
      <c r="V76">
        <v>0</v>
      </c>
      <c r="W76">
        <v>1</v>
      </c>
      <c r="X76">
        <v>62</v>
      </c>
      <c r="Y76">
        <v>0.42399999999999999</v>
      </c>
      <c r="Z76">
        <v>123</v>
      </c>
      <c r="AA76">
        <v>2</v>
      </c>
      <c r="AB76">
        <v>49</v>
      </c>
      <c r="AC76">
        <v>12</v>
      </c>
      <c r="AD76">
        <v>162</v>
      </c>
      <c r="AE76">
        <v>9.1</v>
      </c>
      <c r="AF76" s="117">
        <v>0</v>
      </c>
      <c r="AG76" s="113">
        <v>1</v>
      </c>
      <c r="AH76" s="118">
        <v>1</v>
      </c>
      <c r="AI76">
        <v>0</v>
      </c>
      <c r="AJ76">
        <v>0.14945461586881681</v>
      </c>
      <c r="AK76" s="117">
        <v>0.14945461586881681</v>
      </c>
      <c r="AL76" s="118">
        <v>0.85054538413118319</v>
      </c>
      <c r="AM76" s="117">
        <v>-0.16187750686363514</v>
      </c>
      <c r="AN76" s="118">
        <v>100</v>
      </c>
      <c r="AO76">
        <v>0.17571621533339107</v>
      </c>
      <c r="BO76">
        <v>0.65627303008750448</v>
      </c>
      <c r="BP76">
        <v>0</v>
      </c>
      <c r="BQ76">
        <v>1</v>
      </c>
      <c r="BR76">
        <v>39</v>
      </c>
      <c r="BS76">
        <v>33</v>
      </c>
      <c r="BT76">
        <v>0.27777777777777779</v>
      </c>
      <c r="BU76">
        <v>0.65625</v>
      </c>
      <c r="BV76">
        <v>1.2152777777777759E-2</v>
      </c>
    </row>
    <row r="77" spans="1:74" x14ac:dyDescent="0.3">
      <c r="A77" s="129">
        <v>0</v>
      </c>
      <c r="B77" s="131">
        <v>1</v>
      </c>
      <c r="C77" s="171">
        <v>75</v>
      </c>
      <c r="D77" s="203">
        <v>0.185</v>
      </c>
      <c r="E77" s="130">
        <v>166</v>
      </c>
      <c r="F77" s="130">
        <v>5</v>
      </c>
      <c r="G77" s="130">
        <v>29</v>
      </c>
      <c r="H77" s="130">
        <v>15</v>
      </c>
      <c r="I77" s="172">
        <v>187</v>
      </c>
      <c r="J77" s="170">
        <v>15.5</v>
      </c>
      <c r="K77" s="130">
        <v>0</v>
      </c>
      <c r="V77">
        <v>0</v>
      </c>
      <c r="W77">
        <v>1</v>
      </c>
      <c r="X77">
        <v>65</v>
      </c>
      <c r="Y77">
        <v>2.1440000000000001</v>
      </c>
      <c r="Z77">
        <v>97</v>
      </c>
      <c r="AA77">
        <v>2</v>
      </c>
      <c r="AB77">
        <v>32</v>
      </c>
      <c r="AC77">
        <v>8</v>
      </c>
      <c r="AD77">
        <v>180</v>
      </c>
      <c r="AE77">
        <v>10.3</v>
      </c>
      <c r="AF77" s="117">
        <v>1</v>
      </c>
      <c r="AG77" s="113">
        <v>0</v>
      </c>
      <c r="AH77" s="118">
        <v>1</v>
      </c>
      <c r="AI77">
        <v>1</v>
      </c>
      <c r="AJ77">
        <v>0.80427056139988129</v>
      </c>
      <c r="AK77" s="117">
        <v>0.80427056139988129</v>
      </c>
      <c r="AL77" s="118">
        <v>0.19572943860011871</v>
      </c>
      <c r="AM77" s="117">
        <v>-0.21781954725896016</v>
      </c>
      <c r="AN77" s="118">
        <v>100</v>
      </c>
      <c r="AO77">
        <v>0.24336267917035259</v>
      </c>
      <c r="BO77">
        <v>0.65694875674733355</v>
      </c>
      <c r="BP77">
        <v>1</v>
      </c>
      <c r="BQ77">
        <v>0</v>
      </c>
      <c r="BR77">
        <v>40</v>
      </c>
      <c r="BS77">
        <v>33</v>
      </c>
      <c r="BT77">
        <v>0.2592592592592593</v>
      </c>
      <c r="BU77">
        <v>0.65625</v>
      </c>
      <c r="BV77">
        <v>0</v>
      </c>
    </row>
    <row r="78" spans="1:74" x14ac:dyDescent="0.3">
      <c r="A78" s="129">
        <v>0</v>
      </c>
      <c r="B78" s="131">
        <v>1</v>
      </c>
      <c r="C78" s="171">
        <v>51</v>
      </c>
      <c r="D78" s="203">
        <v>0.63600000000000001</v>
      </c>
      <c r="E78" s="130">
        <v>118</v>
      </c>
      <c r="F78" s="130">
        <v>3</v>
      </c>
      <c r="G78" s="130">
        <v>32</v>
      </c>
      <c r="H78" s="130">
        <v>10</v>
      </c>
      <c r="I78" s="172">
        <v>180</v>
      </c>
      <c r="J78" s="170">
        <v>10.4</v>
      </c>
      <c r="K78" s="130">
        <v>1</v>
      </c>
      <c r="V78">
        <v>0</v>
      </c>
      <c r="W78">
        <v>1</v>
      </c>
      <c r="X78">
        <v>69</v>
      </c>
      <c r="Y78">
        <v>9.0999999999999998E-2</v>
      </c>
      <c r="Z78">
        <v>213</v>
      </c>
      <c r="AA78">
        <v>3</v>
      </c>
      <c r="AB78">
        <v>33</v>
      </c>
      <c r="AC78">
        <v>16</v>
      </c>
      <c r="AD78">
        <v>178</v>
      </c>
      <c r="AE78">
        <v>14.5</v>
      </c>
      <c r="AF78" s="117">
        <v>1</v>
      </c>
      <c r="AG78" s="113">
        <v>0</v>
      </c>
      <c r="AH78" s="118">
        <v>1</v>
      </c>
      <c r="AI78">
        <v>1</v>
      </c>
      <c r="AJ78">
        <v>0.81703975923728622</v>
      </c>
      <c r="AK78" s="117">
        <v>0.81703975923728622</v>
      </c>
      <c r="AL78" s="118">
        <v>0.18296024076271378</v>
      </c>
      <c r="AM78" s="117">
        <v>-0.20206752038911382</v>
      </c>
      <c r="AN78" s="118">
        <v>100</v>
      </c>
      <c r="AO78">
        <v>0.22393064559490811</v>
      </c>
      <c r="BO78">
        <v>0.65783054210721192</v>
      </c>
      <c r="BP78">
        <v>0</v>
      </c>
      <c r="BQ78">
        <v>1</v>
      </c>
      <c r="BR78">
        <v>40</v>
      </c>
      <c r="BS78">
        <v>34</v>
      </c>
      <c r="BT78">
        <v>0.2592592592592593</v>
      </c>
      <c r="BU78">
        <v>0.64583333333333326</v>
      </c>
      <c r="BV78">
        <v>0</v>
      </c>
    </row>
    <row r="79" spans="1:74" x14ac:dyDescent="0.3">
      <c r="A79" s="129">
        <v>1</v>
      </c>
      <c r="B79" s="131">
        <v>0</v>
      </c>
      <c r="C79" s="171">
        <v>51</v>
      </c>
      <c r="D79" s="203">
        <v>0.17199999999999999</v>
      </c>
      <c r="E79" s="130">
        <v>117</v>
      </c>
      <c r="F79" s="130">
        <v>5</v>
      </c>
      <c r="G79" s="130">
        <v>33</v>
      </c>
      <c r="H79" s="130">
        <v>11</v>
      </c>
      <c r="I79" s="172">
        <v>184</v>
      </c>
      <c r="J79" s="170">
        <v>12.7</v>
      </c>
      <c r="K79" s="130">
        <v>1</v>
      </c>
      <c r="V79">
        <v>0</v>
      </c>
      <c r="W79">
        <v>1</v>
      </c>
      <c r="X79">
        <v>75</v>
      </c>
      <c r="Y79">
        <v>0.185</v>
      </c>
      <c r="Z79">
        <v>166</v>
      </c>
      <c r="AA79">
        <v>5</v>
      </c>
      <c r="AB79">
        <v>29</v>
      </c>
      <c r="AC79">
        <v>15</v>
      </c>
      <c r="AD79">
        <v>187</v>
      </c>
      <c r="AE79">
        <v>15.5</v>
      </c>
      <c r="AF79" s="117">
        <v>0</v>
      </c>
      <c r="AG79" s="113">
        <v>1</v>
      </c>
      <c r="AH79" s="118">
        <v>1</v>
      </c>
      <c r="AI79">
        <v>0</v>
      </c>
      <c r="AJ79">
        <v>0.93043907338952492</v>
      </c>
      <c r="AK79" s="117">
        <v>0.93043907338952492</v>
      </c>
      <c r="AL79" s="118">
        <v>6.9560926610475082E-2</v>
      </c>
      <c r="AM79" s="117">
        <v>-2.6655522685601225</v>
      </c>
      <c r="AN79" s="118">
        <v>0</v>
      </c>
      <c r="AO79">
        <v>13.375886704324198</v>
      </c>
      <c r="BO79">
        <v>0.66311104080966832</v>
      </c>
      <c r="BP79">
        <v>0</v>
      </c>
      <c r="BQ79">
        <v>1</v>
      </c>
      <c r="BR79">
        <v>40</v>
      </c>
      <c r="BS79">
        <v>35</v>
      </c>
      <c r="BT79">
        <v>0.2592592592592593</v>
      </c>
      <c r="BU79">
        <v>0.63541666666666674</v>
      </c>
      <c r="BV79">
        <v>0</v>
      </c>
    </row>
    <row r="80" spans="1:74" x14ac:dyDescent="0.3">
      <c r="A80" s="129">
        <v>1</v>
      </c>
      <c r="B80" s="131">
        <v>0</v>
      </c>
      <c r="C80" s="171">
        <v>74</v>
      </c>
      <c r="D80" s="203">
        <v>4.3999999999999997E-2</v>
      </c>
      <c r="E80" s="130">
        <v>175</v>
      </c>
      <c r="F80" s="130">
        <v>3</v>
      </c>
      <c r="G80" s="130">
        <v>39</v>
      </c>
      <c r="H80" s="130">
        <v>7</v>
      </c>
      <c r="I80" s="172">
        <v>187</v>
      </c>
      <c r="J80" s="170">
        <v>14</v>
      </c>
      <c r="K80" s="130">
        <v>1</v>
      </c>
      <c r="V80">
        <v>1</v>
      </c>
      <c r="W80">
        <v>0</v>
      </c>
      <c r="X80">
        <v>49</v>
      </c>
      <c r="Y80">
        <v>1.881</v>
      </c>
      <c r="Z80">
        <v>46</v>
      </c>
      <c r="AA80">
        <v>1</v>
      </c>
      <c r="AB80">
        <v>46</v>
      </c>
      <c r="AC80">
        <v>9</v>
      </c>
      <c r="AD80">
        <v>194</v>
      </c>
      <c r="AE80">
        <v>10.3</v>
      </c>
      <c r="AF80" s="117">
        <v>0</v>
      </c>
      <c r="AG80" s="113">
        <v>1</v>
      </c>
      <c r="AH80" s="118">
        <v>1</v>
      </c>
      <c r="AI80">
        <v>0</v>
      </c>
      <c r="AJ80">
        <v>0.44304848566960203</v>
      </c>
      <c r="AK80" s="117">
        <v>0.44304848566960203</v>
      </c>
      <c r="AL80" s="118">
        <v>0.55695151433039802</v>
      </c>
      <c r="AM80" s="117">
        <v>-0.58527709072453316</v>
      </c>
      <c r="AN80" s="118">
        <v>100</v>
      </c>
      <c r="AO80">
        <v>0.79548842990805513</v>
      </c>
      <c r="BO80">
        <v>0.66522332040720245</v>
      </c>
      <c r="BP80">
        <v>0</v>
      </c>
      <c r="BQ80">
        <v>1</v>
      </c>
      <c r="BR80">
        <v>40</v>
      </c>
      <c r="BS80">
        <v>36</v>
      </c>
      <c r="BT80">
        <v>0.2592592592592593</v>
      </c>
      <c r="BU80">
        <v>0.625</v>
      </c>
      <c r="BV80">
        <v>0</v>
      </c>
    </row>
    <row r="81" spans="1:74" x14ac:dyDescent="0.3">
      <c r="A81" s="129">
        <v>0</v>
      </c>
      <c r="B81" s="131">
        <v>1</v>
      </c>
      <c r="C81" s="171">
        <v>50</v>
      </c>
      <c r="D81" s="203">
        <v>1.5449999999999999</v>
      </c>
      <c r="E81" s="130">
        <v>102</v>
      </c>
      <c r="F81" s="130">
        <v>3</v>
      </c>
      <c r="G81" s="130">
        <v>41</v>
      </c>
      <c r="H81" s="130">
        <v>10</v>
      </c>
      <c r="I81" s="172">
        <v>169</v>
      </c>
      <c r="J81" s="170">
        <v>9.4</v>
      </c>
      <c r="K81" s="130">
        <v>1</v>
      </c>
      <c r="V81">
        <v>1</v>
      </c>
      <c r="W81">
        <v>0</v>
      </c>
      <c r="X81">
        <v>51</v>
      </c>
      <c r="Y81">
        <v>0.17199999999999999</v>
      </c>
      <c r="Z81">
        <v>117</v>
      </c>
      <c r="AA81">
        <v>5</v>
      </c>
      <c r="AB81">
        <v>33</v>
      </c>
      <c r="AC81">
        <v>11</v>
      </c>
      <c r="AD81">
        <v>184</v>
      </c>
      <c r="AE81">
        <v>12.7</v>
      </c>
      <c r="AF81" s="117">
        <v>1</v>
      </c>
      <c r="AG81" s="113">
        <v>0</v>
      </c>
      <c r="AH81" s="118">
        <v>1</v>
      </c>
      <c r="AI81">
        <v>1</v>
      </c>
      <c r="AJ81">
        <v>0.77784073532212483</v>
      </c>
      <c r="AK81" s="117">
        <v>0.77784073532212483</v>
      </c>
      <c r="AL81" s="118">
        <v>0.22215926467787517</v>
      </c>
      <c r="AM81" s="117">
        <v>-0.25123348614264884</v>
      </c>
      <c r="AN81" s="118">
        <v>100</v>
      </c>
      <c r="AO81">
        <v>0.28561022146246046</v>
      </c>
      <c r="BO81">
        <v>0.66615187217565386</v>
      </c>
      <c r="BP81">
        <v>0</v>
      </c>
      <c r="BQ81">
        <v>1</v>
      </c>
      <c r="BR81">
        <v>40</v>
      </c>
      <c r="BS81">
        <v>37</v>
      </c>
      <c r="BT81">
        <v>0.2592592592592593</v>
      </c>
      <c r="BU81">
        <v>0.61458333333333326</v>
      </c>
      <c r="BV81">
        <v>0</v>
      </c>
    </row>
    <row r="82" spans="1:74" x14ac:dyDescent="0.3">
      <c r="A82" s="129">
        <v>1</v>
      </c>
      <c r="B82" s="131">
        <v>1</v>
      </c>
      <c r="C82" s="171">
        <v>70</v>
      </c>
      <c r="D82" s="203">
        <v>0.29099999999999998</v>
      </c>
      <c r="E82" s="130">
        <v>182</v>
      </c>
      <c r="F82" s="130">
        <v>3</v>
      </c>
      <c r="G82" s="130">
        <v>31</v>
      </c>
      <c r="H82" s="130">
        <v>6</v>
      </c>
      <c r="I82" s="172">
        <v>173</v>
      </c>
      <c r="J82" s="170">
        <v>14</v>
      </c>
      <c r="K82" s="130">
        <v>1</v>
      </c>
      <c r="V82">
        <v>1</v>
      </c>
      <c r="W82">
        <v>0</v>
      </c>
      <c r="X82">
        <v>51</v>
      </c>
      <c r="Y82">
        <v>0.79900000000000004</v>
      </c>
      <c r="Z82">
        <v>96</v>
      </c>
      <c r="AA82">
        <v>6</v>
      </c>
      <c r="AB82">
        <v>34</v>
      </c>
      <c r="AC82">
        <v>12</v>
      </c>
      <c r="AD82">
        <v>189</v>
      </c>
      <c r="AE82">
        <v>11.8</v>
      </c>
      <c r="AF82" s="117">
        <v>1</v>
      </c>
      <c r="AG82" s="113">
        <v>0</v>
      </c>
      <c r="AH82" s="118">
        <v>1</v>
      </c>
      <c r="AI82">
        <v>1</v>
      </c>
      <c r="AJ82">
        <v>0.92177930389493368</v>
      </c>
      <c r="AK82" s="117">
        <v>0.92177930389493368</v>
      </c>
      <c r="AL82" s="118">
        <v>7.8220696105066323E-2</v>
      </c>
      <c r="AM82" s="117">
        <v>-8.1449450786641078E-2</v>
      </c>
      <c r="AN82" s="118">
        <v>100</v>
      </c>
      <c r="AO82">
        <v>8.485837746036233E-2</v>
      </c>
      <c r="BO82">
        <v>0.67066720414045822</v>
      </c>
      <c r="BP82">
        <v>0</v>
      </c>
      <c r="BQ82">
        <v>1</v>
      </c>
      <c r="BR82">
        <v>40</v>
      </c>
      <c r="BS82">
        <v>38</v>
      </c>
      <c r="BT82">
        <v>0.2592592592592593</v>
      </c>
      <c r="BU82">
        <v>0.60416666666666674</v>
      </c>
      <c r="BV82">
        <v>0</v>
      </c>
    </row>
    <row r="83" spans="1:74" x14ac:dyDescent="0.3">
      <c r="A83" s="129">
        <v>0</v>
      </c>
      <c r="B83" s="131">
        <v>0</v>
      </c>
      <c r="C83" s="171">
        <v>66</v>
      </c>
      <c r="D83" s="203">
        <v>9.1999999999999998E-2</v>
      </c>
      <c r="E83" s="130">
        <v>230</v>
      </c>
      <c r="F83" s="130">
        <v>4</v>
      </c>
      <c r="G83" s="130">
        <v>43</v>
      </c>
      <c r="H83" s="130">
        <v>12</v>
      </c>
      <c r="I83" s="172">
        <v>174</v>
      </c>
      <c r="J83" s="170">
        <v>15.9</v>
      </c>
      <c r="K83" s="130">
        <v>0</v>
      </c>
      <c r="V83">
        <v>1</v>
      </c>
      <c r="W83">
        <v>0</v>
      </c>
      <c r="X83">
        <v>51</v>
      </c>
      <c r="Y83">
        <v>1.0840000000000001</v>
      </c>
      <c r="Z83">
        <v>181</v>
      </c>
      <c r="AA83">
        <v>2</v>
      </c>
      <c r="AB83">
        <v>53</v>
      </c>
      <c r="AC83">
        <v>9</v>
      </c>
      <c r="AD83">
        <v>170</v>
      </c>
      <c r="AE83">
        <v>11</v>
      </c>
      <c r="AF83" s="117">
        <v>0</v>
      </c>
      <c r="AG83" s="113">
        <v>1</v>
      </c>
      <c r="AH83" s="118">
        <v>1</v>
      </c>
      <c r="AI83">
        <v>0</v>
      </c>
      <c r="AJ83">
        <v>0.2342195994054177</v>
      </c>
      <c r="AK83" s="117">
        <v>0.2342195994054177</v>
      </c>
      <c r="AL83" s="118">
        <v>0.7657804005945823</v>
      </c>
      <c r="AM83" s="117">
        <v>-0.26685983363994764</v>
      </c>
      <c r="AN83" s="118">
        <v>100</v>
      </c>
      <c r="AO83">
        <v>0.30585739622424435</v>
      </c>
      <c r="BO83">
        <v>0.67729963234948953</v>
      </c>
      <c r="BP83">
        <v>0</v>
      </c>
      <c r="BQ83">
        <v>1</v>
      </c>
      <c r="BR83">
        <v>40</v>
      </c>
      <c r="BS83">
        <v>39</v>
      </c>
      <c r="BT83">
        <v>0.2592592592592593</v>
      </c>
      <c r="BU83">
        <v>0.59375</v>
      </c>
      <c r="BV83">
        <v>1.0995370370370419E-2</v>
      </c>
    </row>
    <row r="84" spans="1:74" x14ac:dyDescent="0.3">
      <c r="A84" s="129">
        <v>0</v>
      </c>
      <c r="B84" s="131">
        <v>0</v>
      </c>
      <c r="C84" s="171">
        <v>43</v>
      </c>
      <c r="D84" s="203">
        <v>0.48</v>
      </c>
      <c r="E84" s="130">
        <v>59</v>
      </c>
      <c r="F84" s="130">
        <v>3</v>
      </c>
      <c r="G84" s="130">
        <v>30</v>
      </c>
      <c r="H84" s="130">
        <v>4</v>
      </c>
      <c r="I84" s="172">
        <v>175</v>
      </c>
      <c r="J84" s="170">
        <v>7.5</v>
      </c>
      <c r="K84" s="130">
        <v>0</v>
      </c>
      <c r="V84">
        <v>1</v>
      </c>
      <c r="W84">
        <v>0</v>
      </c>
      <c r="X84">
        <v>51</v>
      </c>
      <c r="Y84">
        <v>1.155</v>
      </c>
      <c r="Z84">
        <v>132</v>
      </c>
      <c r="AA84">
        <v>2</v>
      </c>
      <c r="AB84">
        <v>35</v>
      </c>
      <c r="AC84">
        <v>1</v>
      </c>
      <c r="AD84">
        <v>181</v>
      </c>
      <c r="AE84">
        <v>10.6</v>
      </c>
      <c r="AF84" s="117">
        <v>0</v>
      </c>
      <c r="AG84" s="113">
        <v>1</v>
      </c>
      <c r="AH84" s="118">
        <v>1</v>
      </c>
      <c r="AI84">
        <v>0</v>
      </c>
      <c r="AJ84">
        <v>0.48608472465311731</v>
      </c>
      <c r="AK84" s="117">
        <v>0.48608472465311731</v>
      </c>
      <c r="AL84" s="118">
        <v>0.51391527534688275</v>
      </c>
      <c r="AM84" s="117">
        <v>-0.66569686106906245</v>
      </c>
      <c r="AN84" s="118">
        <v>100</v>
      </c>
      <c r="AO84">
        <v>0.94584603332722428</v>
      </c>
      <c r="BO84">
        <v>0.67879885016801944</v>
      </c>
      <c r="BP84">
        <v>1</v>
      </c>
      <c r="BQ84">
        <v>0</v>
      </c>
      <c r="BR84">
        <v>41</v>
      </c>
      <c r="BS84">
        <v>39</v>
      </c>
      <c r="BT84">
        <v>0.2407407407407407</v>
      </c>
      <c r="BU84">
        <v>0.59375</v>
      </c>
      <c r="BV84">
        <v>1.0995370370370353E-2</v>
      </c>
    </row>
    <row r="85" spans="1:74" x14ac:dyDescent="0.3">
      <c r="A85" s="129">
        <v>0</v>
      </c>
      <c r="B85" s="131">
        <v>0</v>
      </c>
      <c r="C85" s="171">
        <v>49</v>
      </c>
      <c r="D85" s="203">
        <v>0.98299999999999998</v>
      </c>
      <c r="E85" s="130">
        <v>71</v>
      </c>
      <c r="F85" s="130">
        <v>4</v>
      </c>
      <c r="G85" s="130">
        <v>39</v>
      </c>
      <c r="H85" s="130">
        <v>7</v>
      </c>
      <c r="I85" s="172">
        <v>180</v>
      </c>
      <c r="J85" s="170">
        <v>8.1</v>
      </c>
      <c r="K85" s="130">
        <v>1</v>
      </c>
      <c r="V85">
        <v>1</v>
      </c>
      <c r="W85">
        <v>0</v>
      </c>
      <c r="X85">
        <v>53</v>
      </c>
      <c r="Y85">
        <v>1.018</v>
      </c>
      <c r="Z85">
        <v>134</v>
      </c>
      <c r="AA85">
        <v>1</v>
      </c>
      <c r="AB85">
        <v>36</v>
      </c>
      <c r="AC85">
        <v>10</v>
      </c>
      <c r="AD85">
        <v>182</v>
      </c>
      <c r="AE85">
        <v>10.7</v>
      </c>
      <c r="AF85" s="117">
        <v>0</v>
      </c>
      <c r="AG85" s="113">
        <v>1</v>
      </c>
      <c r="AH85" s="118">
        <v>1</v>
      </c>
      <c r="AI85">
        <v>0</v>
      </c>
      <c r="AJ85">
        <v>0.68127590956136119</v>
      </c>
      <c r="AK85" s="117">
        <v>0.68127590956136119</v>
      </c>
      <c r="AL85" s="118">
        <v>0.31872409043863881</v>
      </c>
      <c r="AM85" s="117">
        <v>-1.1434294707116857</v>
      </c>
      <c r="AN85" s="118">
        <v>0</v>
      </c>
      <c r="AO85">
        <v>2.1375099341369723</v>
      </c>
      <c r="BO85">
        <v>0.68127590956136119</v>
      </c>
      <c r="BP85">
        <v>1</v>
      </c>
      <c r="BQ85">
        <v>0</v>
      </c>
      <c r="BR85">
        <v>42</v>
      </c>
      <c r="BS85">
        <v>39</v>
      </c>
      <c r="BT85">
        <v>0.22222222222222221</v>
      </c>
      <c r="BU85">
        <v>0.59375</v>
      </c>
      <c r="BV85">
        <v>0</v>
      </c>
    </row>
    <row r="86" spans="1:74" x14ac:dyDescent="0.3">
      <c r="A86" s="129">
        <v>1</v>
      </c>
      <c r="B86" s="131">
        <v>0</v>
      </c>
      <c r="C86" s="171">
        <v>49</v>
      </c>
      <c r="D86" s="203">
        <v>1.881</v>
      </c>
      <c r="E86" s="130">
        <v>46</v>
      </c>
      <c r="F86" s="130">
        <v>1</v>
      </c>
      <c r="G86" s="130">
        <v>46</v>
      </c>
      <c r="H86" s="130">
        <v>9</v>
      </c>
      <c r="I86" s="172">
        <v>194</v>
      </c>
      <c r="J86" s="170">
        <v>10.3</v>
      </c>
      <c r="K86" s="130">
        <v>0</v>
      </c>
      <c r="V86">
        <v>1</v>
      </c>
      <c r="W86">
        <v>0</v>
      </c>
      <c r="X86">
        <v>53</v>
      </c>
      <c r="Y86">
        <v>1.3149999999999999</v>
      </c>
      <c r="Z86">
        <v>69</v>
      </c>
      <c r="AA86">
        <v>1</v>
      </c>
      <c r="AB86">
        <v>35</v>
      </c>
      <c r="AC86">
        <v>9</v>
      </c>
      <c r="AD86">
        <v>189</v>
      </c>
      <c r="AE86">
        <v>10.4</v>
      </c>
      <c r="AF86" s="117">
        <v>1</v>
      </c>
      <c r="AG86" s="113">
        <v>0</v>
      </c>
      <c r="AH86" s="118">
        <v>1</v>
      </c>
      <c r="AI86">
        <v>1</v>
      </c>
      <c r="AJ86">
        <v>0.66311104080966832</v>
      </c>
      <c r="AK86" s="117">
        <v>0.66311104080966832</v>
      </c>
      <c r="AL86" s="118">
        <v>0.33688895919033168</v>
      </c>
      <c r="AM86" s="117">
        <v>-0.41081282045235662</v>
      </c>
      <c r="AN86" s="118">
        <v>100</v>
      </c>
      <c r="AO86">
        <v>0.50804305532145166</v>
      </c>
      <c r="BO86">
        <v>0.69029954294078799</v>
      </c>
      <c r="BP86">
        <v>0</v>
      </c>
      <c r="BQ86">
        <v>1</v>
      </c>
      <c r="BR86">
        <v>42</v>
      </c>
      <c r="BS86">
        <v>40</v>
      </c>
      <c r="BT86">
        <v>0.22222222222222221</v>
      </c>
      <c r="BU86">
        <v>0.58333333333333326</v>
      </c>
      <c r="BV86">
        <v>0</v>
      </c>
    </row>
    <row r="87" spans="1:74" x14ac:dyDescent="0.3">
      <c r="A87" s="129">
        <v>0</v>
      </c>
      <c r="B87" s="131">
        <v>0</v>
      </c>
      <c r="C87" s="171">
        <v>46</v>
      </c>
      <c r="D87" s="203">
        <v>2.6259999999999999</v>
      </c>
      <c r="E87" s="130">
        <v>43</v>
      </c>
      <c r="F87" s="130">
        <v>2</v>
      </c>
      <c r="G87" s="130">
        <v>50</v>
      </c>
      <c r="H87" s="130">
        <v>4</v>
      </c>
      <c r="I87" s="172">
        <v>180</v>
      </c>
      <c r="J87" s="170">
        <v>7.7</v>
      </c>
      <c r="K87" s="130">
        <v>0</v>
      </c>
      <c r="V87">
        <v>1</v>
      </c>
      <c r="W87">
        <v>0</v>
      </c>
      <c r="X87">
        <v>53</v>
      </c>
      <c r="Y87">
        <v>2.8719999999999999</v>
      </c>
      <c r="Z87">
        <v>144</v>
      </c>
      <c r="AA87">
        <v>6</v>
      </c>
      <c r="AB87">
        <v>35</v>
      </c>
      <c r="AC87">
        <v>4</v>
      </c>
      <c r="AD87">
        <v>171</v>
      </c>
      <c r="AE87">
        <v>8.6999999999999993</v>
      </c>
      <c r="AF87" s="117">
        <v>1</v>
      </c>
      <c r="AG87" s="113">
        <v>0</v>
      </c>
      <c r="AH87" s="118">
        <v>1</v>
      </c>
      <c r="AI87">
        <v>1</v>
      </c>
      <c r="AJ87">
        <v>0.96348270337114528</v>
      </c>
      <c r="AK87" s="117">
        <v>0.96348270337114528</v>
      </c>
      <c r="AL87" s="118">
        <v>3.6517296628854723E-2</v>
      </c>
      <c r="AM87" s="117">
        <v>-3.7200743161042403E-2</v>
      </c>
      <c r="AN87" s="118">
        <v>100</v>
      </c>
      <c r="AO87">
        <v>3.7901351525132479E-2</v>
      </c>
      <c r="BO87">
        <v>0.69668237218709983</v>
      </c>
      <c r="BP87">
        <v>0</v>
      </c>
      <c r="BQ87">
        <v>1</v>
      </c>
      <c r="BR87">
        <v>42</v>
      </c>
      <c r="BS87">
        <v>41</v>
      </c>
      <c r="BT87">
        <v>0.22222222222222221</v>
      </c>
      <c r="BU87">
        <v>0.57291666666666674</v>
      </c>
      <c r="BV87">
        <v>1.0609567901234553E-2</v>
      </c>
    </row>
    <row r="88" spans="1:74" x14ac:dyDescent="0.3">
      <c r="A88" s="129">
        <v>0</v>
      </c>
      <c r="B88" s="131">
        <v>0</v>
      </c>
      <c r="C88" s="171">
        <v>53</v>
      </c>
      <c r="D88" s="203">
        <v>0.56799999999999995</v>
      </c>
      <c r="E88" s="130">
        <v>125</v>
      </c>
      <c r="F88" s="130">
        <v>3</v>
      </c>
      <c r="G88" s="130">
        <v>44</v>
      </c>
      <c r="H88" s="130">
        <v>8</v>
      </c>
      <c r="I88" s="172">
        <v>167</v>
      </c>
      <c r="J88" s="170">
        <v>8.5</v>
      </c>
      <c r="K88" s="130">
        <v>0</v>
      </c>
      <c r="V88">
        <v>1</v>
      </c>
      <c r="W88">
        <v>0</v>
      </c>
      <c r="X88">
        <v>54</v>
      </c>
      <c r="Y88">
        <v>4.5999999999999999E-2</v>
      </c>
      <c r="Z88">
        <v>151</v>
      </c>
      <c r="AA88">
        <v>0</v>
      </c>
      <c r="AB88">
        <v>30</v>
      </c>
      <c r="AC88">
        <v>13</v>
      </c>
      <c r="AD88">
        <v>204</v>
      </c>
      <c r="AE88">
        <v>14.5</v>
      </c>
      <c r="AF88" s="117">
        <v>1</v>
      </c>
      <c r="AG88" s="113">
        <v>0</v>
      </c>
      <c r="AH88" s="118">
        <v>1</v>
      </c>
      <c r="AI88">
        <v>1</v>
      </c>
      <c r="AJ88">
        <v>0.77948476237063102</v>
      </c>
      <c r="AK88" s="117">
        <v>0.77948476237063102</v>
      </c>
      <c r="AL88" s="118">
        <v>0.22051523762936898</v>
      </c>
      <c r="AM88" s="117">
        <v>-0.24912213862837659</v>
      </c>
      <c r="AN88" s="118">
        <v>100</v>
      </c>
      <c r="AO88">
        <v>0.28289871499055413</v>
      </c>
      <c r="BO88">
        <v>0.7020571780360364</v>
      </c>
      <c r="BP88">
        <v>1</v>
      </c>
      <c r="BQ88">
        <v>0</v>
      </c>
      <c r="BR88">
        <v>43</v>
      </c>
      <c r="BS88">
        <v>41</v>
      </c>
      <c r="BT88">
        <v>0.20370370370370372</v>
      </c>
      <c r="BU88">
        <v>0.57291666666666674</v>
      </c>
      <c r="BV88">
        <v>0</v>
      </c>
    </row>
    <row r="89" spans="1:74" x14ac:dyDescent="0.3">
      <c r="A89" s="129">
        <v>1</v>
      </c>
      <c r="B89" s="131">
        <v>1</v>
      </c>
      <c r="C89" s="171">
        <v>62</v>
      </c>
      <c r="D89" s="203">
        <v>0.879</v>
      </c>
      <c r="E89" s="130">
        <v>118</v>
      </c>
      <c r="F89" s="130">
        <v>3</v>
      </c>
      <c r="G89" s="130">
        <v>31</v>
      </c>
      <c r="H89" s="130">
        <v>10</v>
      </c>
      <c r="I89" s="172">
        <v>180</v>
      </c>
      <c r="J89" s="170">
        <v>10.7</v>
      </c>
      <c r="K89" s="130">
        <v>0</v>
      </c>
      <c r="V89">
        <v>1</v>
      </c>
      <c r="W89">
        <v>0</v>
      </c>
      <c r="X89">
        <v>55</v>
      </c>
      <c r="Y89">
        <v>0.73899999999999999</v>
      </c>
      <c r="Z89">
        <v>146</v>
      </c>
      <c r="AA89">
        <v>3</v>
      </c>
      <c r="AB89">
        <v>43</v>
      </c>
      <c r="AC89">
        <v>11</v>
      </c>
      <c r="AD89">
        <v>175</v>
      </c>
      <c r="AE89">
        <v>11.6</v>
      </c>
      <c r="AF89" s="117">
        <v>1</v>
      </c>
      <c r="AG89" s="113">
        <v>0</v>
      </c>
      <c r="AH89" s="118">
        <v>1</v>
      </c>
      <c r="AI89">
        <v>1</v>
      </c>
      <c r="AJ89">
        <v>0.54569777512945605</v>
      </c>
      <c r="AK89" s="117">
        <v>0.54569777512945605</v>
      </c>
      <c r="AL89" s="118">
        <v>0.45430222487054395</v>
      </c>
      <c r="AM89" s="117">
        <v>-0.60568998189290013</v>
      </c>
      <c r="AN89" s="118">
        <v>100</v>
      </c>
      <c r="AO89">
        <v>0.83251617575822023</v>
      </c>
      <c r="BO89">
        <v>0.70615218482440023</v>
      </c>
      <c r="BP89">
        <v>0</v>
      </c>
      <c r="BQ89">
        <v>1</v>
      </c>
      <c r="BR89">
        <v>43</v>
      </c>
      <c r="BS89">
        <v>42</v>
      </c>
      <c r="BT89">
        <v>0.20370370370370372</v>
      </c>
      <c r="BU89">
        <v>0.5625</v>
      </c>
      <c r="BV89">
        <v>0</v>
      </c>
    </row>
    <row r="90" spans="1:74" x14ac:dyDescent="0.3">
      <c r="A90" s="129">
        <v>0</v>
      </c>
      <c r="B90" s="131">
        <v>0</v>
      </c>
      <c r="C90" s="171">
        <v>51</v>
      </c>
      <c r="D90" s="203">
        <v>1.083</v>
      </c>
      <c r="E90" s="130">
        <v>101</v>
      </c>
      <c r="F90" s="130">
        <v>2</v>
      </c>
      <c r="G90" s="130">
        <v>53</v>
      </c>
      <c r="H90" s="130">
        <v>7</v>
      </c>
      <c r="I90" s="172">
        <v>167</v>
      </c>
      <c r="J90" s="170">
        <v>7.4</v>
      </c>
      <c r="K90" s="130">
        <v>0</v>
      </c>
      <c r="V90">
        <v>1</v>
      </c>
      <c r="W90">
        <v>0</v>
      </c>
      <c r="X90">
        <v>56</v>
      </c>
      <c r="Y90">
        <v>3.9E-2</v>
      </c>
      <c r="Z90">
        <v>128</v>
      </c>
      <c r="AA90">
        <v>1</v>
      </c>
      <c r="AB90">
        <v>43</v>
      </c>
      <c r="AC90">
        <v>6</v>
      </c>
      <c r="AD90">
        <v>172</v>
      </c>
      <c r="AE90">
        <v>8.4</v>
      </c>
      <c r="AF90" s="117">
        <v>0</v>
      </c>
      <c r="AG90" s="113">
        <v>1</v>
      </c>
      <c r="AH90" s="118">
        <v>1</v>
      </c>
      <c r="AI90">
        <v>0</v>
      </c>
      <c r="AJ90">
        <v>0.25457629729006503</v>
      </c>
      <c r="AK90" s="117">
        <v>0.25457629729006503</v>
      </c>
      <c r="AL90" s="118">
        <v>0.74542370270993497</v>
      </c>
      <c r="AM90" s="117">
        <v>-0.29380249379760964</v>
      </c>
      <c r="AN90" s="118">
        <v>100</v>
      </c>
      <c r="AO90">
        <v>0.34151891919262961</v>
      </c>
      <c r="BO90">
        <v>0.71105532263277949</v>
      </c>
      <c r="BP90">
        <v>0</v>
      </c>
      <c r="BQ90">
        <v>1</v>
      </c>
      <c r="BR90">
        <v>43</v>
      </c>
      <c r="BS90">
        <v>43</v>
      </c>
      <c r="BT90">
        <v>0.20370370370370372</v>
      </c>
      <c r="BU90">
        <v>0.55208333333333326</v>
      </c>
      <c r="BV90">
        <v>0</v>
      </c>
    </row>
    <row r="91" spans="1:74" x14ac:dyDescent="0.3">
      <c r="A91" s="129">
        <v>1</v>
      </c>
      <c r="B91" s="131">
        <v>1</v>
      </c>
      <c r="C91" s="171">
        <v>70</v>
      </c>
      <c r="D91" s="203">
        <v>0.82799999999999996</v>
      </c>
      <c r="E91" s="130">
        <v>213</v>
      </c>
      <c r="F91" s="130">
        <v>3</v>
      </c>
      <c r="G91" s="130">
        <v>37</v>
      </c>
      <c r="H91" s="130">
        <v>15</v>
      </c>
      <c r="I91" s="172">
        <v>176</v>
      </c>
      <c r="J91" s="170">
        <v>14.8</v>
      </c>
      <c r="K91" s="130">
        <v>1</v>
      </c>
      <c r="V91">
        <v>1</v>
      </c>
      <c r="W91">
        <v>0</v>
      </c>
      <c r="X91">
        <v>56</v>
      </c>
      <c r="Y91">
        <v>1.1419999999999999</v>
      </c>
      <c r="Z91">
        <v>199</v>
      </c>
      <c r="AA91">
        <v>2</v>
      </c>
      <c r="AB91">
        <v>35</v>
      </c>
      <c r="AC91">
        <v>8</v>
      </c>
      <c r="AD91">
        <v>170</v>
      </c>
      <c r="AE91">
        <v>11.8</v>
      </c>
      <c r="AF91" s="117">
        <v>1</v>
      </c>
      <c r="AG91" s="113">
        <v>0</v>
      </c>
      <c r="AH91" s="118">
        <v>1</v>
      </c>
      <c r="AI91">
        <v>1</v>
      </c>
      <c r="AJ91">
        <v>0.70615218482440023</v>
      </c>
      <c r="AK91" s="117">
        <v>0.70615218482440023</v>
      </c>
      <c r="AL91" s="118">
        <v>0.29384781517559977</v>
      </c>
      <c r="AM91" s="117">
        <v>-0.34792450547708997</v>
      </c>
      <c r="AN91" s="118">
        <v>100</v>
      </c>
      <c r="AO91">
        <v>0.41612533599775137</v>
      </c>
      <c r="BO91">
        <v>0.71292614522865461</v>
      </c>
      <c r="BP91">
        <v>0</v>
      </c>
      <c r="BQ91">
        <v>1</v>
      </c>
      <c r="BR91">
        <v>43</v>
      </c>
      <c r="BS91">
        <v>44</v>
      </c>
      <c r="BT91">
        <v>0.20370370370370372</v>
      </c>
      <c r="BU91">
        <v>0.54166666666666674</v>
      </c>
      <c r="BV91">
        <v>1.003086419753085E-2</v>
      </c>
    </row>
    <row r="92" spans="1:74" x14ac:dyDescent="0.3">
      <c r="A92" s="129">
        <v>0</v>
      </c>
      <c r="B92" s="131">
        <v>0</v>
      </c>
      <c r="C92" s="171">
        <v>56</v>
      </c>
      <c r="D92" s="203">
        <v>1.56</v>
      </c>
      <c r="E92" s="130">
        <v>115</v>
      </c>
      <c r="F92" s="130">
        <v>5</v>
      </c>
      <c r="G92" s="130">
        <v>46</v>
      </c>
      <c r="H92" s="130">
        <v>1</v>
      </c>
      <c r="I92" s="172">
        <v>166</v>
      </c>
      <c r="J92" s="170">
        <v>7.3</v>
      </c>
      <c r="K92" s="130">
        <v>1</v>
      </c>
      <c r="V92">
        <v>1</v>
      </c>
      <c r="W92">
        <v>0</v>
      </c>
      <c r="X92">
        <v>56</v>
      </c>
      <c r="Y92">
        <v>1.9990000000000001</v>
      </c>
      <c r="Z92">
        <v>75</v>
      </c>
      <c r="AA92">
        <v>0</v>
      </c>
      <c r="AB92">
        <v>49</v>
      </c>
      <c r="AC92">
        <v>7</v>
      </c>
      <c r="AD92">
        <v>189</v>
      </c>
      <c r="AE92">
        <v>10.9</v>
      </c>
      <c r="AF92" s="117">
        <v>0</v>
      </c>
      <c r="AG92" s="113">
        <v>1</v>
      </c>
      <c r="AH92" s="118">
        <v>1</v>
      </c>
      <c r="AI92">
        <v>0</v>
      </c>
      <c r="AJ92">
        <v>0.28915386016881883</v>
      </c>
      <c r="AK92" s="117">
        <v>0.28915386016881883</v>
      </c>
      <c r="AL92" s="118">
        <v>0.71084613983118117</v>
      </c>
      <c r="AM92" s="117">
        <v>-0.34129927227153495</v>
      </c>
      <c r="AN92" s="118">
        <v>100</v>
      </c>
      <c r="AO92">
        <v>0.40677418637666085</v>
      </c>
      <c r="BO92">
        <v>0.71298978945777558</v>
      </c>
      <c r="BP92">
        <v>1</v>
      </c>
      <c r="BQ92">
        <v>0</v>
      </c>
      <c r="BR92">
        <v>44</v>
      </c>
      <c r="BS92">
        <v>44</v>
      </c>
      <c r="BT92">
        <v>0.18518518518518523</v>
      </c>
      <c r="BU92">
        <v>0.54166666666666674</v>
      </c>
      <c r="BV92">
        <v>0</v>
      </c>
    </row>
    <row r="93" spans="1:74" x14ac:dyDescent="0.3">
      <c r="A93" s="129">
        <v>0</v>
      </c>
      <c r="B93" s="131">
        <v>0</v>
      </c>
      <c r="C93" s="171">
        <v>42</v>
      </c>
      <c r="D93" s="203">
        <v>1.4279999999999999</v>
      </c>
      <c r="E93" s="130">
        <v>121</v>
      </c>
      <c r="F93" s="130">
        <v>4</v>
      </c>
      <c r="G93" s="130">
        <v>45</v>
      </c>
      <c r="H93" s="130">
        <v>5</v>
      </c>
      <c r="I93" s="172">
        <v>165</v>
      </c>
      <c r="J93" s="170">
        <v>7.6</v>
      </c>
      <c r="K93" s="130">
        <v>1</v>
      </c>
      <c r="V93">
        <v>1</v>
      </c>
      <c r="W93">
        <v>0</v>
      </c>
      <c r="X93">
        <v>56</v>
      </c>
      <c r="Y93">
        <v>2.536</v>
      </c>
      <c r="Z93">
        <v>146</v>
      </c>
      <c r="AA93">
        <v>1</v>
      </c>
      <c r="AB93">
        <v>36</v>
      </c>
      <c r="AC93">
        <v>8</v>
      </c>
      <c r="AD93">
        <v>179</v>
      </c>
      <c r="AE93">
        <v>12.1</v>
      </c>
      <c r="AF93" s="117">
        <v>1</v>
      </c>
      <c r="AG93" s="113">
        <v>0</v>
      </c>
      <c r="AH93" s="118">
        <v>1</v>
      </c>
      <c r="AI93">
        <v>1</v>
      </c>
      <c r="AJ93">
        <v>0.77256985436973613</v>
      </c>
      <c r="AK93" s="117">
        <v>0.77256985436973613</v>
      </c>
      <c r="AL93" s="118">
        <v>0.22743014563026387</v>
      </c>
      <c r="AM93" s="117">
        <v>-0.2580328479298637</v>
      </c>
      <c r="AN93" s="118">
        <v>100</v>
      </c>
      <c r="AO93">
        <v>0.29438133567326646</v>
      </c>
      <c r="BO93">
        <v>0.71451711219263359</v>
      </c>
      <c r="BP93">
        <v>0</v>
      </c>
      <c r="BQ93">
        <v>1</v>
      </c>
      <c r="BR93">
        <v>44</v>
      </c>
      <c r="BS93">
        <v>45</v>
      </c>
      <c r="BT93">
        <v>0.18518518518518523</v>
      </c>
      <c r="BU93">
        <v>0.53125</v>
      </c>
      <c r="BV93">
        <v>0</v>
      </c>
    </row>
    <row r="94" spans="1:74" x14ac:dyDescent="0.3">
      <c r="A94" s="129">
        <v>0</v>
      </c>
      <c r="B94" s="131">
        <v>0</v>
      </c>
      <c r="C94" s="171">
        <v>56</v>
      </c>
      <c r="D94" s="203">
        <v>1.4039999999999999</v>
      </c>
      <c r="E94" s="130">
        <v>69</v>
      </c>
      <c r="F94" s="130">
        <v>1</v>
      </c>
      <c r="G94" s="130">
        <v>34</v>
      </c>
      <c r="H94" s="130">
        <v>8</v>
      </c>
      <c r="I94" s="172">
        <v>181</v>
      </c>
      <c r="J94" s="170">
        <v>9</v>
      </c>
      <c r="K94" s="130">
        <v>1</v>
      </c>
      <c r="V94">
        <v>1</v>
      </c>
      <c r="W94">
        <v>0</v>
      </c>
      <c r="X94">
        <v>60</v>
      </c>
      <c r="Y94">
        <v>3.2000000000000001E-2</v>
      </c>
      <c r="Z94">
        <v>102</v>
      </c>
      <c r="AA94">
        <v>5</v>
      </c>
      <c r="AB94">
        <v>35</v>
      </c>
      <c r="AC94">
        <v>8</v>
      </c>
      <c r="AD94">
        <v>185</v>
      </c>
      <c r="AE94">
        <v>11.6</v>
      </c>
      <c r="AF94" s="117">
        <v>1</v>
      </c>
      <c r="AG94" s="113">
        <v>0</v>
      </c>
      <c r="AH94" s="118">
        <v>1</v>
      </c>
      <c r="AI94">
        <v>1</v>
      </c>
      <c r="AJ94">
        <v>0.77635962958524873</v>
      </c>
      <c r="AK94" s="117">
        <v>0.77635962958524873</v>
      </c>
      <c r="AL94" s="118">
        <v>0.22364037041475127</v>
      </c>
      <c r="AM94" s="117">
        <v>-0.25313942596697842</v>
      </c>
      <c r="AN94" s="118">
        <v>100</v>
      </c>
      <c r="AO94">
        <v>0.28806285372440821</v>
      </c>
      <c r="BO94">
        <v>0.72723080499809978</v>
      </c>
      <c r="BP94">
        <v>0</v>
      </c>
      <c r="BQ94">
        <v>1</v>
      </c>
      <c r="BR94">
        <v>44</v>
      </c>
      <c r="BS94">
        <v>46</v>
      </c>
      <c r="BT94">
        <v>0.18518518518518523</v>
      </c>
      <c r="BU94">
        <v>0.52083333333333326</v>
      </c>
      <c r="BV94">
        <v>9.6450617283951028E-3</v>
      </c>
    </row>
    <row r="95" spans="1:74" x14ac:dyDescent="0.3">
      <c r="A95" s="129">
        <v>1</v>
      </c>
      <c r="B95" s="131">
        <v>1</v>
      </c>
      <c r="C95" s="171">
        <v>60</v>
      </c>
      <c r="D95" s="203">
        <v>1.0720000000000001</v>
      </c>
      <c r="E95" s="130">
        <v>178</v>
      </c>
      <c r="F95" s="130">
        <v>2</v>
      </c>
      <c r="G95" s="130">
        <v>38</v>
      </c>
      <c r="H95" s="130">
        <v>13</v>
      </c>
      <c r="I95" s="172">
        <v>183</v>
      </c>
      <c r="J95" s="170">
        <v>12.9</v>
      </c>
      <c r="K95" s="130">
        <v>1</v>
      </c>
      <c r="V95">
        <v>1</v>
      </c>
      <c r="W95">
        <v>0</v>
      </c>
      <c r="X95">
        <v>60</v>
      </c>
      <c r="Y95">
        <v>1.8</v>
      </c>
      <c r="Z95">
        <v>212</v>
      </c>
      <c r="AA95">
        <v>2</v>
      </c>
      <c r="AB95">
        <v>39</v>
      </c>
      <c r="AC95">
        <v>9</v>
      </c>
      <c r="AD95">
        <v>171</v>
      </c>
      <c r="AE95">
        <v>12.5</v>
      </c>
      <c r="AF95" s="117">
        <v>1</v>
      </c>
      <c r="AG95" s="113">
        <v>0</v>
      </c>
      <c r="AH95" s="118">
        <v>1</v>
      </c>
      <c r="AI95">
        <v>1</v>
      </c>
      <c r="AJ95">
        <v>0.78155327951420428</v>
      </c>
      <c r="AK95" s="117">
        <v>0.78155327951420428</v>
      </c>
      <c r="AL95" s="118">
        <v>0.21844672048579572</v>
      </c>
      <c r="AM95" s="117">
        <v>-0.24647195548260734</v>
      </c>
      <c r="AN95" s="118">
        <v>100</v>
      </c>
      <c r="AO95">
        <v>0.27950329966189535</v>
      </c>
      <c r="BO95">
        <v>0.73183623196631886</v>
      </c>
      <c r="BP95">
        <v>1</v>
      </c>
      <c r="BQ95">
        <v>0</v>
      </c>
      <c r="BR95">
        <v>45</v>
      </c>
      <c r="BS95">
        <v>46</v>
      </c>
      <c r="BT95">
        <v>0.16666666666666663</v>
      </c>
      <c r="BU95">
        <v>0.52083333333333326</v>
      </c>
      <c r="BV95">
        <v>0</v>
      </c>
    </row>
    <row r="96" spans="1:74" x14ac:dyDescent="0.3">
      <c r="A96" s="129">
        <v>0</v>
      </c>
      <c r="B96" s="131">
        <v>0</v>
      </c>
      <c r="C96" s="171">
        <v>48</v>
      </c>
      <c r="D96" s="203">
        <v>0.183</v>
      </c>
      <c r="E96" s="130">
        <v>85</v>
      </c>
      <c r="F96" s="130">
        <v>4</v>
      </c>
      <c r="G96" s="130">
        <v>37</v>
      </c>
      <c r="H96" s="130">
        <v>11</v>
      </c>
      <c r="I96" s="172">
        <v>178</v>
      </c>
      <c r="J96" s="170">
        <v>9</v>
      </c>
      <c r="K96" s="130">
        <v>1</v>
      </c>
      <c r="V96">
        <v>1</v>
      </c>
      <c r="W96">
        <v>0</v>
      </c>
      <c r="X96">
        <v>61</v>
      </c>
      <c r="Y96">
        <v>0.66200000000000003</v>
      </c>
      <c r="Z96">
        <v>124</v>
      </c>
      <c r="AA96">
        <v>2</v>
      </c>
      <c r="AB96">
        <v>52</v>
      </c>
      <c r="AC96">
        <v>15</v>
      </c>
      <c r="AD96">
        <v>191</v>
      </c>
      <c r="AE96">
        <v>13.1</v>
      </c>
      <c r="AF96" s="117">
        <v>1</v>
      </c>
      <c r="AG96" s="113">
        <v>0</v>
      </c>
      <c r="AH96" s="118">
        <v>1</v>
      </c>
      <c r="AI96">
        <v>1</v>
      </c>
      <c r="AJ96">
        <v>0.49252144440860135</v>
      </c>
      <c r="AK96" s="117">
        <v>0.49252144440860135</v>
      </c>
      <c r="AL96" s="118">
        <v>0.50747855559139865</v>
      </c>
      <c r="AM96" s="117">
        <v>-0.70821727737151785</v>
      </c>
      <c r="AN96" s="118">
        <v>0</v>
      </c>
      <c r="AO96">
        <v>1.0303684465978069</v>
      </c>
      <c r="BO96">
        <v>0.73445519850759533</v>
      </c>
      <c r="BP96">
        <v>0</v>
      </c>
      <c r="BQ96">
        <v>1</v>
      </c>
      <c r="BR96">
        <v>45</v>
      </c>
      <c r="BS96">
        <v>47</v>
      </c>
      <c r="BT96">
        <v>0.16666666666666663</v>
      </c>
      <c r="BU96">
        <v>0.51041666666666674</v>
      </c>
      <c r="BV96">
        <v>0</v>
      </c>
    </row>
    <row r="97" spans="1:74" x14ac:dyDescent="0.3">
      <c r="A97" s="129">
        <v>1</v>
      </c>
      <c r="B97" s="131">
        <v>1</v>
      </c>
      <c r="C97" s="171">
        <v>88</v>
      </c>
      <c r="D97" s="203">
        <v>1.6</v>
      </c>
      <c r="E97" s="130">
        <v>282</v>
      </c>
      <c r="F97" s="130">
        <v>0</v>
      </c>
      <c r="G97" s="130">
        <v>39</v>
      </c>
      <c r="H97" s="130">
        <v>18</v>
      </c>
      <c r="I97" s="172">
        <v>185</v>
      </c>
      <c r="J97" s="170">
        <v>18.2</v>
      </c>
      <c r="K97" s="130">
        <v>1</v>
      </c>
      <c r="V97">
        <v>1</v>
      </c>
      <c r="W97">
        <v>0</v>
      </c>
      <c r="X97">
        <v>62</v>
      </c>
      <c r="Y97">
        <v>1.1519999999999999</v>
      </c>
      <c r="Z97">
        <v>106</v>
      </c>
      <c r="AA97">
        <v>2</v>
      </c>
      <c r="AB97">
        <v>42</v>
      </c>
      <c r="AC97">
        <v>8</v>
      </c>
      <c r="AD97">
        <v>178</v>
      </c>
      <c r="AE97">
        <v>9.6999999999999993</v>
      </c>
      <c r="AF97" s="117">
        <v>1</v>
      </c>
      <c r="AG97" s="113">
        <v>0</v>
      </c>
      <c r="AH97" s="118">
        <v>1</v>
      </c>
      <c r="AI97">
        <v>1</v>
      </c>
      <c r="AJ97">
        <v>0.61950061370682907</v>
      </c>
      <c r="AK97" s="117">
        <v>0.61950061370682907</v>
      </c>
      <c r="AL97" s="118">
        <v>0.38049938629317093</v>
      </c>
      <c r="AM97" s="117">
        <v>-0.47884158726479609</v>
      </c>
      <c r="AN97" s="118">
        <v>100</v>
      </c>
      <c r="AO97">
        <v>0.61420340492711367</v>
      </c>
      <c r="BO97">
        <v>0.73729870145855503</v>
      </c>
      <c r="BP97">
        <v>0</v>
      </c>
      <c r="BQ97">
        <v>1</v>
      </c>
      <c r="BR97">
        <v>45</v>
      </c>
      <c r="BS97">
        <v>48</v>
      </c>
      <c r="BT97">
        <v>0.16666666666666663</v>
      </c>
      <c r="BU97">
        <v>0.5</v>
      </c>
      <c r="BV97">
        <v>9.2592592592592449E-3</v>
      </c>
    </row>
    <row r="98" spans="1:74" x14ac:dyDescent="0.3">
      <c r="A98" s="129">
        <v>1</v>
      </c>
      <c r="B98" s="131">
        <v>1</v>
      </c>
      <c r="C98" s="171">
        <v>75</v>
      </c>
      <c r="D98" s="203">
        <v>0.61199999999999999</v>
      </c>
      <c r="E98" s="130">
        <v>156</v>
      </c>
      <c r="F98" s="130">
        <v>5</v>
      </c>
      <c r="G98" s="130">
        <v>42</v>
      </c>
      <c r="H98" s="130">
        <v>15</v>
      </c>
      <c r="I98" s="172">
        <v>193</v>
      </c>
      <c r="J98" s="170">
        <v>14.4</v>
      </c>
      <c r="K98" s="130">
        <v>0</v>
      </c>
      <c r="V98">
        <v>1</v>
      </c>
      <c r="W98">
        <v>0</v>
      </c>
      <c r="X98">
        <v>65</v>
      </c>
      <c r="Y98">
        <v>0.59</v>
      </c>
      <c r="Z98">
        <v>121</v>
      </c>
      <c r="AA98">
        <v>3</v>
      </c>
      <c r="AB98">
        <v>32</v>
      </c>
      <c r="AC98">
        <v>10</v>
      </c>
      <c r="AD98">
        <v>181</v>
      </c>
      <c r="AE98">
        <v>10.5</v>
      </c>
      <c r="AF98" s="117">
        <v>1</v>
      </c>
      <c r="AG98" s="113">
        <v>0</v>
      </c>
      <c r="AH98" s="118">
        <v>1</v>
      </c>
      <c r="AI98">
        <v>1</v>
      </c>
      <c r="AJ98">
        <v>0.89007866524120838</v>
      </c>
      <c r="AK98" s="117">
        <v>0.89007866524120838</v>
      </c>
      <c r="AL98" s="118">
        <v>0.10992133475879162</v>
      </c>
      <c r="AM98" s="117">
        <v>-0.11644543225046274</v>
      </c>
      <c r="AN98" s="118">
        <v>100</v>
      </c>
      <c r="AO98">
        <v>0.12349620213512623</v>
      </c>
      <c r="BO98">
        <v>0.74091085264853673</v>
      </c>
      <c r="BP98">
        <v>1</v>
      </c>
      <c r="BQ98">
        <v>0</v>
      </c>
      <c r="BR98">
        <v>46</v>
      </c>
      <c r="BS98">
        <v>48</v>
      </c>
      <c r="BT98">
        <v>0.14814814814814814</v>
      </c>
      <c r="BU98">
        <v>0.5</v>
      </c>
      <c r="BV98">
        <v>0</v>
      </c>
    </row>
    <row r="99" spans="1:74" x14ac:dyDescent="0.3">
      <c r="A99" s="129">
        <v>0</v>
      </c>
      <c r="B99" s="131">
        <v>0</v>
      </c>
      <c r="C99" s="171">
        <v>56</v>
      </c>
      <c r="D99" s="203">
        <v>0.496</v>
      </c>
      <c r="E99" s="130">
        <v>86</v>
      </c>
      <c r="F99" s="130">
        <v>3</v>
      </c>
      <c r="G99" s="130">
        <v>54</v>
      </c>
      <c r="H99" s="130">
        <v>8</v>
      </c>
      <c r="I99" s="172">
        <v>179</v>
      </c>
      <c r="J99" s="170">
        <v>8.8000000000000007</v>
      </c>
      <c r="K99" s="130">
        <v>0</v>
      </c>
      <c r="V99">
        <v>1</v>
      </c>
      <c r="W99">
        <v>0</v>
      </c>
      <c r="X99">
        <v>65</v>
      </c>
      <c r="Y99">
        <v>0.89900000000000002</v>
      </c>
      <c r="Z99">
        <v>165</v>
      </c>
      <c r="AA99">
        <v>1</v>
      </c>
      <c r="AB99">
        <v>60</v>
      </c>
      <c r="AC99">
        <v>9</v>
      </c>
      <c r="AD99">
        <v>174</v>
      </c>
      <c r="AE99">
        <v>12.7</v>
      </c>
      <c r="AF99" s="117">
        <v>0</v>
      </c>
      <c r="AG99" s="113">
        <v>1</v>
      </c>
      <c r="AH99" s="118">
        <v>1</v>
      </c>
      <c r="AI99">
        <v>0</v>
      </c>
      <c r="AJ99">
        <v>0.10107083636874456</v>
      </c>
      <c r="AK99" s="117">
        <v>0.10107083636874456</v>
      </c>
      <c r="AL99" s="118">
        <v>0.89892916363125541</v>
      </c>
      <c r="AM99" s="117">
        <v>-0.10655104224094368</v>
      </c>
      <c r="AN99" s="118">
        <v>100</v>
      </c>
      <c r="AO99">
        <v>0.11243470615689609</v>
      </c>
      <c r="BO99">
        <v>0.74129390525158234</v>
      </c>
      <c r="BP99">
        <v>0</v>
      </c>
      <c r="BQ99">
        <v>1</v>
      </c>
      <c r="BR99">
        <v>46</v>
      </c>
      <c r="BS99">
        <v>49</v>
      </c>
      <c r="BT99">
        <v>0.14814814814814814</v>
      </c>
      <c r="BU99">
        <v>0.48958333333333337</v>
      </c>
      <c r="BV99">
        <v>0</v>
      </c>
    </row>
    <row r="100" spans="1:74" x14ac:dyDescent="0.3">
      <c r="A100" s="129">
        <v>1</v>
      </c>
      <c r="B100" s="131">
        <v>0</v>
      </c>
      <c r="C100" s="171">
        <v>60</v>
      </c>
      <c r="D100" s="203">
        <v>1.8</v>
      </c>
      <c r="E100" s="130">
        <v>212</v>
      </c>
      <c r="F100" s="130">
        <v>2</v>
      </c>
      <c r="G100" s="130">
        <v>39</v>
      </c>
      <c r="H100" s="130">
        <v>9</v>
      </c>
      <c r="I100" s="172">
        <v>171</v>
      </c>
      <c r="J100" s="170">
        <v>12.5</v>
      </c>
      <c r="K100" s="130">
        <v>1</v>
      </c>
      <c r="V100">
        <v>1</v>
      </c>
      <c r="W100">
        <v>0</v>
      </c>
      <c r="X100">
        <v>66</v>
      </c>
      <c r="Y100">
        <v>1.3720000000000001</v>
      </c>
      <c r="Z100">
        <v>287</v>
      </c>
      <c r="AA100">
        <v>1</v>
      </c>
      <c r="AB100">
        <v>29</v>
      </c>
      <c r="AC100">
        <v>10</v>
      </c>
      <c r="AD100">
        <v>180</v>
      </c>
      <c r="AE100">
        <v>18.2</v>
      </c>
      <c r="AF100" s="117">
        <v>1</v>
      </c>
      <c r="AG100" s="113">
        <v>0</v>
      </c>
      <c r="AH100" s="118">
        <v>1</v>
      </c>
      <c r="AI100">
        <v>1</v>
      </c>
      <c r="AJ100">
        <v>0.86154302527702753</v>
      </c>
      <c r="AK100" s="117">
        <v>0.86154302527702753</v>
      </c>
      <c r="AL100" s="118">
        <v>0.13845697472297247</v>
      </c>
      <c r="AM100" s="117">
        <v>-0.14903028197796817</v>
      </c>
      <c r="AN100" s="118">
        <v>100</v>
      </c>
      <c r="AO100">
        <v>0.16070813721514593</v>
      </c>
      <c r="BO100">
        <v>0.74174986710438517</v>
      </c>
      <c r="BP100">
        <v>0</v>
      </c>
      <c r="BQ100">
        <v>1</v>
      </c>
      <c r="BR100">
        <v>46</v>
      </c>
      <c r="BS100">
        <v>50</v>
      </c>
      <c r="BT100">
        <v>0.14814814814814814</v>
      </c>
      <c r="BU100">
        <v>0.47916666666666663</v>
      </c>
      <c r="BV100">
        <v>0</v>
      </c>
    </row>
    <row r="101" spans="1:74" x14ac:dyDescent="0.3">
      <c r="A101" s="129">
        <v>1</v>
      </c>
      <c r="B101" s="131">
        <v>1</v>
      </c>
      <c r="C101" s="171">
        <v>58</v>
      </c>
      <c r="D101" s="203">
        <v>0.40300000000000002</v>
      </c>
      <c r="E101" s="130">
        <v>157</v>
      </c>
      <c r="F101" s="130">
        <v>2</v>
      </c>
      <c r="G101" s="130">
        <v>35</v>
      </c>
      <c r="H101" s="130">
        <v>16</v>
      </c>
      <c r="I101" s="172">
        <v>180</v>
      </c>
      <c r="J101" s="170">
        <v>13.3</v>
      </c>
      <c r="K101" s="130">
        <v>0</v>
      </c>
      <c r="V101">
        <v>1</v>
      </c>
      <c r="W101">
        <v>0</v>
      </c>
      <c r="X101">
        <v>66</v>
      </c>
      <c r="Y101">
        <v>2.2850000000000001</v>
      </c>
      <c r="Z101">
        <v>200</v>
      </c>
      <c r="AA101">
        <v>3</v>
      </c>
      <c r="AB101">
        <v>32</v>
      </c>
      <c r="AC101">
        <v>9</v>
      </c>
      <c r="AD101">
        <v>177</v>
      </c>
      <c r="AE101">
        <v>13.9</v>
      </c>
      <c r="AF101" s="117">
        <v>1</v>
      </c>
      <c r="AG101" s="113">
        <v>0</v>
      </c>
      <c r="AH101" s="118">
        <v>1</v>
      </c>
      <c r="AI101">
        <v>1</v>
      </c>
      <c r="AJ101">
        <v>0.94543158432946084</v>
      </c>
      <c r="AK101" s="117">
        <v>0.94543158432946084</v>
      </c>
      <c r="AL101" s="118">
        <v>5.4568415670539161E-2</v>
      </c>
      <c r="AM101" s="117">
        <v>-5.6113752751326469E-2</v>
      </c>
      <c r="AN101" s="118">
        <v>100</v>
      </c>
      <c r="AO101">
        <v>5.7717995225684507E-2</v>
      </c>
      <c r="BO101">
        <v>0.74280180545498053</v>
      </c>
      <c r="BP101">
        <v>0</v>
      </c>
      <c r="BQ101">
        <v>1</v>
      </c>
      <c r="BR101">
        <v>46</v>
      </c>
      <c r="BS101">
        <v>51</v>
      </c>
      <c r="BT101">
        <v>0.14814814814814814</v>
      </c>
      <c r="BU101">
        <v>0.46875</v>
      </c>
      <c r="BV101">
        <v>0</v>
      </c>
    </row>
    <row r="102" spans="1:74" x14ac:dyDescent="0.3">
      <c r="A102" s="129">
        <v>0</v>
      </c>
      <c r="B102" s="131">
        <v>0</v>
      </c>
      <c r="C102" s="171">
        <v>67</v>
      </c>
      <c r="D102" s="203">
        <v>0.85599999999999998</v>
      </c>
      <c r="E102" s="130">
        <v>91</v>
      </c>
      <c r="F102" s="130">
        <v>3</v>
      </c>
      <c r="G102" s="130">
        <v>33</v>
      </c>
      <c r="H102" s="130">
        <v>1</v>
      </c>
      <c r="I102" s="172">
        <v>188</v>
      </c>
      <c r="J102" s="170">
        <v>12.5</v>
      </c>
      <c r="K102" s="130">
        <v>1</v>
      </c>
      <c r="V102">
        <v>1</v>
      </c>
      <c r="W102">
        <v>0</v>
      </c>
      <c r="X102">
        <v>66</v>
      </c>
      <c r="Y102">
        <v>2.62</v>
      </c>
      <c r="Z102">
        <v>103</v>
      </c>
      <c r="AA102">
        <v>2</v>
      </c>
      <c r="AB102">
        <v>39</v>
      </c>
      <c r="AC102">
        <v>8</v>
      </c>
      <c r="AD102">
        <v>172</v>
      </c>
      <c r="AE102">
        <v>13.6</v>
      </c>
      <c r="AF102" s="117">
        <v>0</v>
      </c>
      <c r="AG102" s="113">
        <v>1</v>
      </c>
      <c r="AH102" s="118">
        <v>1</v>
      </c>
      <c r="AI102">
        <v>0</v>
      </c>
      <c r="AJ102">
        <v>0.58461679864672533</v>
      </c>
      <c r="AK102" s="117">
        <v>0.58461679864672533</v>
      </c>
      <c r="AL102" s="118">
        <v>0.41538320135327467</v>
      </c>
      <c r="AM102" s="117">
        <v>-0.87855380804662608</v>
      </c>
      <c r="AN102" s="118">
        <v>0</v>
      </c>
      <c r="AO102">
        <v>1.407415602610085</v>
      </c>
      <c r="BO102">
        <v>0.75401345500587968</v>
      </c>
      <c r="BP102">
        <v>0</v>
      </c>
      <c r="BQ102">
        <v>1</v>
      </c>
      <c r="BR102">
        <v>46</v>
      </c>
      <c r="BS102">
        <v>52</v>
      </c>
      <c r="BT102">
        <v>0.14814814814814814</v>
      </c>
      <c r="BU102">
        <v>0.45833333333333337</v>
      </c>
      <c r="BV102">
        <v>0</v>
      </c>
    </row>
    <row r="103" spans="1:74" x14ac:dyDescent="0.3">
      <c r="A103" s="129">
        <v>1</v>
      </c>
      <c r="B103" s="131">
        <v>1</v>
      </c>
      <c r="C103" s="171">
        <v>73</v>
      </c>
      <c r="D103" s="203">
        <v>1.8360000000000001</v>
      </c>
      <c r="E103" s="130">
        <v>169</v>
      </c>
      <c r="F103" s="130">
        <v>0</v>
      </c>
      <c r="G103" s="130">
        <v>36</v>
      </c>
      <c r="H103" s="130">
        <v>7</v>
      </c>
      <c r="I103" s="172">
        <v>187</v>
      </c>
      <c r="J103" s="170">
        <v>13.2</v>
      </c>
      <c r="K103" s="130">
        <v>0</v>
      </c>
      <c r="V103">
        <v>1</v>
      </c>
      <c r="W103">
        <v>0</v>
      </c>
      <c r="X103">
        <v>70</v>
      </c>
      <c r="Y103">
        <v>4.8000000000000001E-2</v>
      </c>
      <c r="Z103">
        <v>197</v>
      </c>
      <c r="AA103">
        <v>4</v>
      </c>
      <c r="AB103">
        <v>35</v>
      </c>
      <c r="AC103">
        <v>11</v>
      </c>
      <c r="AD103">
        <v>172</v>
      </c>
      <c r="AE103">
        <v>11.2</v>
      </c>
      <c r="AF103" s="117">
        <v>1</v>
      </c>
      <c r="AG103" s="113">
        <v>0</v>
      </c>
      <c r="AH103" s="118">
        <v>1</v>
      </c>
      <c r="AI103">
        <v>1</v>
      </c>
      <c r="AJ103">
        <v>0.9086974126768157</v>
      </c>
      <c r="AK103" s="117">
        <v>0.9086974126768157</v>
      </c>
      <c r="AL103" s="118">
        <v>9.1302587323184303E-2</v>
      </c>
      <c r="AM103" s="117">
        <v>-9.5743119564722312E-2</v>
      </c>
      <c r="AN103" s="118">
        <v>100</v>
      </c>
      <c r="AO103">
        <v>0.10047633684157598</v>
      </c>
      <c r="BO103">
        <v>0.75637396893535858</v>
      </c>
      <c r="BP103">
        <v>0</v>
      </c>
      <c r="BQ103">
        <v>1</v>
      </c>
      <c r="BR103">
        <v>46</v>
      </c>
      <c r="BS103">
        <v>53</v>
      </c>
      <c r="BT103">
        <v>0.14814814814814814</v>
      </c>
      <c r="BU103">
        <v>0.44791666666666663</v>
      </c>
      <c r="BV103">
        <v>0</v>
      </c>
    </row>
    <row r="104" spans="1:74" x14ac:dyDescent="0.3">
      <c r="A104" s="129">
        <v>0</v>
      </c>
      <c r="B104" s="131">
        <v>0</v>
      </c>
      <c r="C104" s="171">
        <v>70</v>
      </c>
      <c r="D104" s="203">
        <v>0.40799999999999997</v>
      </c>
      <c r="E104" s="130">
        <v>175</v>
      </c>
      <c r="F104" s="130">
        <v>2</v>
      </c>
      <c r="G104" s="130">
        <v>42</v>
      </c>
      <c r="H104" s="130">
        <v>7</v>
      </c>
      <c r="I104" s="172">
        <v>168</v>
      </c>
      <c r="J104" s="170">
        <v>11.1</v>
      </c>
      <c r="K104" s="130">
        <v>0</v>
      </c>
      <c r="V104">
        <v>1</v>
      </c>
      <c r="W104">
        <v>0</v>
      </c>
      <c r="X104">
        <v>70</v>
      </c>
      <c r="Y104">
        <v>1.4159999999999999</v>
      </c>
      <c r="Z104">
        <v>209</v>
      </c>
      <c r="AA104">
        <v>2</v>
      </c>
      <c r="AB104">
        <v>45</v>
      </c>
      <c r="AC104">
        <v>6</v>
      </c>
      <c r="AD104">
        <v>175</v>
      </c>
      <c r="AE104">
        <v>12.8</v>
      </c>
      <c r="AF104" s="117">
        <v>1</v>
      </c>
      <c r="AG104" s="113">
        <v>0</v>
      </c>
      <c r="AH104" s="118">
        <v>1</v>
      </c>
      <c r="AI104">
        <v>1</v>
      </c>
      <c r="AJ104">
        <v>0.64965388616892961</v>
      </c>
      <c r="AK104" s="117">
        <v>0.64965388616892961</v>
      </c>
      <c r="AL104" s="118">
        <v>0.35034611383107039</v>
      </c>
      <c r="AM104" s="117">
        <v>-0.43131554072880735</v>
      </c>
      <c r="AN104" s="118">
        <v>100</v>
      </c>
      <c r="AO104">
        <v>0.53928117924006358</v>
      </c>
      <c r="BO104">
        <v>0.75677738370155778</v>
      </c>
      <c r="BP104">
        <v>0</v>
      </c>
      <c r="BQ104">
        <v>1</v>
      </c>
      <c r="BR104">
        <v>46</v>
      </c>
      <c r="BS104">
        <v>54</v>
      </c>
      <c r="BT104">
        <v>0.14814814814814814</v>
      </c>
      <c r="BU104">
        <v>0.4375</v>
      </c>
      <c r="BV104">
        <v>8.1018518518518393E-3</v>
      </c>
    </row>
    <row r="105" spans="1:74" x14ac:dyDescent="0.3">
      <c r="A105" s="129">
        <v>0</v>
      </c>
      <c r="B105" s="131">
        <v>1</v>
      </c>
      <c r="C105" s="171">
        <v>49</v>
      </c>
      <c r="D105" s="203">
        <v>0.124</v>
      </c>
      <c r="E105" s="130">
        <v>77</v>
      </c>
      <c r="F105" s="130">
        <v>3</v>
      </c>
      <c r="G105" s="130">
        <v>29</v>
      </c>
      <c r="H105" s="130">
        <v>10</v>
      </c>
      <c r="I105" s="172">
        <v>175</v>
      </c>
      <c r="J105" s="170">
        <v>8.3000000000000007</v>
      </c>
      <c r="K105" s="130">
        <v>0</v>
      </c>
      <c r="V105">
        <v>1</v>
      </c>
      <c r="W105">
        <v>0</v>
      </c>
      <c r="X105">
        <v>72</v>
      </c>
      <c r="Y105">
        <v>1.496</v>
      </c>
      <c r="Z105">
        <v>139</v>
      </c>
      <c r="AA105">
        <v>2</v>
      </c>
      <c r="AB105">
        <v>36</v>
      </c>
      <c r="AC105">
        <v>6</v>
      </c>
      <c r="AD105">
        <v>184</v>
      </c>
      <c r="AE105">
        <v>11.3</v>
      </c>
      <c r="AF105" s="117">
        <v>1</v>
      </c>
      <c r="AG105" s="113">
        <v>0</v>
      </c>
      <c r="AH105" s="118">
        <v>1</v>
      </c>
      <c r="AI105">
        <v>1</v>
      </c>
      <c r="AJ105">
        <v>0.87449214802300212</v>
      </c>
      <c r="AK105" s="117">
        <v>0.87449214802300212</v>
      </c>
      <c r="AL105" s="118">
        <v>0.12550785197699788</v>
      </c>
      <c r="AM105" s="117">
        <v>-0.13411196338254128</v>
      </c>
      <c r="AN105" s="118">
        <v>100</v>
      </c>
      <c r="AO105">
        <v>0.14352084493924649</v>
      </c>
      <c r="BO105">
        <v>0.76591081605926736</v>
      </c>
      <c r="BP105">
        <v>1</v>
      </c>
      <c r="BQ105">
        <v>0</v>
      </c>
      <c r="BR105">
        <v>47</v>
      </c>
      <c r="BS105">
        <v>54</v>
      </c>
      <c r="BT105">
        <v>0.12962962962962965</v>
      </c>
      <c r="BU105">
        <v>0.4375</v>
      </c>
      <c r="BV105">
        <v>0</v>
      </c>
    </row>
    <row r="106" spans="1:74" x14ac:dyDescent="0.3">
      <c r="A106" s="129">
        <v>0</v>
      </c>
      <c r="B106" s="131">
        <v>0</v>
      </c>
      <c r="C106" s="171">
        <v>55</v>
      </c>
      <c r="D106" s="203">
        <v>8.5000000000000006E-2</v>
      </c>
      <c r="E106" s="130">
        <v>125</v>
      </c>
      <c r="F106" s="130">
        <v>7</v>
      </c>
      <c r="G106" s="130">
        <v>38</v>
      </c>
      <c r="H106" s="130">
        <v>4</v>
      </c>
      <c r="I106" s="172">
        <v>169</v>
      </c>
      <c r="J106" s="170">
        <v>9.3000000000000007</v>
      </c>
      <c r="K106" s="130">
        <v>1</v>
      </c>
      <c r="V106">
        <v>1</v>
      </c>
      <c r="W106">
        <v>0</v>
      </c>
      <c r="X106">
        <v>74</v>
      </c>
      <c r="Y106">
        <v>4.3999999999999997E-2</v>
      </c>
      <c r="Z106">
        <v>175</v>
      </c>
      <c r="AA106">
        <v>3</v>
      </c>
      <c r="AB106">
        <v>39</v>
      </c>
      <c r="AC106">
        <v>7</v>
      </c>
      <c r="AD106">
        <v>187</v>
      </c>
      <c r="AE106">
        <v>14</v>
      </c>
      <c r="AF106" s="117">
        <v>1</v>
      </c>
      <c r="AG106" s="113">
        <v>0</v>
      </c>
      <c r="AH106" s="118">
        <v>1</v>
      </c>
      <c r="AI106">
        <v>1</v>
      </c>
      <c r="AJ106">
        <v>0.72723080499809978</v>
      </c>
      <c r="AK106" s="117">
        <v>0.72723080499809978</v>
      </c>
      <c r="AL106" s="118">
        <v>0.27276919500190022</v>
      </c>
      <c r="AM106" s="117">
        <v>-0.31851137590757633</v>
      </c>
      <c r="AN106" s="118">
        <v>100</v>
      </c>
      <c r="AO106">
        <v>0.37507926386948498</v>
      </c>
      <c r="BO106">
        <v>0.77096738949968668</v>
      </c>
      <c r="BP106">
        <v>0</v>
      </c>
      <c r="BQ106">
        <v>1</v>
      </c>
      <c r="BR106">
        <v>47</v>
      </c>
      <c r="BS106">
        <v>55</v>
      </c>
      <c r="BT106">
        <v>0.12962962962962965</v>
      </c>
      <c r="BU106">
        <v>0.42708333333333337</v>
      </c>
      <c r="BV106">
        <v>0</v>
      </c>
    </row>
    <row r="107" spans="1:74" x14ac:dyDescent="0.3">
      <c r="A107" s="129">
        <v>0</v>
      </c>
      <c r="B107" s="131">
        <v>0</v>
      </c>
      <c r="C107" s="171">
        <v>49</v>
      </c>
      <c r="D107" s="203">
        <v>0.85199999999999998</v>
      </c>
      <c r="E107" s="130">
        <v>102</v>
      </c>
      <c r="F107" s="130">
        <v>3</v>
      </c>
      <c r="G107" s="130">
        <v>37</v>
      </c>
      <c r="H107" s="130">
        <v>9</v>
      </c>
      <c r="I107" s="172">
        <v>168</v>
      </c>
      <c r="J107" s="170">
        <v>8.1999999999999993</v>
      </c>
      <c r="K107" s="130">
        <v>1</v>
      </c>
      <c r="V107">
        <v>1</v>
      </c>
      <c r="W107">
        <v>0</v>
      </c>
      <c r="X107">
        <v>74</v>
      </c>
      <c r="Y107">
        <v>1.927</v>
      </c>
      <c r="Z107">
        <v>249</v>
      </c>
      <c r="AA107">
        <v>2</v>
      </c>
      <c r="AB107">
        <v>29</v>
      </c>
      <c r="AC107">
        <v>7</v>
      </c>
      <c r="AD107">
        <v>171</v>
      </c>
      <c r="AE107">
        <v>14.8</v>
      </c>
      <c r="AF107" s="117">
        <v>1</v>
      </c>
      <c r="AG107" s="113">
        <v>0</v>
      </c>
      <c r="AH107" s="118">
        <v>1</v>
      </c>
      <c r="AI107">
        <v>1</v>
      </c>
      <c r="AJ107">
        <v>0.93255224222498556</v>
      </c>
      <c r="AK107" s="117">
        <v>0.93255224222498556</v>
      </c>
      <c r="AL107" s="118">
        <v>6.7447757775014439E-2</v>
      </c>
      <c r="AM107" s="117">
        <v>-6.9830105199678139E-2</v>
      </c>
      <c r="AN107" s="118">
        <v>100</v>
      </c>
      <c r="AO107">
        <v>7.2325983168610664E-2</v>
      </c>
      <c r="BO107">
        <v>0.77256985436973613</v>
      </c>
      <c r="BP107">
        <v>0</v>
      </c>
      <c r="BQ107">
        <v>1</v>
      </c>
      <c r="BR107">
        <v>47</v>
      </c>
      <c r="BS107">
        <v>56</v>
      </c>
      <c r="BT107">
        <v>0.12962962962962965</v>
      </c>
      <c r="BU107">
        <v>0.41666666666666663</v>
      </c>
      <c r="BV107">
        <v>7.7160493827160368E-3</v>
      </c>
    </row>
    <row r="108" spans="1:74" x14ac:dyDescent="0.3">
      <c r="A108" s="129">
        <v>1</v>
      </c>
      <c r="B108" s="131">
        <v>0</v>
      </c>
      <c r="C108" s="171">
        <v>74</v>
      </c>
      <c r="D108" s="203">
        <v>1.927</v>
      </c>
      <c r="E108" s="130">
        <v>249</v>
      </c>
      <c r="F108" s="130">
        <v>2</v>
      </c>
      <c r="G108" s="130">
        <v>29</v>
      </c>
      <c r="H108" s="130">
        <v>7</v>
      </c>
      <c r="I108" s="172">
        <v>171</v>
      </c>
      <c r="J108" s="170">
        <v>14.8</v>
      </c>
      <c r="K108" s="130">
        <v>1</v>
      </c>
      <c r="V108">
        <v>1</v>
      </c>
      <c r="W108">
        <v>0</v>
      </c>
      <c r="X108">
        <v>76</v>
      </c>
      <c r="Y108">
        <v>4.2999999999999997E-2</v>
      </c>
      <c r="Z108">
        <v>214</v>
      </c>
      <c r="AA108">
        <v>2</v>
      </c>
      <c r="AB108">
        <v>42</v>
      </c>
      <c r="AC108">
        <v>3</v>
      </c>
      <c r="AD108">
        <v>166</v>
      </c>
      <c r="AE108">
        <v>12.4</v>
      </c>
      <c r="AF108" s="117">
        <v>1</v>
      </c>
      <c r="AG108" s="113">
        <v>0</v>
      </c>
      <c r="AH108" s="118">
        <v>1</v>
      </c>
      <c r="AI108">
        <v>1</v>
      </c>
      <c r="AJ108">
        <v>0.36603221536715858</v>
      </c>
      <c r="AK108" s="117">
        <v>0.36603221536715858</v>
      </c>
      <c r="AL108" s="118">
        <v>0.63396778463284142</v>
      </c>
      <c r="AM108" s="117">
        <v>-1.0050339293254664</v>
      </c>
      <c r="AN108" s="118">
        <v>0</v>
      </c>
      <c r="AO108">
        <v>1.7319999661694334</v>
      </c>
      <c r="BO108">
        <v>0.77400686758503512</v>
      </c>
      <c r="BP108">
        <v>1</v>
      </c>
      <c r="BQ108">
        <v>0</v>
      </c>
      <c r="BR108">
        <v>48</v>
      </c>
      <c r="BS108">
        <v>56</v>
      </c>
      <c r="BT108">
        <v>0.11111111111111116</v>
      </c>
      <c r="BU108">
        <v>0.41666666666666663</v>
      </c>
      <c r="BV108">
        <v>0</v>
      </c>
    </row>
    <row r="109" spans="1:74" x14ac:dyDescent="0.3">
      <c r="A109" s="129">
        <v>1</v>
      </c>
      <c r="B109" s="131">
        <v>0</v>
      </c>
      <c r="C109" s="171">
        <v>53</v>
      </c>
      <c r="D109" s="203">
        <v>1.018</v>
      </c>
      <c r="E109" s="130">
        <v>134</v>
      </c>
      <c r="F109" s="130">
        <v>1</v>
      </c>
      <c r="G109" s="130">
        <v>36</v>
      </c>
      <c r="H109" s="130">
        <v>10</v>
      </c>
      <c r="I109" s="172">
        <v>182</v>
      </c>
      <c r="J109" s="170">
        <v>10.7</v>
      </c>
      <c r="K109" s="130">
        <v>0</v>
      </c>
      <c r="V109">
        <v>1</v>
      </c>
      <c r="W109">
        <v>0</v>
      </c>
      <c r="X109">
        <v>98</v>
      </c>
      <c r="Y109">
        <v>0.97399999999999998</v>
      </c>
      <c r="Z109">
        <v>201</v>
      </c>
      <c r="AA109">
        <v>1</v>
      </c>
      <c r="AB109">
        <v>37</v>
      </c>
      <c r="AC109">
        <v>6</v>
      </c>
      <c r="AD109">
        <v>194</v>
      </c>
      <c r="AE109">
        <v>16.100000000000001</v>
      </c>
      <c r="AF109" s="117">
        <v>1</v>
      </c>
      <c r="AG109" s="113">
        <v>0</v>
      </c>
      <c r="AH109" s="118">
        <v>1</v>
      </c>
      <c r="AI109">
        <v>1</v>
      </c>
      <c r="AJ109">
        <v>0.9149040947565793</v>
      </c>
      <c r="AK109" s="117">
        <v>0.9149040947565793</v>
      </c>
      <c r="AL109" s="118">
        <v>8.50959052434207E-2</v>
      </c>
      <c r="AM109" s="117">
        <v>-8.8936033673720369E-2</v>
      </c>
      <c r="AN109" s="118">
        <v>100</v>
      </c>
      <c r="AO109">
        <v>9.3010738208644084E-2</v>
      </c>
      <c r="BO109">
        <v>0.77635962958524873</v>
      </c>
      <c r="BP109">
        <v>0</v>
      </c>
      <c r="BQ109">
        <v>1</v>
      </c>
      <c r="BR109">
        <v>48</v>
      </c>
      <c r="BS109">
        <v>57</v>
      </c>
      <c r="BT109">
        <v>0.11111111111111116</v>
      </c>
      <c r="BU109">
        <v>0.40625</v>
      </c>
      <c r="BV109">
        <v>0</v>
      </c>
    </row>
    <row r="110" spans="1:74" x14ac:dyDescent="0.3">
      <c r="A110" s="129">
        <v>0</v>
      </c>
      <c r="B110" s="131">
        <v>0</v>
      </c>
      <c r="C110" s="171">
        <v>58</v>
      </c>
      <c r="D110" s="203">
        <v>0.86399999999999999</v>
      </c>
      <c r="E110" s="130">
        <v>129</v>
      </c>
      <c r="F110" s="130">
        <v>4</v>
      </c>
      <c r="G110" s="130">
        <v>61</v>
      </c>
      <c r="H110" s="130">
        <v>8</v>
      </c>
      <c r="I110" s="172">
        <v>168</v>
      </c>
      <c r="J110" s="170">
        <v>8.8000000000000007</v>
      </c>
      <c r="K110" s="130">
        <v>1</v>
      </c>
      <c r="V110">
        <v>1</v>
      </c>
      <c r="W110">
        <v>0</v>
      </c>
      <c r="X110">
        <v>117</v>
      </c>
      <c r="Y110">
        <v>0.104</v>
      </c>
      <c r="Z110">
        <v>253</v>
      </c>
      <c r="AA110">
        <v>2</v>
      </c>
      <c r="AB110">
        <v>52</v>
      </c>
      <c r="AC110">
        <v>15</v>
      </c>
      <c r="AD110">
        <v>169</v>
      </c>
      <c r="AE110">
        <v>15.3</v>
      </c>
      <c r="AF110" s="117">
        <v>1</v>
      </c>
      <c r="AG110" s="113">
        <v>0</v>
      </c>
      <c r="AH110" s="118">
        <v>1</v>
      </c>
      <c r="AI110">
        <v>1</v>
      </c>
      <c r="AJ110">
        <v>0.88004524137228068</v>
      </c>
      <c r="AK110" s="117">
        <v>0.88004524137228068</v>
      </c>
      <c r="AL110" s="118">
        <v>0.11995475862771932</v>
      </c>
      <c r="AM110" s="117">
        <v>-0.12778196218104812</v>
      </c>
      <c r="AN110" s="118">
        <v>100</v>
      </c>
      <c r="AO110">
        <v>0.13630521817340924</v>
      </c>
      <c r="BO110">
        <v>0.77784073532212483</v>
      </c>
      <c r="BP110">
        <v>0</v>
      </c>
      <c r="BQ110">
        <v>1</v>
      </c>
      <c r="BR110">
        <v>48</v>
      </c>
      <c r="BS110">
        <v>58</v>
      </c>
      <c r="BT110">
        <v>0.11111111111111116</v>
      </c>
      <c r="BU110">
        <v>0.39583333333333337</v>
      </c>
      <c r="BV110">
        <v>7.3302469135802803E-3</v>
      </c>
    </row>
    <row r="111" spans="1:74" x14ac:dyDescent="0.3">
      <c r="A111" s="129">
        <v>0</v>
      </c>
      <c r="B111" s="131">
        <v>0</v>
      </c>
      <c r="C111" s="171">
        <v>54</v>
      </c>
      <c r="D111" s="203">
        <v>0.626</v>
      </c>
      <c r="E111" s="130">
        <v>51</v>
      </c>
      <c r="F111" s="130">
        <v>2</v>
      </c>
      <c r="G111" s="130">
        <v>38</v>
      </c>
      <c r="H111" s="130">
        <v>8</v>
      </c>
      <c r="I111" s="172">
        <v>193</v>
      </c>
      <c r="J111" s="170">
        <v>9.6999999999999993</v>
      </c>
      <c r="K111" s="130">
        <v>1</v>
      </c>
      <c r="V111">
        <v>1</v>
      </c>
      <c r="W111">
        <v>1</v>
      </c>
      <c r="X111">
        <v>39</v>
      </c>
      <c r="Y111">
        <v>7.1999999999999995E-2</v>
      </c>
      <c r="Z111">
        <v>116</v>
      </c>
      <c r="AA111">
        <v>7</v>
      </c>
      <c r="AB111">
        <v>44</v>
      </c>
      <c r="AC111">
        <v>16</v>
      </c>
      <c r="AD111">
        <v>170</v>
      </c>
      <c r="AE111">
        <v>8.9</v>
      </c>
      <c r="AF111" s="117">
        <v>1</v>
      </c>
      <c r="AG111" s="113">
        <v>0</v>
      </c>
      <c r="AH111" s="118">
        <v>1</v>
      </c>
      <c r="AI111">
        <v>1</v>
      </c>
      <c r="AJ111">
        <v>0.40464657858435776</v>
      </c>
      <c r="AK111" s="117">
        <v>0.40464657858435776</v>
      </c>
      <c r="AL111" s="118">
        <v>0.59535342141564218</v>
      </c>
      <c r="AM111" s="117">
        <v>-0.90474123832303277</v>
      </c>
      <c r="AN111" s="118">
        <v>0</v>
      </c>
      <c r="AO111">
        <v>1.4712923645578959</v>
      </c>
      <c r="BO111">
        <v>0.77851510435289484</v>
      </c>
      <c r="BP111">
        <v>1</v>
      </c>
      <c r="BQ111">
        <v>0</v>
      </c>
      <c r="BR111">
        <v>49</v>
      </c>
      <c r="BS111">
        <v>58</v>
      </c>
      <c r="BT111">
        <v>9.259259259259256E-2</v>
      </c>
      <c r="BU111">
        <v>0.39583333333333337</v>
      </c>
      <c r="BV111">
        <v>0</v>
      </c>
    </row>
    <row r="112" spans="1:74" x14ac:dyDescent="0.3">
      <c r="A112" s="129">
        <v>0</v>
      </c>
      <c r="B112" s="131">
        <v>1</v>
      </c>
      <c r="C112" s="171">
        <v>55</v>
      </c>
      <c r="D112" s="203">
        <v>1.3839999999999999</v>
      </c>
      <c r="E112" s="130">
        <v>33</v>
      </c>
      <c r="F112" s="130">
        <v>2</v>
      </c>
      <c r="G112" s="130">
        <v>27</v>
      </c>
      <c r="H112" s="130">
        <v>10</v>
      </c>
      <c r="I112" s="172">
        <v>192</v>
      </c>
      <c r="J112" s="170">
        <v>9.6999999999999993</v>
      </c>
      <c r="K112" s="130">
        <v>1</v>
      </c>
      <c r="V112">
        <v>1</v>
      </c>
      <c r="W112">
        <v>1</v>
      </c>
      <c r="X112">
        <v>47</v>
      </c>
      <c r="Y112">
        <v>1.512</v>
      </c>
      <c r="Z112">
        <v>73</v>
      </c>
      <c r="AA112">
        <v>0</v>
      </c>
      <c r="AB112">
        <v>31</v>
      </c>
      <c r="AC112">
        <v>7</v>
      </c>
      <c r="AD112">
        <v>180</v>
      </c>
      <c r="AE112">
        <v>8.4</v>
      </c>
      <c r="AF112" s="117">
        <v>0</v>
      </c>
      <c r="AG112" s="113">
        <v>1</v>
      </c>
      <c r="AH112" s="118">
        <v>1</v>
      </c>
      <c r="AI112">
        <v>0</v>
      </c>
      <c r="AJ112">
        <v>0.25239328255936155</v>
      </c>
      <c r="AK112" s="117">
        <v>0.25239328255936155</v>
      </c>
      <c r="AL112" s="118">
        <v>0.74760671744063845</v>
      </c>
      <c r="AM112" s="117">
        <v>-0.29087821810048936</v>
      </c>
      <c r="AN112" s="118">
        <v>100</v>
      </c>
      <c r="AO112">
        <v>0.33760167835758126</v>
      </c>
      <c r="BO112">
        <v>0.77948476237063102</v>
      </c>
      <c r="BP112">
        <v>0</v>
      </c>
      <c r="BQ112">
        <v>1</v>
      </c>
      <c r="BR112">
        <v>49</v>
      </c>
      <c r="BS112">
        <v>59</v>
      </c>
      <c r="BT112">
        <v>9.259259259259256E-2</v>
      </c>
      <c r="BU112">
        <v>0.38541666666666663</v>
      </c>
      <c r="BV112">
        <v>0</v>
      </c>
    </row>
    <row r="113" spans="1:74" x14ac:dyDescent="0.3">
      <c r="A113" s="129">
        <v>1</v>
      </c>
      <c r="B113" s="131">
        <v>0</v>
      </c>
      <c r="C113" s="171">
        <v>65</v>
      </c>
      <c r="D113" s="203">
        <v>0.59</v>
      </c>
      <c r="E113" s="130">
        <v>121</v>
      </c>
      <c r="F113" s="130">
        <v>3</v>
      </c>
      <c r="G113" s="130">
        <v>32</v>
      </c>
      <c r="H113" s="130">
        <v>10</v>
      </c>
      <c r="I113" s="172">
        <v>181</v>
      </c>
      <c r="J113" s="170">
        <v>10.5</v>
      </c>
      <c r="K113" s="130">
        <v>1</v>
      </c>
      <c r="V113">
        <v>1</v>
      </c>
      <c r="W113">
        <v>1</v>
      </c>
      <c r="X113">
        <v>48</v>
      </c>
      <c r="Y113">
        <v>1.6439999999999999</v>
      </c>
      <c r="Z113">
        <v>60</v>
      </c>
      <c r="AA113">
        <v>3</v>
      </c>
      <c r="AB113">
        <v>34</v>
      </c>
      <c r="AC113">
        <v>19</v>
      </c>
      <c r="AD113">
        <v>180</v>
      </c>
      <c r="AE113">
        <v>8.6</v>
      </c>
      <c r="AF113" s="117">
        <v>0</v>
      </c>
      <c r="AG113" s="113">
        <v>1</v>
      </c>
      <c r="AH113" s="118">
        <v>1</v>
      </c>
      <c r="AI113">
        <v>0</v>
      </c>
      <c r="AJ113">
        <v>0.77851510435289484</v>
      </c>
      <c r="AK113" s="117">
        <v>0.77851510435289484</v>
      </c>
      <c r="AL113" s="118">
        <v>0.22148489564710516</v>
      </c>
      <c r="AM113" s="117">
        <v>-1.5074008830315304</v>
      </c>
      <c r="AN113" s="118">
        <v>0</v>
      </c>
      <c r="AO113">
        <v>3.5149805682158721</v>
      </c>
      <c r="BO113">
        <v>0.78155327951420428</v>
      </c>
      <c r="BP113">
        <v>0</v>
      </c>
      <c r="BQ113">
        <v>1</v>
      </c>
      <c r="BR113">
        <v>49</v>
      </c>
      <c r="BS113">
        <v>60</v>
      </c>
      <c r="BT113">
        <v>9.259259259259256E-2</v>
      </c>
      <c r="BU113">
        <v>0.375</v>
      </c>
      <c r="BV113">
        <v>0</v>
      </c>
    </row>
    <row r="114" spans="1:74" x14ac:dyDescent="0.3">
      <c r="A114" s="129">
        <v>1</v>
      </c>
      <c r="B114" s="131">
        <v>1</v>
      </c>
      <c r="C114" s="171">
        <v>39</v>
      </c>
      <c r="D114" s="203">
        <v>7.1999999999999995E-2</v>
      </c>
      <c r="E114" s="130">
        <v>116</v>
      </c>
      <c r="F114" s="130">
        <v>7</v>
      </c>
      <c r="G114" s="130">
        <v>44</v>
      </c>
      <c r="H114" s="130">
        <v>16</v>
      </c>
      <c r="I114" s="172">
        <v>170</v>
      </c>
      <c r="J114" s="170">
        <v>8.9</v>
      </c>
      <c r="K114" s="130">
        <v>1</v>
      </c>
      <c r="V114">
        <v>1</v>
      </c>
      <c r="W114">
        <v>1</v>
      </c>
      <c r="X114">
        <v>51</v>
      </c>
      <c r="Y114">
        <v>0.18</v>
      </c>
      <c r="Z114">
        <v>84</v>
      </c>
      <c r="AA114">
        <v>4</v>
      </c>
      <c r="AB114">
        <v>40</v>
      </c>
      <c r="AC114">
        <v>8</v>
      </c>
      <c r="AD114">
        <v>180</v>
      </c>
      <c r="AE114">
        <v>8.6999999999999993</v>
      </c>
      <c r="AF114" s="117">
        <v>1</v>
      </c>
      <c r="AG114" s="113">
        <v>0</v>
      </c>
      <c r="AH114" s="118">
        <v>1</v>
      </c>
      <c r="AI114">
        <v>1</v>
      </c>
      <c r="AJ114">
        <v>0.24643547162104534</v>
      </c>
      <c r="AK114" s="117">
        <v>0.24643547162104534</v>
      </c>
      <c r="AL114" s="118">
        <v>0.75356452837895471</v>
      </c>
      <c r="AM114" s="117">
        <v>-1.4006550981829513</v>
      </c>
      <c r="AN114" s="118">
        <v>0</v>
      </c>
      <c r="AO114">
        <v>3.0578573913163933</v>
      </c>
      <c r="BO114">
        <v>0.79053571008133172</v>
      </c>
      <c r="BP114">
        <v>0</v>
      </c>
      <c r="BQ114">
        <v>1</v>
      </c>
      <c r="BR114">
        <v>49</v>
      </c>
      <c r="BS114">
        <v>61</v>
      </c>
      <c r="BT114">
        <v>9.259259259259256E-2</v>
      </c>
      <c r="BU114">
        <v>0.36458333333333337</v>
      </c>
      <c r="BV114">
        <v>0</v>
      </c>
    </row>
    <row r="115" spans="1:74" x14ac:dyDescent="0.3">
      <c r="A115" s="129">
        <v>0</v>
      </c>
      <c r="B115" s="131">
        <v>0</v>
      </c>
      <c r="C115" s="171">
        <v>42</v>
      </c>
      <c r="D115" s="203">
        <v>1.2829999999999999</v>
      </c>
      <c r="E115" s="130">
        <v>68</v>
      </c>
      <c r="F115" s="130">
        <v>4</v>
      </c>
      <c r="G115" s="130">
        <v>37</v>
      </c>
      <c r="H115" s="130">
        <v>6</v>
      </c>
      <c r="I115" s="172">
        <v>175</v>
      </c>
      <c r="J115" s="170">
        <v>7.9</v>
      </c>
      <c r="K115" s="130">
        <v>1</v>
      </c>
      <c r="V115">
        <v>1</v>
      </c>
      <c r="W115">
        <v>1</v>
      </c>
      <c r="X115">
        <v>53</v>
      </c>
      <c r="Y115">
        <v>1.2</v>
      </c>
      <c r="Z115">
        <v>83</v>
      </c>
      <c r="AA115">
        <v>2</v>
      </c>
      <c r="AB115">
        <v>33</v>
      </c>
      <c r="AC115">
        <v>8</v>
      </c>
      <c r="AD115">
        <v>179</v>
      </c>
      <c r="AE115">
        <v>8.6999999999999993</v>
      </c>
      <c r="AF115" s="117">
        <v>1</v>
      </c>
      <c r="AG115" s="113">
        <v>0</v>
      </c>
      <c r="AH115" s="118">
        <v>1</v>
      </c>
      <c r="AI115">
        <v>1</v>
      </c>
      <c r="AJ115">
        <v>0.41077142291413243</v>
      </c>
      <c r="AK115" s="117">
        <v>0.41077142291413243</v>
      </c>
      <c r="AL115" s="118">
        <v>0.58922857708586762</v>
      </c>
      <c r="AM115" s="117">
        <v>-0.8897183678213284</v>
      </c>
      <c r="AN115" s="118">
        <v>0</v>
      </c>
      <c r="AO115">
        <v>1.4344439369849735</v>
      </c>
      <c r="BO115">
        <v>0.79100912041757798</v>
      </c>
      <c r="BP115">
        <v>0</v>
      </c>
      <c r="BQ115">
        <v>1</v>
      </c>
      <c r="BR115">
        <v>49</v>
      </c>
      <c r="BS115">
        <v>62</v>
      </c>
      <c r="BT115">
        <v>9.259259259259256E-2</v>
      </c>
      <c r="BU115">
        <v>0.35416666666666663</v>
      </c>
      <c r="BV115">
        <v>0</v>
      </c>
    </row>
    <row r="116" spans="1:74" x14ac:dyDescent="0.3">
      <c r="A116" s="129">
        <v>1</v>
      </c>
      <c r="B116" s="131">
        <v>1</v>
      </c>
      <c r="C116" s="171">
        <v>89</v>
      </c>
      <c r="D116" s="203">
        <v>7.4999999999999997E-2</v>
      </c>
      <c r="E116" s="130">
        <v>296</v>
      </c>
      <c r="F116" s="130">
        <v>0</v>
      </c>
      <c r="G116" s="130">
        <v>37</v>
      </c>
      <c r="H116" s="130">
        <v>13</v>
      </c>
      <c r="I116" s="172">
        <v>196</v>
      </c>
      <c r="J116" s="170">
        <v>21</v>
      </c>
      <c r="K116" s="130">
        <v>1</v>
      </c>
      <c r="V116">
        <v>1</v>
      </c>
      <c r="W116">
        <v>1</v>
      </c>
      <c r="X116">
        <v>58</v>
      </c>
      <c r="Y116">
        <v>0.40300000000000002</v>
      </c>
      <c r="Z116">
        <v>157</v>
      </c>
      <c r="AA116">
        <v>2</v>
      </c>
      <c r="AB116">
        <v>35</v>
      </c>
      <c r="AC116">
        <v>16</v>
      </c>
      <c r="AD116">
        <v>180</v>
      </c>
      <c r="AE116">
        <v>13.3</v>
      </c>
      <c r="AF116" s="117">
        <v>0</v>
      </c>
      <c r="AG116" s="113">
        <v>1</v>
      </c>
      <c r="AH116" s="118">
        <v>1</v>
      </c>
      <c r="AI116">
        <v>0</v>
      </c>
      <c r="AJ116">
        <v>0.43151247659266645</v>
      </c>
      <c r="AK116" s="117">
        <v>0.43151247659266645</v>
      </c>
      <c r="AL116" s="118">
        <v>0.56848752340733355</v>
      </c>
      <c r="AM116" s="117">
        <v>-0.56477591254542026</v>
      </c>
      <c r="AN116" s="118">
        <v>100</v>
      </c>
      <c r="AO116">
        <v>0.75905355671891939</v>
      </c>
      <c r="BO116">
        <v>0.79580400180257316</v>
      </c>
      <c r="BP116">
        <v>0</v>
      </c>
      <c r="BQ116">
        <v>1</v>
      </c>
      <c r="BR116">
        <v>49</v>
      </c>
      <c r="BS116">
        <v>63</v>
      </c>
      <c r="BT116">
        <v>9.259259259259256E-2</v>
      </c>
      <c r="BU116">
        <v>0.34375</v>
      </c>
      <c r="BV116">
        <v>0</v>
      </c>
    </row>
    <row r="117" spans="1:74" x14ac:dyDescent="0.3">
      <c r="A117" s="129">
        <v>1</v>
      </c>
      <c r="B117" s="131">
        <v>0</v>
      </c>
      <c r="C117" s="171">
        <v>65</v>
      </c>
      <c r="D117" s="203">
        <v>0.89900000000000002</v>
      </c>
      <c r="E117" s="130">
        <v>165</v>
      </c>
      <c r="F117" s="130">
        <v>1</v>
      </c>
      <c r="G117" s="130">
        <v>60</v>
      </c>
      <c r="H117" s="130">
        <v>9</v>
      </c>
      <c r="I117" s="172">
        <v>174</v>
      </c>
      <c r="J117" s="170">
        <v>12.7</v>
      </c>
      <c r="K117" s="130">
        <v>0</v>
      </c>
      <c r="V117">
        <v>1</v>
      </c>
      <c r="W117">
        <v>1</v>
      </c>
      <c r="X117">
        <v>58</v>
      </c>
      <c r="Y117">
        <v>1.3360000000000001</v>
      </c>
      <c r="Z117">
        <v>150</v>
      </c>
      <c r="AA117">
        <v>2</v>
      </c>
      <c r="AB117">
        <v>38</v>
      </c>
      <c r="AC117">
        <v>9</v>
      </c>
      <c r="AD117">
        <v>183</v>
      </c>
      <c r="AE117">
        <v>11.4</v>
      </c>
      <c r="AF117" s="117">
        <v>0</v>
      </c>
      <c r="AG117" s="113">
        <v>1</v>
      </c>
      <c r="AH117" s="118">
        <v>1</v>
      </c>
      <c r="AI117">
        <v>0</v>
      </c>
      <c r="AJ117">
        <v>0.46397095815989348</v>
      </c>
      <c r="AK117" s="117">
        <v>0.46397095815989348</v>
      </c>
      <c r="AL117" s="118">
        <v>0.53602904184010658</v>
      </c>
      <c r="AM117" s="117">
        <v>-0.62356693684164344</v>
      </c>
      <c r="AN117" s="118">
        <v>100</v>
      </c>
      <c r="AO117">
        <v>0.86557056044417169</v>
      </c>
      <c r="BO117">
        <v>0.80427056139988129</v>
      </c>
      <c r="BP117">
        <v>0</v>
      </c>
      <c r="BQ117">
        <v>1</v>
      </c>
      <c r="BR117">
        <v>49</v>
      </c>
      <c r="BS117">
        <v>64</v>
      </c>
      <c r="BT117">
        <v>9.259259259259256E-2</v>
      </c>
      <c r="BU117">
        <v>0.33333333333333337</v>
      </c>
      <c r="BV117">
        <v>0</v>
      </c>
    </row>
    <row r="118" spans="1:74" x14ac:dyDescent="0.3">
      <c r="A118" s="129">
        <v>0</v>
      </c>
      <c r="B118" s="131">
        <v>0</v>
      </c>
      <c r="C118" s="171">
        <v>49</v>
      </c>
      <c r="D118" s="203">
        <v>1.248</v>
      </c>
      <c r="E118" s="130">
        <v>92</v>
      </c>
      <c r="F118" s="130">
        <v>2</v>
      </c>
      <c r="G118" s="130">
        <v>53</v>
      </c>
      <c r="H118" s="130">
        <v>12</v>
      </c>
      <c r="I118" s="172">
        <v>182</v>
      </c>
      <c r="J118" s="170">
        <v>9.4</v>
      </c>
      <c r="K118" s="130">
        <v>0</v>
      </c>
      <c r="V118">
        <v>1</v>
      </c>
      <c r="W118">
        <v>1</v>
      </c>
      <c r="X118">
        <v>58</v>
      </c>
      <c r="Y118">
        <v>1.623</v>
      </c>
      <c r="Z118">
        <v>209</v>
      </c>
      <c r="AA118">
        <v>1</v>
      </c>
      <c r="AB118">
        <v>45</v>
      </c>
      <c r="AC118">
        <v>10</v>
      </c>
      <c r="AD118">
        <v>187</v>
      </c>
      <c r="AE118">
        <v>15.4</v>
      </c>
      <c r="AF118" s="117">
        <v>0</v>
      </c>
      <c r="AG118" s="113">
        <v>1</v>
      </c>
      <c r="AH118" s="118">
        <v>1</v>
      </c>
      <c r="AI118">
        <v>0</v>
      </c>
      <c r="AJ118">
        <v>0.2312726625876326</v>
      </c>
      <c r="AK118" s="117">
        <v>0.2312726625876326</v>
      </c>
      <c r="AL118" s="118">
        <v>0.76872733741236743</v>
      </c>
      <c r="AM118" s="117">
        <v>-0.26301894008473725</v>
      </c>
      <c r="AN118" s="118">
        <v>100</v>
      </c>
      <c r="AO118">
        <v>0.30085135695333193</v>
      </c>
      <c r="BO118">
        <v>0.80507700740970622</v>
      </c>
      <c r="BP118">
        <v>0</v>
      </c>
      <c r="BQ118">
        <v>1</v>
      </c>
      <c r="BR118">
        <v>49</v>
      </c>
      <c r="BS118">
        <v>65</v>
      </c>
      <c r="BT118">
        <v>9.259259259259256E-2</v>
      </c>
      <c r="BU118">
        <v>0.32291666666666663</v>
      </c>
      <c r="BV118">
        <v>0</v>
      </c>
    </row>
    <row r="119" spans="1:74" x14ac:dyDescent="0.3">
      <c r="A119" s="129">
        <v>0</v>
      </c>
      <c r="B119" s="131">
        <v>1</v>
      </c>
      <c r="C119" s="171">
        <v>51</v>
      </c>
      <c r="D119" s="203">
        <v>0.23100000000000001</v>
      </c>
      <c r="E119" s="130">
        <v>109</v>
      </c>
      <c r="F119" s="130">
        <v>5</v>
      </c>
      <c r="G119" s="130">
        <v>41</v>
      </c>
      <c r="H119" s="130">
        <v>7</v>
      </c>
      <c r="I119" s="172">
        <v>165</v>
      </c>
      <c r="J119" s="170">
        <v>7.5</v>
      </c>
      <c r="K119" s="130">
        <v>1</v>
      </c>
      <c r="V119">
        <v>1</v>
      </c>
      <c r="W119">
        <v>1</v>
      </c>
      <c r="X119">
        <v>60</v>
      </c>
      <c r="Y119">
        <v>1.0720000000000001</v>
      </c>
      <c r="Z119">
        <v>178</v>
      </c>
      <c r="AA119">
        <v>2</v>
      </c>
      <c r="AB119">
        <v>38</v>
      </c>
      <c r="AC119">
        <v>13</v>
      </c>
      <c r="AD119">
        <v>183</v>
      </c>
      <c r="AE119">
        <v>12.9</v>
      </c>
      <c r="AF119" s="117">
        <v>1</v>
      </c>
      <c r="AG119" s="113">
        <v>0</v>
      </c>
      <c r="AH119" s="118">
        <v>1</v>
      </c>
      <c r="AI119">
        <v>1</v>
      </c>
      <c r="AJ119">
        <v>0.54656862294646102</v>
      </c>
      <c r="AK119" s="117">
        <v>0.54656862294646102</v>
      </c>
      <c r="AL119" s="118">
        <v>0.45343137705353898</v>
      </c>
      <c r="AM119" s="117">
        <v>-0.60409541118549548</v>
      </c>
      <c r="AN119" s="118">
        <v>100</v>
      </c>
      <c r="AO119">
        <v>0.82959642763458585</v>
      </c>
      <c r="BO119">
        <v>0.80554347261298864</v>
      </c>
      <c r="BP119">
        <v>0</v>
      </c>
      <c r="BQ119">
        <v>1</v>
      </c>
      <c r="BR119">
        <v>49</v>
      </c>
      <c r="BS119">
        <v>66</v>
      </c>
      <c r="BT119">
        <v>9.259259259259256E-2</v>
      </c>
      <c r="BU119">
        <v>0.3125</v>
      </c>
      <c r="BV119">
        <v>5.787037037037028E-3</v>
      </c>
    </row>
    <row r="120" spans="1:74" x14ac:dyDescent="0.3">
      <c r="A120" s="129">
        <v>0</v>
      </c>
      <c r="B120" s="131">
        <v>0</v>
      </c>
      <c r="C120" s="171">
        <v>53</v>
      </c>
      <c r="D120" s="203">
        <v>1.512</v>
      </c>
      <c r="E120" s="130">
        <v>125</v>
      </c>
      <c r="F120" s="130">
        <v>2</v>
      </c>
      <c r="G120" s="130">
        <v>39</v>
      </c>
      <c r="H120" s="130">
        <v>13</v>
      </c>
      <c r="I120" s="172">
        <v>179</v>
      </c>
      <c r="J120" s="170">
        <v>11.8</v>
      </c>
      <c r="K120" s="130">
        <v>1</v>
      </c>
      <c r="V120">
        <v>1</v>
      </c>
      <c r="W120">
        <v>1</v>
      </c>
      <c r="X120">
        <v>61</v>
      </c>
      <c r="Y120">
        <v>0.96</v>
      </c>
      <c r="Z120">
        <v>213</v>
      </c>
      <c r="AA120">
        <v>2</v>
      </c>
      <c r="AB120">
        <v>30</v>
      </c>
      <c r="AC120">
        <v>10</v>
      </c>
      <c r="AD120">
        <v>173</v>
      </c>
      <c r="AE120">
        <v>13.1</v>
      </c>
      <c r="AF120" s="117">
        <v>1</v>
      </c>
      <c r="AG120" s="113">
        <v>0</v>
      </c>
      <c r="AH120" s="118">
        <v>1</v>
      </c>
      <c r="AI120">
        <v>1</v>
      </c>
      <c r="AJ120">
        <v>0.577319555407934</v>
      </c>
      <c r="AK120" s="117">
        <v>0.577319555407934</v>
      </c>
      <c r="AL120" s="118">
        <v>0.422680444592066</v>
      </c>
      <c r="AM120" s="117">
        <v>-0.54935934357949234</v>
      </c>
      <c r="AN120" s="118">
        <v>100</v>
      </c>
      <c r="AO120">
        <v>0.73214295381593297</v>
      </c>
      <c r="BO120">
        <v>0.8056397301205761</v>
      </c>
      <c r="BP120">
        <v>1</v>
      </c>
      <c r="BQ120">
        <v>0</v>
      </c>
      <c r="BR120">
        <v>50</v>
      </c>
      <c r="BS120">
        <v>66</v>
      </c>
      <c r="BT120">
        <v>7.407407407407407E-2</v>
      </c>
      <c r="BU120">
        <v>0.3125</v>
      </c>
      <c r="BV120">
        <v>0</v>
      </c>
    </row>
    <row r="121" spans="1:74" x14ac:dyDescent="0.3">
      <c r="A121" s="129">
        <v>0</v>
      </c>
      <c r="B121" s="131">
        <v>0</v>
      </c>
      <c r="C121" s="171">
        <v>96</v>
      </c>
      <c r="D121" s="203">
        <v>0.83099999999999996</v>
      </c>
      <c r="E121" s="130">
        <v>199</v>
      </c>
      <c r="F121" s="130">
        <v>3</v>
      </c>
      <c r="G121" s="130">
        <v>44</v>
      </c>
      <c r="H121" s="130">
        <v>10</v>
      </c>
      <c r="I121" s="172">
        <v>168</v>
      </c>
      <c r="J121" s="170">
        <v>11.4</v>
      </c>
      <c r="K121" s="130">
        <v>1</v>
      </c>
      <c r="V121">
        <v>1</v>
      </c>
      <c r="W121">
        <v>1</v>
      </c>
      <c r="X121">
        <v>62</v>
      </c>
      <c r="Y121">
        <v>0.58799999999999997</v>
      </c>
      <c r="Z121">
        <v>136</v>
      </c>
      <c r="AA121">
        <v>4</v>
      </c>
      <c r="AB121">
        <v>41</v>
      </c>
      <c r="AC121">
        <v>10</v>
      </c>
      <c r="AD121">
        <v>167</v>
      </c>
      <c r="AE121">
        <v>9.8000000000000007</v>
      </c>
      <c r="AF121" s="117">
        <v>1</v>
      </c>
      <c r="AG121" s="113">
        <v>0</v>
      </c>
      <c r="AH121" s="118">
        <v>1</v>
      </c>
      <c r="AI121">
        <v>1</v>
      </c>
      <c r="AJ121">
        <v>0.34299083984853473</v>
      </c>
      <c r="AK121" s="117">
        <v>0.34299083984853473</v>
      </c>
      <c r="AL121" s="118">
        <v>0.65700916015146527</v>
      </c>
      <c r="AM121" s="117">
        <v>-1.0700515381537565</v>
      </c>
      <c r="AN121" s="118">
        <v>0</v>
      </c>
      <c r="AO121">
        <v>1.91552975712588</v>
      </c>
      <c r="BO121">
        <v>0.80762578783662664</v>
      </c>
      <c r="BP121">
        <v>0</v>
      </c>
      <c r="BQ121">
        <v>1</v>
      </c>
      <c r="BR121">
        <v>50</v>
      </c>
      <c r="BS121">
        <v>67</v>
      </c>
      <c r="BT121">
        <v>7.407407407407407E-2</v>
      </c>
      <c r="BU121">
        <v>0.30208333333333337</v>
      </c>
      <c r="BV121">
        <v>0</v>
      </c>
    </row>
    <row r="122" spans="1:74" x14ac:dyDescent="0.3">
      <c r="A122" s="129">
        <v>0</v>
      </c>
      <c r="B122" s="131">
        <v>0</v>
      </c>
      <c r="C122" s="171">
        <v>56</v>
      </c>
      <c r="D122" s="203">
        <v>0.123</v>
      </c>
      <c r="E122" s="130">
        <v>113</v>
      </c>
      <c r="F122" s="130">
        <v>3</v>
      </c>
      <c r="G122" s="130">
        <v>45</v>
      </c>
      <c r="H122" s="130">
        <v>6</v>
      </c>
      <c r="I122" s="172">
        <v>167</v>
      </c>
      <c r="J122" s="170">
        <v>7.2</v>
      </c>
      <c r="K122" s="130">
        <v>0</v>
      </c>
      <c r="V122">
        <v>1</v>
      </c>
      <c r="W122">
        <v>1</v>
      </c>
      <c r="X122">
        <v>62</v>
      </c>
      <c r="Y122">
        <v>0.879</v>
      </c>
      <c r="Z122">
        <v>118</v>
      </c>
      <c r="AA122">
        <v>3</v>
      </c>
      <c r="AB122">
        <v>31</v>
      </c>
      <c r="AC122">
        <v>10</v>
      </c>
      <c r="AD122">
        <v>180</v>
      </c>
      <c r="AE122">
        <v>10.7</v>
      </c>
      <c r="AF122" s="117">
        <v>0</v>
      </c>
      <c r="AG122" s="113">
        <v>1</v>
      </c>
      <c r="AH122" s="118">
        <v>1</v>
      </c>
      <c r="AI122">
        <v>0</v>
      </c>
      <c r="AJ122">
        <v>0.64768896038694979</v>
      </c>
      <c r="AK122" s="117">
        <v>0.64768896038694979</v>
      </c>
      <c r="AL122" s="118">
        <v>0.35231103961305021</v>
      </c>
      <c r="AM122" s="117">
        <v>-1.0432408582955011</v>
      </c>
      <c r="AN122" s="118">
        <v>0</v>
      </c>
      <c r="AO122">
        <v>1.8384009797090624</v>
      </c>
      <c r="BO122">
        <v>0.80815136770682938</v>
      </c>
      <c r="BP122">
        <v>0</v>
      </c>
      <c r="BQ122">
        <v>1</v>
      </c>
      <c r="BR122">
        <v>50</v>
      </c>
      <c r="BS122">
        <v>68</v>
      </c>
      <c r="BT122">
        <v>7.407407407407407E-2</v>
      </c>
      <c r="BU122">
        <v>0.29166666666666663</v>
      </c>
      <c r="BV122">
        <v>0</v>
      </c>
    </row>
    <row r="123" spans="1:74" x14ac:dyDescent="0.3">
      <c r="A123" s="129">
        <v>1</v>
      </c>
      <c r="B123" s="131">
        <v>1</v>
      </c>
      <c r="C123" s="171">
        <v>79</v>
      </c>
      <c r="D123" s="203">
        <v>0.13100000000000001</v>
      </c>
      <c r="E123" s="130">
        <v>284</v>
      </c>
      <c r="F123" s="130">
        <v>4</v>
      </c>
      <c r="G123" s="130">
        <v>38</v>
      </c>
      <c r="H123" s="130">
        <v>15</v>
      </c>
      <c r="I123" s="172">
        <v>185</v>
      </c>
      <c r="J123" s="170">
        <v>20.399999999999999</v>
      </c>
      <c r="K123" s="130">
        <v>0</v>
      </c>
      <c r="V123">
        <v>1</v>
      </c>
      <c r="W123">
        <v>1</v>
      </c>
      <c r="X123">
        <v>62</v>
      </c>
      <c r="Y123">
        <v>2.0190000000000001</v>
      </c>
      <c r="Z123">
        <v>238</v>
      </c>
      <c r="AA123">
        <v>0</v>
      </c>
      <c r="AB123">
        <v>32</v>
      </c>
      <c r="AC123">
        <v>15</v>
      </c>
      <c r="AD123">
        <v>192</v>
      </c>
      <c r="AE123">
        <v>18.5</v>
      </c>
      <c r="AF123" s="117">
        <v>1</v>
      </c>
      <c r="AG123" s="113">
        <v>0</v>
      </c>
      <c r="AH123" s="118">
        <v>1</v>
      </c>
      <c r="AI123">
        <v>1</v>
      </c>
      <c r="AJ123">
        <v>0.66522332040720245</v>
      </c>
      <c r="AK123" s="117">
        <v>0.66522332040720245</v>
      </c>
      <c r="AL123" s="118">
        <v>0.33477667959279755</v>
      </c>
      <c r="AM123" s="117">
        <v>-0.4076324745400457</v>
      </c>
      <c r="AN123" s="118">
        <v>100</v>
      </c>
      <c r="AO123">
        <v>0.5032545753024279</v>
      </c>
      <c r="BO123">
        <v>0.80934336250633732</v>
      </c>
      <c r="BP123">
        <v>0</v>
      </c>
      <c r="BQ123">
        <v>1</v>
      </c>
      <c r="BR123">
        <v>50</v>
      </c>
      <c r="BS123">
        <v>69</v>
      </c>
      <c r="BT123">
        <v>7.407407407407407E-2</v>
      </c>
      <c r="BU123">
        <v>0.28125</v>
      </c>
      <c r="BV123">
        <v>0</v>
      </c>
    </row>
    <row r="124" spans="1:74" x14ac:dyDescent="0.3">
      <c r="A124" s="129">
        <v>1</v>
      </c>
      <c r="B124" s="131">
        <v>1</v>
      </c>
      <c r="C124" s="171">
        <v>64</v>
      </c>
      <c r="D124" s="203">
        <v>1.5389999999999999</v>
      </c>
      <c r="E124" s="130">
        <v>115</v>
      </c>
      <c r="F124" s="130">
        <v>4</v>
      </c>
      <c r="G124" s="130">
        <v>36</v>
      </c>
      <c r="H124" s="130">
        <v>8</v>
      </c>
      <c r="I124" s="172">
        <v>183</v>
      </c>
      <c r="J124" s="170">
        <v>9.8000000000000007</v>
      </c>
      <c r="K124" s="130">
        <v>1</v>
      </c>
      <c r="V124">
        <v>1</v>
      </c>
      <c r="W124">
        <v>1</v>
      </c>
      <c r="X124">
        <v>64</v>
      </c>
      <c r="Y124">
        <v>1.5389999999999999</v>
      </c>
      <c r="Z124">
        <v>115</v>
      </c>
      <c r="AA124">
        <v>4</v>
      </c>
      <c r="AB124">
        <v>36</v>
      </c>
      <c r="AC124">
        <v>8</v>
      </c>
      <c r="AD124">
        <v>183</v>
      </c>
      <c r="AE124">
        <v>9.8000000000000007</v>
      </c>
      <c r="AF124" s="117">
        <v>1</v>
      </c>
      <c r="AG124" s="113">
        <v>0</v>
      </c>
      <c r="AH124" s="118">
        <v>1</v>
      </c>
      <c r="AI124">
        <v>1</v>
      </c>
      <c r="AJ124">
        <v>0.77096738949968668</v>
      </c>
      <c r="AK124" s="117">
        <v>0.77096738949968668</v>
      </c>
      <c r="AL124" s="118">
        <v>0.22903261050031332</v>
      </c>
      <c r="AM124" s="117">
        <v>-0.26010920268208337</v>
      </c>
      <c r="AN124" s="118">
        <v>100</v>
      </c>
      <c r="AO124">
        <v>0.29707172264308385</v>
      </c>
      <c r="BO124">
        <v>0.8165192606179309</v>
      </c>
      <c r="BP124">
        <v>0</v>
      </c>
      <c r="BQ124">
        <v>1</v>
      </c>
      <c r="BR124">
        <v>50</v>
      </c>
      <c r="BS124">
        <v>70</v>
      </c>
      <c r="BT124">
        <v>7.407407407407407E-2</v>
      </c>
      <c r="BU124">
        <v>0.27083333333333337</v>
      </c>
      <c r="BV124">
        <v>0</v>
      </c>
    </row>
    <row r="125" spans="1:74" x14ac:dyDescent="0.3">
      <c r="A125" s="129">
        <v>1</v>
      </c>
      <c r="B125" s="131">
        <v>1</v>
      </c>
      <c r="C125" s="171">
        <v>67</v>
      </c>
      <c r="D125" s="203">
        <v>0.63700000000000001</v>
      </c>
      <c r="E125" s="130">
        <v>188</v>
      </c>
      <c r="F125" s="130">
        <v>4</v>
      </c>
      <c r="G125" s="130">
        <v>30</v>
      </c>
      <c r="H125" s="130">
        <v>12</v>
      </c>
      <c r="I125" s="172">
        <v>190</v>
      </c>
      <c r="J125" s="170">
        <v>16.2</v>
      </c>
      <c r="K125" s="130">
        <v>0</v>
      </c>
      <c r="V125">
        <v>1</v>
      </c>
      <c r="W125">
        <v>1</v>
      </c>
      <c r="X125">
        <v>65</v>
      </c>
      <c r="Y125">
        <v>0.159</v>
      </c>
      <c r="Z125">
        <v>144</v>
      </c>
      <c r="AA125">
        <v>2</v>
      </c>
      <c r="AB125">
        <v>47</v>
      </c>
      <c r="AC125">
        <v>14</v>
      </c>
      <c r="AD125">
        <v>174</v>
      </c>
      <c r="AE125">
        <v>11.1</v>
      </c>
      <c r="AF125" s="117">
        <v>0</v>
      </c>
      <c r="AG125" s="113">
        <v>1</v>
      </c>
      <c r="AH125" s="118">
        <v>1</v>
      </c>
      <c r="AI125">
        <v>0</v>
      </c>
      <c r="AJ125">
        <v>0.18471675236519725</v>
      </c>
      <c r="AK125" s="117">
        <v>0.18471675236519725</v>
      </c>
      <c r="AL125" s="118">
        <v>0.81528324763480275</v>
      </c>
      <c r="AM125" s="117">
        <v>-0.20421968301020446</v>
      </c>
      <c r="AN125" s="118">
        <v>100</v>
      </c>
      <c r="AO125">
        <v>0.22656757991909474</v>
      </c>
      <c r="BO125">
        <v>0.81703975923728622</v>
      </c>
      <c r="BP125">
        <v>0</v>
      </c>
      <c r="BQ125">
        <v>1</v>
      </c>
      <c r="BR125">
        <v>50</v>
      </c>
      <c r="BS125">
        <v>71</v>
      </c>
      <c r="BT125">
        <v>7.407407407407407E-2</v>
      </c>
      <c r="BU125">
        <v>0.26041666666666663</v>
      </c>
      <c r="BV125">
        <v>0</v>
      </c>
    </row>
    <row r="126" spans="1:74" x14ac:dyDescent="0.3">
      <c r="A126" s="129">
        <v>1</v>
      </c>
      <c r="B126" s="131">
        <v>1</v>
      </c>
      <c r="C126" s="171">
        <v>65</v>
      </c>
      <c r="D126" s="203">
        <v>0.27500000000000002</v>
      </c>
      <c r="E126" s="130">
        <v>139</v>
      </c>
      <c r="F126" s="130">
        <v>1</v>
      </c>
      <c r="G126" s="130">
        <v>34</v>
      </c>
      <c r="H126" s="130">
        <v>11</v>
      </c>
      <c r="I126" s="172">
        <v>174</v>
      </c>
      <c r="J126" s="170">
        <v>11.4</v>
      </c>
      <c r="K126" s="130">
        <v>0</v>
      </c>
      <c r="V126">
        <v>1</v>
      </c>
      <c r="W126">
        <v>1</v>
      </c>
      <c r="X126">
        <v>65</v>
      </c>
      <c r="Y126">
        <v>0.27500000000000002</v>
      </c>
      <c r="Z126">
        <v>139</v>
      </c>
      <c r="AA126">
        <v>1</v>
      </c>
      <c r="AB126">
        <v>34</v>
      </c>
      <c r="AC126">
        <v>11</v>
      </c>
      <c r="AD126">
        <v>174</v>
      </c>
      <c r="AE126">
        <v>11.4</v>
      </c>
      <c r="AF126" s="117">
        <v>0</v>
      </c>
      <c r="AG126" s="113">
        <v>1</v>
      </c>
      <c r="AH126" s="118">
        <v>1</v>
      </c>
      <c r="AI126">
        <v>0</v>
      </c>
      <c r="AJ126">
        <v>0.27726244210516737</v>
      </c>
      <c r="AK126" s="117">
        <v>0.27726244210516737</v>
      </c>
      <c r="AL126" s="118">
        <v>0.72273755789483263</v>
      </c>
      <c r="AM126" s="117">
        <v>-0.32470911318393647</v>
      </c>
      <c r="AN126" s="118">
        <v>100</v>
      </c>
      <c r="AO126">
        <v>0.38362810826210381</v>
      </c>
      <c r="BO126">
        <v>0.81926103226698099</v>
      </c>
      <c r="BP126">
        <v>0</v>
      </c>
      <c r="BQ126">
        <v>1</v>
      </c>
      <c r="BR126">
        <v>50</v>
      </c>
      <c r="BS126">
        <v>72</v>
      </c>
      <c r="BT126">
        <v>7.407407407407407E-2</v>
      </c>
      <c r="BU126">
        <v>0.25</v>
      </c>
      <c r="BV126">
        <v>4.6296296296296224E-3</v>
      </c>
    </row>
    <row r="127" spans="1:74" x14ac:dyDescent="0.3">
      <c r="A127" s="129">
        <v>1</v>
      </c>
      <c r="B127" s="131">
        <v>1</v>
      </c>
      <c r="C127" s="171">
        <v>89</v>
      </c>
      <c r="D127" s="203">
        <v>0.71099999999999997</v>
      </c>
      <c r="E127" s="130">
        <v>232</v>
      </c>
      <c r="F127" s="130">
        <v>4</v>
      </c>
      <c r="G127" s="130">
        <v>47</v>
      </c>
      <c r="H127" s="130">
        <v>13</v>
      </c>
      <c r="I127" s="172">
        <v>193</v>
      </c>
      <c r="J127" s="170">
        <v>18.3</v>
      </c>
      <c r="K127" s="130">
        <v>0</v>
      </c>
      <c r="V127">
        <v>1</v>
      </c>
      <c r="W127">
        <v>1</v>
      </c>
      <c r="X127">
        <v>65</v>
      </c>
      <c r="Y127">
        <v>0.93700000000000006</v>
      </c>
      <c r="Z127">
        <v>215</v>
      </c>
      <c r="AA127">
        <v>4</v>
      </c>
      <c r="AB127">
        <v>31</v>
      </c>
      <c r="AC127">
        <v>12</v>
      </c>
      <c r="AD127">
        <v>192</v>
      </c>
      <c r="AE127">
        <v>17.100000000000001</v>
      </c>
      <c r="AF127" s="117">
        <v>0</v>
      </c>
      <c r="AG127" s="113">
        <v>1</v>
      </c>
      <c r="AH127" s="118">
        <v>1</v>
      </c>
      <c r="AI127">
        <v>0</v>
      </c>
      <c r="AJ127">
        <v>0.8056397301205761</v>
      </c>
      <c r="AK127" s="117">
        <v>0.8056397301205761</v>
      </c>
      <c r="AL127" s="118">
        <v>0.1943602698794239</v>
      </c>
      <c r="AM127" s="117">
        <v>-1.6380417808910466</v>
      </c>
      <c r="AN127" s="118">
        <v>0</v>
      </c>
      <c r="AO127">
        <v>4.1450844384007812</v>
      </c>
      <c r="BO127">
        <v>0.82044015283349547</v>
      </c>
      <c r="BP127">
        <v>1</v>
      </c>
      <c r="BQ127">
        <v>0</v>
      </c>
      <c r="BR127">
        <v>51</v>
      </c>
      <c r="BS127">
        <v>72</v>
      </c>
      <c r="BT127">
        <v>5.555555555555558E-2</v>
      </c>
      <c r="BU127">
        <v>0.25</v>
      </c>
      <c r="BV127">
        <v>0</v>
      </c>
    </row>
    <row r="128" spans="1:74" x14ac:dyDescent="0.3">
      <c r="A128" s="129">
        <v>1</v>
      </c>
      <c r="B128" s="131">
        <v>1</v>
      </c>
      <c r="C128" s="171">
        <v>53</v>
      </c>
      <c r="D128" s="203">
        <v>1.2</v>
      </c>
      <c r="E128" s="130">
        <v>83</v>
      </c>
      <c r="F128" s="130">
        <v>2</v>
      </c>
      <c r="G128" s="130">
        <v>33</v>
      </c>
      <c r="H128" s="130">
        <v>8</v>
      </c>
      <c r="I128" s="172">
        <v>179</v>
      </c>
      <c r="J128" s="170">
        <v>8.6999999999999993</v>
      </c>
      <c r="K128" s="130">
        <v>1</v>
      </c>
      <c r="V128">
        <v>1</v>
      </c>
      <c r="W128">
        <v>1</v>
      </c>
      <c r="X128">
        <v>67</v>
      </c>
      <c r="Y128">
        <v>4.4999999999999998E-2</v>
      </c>
      <c r="Z128">
        <v>187</v>
      </c>
      <c r="AA128">
        <v>0</v>
      </c>
      <c r="AB128">
        <v>29</v>
      </c>
      <c r="AC128">
        <v>13</v>
      </c>
      <c r="AD128">
        <v>192</v>
      </c>
      <c r="AE128">
        <v>16.2</v>
      </c>
      <c r="AF128" s="117">
        <v>1</v>
      </c>
      <c r="AG128" s="113">
        <v>0</v>
      </c>
      <c r="AH128" s="118">
        <v>1</v>
      </c>
      <c r="AI128">
        <v>1</v>
      </c>
      <c r="AJ128">
        <v>0.42205787299095682</v>
      </c>
      <c r="AK128" s="117">
        <v>0.42205787299095682</v>
      </c>
      <c r="AL128" s="118">
        <v>0.57794212700904324</v>
      </c>
      <c r="AM128" s="117">
        <v>-0.86261283455992921</v>
      </c>
      <c r="AN128" s="118">
        <v>0</v>
      </c>
      <c r="AO128">
        <v>1.3693433152031891</v>
      </c>
      <c r="BO128">
        <v>0.82104862407016932</v>
      </c>
      <c r="BP128">
        <v>0</v>
      </c>
      <c r="BQ128">
        <v>1</v>
      </c>
      <c r="BR128">
        <v>51</v>
      </c>
      <c r="BS128">
        <v>73</v>
      </c>
      <c r="BT128">
        <v>5.555555555555558E-2</v>
      </c>
      <c r="BU128">
        <v>0.23958333333333337</v>
      </c>
      <c r="BV128">
        <v>0</v>
      </c>
    </row>
    <row r="129" spans="1:74" x14ac:dyDescent="0.3">
      <c r="A129" s="129">
        <v>0</v>
      </c>
      <c r="B129" s="131">
        <v>0</v>
      </c>
      <c r="C129" s="171">
        <v>44</v>
      </c>
      <c r="D129" s="203">
        <v>1.2270000000000001</v>
      </c>
      <c r="E129" s="130">
        <v>100</v>
      </c>
      <c r="F129" s="130">
        <v>5</v>
      </c>
      <c r="G129" s="130">
        <v>37</v>
      </c>
      <c r="H129" s="130">
        <v>10</v>
      </c>
      <c r="I129" s="172">
        <v>180</v>
      </c>
      <c r="J129" s="170">
        <v>9.1</v>
      </c>
      <c r="K129" s="130">
        <v>1</v>
      </c>
      <c r="V129">
        <v>1</v>
      </c>
      <c r="W129">
        <v>1</v>
      </c>
      <c r="X129">
        <v>67</v>
      </c>
      <c r="Y129">
        <v>0.05</v>
      </c>
      <c r="Z129">
        <v>228</v>
      </c>
      <c r="AA129">
        <v>4</v>
      </c>
      <c r="AB129">
        <v>31</v>
      </c>
      <c r="AC129">
        <v>13</v>
      </c>
      <c r="AD129">
        <v>181</v>
      </c>
      <c r="AE129">
        <v>15.7</v>
      </c>
      <c r="AF129" s="117">
        <v>0</v>
      </c>
      <c r="AG129" s="113">
        <v>1</v>
      </c>
      <c r="AH129" s="118">
        <v>1</v>
      </c>
      <c r="AI129">
        <v>0</v>
      </c>
      <c r="AJ129">
        <v>0.71298978945777558</v>
      </c>
      <c r="AK129" s="117">
        <v>0.71298978945777558</v>
      </c>
      <c r="AL129" s="118">
        <v>0.28701021054222442</v>
      </c>
      <c r="AM129" s="117">
        <v>-1.2482374870531796</v>
      </c>
      <c r="AN129" s="118">
        <v>0</v>
      </c>
      <c r="AO129">
        <v>2.4841966009180769</v>
      </c>
      <c r="BO129">
        <v>0.83175323131456702</v>
      </c>
      <c r="BP129">
        <v>0</v>
      </c>
      <c r="BQ129">
        <v>1</v>
      </c>
      <c r="BR129">
        <v>51</v>
      </c>
      <c r="BS129">
        <v>74</v>
      </c>
      <c r="BT129">
        <v>5.555555555555558E-2</v>
      </c>
      <c r="BU129">
        <v>0.22916666666666663</v>
      </c>
      <c r="BV129">
        <v>0</v>
      </c>
    </row>
    <row r="130" spans="1:74" x14ac:dyDescent="0.3">
      <c r="A130" s="129">
        <v>0</v>
      </c>
      <c r="B130" s="131">
        <v>0</v>
      </c>
      <c r="C130" s="171">
        <v>46</v>
      </c>
      <c r="D130" s="203">
        <v>1.9630000000000001</v>
      </c>
      <c r="E130" s="130">
        <v>113</v>
      </c>
      <c r="F130" s="130">
        <v>4</v>
      </c>
      <c r="G130" s="130">
        <v>28</v>
      </c>
      <c r="H130" s="130">
        <v>10</v>
      </c>
      <c r="I130" s="172">
        <v>181</v>
      </c>
      <c r="J130" s="170">
        <v>9.6999999999999993</v>
      </c>
      <c r="K130" s="130">
        <v>1</v>
      </c>
      <c r="V130">
        <v>1</v>
      </c>
      <c r="W130">
        <v>1</v>
      </c>
      <c r="X130">
        <v>67</v>
      </c>
      <c r="Y130">
        <v>0.63700000000000001</v>
      </c>
      <c r="Z130">
        <v>188</v>
      </c>
      <c r="AA130">
        <v>4</v>
      </c>
      <c r="AB130">
        <v>30</v>
      </c>
      <c r="AC130">
        <v>12</v>
      </c>
      <c r="AD130">
        <v>190</v>
      </c>
      <c r="AE130">
        <v>16.2</v>
      </c>
      <c r="AF130" s="117">
        <v>0</v>
      </c>
      <c r="AG130" s="113">
        <v>1</v>
      </c>
      <c r="AH130" s="118">
        <v>1</v>
      </c>
      <c r="AI130">
        <v>0</v>
      </c>
      <c r="AJ130">
        <v>0.77400686758503512</v>
      </c>
      <c r="AK130" s="117">
        <v>0.77400686758503512</v>
      </c>
      <c r="AL130" s="118">
        <v>0.22599313241496488</v>
      </c>
      <c r="AM130" s="117">
        <v>-1.4872506677159651</v>
      </c>
      <c r="AN130" s="118">
        <v>0</v>
      </c>
      <c r="AO130">
        <v>3.4249132233090007</v>
      </c>
      <c r="BO130">
        <v>0.83288211017534219</v>
      </c>
      <c r="BP130">
        <v>0</v>
      </c>
      <c r="BQ130">
        <v>1</v>
      </c>
      <c r="BR130">
        <v>51</v>
      </c>
      <c r="BS130">
        <v>75</v>
      </c>
      <c r="BT130">
        <v>5.555555555555558E-2</v>
      </c>
      <c r="BU130">
        <v>0.21875</v>
      </c>
      <c r="BV130">
        <v>0</v>
      </c>
    </row>
    <row r="131" spans="1:74" x14ac:dyDescent="0.3">
      <c r="A131" s="129">
        <v>0</v>
      </c>
      <c r="B131" s="131">
        <v>0</v>
      </c>
      <c r="C131" s="171">
        <v>58</v>
      </c>
      <c r="D131" s="203">
        <v>0.496</v>
      </c>
      <c r="E131" s="130">
        <v>100</v>
      </c>
      <c r="F131" s="130">
        <v>2</v>
      </c>
      <c r="G131" s="130">
        <v>42</v>
      </c>
      <c r="H131" s="130">
        <v>5</v>
      </c>
      <c r="I131" s="172">
        <v>165</v>
      </c>
      <c r="J131" s="170">
        <v>6.6</v>
      </c>
      <c r="K131" s="130">
        <v>0</v>
      </c>
      <c r="V131">
        <v>1</v>
      </c>
      <c r="W131">
        <v>1</v>
      </c>
      <c r="X131">
        <v>68</v>
      </c>
      <c r="Y131">
        <v>2.3519999999999999</v>
      </c>
      <c r="Z131">
        <v>209</v>
      </c>
      <c r="AA131">
        <v>0</v>
      </c>
      <c r="AB131">
        <v>30</v>
      </c>
      <c r="AC131">
        <v>12</v>
      </c>
      <c r="AD131">
        <v>189</v>
      </c>
      <c r="AE131">
        <v>16.7</v>
      </c>
      <c r="AF131" s="117">
        <v>1</v>
      </c>
      <c r="AG131" s="113">
        <v>0</v>
      </c>
      <c r="AH131" s="118">
        <v>1</v>
      </c>
      <c r="AI131">
        <v>1</v>
      </c>
      <c r="AJ131">
        <v>0.74280180545498053</v>
      </c>
      <c r="AK131" s="117">
        <v>0.74280180545498053</v>
      </c>
      <c r="AL131" s="118">
        <v>0.25719819454501947</v>
      </c>
      <c r="AM131" s="117">
        <v>-0.29732601889940435</v>
      </c>
      <c r="AN131" s="118">
        <v>100</v>
      </c>
      <c r="AO131">
        <v>0.34625413220082385</v>
      </c>
      <c r="BO131">
        <v>0.83478507042097028</v>
      </c>
      <c r="BP131">
        <v>0</v>
      </c>
      <c r="BQ131">
        <v>1</v>
      </c>
      <c r="BR131">
        <v>51</v>
      </c>
      <c r="BS131">
        <v>76</v>
      </c>
      <c r="BT131">
        <v>5.555555555555558E-2</v>
      </c>
      <c r="BU131">
        <v>0.20833333333333337</v>
      </c>
      <c r="BV131">
        <v>0</v>
      </c>
    </row>
    <row r="132" spans="1:74" x14ac:dyDescent="0.3">
      <c r="A132" s="129">
        <v>0</v>
      </c>
      <c r="B132" s="131">
        <v>1</v>
      </c>
      <c r="C132" s="171">
        <v>62</v>
      </c>
      <c r="D132" s="203">
        <v>0.42399999999999999</v>
      </c>
      <c r="E132" s="130">
        <v>123</v>
      </c>
      <c r="F132" s="130">
        <v>2</v>
      </c>
      <c r="G132" s="130">
        <v>49</v>
      </c>
      <c r="H132" s="130">
        <v>12</v>
      </c>
      <c r="I132" s="172">
        <v>162</v>
      </c>
      <c r="J132" s="170">
        <v>9.1</v>
      </c>
      <c r="K132" s="130">
        <v>0</v>
      </c>
      <c r="V132">
        <v>1</v>
      </c>
      <c r="W132">
        <v>1</v>
      </c>
      <c r="X132">
        <v>70</v>
      </c>
      <c r="Y132">
        <v>0.29099999999999998</v>
      </c>
      <c r="Z132">
        <v>182</v>
      </c>
      <c r="AA132">
        <v>3</v>
      </c>
      <c r="AB132">
        <v>31</v>
      </c>
      <c r="AC132">
        <v>6</v>
      </c>
      <c r="AD132">
        <v>173</v>
      </c>
      <c r="AE132">
        <v>14</v>
      </c>
      <c r="AF132" s="117">
        <v>1</v>
      </c>
      <c r="AG132" s="113">
        <v>0</v>
      </c>
      <c r="AH132" s="118">
        <v>1</v>
      </c>
      <c r="AI132">
        <v>1</v>
      </c>
      <c r="AJ132">
        <v>0.33996887092824174</v>
      </c>
      <c r="AK132" s="117">
        <v>0.33996887092824174</v>
      </c>
      <c r="AL132" s="118">
        <v>0.6600311290717582</v>
      </c>
      <c r="AM132" s="117">
        <v>-1.0789012216568517</v>
      </c>
      <c r="AN132" s="118">
        <v>0</v>
      </c>
      <c r="AO132">
        <v>1.9414457778726246</v>
      </c>
      <c r="BO132">
        <v>0.84271152578838804</v>
      </c>
      <c r="BP132">
        <v>0</v>
      </c>
      <c r="BQ132">
        <v>1</v>
      </c>
      <c r="BR132">
        <v>51</v>
      </c>
      <c r="BS132">
        <v>77</v>
      </c>
      <c r="BT132">
        <v>5.555555555555558E-2</v>
      </c>
      <c r="BU132">
        <v>0.19791666666666663</v>
      </c>
      <c r="BV132">
        <v>0</v>
      </c>
    </row>
    <row r="133" spans="1:74" x14ac:dyDescent="0.3">
      <c r="A133" s="129">
        <v>1</v>
      </c>
      <c r="B133" s="131">
        <v>0</v>
      </c>
      <c r="C133" s="171">
        <v>62</v>
      </c>
      <c r="D133" s="203">
        <v>1.1519999999999999</v>
      </c>
      <c r="E133" s="130">
        <v>106</v>
      </c>
      <c r="F133" s="130">
        <v>2</v>
      </c>
      <c r="G133" s="130">
        <v>42</v>
      </c>
      <c r="H133" s="130">
        <v>8</v>
      </c>
      <c r="I133" s="172">
        <v>178</v>
      </c>
      <c r="J133" s="170">
        <v>9.6999999999999993</v>
      </c>
      <c r="K133" s="130">
        <v>1</v>
      </c>
      <c r="V133">
        <v>1</v>
      </c>
      <c r="W133">
        <v>1</v>
      </c>
      <c r="X133">
        <v>70</v>
      </c>
      <c r="Y133">
        <v>0.82799999999999996</v>
      </c>
      <c r="Z133">
        <v>213</v>
      </c>
      <c r="AA133">
        <v>3</v>
      </c>
      <c r="AB133">
        <v>37</v>
      </c>
      <c r="AC133">
        <v>15</v>
      </c>
      <c r="AD133">
        <v>176</v>
      </c>
      <c r="AE133">
        <v>14.8</v>
      </c>
      <c r="AF133" s="117">
        <v>1</v>
      </c>
      <c r="AG133" s="113">
        <v>0</v>
      </c>
      <c r="AH133" s="118">
        <v>1</v>
      </c>
      <c r="AI133">
        <v>1</v>
      </c>
      <c r="AJ133">
        <v>0.65627303008750448</v>
      </c>
      <c r="AK133" s="117">
        <v>0.65627303008750448</v>
      </c>
      <c r="AL133" s="118">
        <v>0.34372696991249552</v>
      </c>
      <c r="AM133" s="117">
        <v>-0.42117837222539134</v>
      </c>
      <c r="AN133" s="118">
        <v>100</v>
      </c>
      <c r="AO133">
        <v>0.52375604992736713</v>
      </c>
      <c r="BO133">
        <v>0.86154302527702753</v>
      </c>
      <c r="BP133">
        <v>0</v>
      </c>
      <c r="BQ133">
        <v>1</v>
      </c>
      <c r="BR133">
        <v>51</v>
      </c>
      <c r="BS133">
        <v>78</v>
      </c>
      <c r="BT133">
        <v>5.555555555555558E-2</v>
      </c>
      <c r="BU133">
        <v>0.1875</v>
      </c>
      <c r="BV133">
        <v>0</v>
      </c>
    </row>
    <row r="134" spans="1:74" x14ac:dyDescent="0.3">
      <c r="A134" s="129">
        <v>0</v>
      </c>
      <c r="B134" s="131">
        <v>0</v>
      </c>
      <c r="C134" s="171">
        <v>46</v>
      </c>
      <c r="D134" s="203">
        <v>1.4810000000000001</v>
      </c>
      <c r="E134" s="130">
        <v>126</v>
      </c>
      <c r="F134" s="130">
        <v>3</v>
      </c>
      <c r="G134" s="130">
        <v>40</v>
      </c>
      <c r="H134" s="130">
        <v>1</v>
      </c>
      <c r="I134" s="172">
        <v>165</v>
      </c>
      <c r="J134" s="170">
        <v>7.8</v>
      </c>
      <c r="K134" s="130">
        <v>0</v>
      </c>
      <c r="V134">
        <v>1</v>
      </c>
      <c r="W134">
        <v>1</v>
      </c>
      <c r="X134">
        <v>71</v>
      </c>
      <c r="Y134">
        <v>0.121</v>
      </c>
      <c r="Z134">
        <v>116</v>
      </c>
      <c r="AA134">
        <v>0</v>
      </c>
      <c r="AB134">
        <v>34</v>
      </c>
      <c r="AC134">
        <v>8</v>
      </c>
      <c r="AD134">
        <v>193</v>
      </c>
      <c r="AE134">
        <v>12.2</v>
      </c>
      <c r="AF134" s="117">
        <v>0</v>
      </c>
      <c r="AG134" s="113">
        <v>1</v>
      </c>
      <c r="AH134" s="118">
        <v>1</v>
      </c>
      <c r="AI134">
        <v>0</v>
      </c>
      <c r="AJ134">
        <v>0.31051691223993538</v>
      </c>
      <c r="AK134" s="117">
        <v>0.31051691223993538</v>
      </c>
      <c r="AL134" s="118">
        <v>0.68948308776006462</v>
      </c>
      <c r="AM134" s="117">
        <v>-0.37181311031636971</v>
      </c>
      <c r="AN134" s="118">
        <v>100</v>
      </c>
      <c r="AO134">
        <v>0.45036189828631901</v>
      </c>
      <c r="BO134">
        <v>0.86172392396088127</v>
      </c>
      <c r="BP134">
        <v>0</v>
      </c>
      <c r="BQ134">
        <v>1</v>
      </c>
      <c r="BR134">
        <v>51</v>
      </c>
      <c r="BS134">
        <v>79</v>
      </c>
      <c r="BT134">
        <v>5.555555555555558E-2</v>
      </c>
      <c r="BU134">
        <v>0.17708333333333337</v>
      </c>
      <c r="BV134">
        <v>0</v>
      </c>
    </row>
    <row r="135" spans="1:74" x14ac:dyDescent="0.3">
      <c r="A135" s="129">
        <v>1</v>
      </c>
      <c r="B135" s="131">
        <v>0</v>
      </c>
      <c r="C135" s="171">
        <v>66</v>
      </c>
      <c r="D135" s="203">
        <v>2.2850000000000001</v>
      </c>
      <c r="E135" s="130">
        <v>200</v>
      </c>
      <c r="F135" s="130">
        <v>3</v>
      </c>
      <c r="G135" s="130">
        <v>32</v>
      </c>
      <c r="H135" s="130">
        <v>9</v>
      </c>
      <c r="I135" s="172">
        <v>177</v>
      </c>
      <c r="J135" s="170">
        <v>13.9</v>
      </c>
      <c r="K135" s="130">
        <v>1</v>
      </c>
      <c r="V135">
        <v>1</v>
      </c>
      <c r="W135">
        <v>1</v>
      </c>
      <c r="X135">
        <v>71</v>
      </c>
      <c r="Y135">
        <v>1.28</v>
      </c>
      <c r="Z135">
        <v>141</v>
      </c>
      <c r="AA135">
        <v>2</v>
      </c>
      <c r="AB135">
        <v>28</v>
      </c>
      <c r="AC135">
        <v>9</v>
      </c>
      <c r="AD135">
        <v>186</v>
      </c>
      <c r="AE135">
        <v>13.4</v>
      </c>
      <c r="AF135" s="117">
        <v>0</v>
      </c>
      <c r="AG135" s="113">
        <v>1</v>
      </c>
      <c r="AH135" s="118">
        <v>1</v>
      </c>
      <c r="AI135">
        <v>0</v>
      </c>
      <c r="AJ135">
        <v>0.73183623196631886</v>
      </c>
      <c r="AK135" s="117">
        <v>0.73183623196631886</v>
      </c>
      <c r="AL135" s="118">
        <v>0.26816376803368114</v>
      </c>
      <c r="AM135" s="117">
        <v>-1.3161574103488893</v>
      </c>
      <c r="AN135" s="118">
        <v>0</v>
      </c>
      <c r="AO135">
        <v>2.7290645463871943</v>
      </c>
      <c r="BO135">
        <v>0.86306822205549649</v>
      </c>
      <c r="BP135">
        <v>0</v>
      </c>
      <c r="BQ135">
        <v>1</v>
      </c>
      <c r="BR135">
        <v>51</v>
      </c>
      <c r="BS135">
        <v>80</v>
      </c>
      <c r="BT135">
        <v>5.555555555555558E-2</v>
      </c>
      <c r="BU135">
        <v>0.16666666666666663</v>
      </c>
      <c r="BV135">
        <v>0</v>
      </c>
    </row>
    <row r="136" spans="1:74" x14ac:dyDescent="0.3">
      <c r="A136" s="129">
        <v>0</v>
      </c>
      <c r="B136" s="131">
        <v>0</v>
      </c>
      <c r="C136" s="171">
        <v>56</v>
      </c>
      <c r="D136" s="203">
        <v>0.29199999999999998</v>
      </c>
      <c r="E136" s="130">
        <v>47</v>
      </c>
      <c r="F136" s="130">
        <v>3</v>
      </c>
      <c r="G136" s="130">
        <v>34</v>
      </c>
      <c r="H136" s="130">
        <v>9</v>
      </c>
      <c r="I136" s="172">
        <v>186</v>
      </c>
      <c r="J136" s="170">
        <v>10.3</v>
      </c>
      <c r="K136" s="130">
        <v>1</v>
      </c>
      <c r="V136">
        <v>1</v>
      </c>
      <c r="W136">
        <v>1</v>
      </c>
      <c r="X136">
        <v>73</v>
      </c>
      <c r="Y136">
        <v>1.8360000000000001</v>
      </c>
      <c r="Z136">
        <v>169</v>
      </c>
      <c r="AA136">
        <v>0</v>
      </c>
      <c r="AB136">
        <v>36</v>
      </c>
      <c r="AC136">
        <v>7</v>
      </c>
      <c r="AD136">
        <v>187</v>
      </c>
      <c r="AE136">
        <v>13.2</v>
      </c>
      <c r="AF136" s="117">
        <v>0</v>
      </c>
      <c r="AG136" s="113">
        <v>1</v>
      </c>
      <c r="AH136" s="118">
        <v>1</v>
      </c>
      <c r="AI136">
        <v>0</v>
      </c>
      <c r="AJ136">
        <v>0.53318355278894713</v>
      </c>
      <c r="AK136" s="117">
        <v>0.53318355278894713</v>
      </c>
      <c r="AL136" s="118">
        <v>0.46681644721105287</v>
      </c>
      <c r="AM136" s="117">
        <v>-0.76181914523359751</v>
      </c>
      <c r="AN136" s="118">
        <v>0</v>
      </c>
      <c r="AO136">
        <v>1.1421695957252529</v>
      </c>
      <c r="BO136">
        <v>0.86417699728667441</v>
      </c>
      <c r="BP136">
        <v>0</v>
      </c>
      <c r="BQ136">
        <v>1</v>
      </c>
      <c r="BR136">
        <v>51</v>
      </c>
      <c r="BS136">
        <v>81</v>
      </c>
      <c r="BT136">
        <v>5.555555555555558E-2</v>
      </c>
      <c r="BU136">
        <v>0.15625</v>
      </c>
      <c r="BV136">
        <v>0</v>
      </c>
    </row>
    <row r="137" spans="1:74" x14ac:dyDescent="0.3">
      <c r="A137" s="129">
        <v>1</v>
      </c>
      <c r="B137" s="131">
        <v>1</v>
      </c>
      <c r="C137" s="171">
        <v>82</v>
      </c>
      <c r="D137" s="203">
        <v>0.88800000000000001</v>
      </c>
      <c r="E137" s="130">
        <v>202</v>
      </c>
      <c r="F137" s="130">
        <v>5</v>
      </c>
      <c r="G137" s="130">
        <v>40</v>
      </c>
      <c r="H137" s="130">
        <v>7</v>
      </c>
      <c r="I137" s="172">
        <v>163</v>
      </c>
      <c r="J137" s="170">
        <v>11.7</v>
      </c>
      <c r="K137" s="130">
        <v>1</v>
      </c>
      <c r="V137">
        <v>1</v>
      </c>
      <c r="W137">
        <v>1</v>
      </c>
      <c r="X137">
        <v>74</v>
      </c>
      <c r="Y137">
        <v>0.248</v>
      </c>
      <c r="Z137">
        <v>301</v>
      </c>
      <c r="AA137">
        <v>1</v>
      </c>
      <c r="AB137">
        <v>39</v>
      </c>
      <c r="AC137">
        <v>21</v>
      </c>
      <c r="AD137">
        <v>187</v>
      </c>
      <c r="AE137">
        <v>19.3</v>
      </c>
      <c r="AF137" s="117">
        <v>1</v>
      </c>
      <c r="AG137" s="113">
        <v>0</v>
      </c>
      <c r="AH137" s="118">
        <v>1</v>
      </c>
      <c r="AI137">
        <v>1</v>
      </c>
      <c r="AJ137">
        <v>0.67066720414045822</v>
      </c>
      <c r="AK137" s="117">
        <v>0.67066720414045822</v>
      </c>
      <c r="AL137" s="118">
        <v>0.32933279585954178</v>
      </c>
      <c r="AM137" s="117">
        <v>-0.39948223502866437</v>
      </c>
      <c r="AN137" s="118">
        <v>100</v>
      </c>
      <c r="AO137">
        <v>0.49105248299955551</v>
      </c>
      <c r="BO137">
        <v>0.87449214802300212</v>
      </c>
      <c r="BP137">
        <v>0</v>
      </c>
      <c r="BQ137">
        <v>1</v>
      </c>
      <c r="BR137">
        <v>51</v>
      </c>
      <c r="BS137">
        <v>82</v>
      </c>
      <c r="BT137">
        <v>5.555555555555558E-2</v>
      </c>
      <c r="BU137">
        <v>0.14583333333333337</v>
      </c>
      <c r="BV137">
        <v>0</v>
      </c>
    </row>
    <row r="138" spans="1:74" x14ac:dyDescent="0.3">
      <c r="A138" s="129">
        <v>0</v>
      </c>
      <c r="B138" s="131">
        <v>1</v>
      </c>
      <c r="C138" s="171">
        <v>44</v>
      </c>
      <c r="D138" s="203">
        <v>2.3239999999999998</v>
      </c>
      <c r="E138" s="130">
        <v>97</v>
      </c>
      <c r="F138" s="130">
        <v>2</v>
      </c>
      <c r="G138" s="130">
        <v>49</v>
      </c>
      <c r="H138" s="130">
        <v>19</v>
      </c>
      <c r="I138" s="172">
        <v>179</v>
      </c>
      <c r="J138" s="170">
        <v>9.4</v>
      </c>
      <c r="K138" s="130">
        <v>1</v>
      </c>
      <c r="V138">
        <v>1</v>
      </c>
      <c r="W138">
        <v>1</v>
      </c>
      <c r="X138">
        <v>75</v>
      </c>
      <c r="Y138">
        <v>0.61199999999999999</v>
      </c>
      <c r="Z138">
        <v>156</v>
      </c>
      <c r="AA138">
        <v>5</v>
      </c>
      <c r="AB138">
        <v>42</v>
      </c>
      <c r="AC138">
        <v>15</v>
      </c>
      <c r="AD138">
        <v>193</v>
      </c>
      <c r="AE138">
        <v>14.4</v>
      </c>
      <c r="AF138" s="117">
        <v>0</v>
      </c>
      <c r="AG138" s="113">
        <v>1</v>
      </c>
      <c r="AH138" s="118">
        <v>1</v>
      </c>
      <c r="AI138">
        <v>0</v>
      </c>
      <c r="AJ138">
        <v>0.82044015283349547</v>
      </c>
      <c r="AK138" s="117">
        <v>0.82044015283349547</v>
      </c>
      <c r="AL138" s="118">
        <v>0.17955984716650453</v>
      </c>
      <c r="AM138" s="117">
        <v>-1.7172467162243452</v>
      </c>
      <c r="AN138" s="118">
        <v>0</v>
      </c>
      <c r="AO138">
        <v>4.5691738202066263</v>
      </c>
      <c r="BO138">
        <v>0.88004524137228068</v>
      </c>
      <c r="BP138">
        <v>0</v>
      </c>
      <c r="BQ138">
        <v>1</v>
      </c>
      <c r="BR138">
        <v>51</v>
      </c>
      <c r="BS138">
        <v>83</v>
      </c>
      <c r="BT138">
        <v>5.555555555555558E-2</v>
      </c>
      <c r="BU138">
        <v>0.13541666666666663</v>
      </c>
      <c r="BV138">
        <v>2.5077160493827116E-3</v>
      </c>
    </row>
    <row r="139" spans="1:74" x14ac:dyDescent="0.3">
      <c r="A139" s="129">
        <v>0</v>
      </c>
      <c r="B139" s="131">
        <v>0</v>
      </c>
      <c r="C139" s="171">
        <v>44</v>
      </c>
      <c r="D139" s="203">
        <v>0.19600000000000001</v>
      </c>
      <c r="E139" s="130">
        <v>49</v>
      </c>
      <c r="F139" s="130">
        <v>3</v>
      </c>
      <c r="G139" s="130">
        <v>33</v>
      </c>
      <c r="H139" s="130">
        <v>12</v>
      </c>
      <c r="I139" s="172">
        <v>189</v>
      </c>
      <c r="J139" s="170">
        <v>9.5</v>
      </c>
      <c r="K139" s="130">
        <v>1</v>
      </c>
      <c r="V139">
        <v>1</v>
      </c>
      <c r="W139">
        <v>1</v>
      </c>
      <c r="X139">
        <v>75</v>
      </c>
      <c r="Y139">
        <v>0.995</v>
      </c>
      <c r="Z139">
        <v>185</v>
      </c>
      <c r="AA139">
        <v>2</v>
      </c>
      <c r="AB139">
        <v>30</v>
      </c>
      <c r="AC139">
        <v>10</v>
      </c>
      <c r="AD139">
        <v>189</v>
      </c>
      <c r="AE139">
        <v>17</v>
      </c>
      <c r="AF139" s="117">
        <v>1</v>
      </c>
      <c r="AG139" s="113">
        <v>0</v>
      </c>
      <c r="AH139" s="118">
        <v>1</v>
      </c>
      <c r="AI139">
        <v>1</v>
      </c>
      <c r="AJ139">
        <v>0.628531509935088</v>
      </c>
      <c r="AK139" s="117">
        <v>0.628531509935088</v>
      </c>
      <c r="AL139" s="118">
        <v>0.371468490064912</v>
      </c>
      <c r="AM139" s="117">
        <v>-0.46436911706919864</v>
      </c>
      <c r="AN139" s="118">
        <v>100</v>
      </c>
      <c r="AO139">
        <v>0.59101013106451206</v>
      </c>
      <c r="BO139">
        <v>0.8849002717206581</v>
      </c>
      <c r="BP139">
        <v>1</v>
      </c>
      <c r="BQ139">
        <v>0</v>
      </c>
      <c r="BR139">
        <v>52</v>
      </c>
      <c r="BS139">
        <v>83</v>
      </c>
      <c r="BT139">
        <v>3.703703703703709E-2</v>
      </c>
      <c r="BU139">
        <v>0.13541666666666663</v>
      </c>
      <c r="BV139">
        <v>0</v>
      </c>
    </row>
    <row r="140" spans="1:74" x14ac:dyDescent="0.3">
      <c r="A140" s="129">
        <v>1</v>
      </c>
      <c r="B140" s="131">
        <v>1</v>
      </c>
      <c r="C140" s="171">
        <v>51</v>
      </c>
      <c r="D140" s="203">
        <v>0.18</v>
      </c>
      <c r="E140" s="130">
        <v>84</v>
      </c>
      <c r="F140" s="130">
        <v>4</v>
      </c>
      <c r="G140" s="130">
        <v>40</v>
      </c>
      <c r="H140" s="130">
        <v>8</v>
      </c>
      <c r="I140" s="172">
        <v>180</v>
      </c>
      <c r="J140" s="170">
        <v>8.6999999999999993</v>
      </c>
      <c r="K140" s="130">
        <v>1</v>
      </c>
      <c r="V140">
        <v>1</v>
      </c>
      <c r="W140">
        <v>1</v>
      </c>
      <c r="X140">
        <v>76</v>
      </c>
      <c r="Y140">
        <v>0.81899999999999995</v>
      </c>
      <c r="Z140">
        <v>266</v>
      </c>
      <c r="AA140">
        <v>4</v>
      </c>
      <c r="AB140">
        <v>52</v>
      </c>
      <c r="AC140">
        <v>18</v>
      </c>
      <c r="AD140">
        <v>186</v>
      </c>
      <c r="AE140">
        <v>17.100000000000001</v>
      </c>
      <c r="AF140" s="117">
        <v>0</v>
      </c>
      <c r="AG140" s="113">
        <v>1</v>
      </c>
      <c r="AH140" s="118">
        <v>1</v>
      </c>
      <c r="AI140">
        <v>0</v>
      </c>
      <c r="AJ140">
        <v>0.67879885016801944</v>
      </c>
      <c r="AK140" s="117">
        <v>0.67879885016801944</v>
      </c>
      <c r="AL140" s="118">
        <v>0.32120114983198056</v>
      </c>
      <c r="AM140" s="117">
        <v>-1.1356877171152513</v>
      </c>
      <c r="AN140" s="118">
        <v>0</v>
      </c>
      <c r="AO140">
        <v>2.1133138860900629</v>
      </c>
      <c r="BO140">
        <v>0.89007866524120838</v>
      </c>
      <c r="BP140">
        <v>0</v>
      </c>
      <c r="BQ140">
        <v>1</v>
      </c>
      <c r="BR140">
        <v>52</v>
      </c>
      <c r="BS140">
        <v>84</v>
      </c>
      <c r="BT140">
        <v>3.703703703703709E-2</v>
      </c>
      <c r="BU140">
        <v>0.125</v>
      </c>
      <c r="BV140">
        <v>0</v>
      </c>
    </row>
    <row r="141" spans="1:74" x14ac:dyDescent="0.3">
      <c r="A141" s="129">
        <v>1</v>
      </c>
      <c r="B141" s="131">
        <v>0</v>
      </c>
      <c r="C141" s="171">
        <v>70</v>
      </c>
      <c r="D141" s="203">
        <v>1.4159999999999999</v>
      </c>
      <c r="E141" s="130">
        <v>209</v>
      </c>
      <c r="F141" s="130">
        <v>2</v>
      </c>
      <c r="G141" s="130">
        <v>45</v>
      </c>
      <c r="H141" s="130">
        <v>6</v>
      </c>
      <c r="I141" s="172">
        <v>175</v>
      </c>
      <c r="J141" s="170">
        <v>12.8</v>
      </c>
      <c r="K141" s="130">
        <v>1</v>
      </c>
      <c r="V141">
        <v>1</v>
      </c>
      <c r="W141">
        <v>1</v>
      </c>
      <c r="X141">
        <v>79</v>
      </c>
      <c r="Y141">
        <v>0.13100000000000001</v>
      </c>
      <c r="Z141">
        <v>284</v>
      </c>
      <c r="AA141">
        <v>4</v>
      </c>
      <c r="AB141">
        <v>38</v>
      </c>
      <c r="AC141">
        <v>15</v>
      </c>
      <c r="AD141">
        <v>185</v>
      </c>
      <c r="AE141">
        <v>20.399999999999999</v>
      </c>
      <c r="AF141" s="117">
        <v>0</v>
      </c>
      <c r="AG141" s="113">
        <v>1</v>
      </c>
      <c r="AH141" s="118">
        <v>1</v>
      </c>
      <c r="AI141">
        <v>0</v>
      </c>
      <c r="AJ141">
        <v>0.64167640817326199</v>
      </c>
      <c r="AK141" s="117">
        <v>0.64167640817326199</v>
      </c>
      <c r="AL141" s="118">
        <v>0.35832359182673801</v>
      </c>
      <c r="AM141" s="117">
        <v>-1.0263188130578196</v>
      </c>
      <c r="AN141" s="118">
        <v>0</v>
      </c>
      <c r="AO141">
        <v>1.790773543271287</v>
      </c>
      <c r="BO141">
        <v>0.9086974126768157</v>
      </c>
      <c r="BP141">
        <v>0</v>
      </c>
      <c r="BQ141">
        <v>1</v>
      </c>
      <c r="BR141">
        <v>52</v>
      </c>
      <c r="BS141">
        <v>85</v>
      </c>
      <c r="BT141">
        <v>3.703703703703709E-2</v>
      </c>
      <c r="BU141">
        <v>0.11458333333333337</v>
      </c>
      <c r="BV141">
        <v>0</v>
      </c>
    </row>
    <row r="142" spans="1:74" x14ac:dyDescent="0.3">
      <c r="A142" s="129">
        <v>0</v>
      </c>
      <c r="B142" s="131">
        <v>0</v>
      </c>
      <c r="C142" s="171">
        <v>44</v>
      </c>
      <c r="D142" s="203">
        <v>0.115</v>
      </c>
      <c r="E142" s="130">
        <v>70</v>
      </c>
      <c r="F142" s="130">
        <v>3</v>
      </c>
      <c r="G142" s="130">
        <v>46</v>
      </c>
      <c r="H142" s="130">
        <v>6</v>
      </c>
      <c r="I142" s="172">
        <v>167</v>
      </c>
      <c r="J142" s="170">
        <v>6.6</v>
      </c>
      <c r="K142" s="130">
        <v>0</v>
      </c>
      <c r="V142">
        <v>1</v>
      </c>
      <c r="W142">
        <v>1</v>
      </c>
      <c r="X142">
        <v>79</v>
      </c>
      <c r="Y142">
        <v>1.72</v>
      </c>
      <c r="Z142">
        <v>255</v>
      </c>
      <c r="AA142">
        <v>1</v>
      </c>
      <c r="AB142">
        <v>40</v>
      </c>
      <c r="AC142">
        <v>13</v>
      </c>
      <c r="AD142">
        <v>188</v>
      </c>
      <c r="AE142">
        <v>19</v>
      </c>
      <c r="AF142" s="117">
        <v>1</v>
      </c>
      <c r="AG142" s="113">
        <v>0</v>
      </c>
      <c r="AH142" s="118">
        <v>1</v>
      </c>
      <c r="AI142">
        <v>1</v>
      </c>
      <c r="AJ142">
        <v>0.59995858223825116</v>
      </c>
      <c r="AK142" s="117">
        <v>0.59995858223825116</v>
      </c>
      <c r="AL142" s="118">
        <v>0.40004141776174884</v>
      </c>
      <c r="AM142" s="117">
        <v>-0.51089465575155812</v>
      </c>
      <c r="AN142" s="118">
        <v>100</v>
      </c>
      <c r="AO142">
        <v>0.66678172394721624</v>
      </c>
      <c r="BO142">
        <v>0.9149040947565793</v>
      </c>
      <c r="BP142">
        <v>0</v>
      </c>
      <c r="BQ142">
        <v>1</v>
      </c>
      <c r="BR142">
        <v>52</v>
      </c>
      <c r="BS142">
        <v>86</v>
      </c>
      <c r="BT142">
        <v>3.703703703703709E-2</v>
      </c>
      <c r="BU142">
        <v>0.10416666666666663</v>
      </c>
      <c r="BV142">
        <v>0</v>
      </c>
    </row>
    <row r="143" spans="1:74" x14ac:dyDescent="0.3">
      <c r="A143" s="129">
        <v>1</v>
      </c>
      <c r="B143" s="131">
        <v>1</v>
      </c>
      <c r="C143" s="171">
        <v>75</v>
      </c>
      <c r="D143" s="203">
        <v>0.995</v>
      </c>
      <c r="E143" s="130">
        <v>185</v>
      </c>
      <c r="F143" s="130">
        <v>2</v>
      </c>
      <c r="G143" s="130">
        <v>30</v>
      </c>
      <c r="H143" s="130">
        <v>10</v>
      </c>
      <c r="I143" s="172">
        <v>189</v>
      </c>
      <c r="J143" s="170">
        <v>17</v>
      </c>
      <c r="K143" s="130">
        <v>1</v>
      </c>
      <c r="V143">
        <v>1</v>
      </c>
      <c r="W143">
        <v>1</v>
      </c>
      <c r="X143">
        <v>82</v>
      </c>
      <c r="Y143">
        <v>0.88800000000000001</v>
      </c>
      <c r="Z143">
        <v>202</v>
      </c>
      <c r="AA143">
        <v>5</v>
      </c>
      <c r="AB143">
        <v>40</v>
      </c>
      <c r="AC143">
        <v>7</v>
      </c>
      <c r="AD143">
        <v>163</v>
      </c>
      <c r="AE143">
        <v>11.7</v>
      </c>
      <c r="AF143" s="117">
        <v>1</v>
      </c>
      <c r="AG143" s="113">
        <v>0</v>
      </c>
      <c r="AH143" s="118">
        <v>1</v>
      </c>
      <c r="AI143">
        <v>1</v>
      </c>
      <c r="AJ143">
        <v>0.65783054210721192</v>
      </c>
      <c r="AK143" s="117">
        <v>0.65783054210721192</v>
      </c>
      <c r="AL143" s="118">
        <v>0.34216945789278808</v>
      </c>
      <c r="AM143" s="117">
        <v>-0.41880791561607017</v>
      </c>
      <c r="AN143" s="118">
        <v>100</v>
      </c>
      <c r="AO143">
        <v>0.52014832998894411</v>
      </c>
      <c r="BO143">
        <v>0.91642629846172274</v>
      </c>
      <c r="BP143">
        <v>0</v>
      </c>
      <c r="BQ143">
        <v>1</v>
      </c>
      <c r="BR143">
        <v>52</v>
      </c>
      <c r="BS143">
        <v>87</v>
      </c>
      <c r="BT143">
        <v>3.703703703703709E-2</v>
      </c>
      <c r="BU143">
        <v>9.375E-2</v>
      </c>
      <c r="BV143">
        <v>0</v>
      </c>
    </row>
    <row r="144" spans="1:74" x14ac:dyDescent="0.3">
      <c r="A144" s="129">
        <v>1</v>
      </c>
      <c r="B144" s="131">
        <v>1</v>
      </c>
      <c r="C144" s="171">
        <v>68</v>
      </c>
      <c r="D144" s="203">
        <v>2.3519999999999999</v>
      </c>
      <c r="E144" s="130">
        <v>209</v>
      </c>
      <c r="F144" s="130">
        <v>0</v>
      </c>
      <c r="G144" s="130">
        <v>30</v>
      </c>
      <c r="H144" s="130">
        <v>12</v>
      </c>
      <c r="I144" s="172">
        <v>189</v>
      </c>
      <c r="J144" s="170">
        <v>16.7</v>
      </c>
      <c r="K144" s="130">
        <v>1</v>
      </c>
      <c r="V144">
        <v>1</v>
      </c>
      <c r="W144">
        <v>1</v>
      </c>
      <c r="X144">
        <v>84</v>
      </c>
      <c r="Y144">
        <v>1.2589999999999999</v>
      </c>
      <c r="Z144">
        <v>175</v>
      </c>
      <c r="AA144">
        <v>1</v>
      </c>
      <c r="AB144">
        <v>31</v>
      </c>
      <c r="AC144">
        <v>8</v>
      </c>
      <c r="AD144">
        <v>190</v>
      </c>
      <c r="AE144">
        <v>15.9</v>
      </c>
      <c r="AF144" s="117">
        <v>1</v>
      </c>
      <c r="AG144" s="113">
        <v>0</v>
      </c>
      <c r="AH144" s="118">
        <v>1</v>
      </c>
      <c r="AI144">
        <v>1</v>
      </c>
      <c r="AJ144">
        <v>0.67729963234948953</v>
      </c>
      <c r="AK144" s="117">
        <v>0.67729963234948953</v>
      </c>
      <c r="AL144" s="118">
        <v>0.32270036765051047</v>
      </c>
      <c r="AM144" s="117">
        <v>-0.38964151557924787</v>
      </c>
      <c r="AN144" s="118">
        <v>100</v>
      </c>
      <c r="AO144">
        <v>0.47645141417114439</v>
      </c>
      <c r="BO144">
        <v>0.92177930389493368</v>
      </c>
      <c r="BP144">
        <v>0</v>
      </c>
      <c r="BQ144">
        <v>1</v>
      </c>
      <c r="BR144">
        <v>52</v>
      </c>
      <c r="BS144">
        <v>88</v>
      </c>
      <c r="BT144">
        <v>3.703703703703709E-2</v>
      </c>
      <c r="BU144">
        <v>8.333333333333337E-2</v>
      </c>
      <c r="BV144">
        <v>1.5432098765432174E-3</v>
      </c>
    </row>
    <row r="145" spans="1:74" x14ac:dyDescent="0.3">
      <c r="A145" s="129">
        <v>1</v>
      </c>
      <c r="B145" s="131">
        <v>1</v>
      </c>
      <c r="C145" s="171">
        <v>84</v>
      </c>
      <c r="D145" s="203">
        <v>1.2589999999999999</v>
      </c>
      <c r="E145" s="130">
        <v>175</v>
      </c>
      <c r="F145" s="130">
        <v>1</v>
      </c>
      <c r="G145" s="130">
        <v>31</v>
      </c>
      <c r="H145" s="130">
        <v>8</v>
      </c>
      <c r="I145" s="172">
        <v>190</v>
      </c>
      <c r="J145" s="170">
        <v>15.9</v>
      </c>
      <c r="K145" s="130">
        <v>1</v>
      </c>
      <c r="V145">
        <v>1</v>
      </c>
      <c r="W145">
        <v>1</v>
      </c>
      <c r="X145">
        <v>85</v>
      </c>
      <c r="Y145">
        <v>1.86</v>
      </c>
      <c r="Z145">
        <v>311</v>
      </c>
      <c r="AA145">
        <v>2</v>
      </c>
      <c r="AB145">
        <v>37</v>
      </c>
      <c r="AC145">
        <v>13</v>
      </c>
      <c r="AD145">
        <v>172</v>
      </c>
      <c r="AE145">
        <v>16.899999999999999</v>
      </c>
      <c r="AF145" s="117">
        <v>1</v>
      </c>
      <c r="AG145" s="113">
        <v>0</v>
      </c>
      <c r="AH145" s="118">
        <v>1</v>
      </c>
      <c r="AI145">
        <v>1</v>
      </c>
      <c r="AJ145">
        <v>0.86306822205549649</v>
      </c>
      <c r="AK145" s="117">
        <v>0.86306822205549649</v>
      </c>
      <c r="AL145" s="118">
        <v>0.13693177794450351</v>
      </c>
      <c r="AM145" s="117">
        <v>-0.14726153881517895</v>
      </c>
      <c r="AN145" s="118">
        <v>100</v>
      </c>
      <c r="AO145">
        <v>0.1586569571735415</v>
      </c>
      <c r="BO145">
        <v>0.93043907338952492</v>
      </c>
      <c r="BP145">
        <v>1</v>
      </c>
      <c r="BQ145">
        <v>0</v>
      </c>
      <c r="BR145">
        <v>53</v>
      </c>
      <c r="BS145">
        <v>88</v>
      </c>
      <c r="BT145">
        <v>1.851851851851849E-2</v>
      </c>
      <c r="BU145">
        <v>8.333333333333337E-2</v>
      </c>
      <c r="BV145">
        <v>0</v>
      </c>
    </row>
    <row r="146" spans="1:74" x14ac:dyDescent="0.3">
      <c r="A146" s="129">
        <v>0</v>
      </c>
      <c r="B146" s="131">
        <v>0</v>
      </c>
      <c r="C146" s="171">
        <v>51</v>
      </c>
      <c r="D146" s="203">
        <v>1.464</v>
      </c>
      <c r="E146" s="130">
        <v>118</v>
      </c>
      <c r="F146" s="130">
        <v>4</v>
      </c>
      <c r="G146" s="130">
        <v>46</v>
      </c>
      <c r="H146" s="130">
        <v>6</v>
      </c>
      <c r="I146" s="172">
        <v>167</v>
      </c>
      <c r="J146" s="170">
        <v>7.9</v>
      </c>
      <c r="K146" s="130">
        <v>1</v>
      </c>
      <c r="V146">
        <v>1</v>
      </c>
      <c r="W146">
        <v>1</v>
      </c>
      <c r="X146">
        <v>86</v>
      </c>
      <c r="Y146">
        <v>2.2839999999999998</v>
      </c>
      <c r="Z146">
        <v>201</v>
      </c>
      <c r="AA146">
        <v>0</v>
      </c>
      <c r="AB146">
        <v>38</v>
      </c>
      <c r="AC146">
        <v>10</v>
      </c>
      <c r="AD146">
        <v>192</v>
      </c>
      <c r="AE146">
        <v>16.8</v>
      </c>
      <c r="AF146" s="117">
        <v>1</v>
      </c>
      <c r="AG146" s="113">
        <v>0</v>
      </c>
      <c r="AH146" s="118">
        <v>1</v>
      </c>
      <c r="AI146">
        <v>1</v>
      </c>
      <c r="AJ146">
        <v>0.71292614522865461</v>
      </c>
      <c r="AK146" s="117">
        <v>0.71292614522865461</v>
      </c>
      <c r="AL146" s="118">
        <v>0.28707385477134539</v>
      </c>
      <c r="AM146" s="117">
        <v>-0.33837744706246065</v>
      </c>
      <c r="AN146" s="118">
        <v>100</v>
      </c>
      <c r="AO146">
        <v>0.40266983711092974</v>
      </c>
      <c r="BO146">
        <v>0.93255224222498556</v>
      </c>
      <c r="BP146">
        <v>0</v>
      </c>
      <c r="BQ146">
        <v>1</v>
      </c>
      <c r="BR146">
        <v>53</v>
      </c>
      <c r="BS146">
        <v>89</v>
      </c>
      <c r="BT146">
        <v>1.851851851851849E-2</v>
      </c>
      <c r="BU146">
        <v>7.291666666666663E-2</v>
      </c>
      <c r="BV146">
        <v>1.350308641975306E-3</v>
      </c>
    </row>
    <row r="147" spans="1:74" x14ac:dyDescent="0.3">
      <c r="A147" s="129">
        <v>1</v>
      </c>
      <c r="B147" s="131">
        <v>1</v>
      </c>
      <c r="C147" s="171">
        <v>88</v>
      </c>
      <c r="D147" s="203">
        <v>0.504</v>
      </c>
      <c r="E147" s="130">
        <v>253</v>
      </c>
      <c r="F147" s="130">
        <v>3</v>
      </c>
      <c r="G147" s="130">
        <v>42</v>
      </c>
      <c r="H147" s="130">
        <v>9</v>
      </c>
      <c r="I147" s="172">
        <v>172</v>
      </c>
      <c r="J147" s="170">
        <v>14.1</v>
      </c>
      <c r="K147" s="130">
        <v>0</v>
      </c>
      <c r="V147">
        <v>1</v>
      </c>
      <c r="W147">
        <v>1</v>
      </c>
      <c r="X147">
        <v>88</v>
      </c>
      <c r="Y147">
        <v>0.504</v>
      </c>
      <c r="Z147">
        <v>253</v>
      </c>
      <c r="AA147">
        <v>3</v>
      </c>
      <c r="AB147">
        <v>42</v>
      </c>
      <c r="AC147">
        <v>9</v>
      </c>
      <c r="AD147">
        <v>172</v>
      </c>
      <c r="AE147">
        <v>14.1</v>
      </c>
      <c r="AF147" s="117">
        <v>0</v>
      </c>
      <c r="AG147" s="113">
        <v>1</v>
      </c>
      <c r="AH147" s="118">
        <v>1</v>
      </c>
      <c r="AI147">
        <v>0</v>
      </c>
      <c r="AJ147">
        <v>0.62138081353700148</v>
      </c>
      <c r="AK147" s="117">
        <v>0.62138081353700148</v>
      </c>
      <c r="AL147" s="118">
        <v>0.37861918646299852</v>
      </c>
      <c r="AM147" s="117">
        <v>-0.97122436409266488</v>
      </c>
      <c r="AN147" s="118">
        <v>0</v>
      </c>
      <c r="AO147">
        <v>1.6411762418641387</v>
      </c>
      <c r="BO147">
        <v>0.94125029570418062</v>
      </c>
      <c r="BP147">
        <v>1</v>
      </c>
      <c r="BQ147">
        <v>0</v>
      </c>
      <c r="BR147">
        <v>54</v>
      </c>
      <c r="BS147">
        <v>89</v>
      </c>
      <c r="BT147">
        <v>0</v>
      </c>
      <c r="BU147">
        <v>7.291666666666663E-2</v>
      </c>
      <c r="BV147">
        <v>0</v>
      </c>
    </row>
    <row r="148" spans="1:74" x14ac:dyDescent="0.3">
      <c r="A148" s="129">
        <v>0</v>
      </c>
      <c r="B148" s="131">
        <v>0</v>
      </c>
      <c r="C148" s="171">
        <v>58</v>
      </c>
      <c r="D148" s="203">
        <v>0.44700000000000001</v>
      </c>
      <c r="E148" s="130">
        <v>20</v>
      </c>
      <c r="F148" s="130">
        <v>4</v>
      </c>
      <c r="G148" s="130">
        <v>43</v>
      </c>
      <c r="H148" s="130">
        <v>10</v>
      </c>
      <c r="I148" s="172">
        <v>184</v>
      </c>
      <c r="J148" s="170">
        <v>8.1</v>
      </c>
      <c r="K148" s="130">
        <v>1</v>
      </c>
      <c r="V148">
        <v>1</v>
      </c>
      <c r="W148">
        <v>1</v>
      </c>
      <c r="X148">
        <v>88</v>
      </c>
      <c r="Y148">
        <v>1.6</v>
      </c>
      <c r="Z148">
        <v>282</v>
      </c>
      <c r="AA148">
        <v>0</v>
      </c>
      <c r="AB148">
        <v>39</v>
      </c>
      <c r="AC148">
        <v>18</v>
      </c>
      <c r="AD148">
        <v>185</v>
      </c>
      <c r="AE148">
        <v>18.2</v>
      </c>
      <c r="AF148" s="117">
        <v>1</v>
      </c>
      <c r="AG148" s="113">
        <v>0</v>
      </c>
      <c r="AH148" s="118">
        <v>1</v>
      </c>
      <c r="AI148">
        <v>1</v>
      </c>
      <c r="AJ148">
        <v>0.83478507042097028</v>
      </c>
      <c r="AK148" s="117">
        <v>0.83478507042097028</v>
      </c>
      <c r="AL148" s="118">
        <v>0.16521492957902972</v>
      </c>
      <c r="AM148" s="117">
        <v>-0.18058098795797464</v>
      </c>
      <c r="AN148" s="118">
        <v>100</v>
      </c>
      <c r="AO148">
        <v>0.19791313409056799</v>
      </c>
      <c r="BO148">
        <v>0.94378830187371021</v>
      </c>
      <c r="BP148">
        <v>0</v>
      </c>
      <c r="BQ148">
        <v>1</v>
      </c>
      <c r="BR148">
        <v>54</v>
      </c>
      <c r="BS148">
        <v>90</v>
      </c>
      <c r="BT148">
        <v>0</v>
      </c>
      <c r="BU148">
        <v>6.25E-2</v>
      </c>
      <c r="BV148">
        <v>0</v>
      </c>
    </row>
    <row r="149" spans="1:74" x14ac:dyDescent="0.3">
      <c r="A149" s="129">
        <v>1</v>
      </c>
      <c r="B149" s="131">
        <v>0</v>
      </c>
      <c r="C149" s="171">
        <v>66</v>
      </c>
      <c r="D149" s="203">
        <v>2.62</v>
      </c>
      <c r="E149" s="130">
        <v>103</v>
      </c>
      <c r="F149" s="130">
        <v>2</v>
      </c>
      <c r="G149" s="130">
        <v>39</v>
      </c>
      <c r="H149" s="130">
        <v>8</v>
      </c>
      <c r="I149" s="172">
        <v>172</v>
      </c>
      <c r="J149" s="170">
        <v>13.6</v>
      </c>
      <c r="K149" s="130">
        <v>0</v>
      </c>
      <c r="V149">
        <v>1</v>
      </c>
      <c r="W149">
        <v>1</v>
      </c>
      <c r="X149">
        <v>89</v>
      </c>
      <c r="Y149">
        <v>7.4999999999999997E-2</v>
      </c>
      <c r="Z149">
        <v>296</v>
      </c>
      <c r="AA149">
        <v>0</v>
      </c>
      <c r="AB149">
        <v>37</v>
      </c>
      <c r="AC149">
        <v>13</v>
      </c>
      <c r="AD149">
        <v>196</v>
      </c>
      <c r="AE149">
        <v>21</v>
      </c>
      <c r="AF149" s="117">
        <v>1</v>
      </c>
      <c r="AG149" s="113">
        <v>0</v>
      </c>
      <c r="AH149" s="118">
        <v>1</v>
      </c>
      <c r="AI149">
        <v>1</v>
      </c>
      <c r="AJ149">
        <v>0.5314286118077467</v>
      </c>
      <c r="AK149" s="117">
        <v>0.5314286118077467</v>
      </c>
      <c r="AL149" s="118">
        <v>0.4685713881922533</v>
      </c>
      <c r="AM149" s="117">
        <v>-0.63218640478794197</v>
      </c>
      <c r="AN149" s="118">
        <v>100</v>
      </c>
      <c r="AO149">
        <v>0.88172028713005568</v>
      </c>
      <c r="BO149">
        <v>0.94543158432946084</v>
      </c>
      <c r="BP149">
        <v>0</v>
      </c>
      <c r="BQ149">
        <v>1</v>
      </c>
      <c r="BR149">
        <v>54</v>
      </c>
      <c r="BS149">
        <v>91</v>
      </c>
      <c r="BT149">
        <v>0</v>
      </c>
      <c r="BU149">
        <v>5.208333333333337E-2</v>
      </c>
      <c r="BV149">
        <v>0</v>
      </c>
    </row>
    <row r="150" spans="1:74" x14ac:dyDescent="0.3">
      <c r="A150" s="129">
        <v>0</v>
      </c>
      <c r="B150" s="131">
        <v>0</v>
      </c>
      <c r="C150" s="171">
        <v>55</v>
      </c>
      <c r="D150" s="203">
        <v>1.1679999999999999</v>
      </c>
      <c r="E150" s="130">
        <v>120</v>
      </c>
      <c r="F150" s="130">
        <v>3</v>
      </c>
      <c r="G150" s="130">
        <v>52</v>
      </c>
      <c r="H150" s="130">
        <v>10</v>
      </c>
      <c r="I150" s="172">
        <v>182</v>
      </c>
      <c r="J150" s="170">
        <v>10</v>
      </c>
      <c r="K150" s="130">
        <v>1</v>
      </c>
      <c r="V150">
        <v>1</v>
      </c>
      <c r="W150">
        <v>1</v>
      </c>
      <c r="X150">
        <v>89</v>
      </c>
      <c r="Y150">
        <v>0.71099999999999997</v>
      </c>
      <c r="Z150">
        <v>232</v>
      </c>
      <c r="AA150">
        <v>4</v>
      </c>
      <c r="AB150">
        <v>47</v>
      </c>
      <c r="AC150">
        <v>13</v>
      </c>
      <c r="AD150">
        <v>193</v>
      </c>
      <c r="AE150">
        <v>18.3</v>
      </c>
      <c r="AF150" s="117">
        <v>0</v>
      </c>
      <c r="AG150" s="113">
        <v>1</v>
      </c>
      <c r="AH150" s="118">
        <v>1</v>
      </c>
      <c r="AI150">
        <v>0</v>
      </c>
      <c r="AJ150">
        <v>0.7020571780360364</v>
      </c>
      <c r="AK150" s="117">
        <v>0.7020571780360364</v>
      </c>
      <c r="AL150" s="118">
        <v>0.2979428219639636</v>
      </c>
      <c r="AM150" s="117">
        <v>-1.2108536834907846</v>
      </c>
      <c r="AN150" s="118">
        <v>0</v>
      </c>
      <c r="AO150">
        <v>2.3563486893500349</v>
      </c>
      <c r="BO150">
        <v>0.95645516613087245</v>
      </c>
      <c r="BP150">
        <v>0</v>
      </c>
      <c r="BQ150">
        <v>1</v>
      </c>
      <c r="BR150">
        <v>54</v>
      </c>
      <c r="BS150">
        <v>92</v>
      </c>
      <c r="BT150">
        <v>0</v>
      </c>
      <c r="BU150">
        <v>4.166666666666663E-2</v>
      </c>
      <c r="BV150">
        <v>0</v>
      </c>
    </row>
    <row r="151" spans="1:74" x14ac:dyDescent="0.3">
      <c r="A151" s="129">
        <v>1</v>
      </c>
      <c r="B151" s="131">
        <v>0</v>
      </c>
      <c r="C151" s="171">
        <v>60</v>
      </c>
      <c r="D151" s="203">
        <v>3.2000000000000001E-2</v>
      </c>
      <c r="E151" s="130">
        <v>102</v>
      </c>
      <c r="F151" s="130">
        <v>5</v>
      </c>
      <c r="G151" s="130">
        <v>35</v>
      </c>
      <c r="H151" s="130">
        <v>8</v>
      </c>
      <c r="I151" s="172">
        <v>185</v>
      </c>
      <c r="J151" s="170">
        <v>11.6</v>
      </c>
      <c r="K151" s="130">
        <v>1</v>
      </c>
      <c r="V151">
        <v>1</v>
      </c>
      <c r="W151">
        <v>1</v>
      </c>
      <c r="X151">
        <v>89</v>
      </c>
      <c r="Y151">
        <v>1.018</v>
      </c>
      <c r="Z151">
        <v>348</v>
      </c>
      <c r="AA151">
        <v>0</v>
      </c>
      <c r="AB151">
        <v>36</v>
      </c>
      <c r="AC151">
        <v>12</v>
      </c>
      <c r="AD151">
        <v>195</v>
      </c>
      <c r="AE151">
        <v>23.5</v>
      </c>
      <c r="AF151" s="117">
        <v>1</v>
      </c>
      <c r="AG151" s="113">
        <v>0</v>
      </c>
      <c r="AH151" s="118">
        <v>1</v>
      </c>
      <c r="AI151">
        <v>1</v>
      </c>
      <c r="AJ151">
        <v>0.6349267456117742</v>
      </c>
      <c r="AK151" s="117">
        <v>0.6349267456117742</v>
      </c>
      <c r="AL151" s="118">
        <v>0.3650732543882258</v>
      </c>
      <c r="AM151" s="117">
        <v>-0.45424564798536565</v>
      </c>
      <c r="AN151" s="118">
        <v>100</v>
      </c>
      <c r="AO151">
        <v>0.57498484181268017</v>
      </c>
      <c r="BO151">
        <v>0.96348270337114528</v>
      </c>
      <c r="BP151">
        <v>0</v>
      </c>
      <c r="BQ151">
        <v>1</v>
      </c>
      <c r="BR151">
        <v>54</v>
      </c>
      <c r="BS151">
        <v>93</v>
      </c>
      <c r="BT151">
        <v>0</v>
      </c>
      <c r="BU151">
        <v>3.125E-2</v>
      </c>
      <c r="BV151">
        <v>0</v>
      </c>
    </row>
    <row r="152" spans="1:74" x14ac:dyDescent="0.3">
      <c r="V152">
        <v>1</v>
      </c>
      <c r="W152">
        <v>1</v>
      </c>
      <c r="X152">
        <v>99</v>
      </c>
      <c r="Y152">
        <v>1.76</v>
      </c>
      <c r="Z152">
        <v>369</v>
      </c>
      <c r="AA152">
        <v>4</v>
      </c>
      <c r="AB152">
        <v>38</v>
      </c>
      <c r="AC152">
        <v>12</v>
      </c>
      <c r="AD152">
        <v>170</v>
      </c>
      <c r="AE152">
        <v>19.5</v>
      </c>
      <c r="AF152" s="117">
        <v>0</v>
      </c>
      <c r="AG152" s="113">
        <v>1</v>
      </c>
      <c r="AH152" s="118">
        <v>1</v>
      </c>
      <c r="AI152">
        <v>0</v>
      </c>
      <c r="AJ152">
        <v>0.94125029570418062</v>
      </c>
      <c r="AK152" s="117">
        <v>0.94125029570418062</v>
      </c>
      <c r="AL152" s="118">
        <v>5.8749704295819383E-2</v>
      </c>
      <c r="AM152" s="117">
        <v>-2.8344691592331843</v>
      </c>
      <c r="AN152" s="118">
        <v>0</v>
      </c>
      <c r="AO152">
        <v>16.021362268731622</v>
      </c>
      <c r="BO152">
        <v>0.97301742201286312</v>
      </c>
      <c r="BP152">
        <v>0</v>
      </c>
      <c r="BQ152">
        <v>1</v>
      </c>
      <c r="BR152">
        <v>54</v>
      </c>
      <c r="BS152">
        <v>94</v>
      </c>
      <c r="BT152">
        <v>0</v>
      </c>
      <c r="BU152">
        <v>2.083333333333337E-2</v>
      </c>
      <c r="BV152">
        <v>0</v>
      </c>
    </row>
    <row r="153" spans="1:74" x14ac:dyDescent="0.3">
      <c r="V153">
        <v>1</v>
      </c>
      <c r="W153">
        <v>1</v>
      </c>
      <c r="X153">
        <v>102</v>
      </c>
      <c r="Y153">
        <v>8.4000000000000005E-2</v>
      </c>
      <c r="Z153">
        <v>249</v>
      </c>
      <c r="AA153">
        <v>2</v>
      </c>
      <c r="AB153">
        <v>38</v>
      </c>
      <c r="AC153">
        <v>11</v>
      </c>
      <c r="AD153">
        <v>177</v>
      </c>
      <c r="AE153">
        <v>16.3</v>
      </c>
      <c r="AF153" s="119">
        <v>1</v>
      </c>
      <c r="AG153" s="120">
        <v>0</v>
      </c>
      <c r="AH153" s="118">
        <v>1</v>
      </c>
      <c r="AI153">
        <v>1</v>
      </c>
      <c r="AJ153">
        <v>0.69668237218709983</v>
      </c>
      <c r="AK153" s="117">
        <v>0.69668237218709983</v>
      </c>
      <c r="AL153" s="118">
        <v>0.30331762781290017</v>
      </c>
      <c r="AM153" s="117">
        <v>-0.36142567913626372</v>
      </c>
      <c r="AN153" s="118">
        <v>100</v>
      </c>
      <c r="AO153">
        <v>0.43537433975929807</v>
      </c>
      <c r="BO153">
        <v>0.97476871515341335</v>
      </c>
      <c r="BP153">
        <v>0</v>
      </c>
      <c r="BQ153">
        <v>1</v>
      </c>
      <c r="BR153">
        <v>54</v>
      </c>
      <c r="BS153">
        <v>95</v>
      </c>
      <c r="BT153">
        <v>0</v>
      </c>
      <c r="BU153">
        <v>1.041666666666663E-2</v>
      </c>
      <c r="BV153">
        <v>0</v>
      </c>
    </row>
    <row r="154" spans="1:74" x14ac:dyDescent="0.3">
      <c r="V154" s="112"/>
      <c r="W154" s="112"/>
      <c r="X154" s="112"/>
      <c r="Y154" s="112"/>
      <c r="Z154" s="112"/>
      <c r="AA154" s="112"/>
      <c r="AB154" s="112"/>
      <c r="AC154" s="112"/>
      <c r="AD154" s="112"/>
      <c r="AE154" s="112"/>
      <c r="AF154" s="112">
        <v>96</v>
      </c>
      <c r="AG154" s="112">
        <v>54</v>
      </c>
      <c r="AH154" s="199">
        <v>150</v>
      </c>
      <c r="AI154" s="199"/>
      <c r="AJ154" s="199"/>
      <c r="AK154" s="199">
        <v>96.000000000000043</v>
      </c>
      <c r="AL154" s="199">
        <v>54.000000000000014</v>
      </c>
      <c r="AM154" s="199">
        <v>-83.383239967992225</v>
      </c>
      <c r="AN154" s="199">
        <v>72.666666666666671</v>
      </c>
      <c r="AO154" s="199">
        <v>157.174385355602</v>
      </c>
      <c r="BO154" s="111">
        <v>0.99086424293011477</v>
      </c>
      <c r="BP154" s="111">
        <v>0</v>
      </c>
      <c r="BQ154" s="111">
        <v>1</v>
      </c>
      <c r="BR154" s="111">
        <v>54</v>
      </c>
      <c r="BS154" s="111">
        <v>96</v>
      </c>
      <c r="BT154" s="111">
        <v>0</v>
      </c>
      <c r="BU154" s="111">
        <v>0</v>
      </c>
      <c r="BV154" s="111">
        <v>0</v>
      </c>
    </row>
    <row r="155" spans="1:74" x14ac:dyDescent="0.3">
      <c r="BV155">
        <v>0.75771604938271608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F0A60-35B1-4D2C-B848-F557248DEA33}">
  <dimension ref="A1:BU155"/>
  <sheetViews>
    <sheetView showGridLines="0" workbookViewId="0"/>
  </sheetViews>
  <sheetFormatPr defaultRowHeight="14.4" x14ac:dyDescent="0.3"/>
  <cols>
    <col min="13" max="13" width="7.5546875" bestFit="1" customWidth="1"/>
  </cols>
  <sheetData>
    <row r="1" spans="1:73" x14ac:dyDescent="0.3">
      <c r="A1" s="136" t="s">
        <v>54</v>
      </c>
      <c r="B1" s="135" t="s">
        <v>41</v>
      </c>
      <c r="C1" s="135" t="s">
        <v>43</v>
      </c>
      <c r="D1" s="135" t="s">
        <v>44</v>
      </c>
      <c r="E1" s="135" t="s">
        <v>45</v>
      </c>
      <c r="F1" s="135" t="s">
        <v>49</v>
      </c>
      <c r="G1" s="135" t="s">
        <v>50</v>
      </c>
      <c r="H1" s="135" t="s">
        <v>56</v>
      </c>
      <c r="I1" s="135" t="s">
        <v>39</v>
      </c>
      <c r="J1" s="134" t="s">
        <v>47</v>
      </c>
      <c r="L1" t="s">
        <v>179</v>
      </c>
      <c r="M1" s="218">
        <v>-98.012729219055274</v>
      </c>
      <c r="O1" t="s">
        <v>193</v>
      </c>
      <c r="W1" t="s">
        <v>168</v>
      </c>
      <c r="BN1" t="s">
        <v>198</v>
      </c>
    </row>
    <row r="2" spans="1:73" ht="15" thickBot="1" x14ac:dyDescent="0.35">
      <c r="A2" s="131">
        <v>1</v>
      </c>
      <c r="B2" s="171">
        <v>60</v>
      </c>
      <c r="C2" s="203">
        <v>0.71199999999999997</v>
      </c>
      <c r="D2" s="130">
        <v>171</v>
      </c>
      <c r="E2" s="130">
        <v>3</v>
      </c>
      <c r="F2" s="130">
        <v>33</v>
      </c>
      <c r="G2" s="130">
        <v>12</v>
      </c>
      <c r="H2" s="172">
        <v>178</v>
      </c>
      <c r="I2" s="170">
        <v>12.5</v>
      </c>
      <c r="J2" s="130">
        <v>1</v>
      </c>
      <c r="L2" t="s">
        <v>180</v>
      </c>
      <c r="M2" s="219">
        <v>-84.26246453401869</v>
      </c>
    </row>
    <row r="3" spans="1:73" ht="15" thickTop="1" x14ac:dyDescent="0.3">
      <c r="A3" s="131">
        <v>1</v>
      </c>
      <c r="B3" s="171">
        <v>69</v>
      </c>
      <c r="C3" s="203">
        <v>9.0999999999999998E-2</v>
      </c>
      <c r="D3" s="130">
        <v>213</v>
      </c>
      <c r="E3" s="130">
        <v>3</v>
      </c>
      <c r="F3" s="130">
        <v>33</v>
      </c>
      <c r="G3" s="130">
        <v>16</v>
      </c>
      <c r="H3" s="172">
        <v>178</v>
      </c>
      <c r="I3" s="170">
        <v>14.5</v>
      </c>
      <c r="J3" s="130">
        <v>1</v>
      </c>
      <c r="P3" s="47" t="s">
        <v>194</v>
      </c>
      <c r="Q3" s="47" t="s">
        <v>195</v>
      </c>
      <c r="W3" s="198" t="s">
        <v>54</v>
      </c>
      <c r="X3" s="198" t="s">
        <v>41</v>
      </c>
      <c r="Y3" s="198" t="s">
        <v>43</v>
      </c>
      <c r="Z3" s="198" t="s">
        <v>44</v>
      </c>
      <c r="AA3" s="198" t="s">
        <v>45</v>
      </c>
      <c r="AB3" s="198" t="s">
        <v>49</v>
      </c>
      <c r="AC3" s="198" t="s">
        <v>50</v>
      </c>
      <c r="AD3" s="198" t="s">
        <v>56</v>
      </c>
      <c r="AE3" s="198" t="s">
        <v>39</v>
      </c>
      <c r="AF3" s="198" t="s">
        <v>169</v>
      </c>
      <c r="AG3" s="198" t="s">
        <v>170</v>
      </c>
      <c r="AH3" s="198" t="s">
        <v>103</v>
      </c>
      <c r="AI3" s="198" t="s">
        <v>171</v>
      </c>
      <c r="AJ3" s="198" t="s">
        <v>172</v>
      </c>
      <c r="AK3" s="198" t="s">
        <v>173</v>
      </c>
      <c r="AL3" s="198" t="s">
        <v>174</v>
      </c>
      <c r="AM3" s="198" t="s">
        <v>175</v>
      </c>
      <c r="AN3" s="198" t="s">
        <v>176</v>
      </c>
      <c r="AO3" s="198" t="s">
        <v>177</v>
      </c>
      <c r="AQ3" t="s">
        <v>178</v>
      </c>
      <c r="AV3" t="s">
        <v>187</v>
      </c>
      <c r="BG3" t="s">
        <v>192</v>
      </c>
      <c r="BN3" s="125" t="s">
        <v>172</v>
      </c>
      <c r="BO3" s="125" t="s">
        <v>170</v>
      </c>
      <c r="BP3" s="125" t="s">
        <v>169</v>
      </c>
      <c r="BQ3" s="125" t="s">
        <v>199</v>
      </c>
      <c r="BR3" s="125" t="s">
        <v>200</v>
      </c>
      <c r="BS3" s="125" t="s">
        <v>201</v>
      </c>
      <c r="BT3" s="125" t="s">
        <v>202</v>
      </c>
      <c r="BU3" s="125" t="s">
        <v>203</v>
      </c>
    </row>
    <row r="4" spans="1:73" x14ac:dyDescent="0.3">
      <c r="A4" s="131">
        <v>1</v>
      </c>
      <c r="B4" s="171">
        <v>79</v>
      </c>
      <c r="C4" s="203">
        <v>1.72</v>
      </c>
      <c r="D4" s="130">
        <v>255</v>
      </c>
      <c r="E4" s="130">
        <v>1</v>
      </c>
      <c r="F4" s="130">
        <v>40</v>
      </c>
      <c r="G4" s="130">
        <v>13</v>
      </c>
      <c r="H4" s="172">
        <v>188</v>
      </c>
      <c r="I4" s="170">
        <v>19</v>
      </c>
      <c r="J4" s="130">
        <v>1</v>
      </c>
      <c r="L4" t="s">
        <v>181</v>
      </c>
      <c r="M4" s="218">
        <v>27.500529370073167</v>
      </c>
      <c r="O4" t="s">
        <v>173</v>
      </c>
      <c r="P4" s="114">
        <v>83</v>
      </c>
      <c r="Q4" s="116">
        <v>29</v>
      </c>
      <c r="R4">
        <v>112</v>
      </c>
      <c r="W4">
        <v>0</v>
      </c>
      <c r="X4">
        <v>35</v>
      </c>
      <c r="Y4">
        <v>4.7E-2</v>
      </c>
      <c r="Z4">
        <v>65</v>
      </c>
      <c r="AA4">
        <v>4</v>
      </c>
      <c r="AB4">
        <v>27</v>
      </c>
      <c r="AC4">
        <v>5</v>
      </c>
      <c r="AD4">
        <v>186</v>
      </c>
      <c r="AE4">
        <v>7.9</v>
      </c>
      <c r="AF4" s="117">
        <v>1</v>
      </c>
      <c r="AG4" s="113">
        <v>0</v>
      </c>
      <c r="AH4" s="118">
        <v>1</v>
      </c>
      <c r="AI4">
        <v>1</v>
      </c>
      <c r="AJ4">
        <v>0.79755435835409683</v>
      </c>
      <c r="AK4" s="114">
        <v>0.79755435835409683</v>
      </c>
      <c r="AL4" s="116">
        <v>0.20244564164590317</v>
      </c>
      <c r="AM4" s="114">
        <v>-0.22620528570041315</v>
      </c>
      <c r="AN4" s="116">
        <v>100</v>
      </c>
      <c r="AO4">
        <v>0.25383303285269204</v>
      </c>
      <c r="AV4" s="114">
        <v>59.147785117508334</v>
      </c>
      <c r="AW4" s="115">
        <v>-0.12134309813269192</v>
      </c>
      <c r="AX4" s="115">
        <v>-3.408655197402214E-2</v>
      </c>
      <c r="AY4" s="115">
        <v>-0.26197855767160133</v>
      </c>
      <c r="AZ4" s="115">
        <v>-5.2709779481330196E-2</v>
      </c>
      <c r="BA4" s="115">
        <v>-0.42835815230119773</v>
      </c>
      <c r="BB4" s="115">
        <v>-2.6410864564072937E-2</v>
      </c>
      <c r="BC4" s="115">
        <v>1.4017579409045315E-2</v>
      </c>
      <c r="BD4" s="115">
        <v>-0.34992506124995926</v>
      </c>
      <c r="BE4" s="116">
        <v>1.3241204527029096</v>
      </c>
      <c r="BG4" s="122">
        <v>7.5794425174198212E-14</v>
      </c>
      <c r="BQ4">
        <v>0</v>
      </c>
      <c r="BR4">
        <v>0</v>
      </c>
      <c r="BS4">
        <v>1</v>
      </c>
      <c r="BT4">
        <v>1</v>
      </c>
      <c r="BU4">
        <v>1.851851851851849E-2</v>
      </c>
    </row>
    <row r="5" spans="1:73" x14ac:dyDescent="0.3">
      <c r="A5" s="131">
        <v>0</v>
      </c>
      <c r="B5" s="171">
        <v>66</v>
      </c>
      <c r="C5" s="203">
        <v>1.3720000000000001</v>
      </c>
      <c r="D5" s="130">
        <v>287</v>
      </c>
      <c r="E5" s="130">
        <v>1</v>
      </c>
      <c r="F5" s="130">
        <v>29</v>
      </c>
      <c r="G5" s="130">
        <v>10</v>
      </c>
      <c r="H5" s="172">
        <v>180</v>
      </c>
      <c r="I5" s="170">
        <v>18.2</v>
      </c>
      <c r="J5" s="130">
        <v>1</v>
      </c>
      <c r="L5" t="s">
        <v>105</v>
      </c>
      <c r="M5" s="123">
        <v>9</v>
      </c>
      <c r="O5" t="s">
        <v>174</v>
      </c>
      <c r="P5" s="119">
        <v>13</v>
      </c>
      <c r="Q5" s="121">
        <v>25</v>
      </c>
      <c r="R5">
        <v>38</v>
      </c>
      <c r="W5">
        <v>0</v>
      </c>
      <c r="X5">
        <v>40</v>
      </c>
      <c r="Y5">
        <v>0.97599999999999998</v>
      </c>
      <c r="Z5">
        <v>82</v>
      </c>
      <c r="AA5">
        <v>2</v>
      </c>
      <c r="AB5">
        <v>37</v>
      </c>
      <c r="AC5">
        <v>5</v>
      </c>
      <c r="AD5">
        <v>168</v>
      </c>
      <c r="AE5">
        <v>6.2</v>
      </c>
      <c r="AF5" s="117">
        <v>0</v>
      </c>
      <c r="AG5" s="113">
        <v>1</v>
      </c>
      <c r="AH5" s="118">
        <v>1</v>
      </c>
      <c r="AI5">
        <v>0</v>
      </c>
      <c r="AJ5">
        <v>0.51945814088858877</v>
      </c>
      <c r="AK5" s="117">
        <v>0.51945814088858877</v>
      </c>
      <c r="AL5" s="118">
        <v>0.48054185911141123</v>
      </c>
      <c r="AM5" s="117">
        <v>-0.73284093862959743</v>
      </c>
      <c r="AN5" s="118">
        <v>0</v>
      </c>
      <c r="AO5">
        <v>1.0809841661851043</v>
      </c>
      <c r="AQ5" s="122">
        <v>-9.7402233736296022</v>
      </c>
      <c r="AV5" s="117">
        <v>-0.12134309813266012</v>
      </c>
      <c r="AW5" s="113">
        <v>0.26863516979467184</v>
      </c>
      <c r="AX5" s="113">
        <v>-3.1084487973673035E-3</v>
      </c>
      <c r="AY5" s="113">
        <v>-2.5069831342475753E-2</v>
      </c>
      <c r="AZ5" s="113">
        <v>-6.0638447385239511E-4</v>
      </c>
      <c r="BA5" s="113">
        <v>-3.4748306830383107E-3</v>
      </c>
      <c r="BB5" s="113">
        <v>8.6761509032474583E-3</v>
      </c>
      <c r="BC5" s="113">
        <v>-1.8802942539358776E-2</v>
      </c>
      <c r="BD5" s="113">
        <v>-3.1071517928470062E-4</v>
      </c>
      <c r="BE5" s="118">
        <v>1.6963818668240919E-2</v>
      </c>
      <c r="BG5" s="123">
        <v>-2.2704229586894533E-15</v>
      </c>
      <c r="BN5">
        <v>0.12318392273657884</v>
      </c>
      <c r="BO5">
        <v>1</v>
      </c>
      <c r="BP5">
        <v>0</v>
      </c>
      <c r="BQ5">
        <v>1</v>
      </c>
      <c r="BR5">
        <v>0</v>
      </c>
      <c r="BS5">
        <v>0.98148148148148151</v>
      </c>
      <c r="BT5">
        <v>1</v>
      </c>
      <c r="BU5">
        <v>1.851851851851849E-2</v>
      </c>
    </row>
    <row r="6" spans="1:73" x14ac:dyDescent="0.3">
      <c r="A6" s="131">
        <v>0</v>
      </c>
      <c r="B6" s="171">
        <v>51</v>
      </c>
      <c r="C6" s="203">
        <v>0.93500000000000005</v>
      </c>
      <c r="D6" s="130">
        <v>112</v>
      </c>
      <c r="E6" s="130">
        <v>4</v>
      </c>
      <c r="F6" s="130">
        <v>36</v>
      </c>
      <c r="G6" s="130">
        <v>4</v>
      </c>
      <c r="H6" s="172">
        <v>171</v>
      </c>
      <c r="I6" s="170">
        <v>7.6</v>
      </c>
      <c r="J6" s="130">
        <v>1</v>
      </c>
      <c r="L6" t="s">
        <v>164</v>
      </c>
      <c r="M6" s="220">
        <v>1.1554171028369227E-3</v>
      </c>
      <c r="P6">
        <v>96</v>
      </c>
      <c r="Q6">
        <v>54</v>
      </c>
      <c r="R6">
        <v>150</v>
      </c>
      <c r="W6">
        <v>0</v>
      </c>
      <c r="X6">
        <v>41</v>
      </c>
      <c r="Y6">
        <v>0.879</v>
      </c>
      <c r="Z6">
        <v>112</v>
      </c>
      <c r="AA6">
        <v>2</v>
      </c>
      <c r="AB6">
        <v>39</v>
      </c>
      <c r="AC6">
        <v>5</v>
      </c>
      <c r="AD6">
        <v>167</v>
      </c>
      <c r="AE6">
        <v>7.2</v>
      </c>
      <c r="AF6" s="117">
        <v>0</v>
      </c>
      <c r="AG6" s="113">
        <v>1</v>
      </c>
      <c r="AH6" s="118">
        <v>1</v>
      </c>
      <c r="AI6">
        <v>0</v>
      </c>
      <c r="AJ6">
        <v>0.45341662576461672</v>
      </c>
      <c r="AK6" s="117">
        <v>0.45341662576461672</v>
      </c>
      <c r="AL6" s="118">
        <v>0.54658337423538328</v>
      </c>
      <c r="AM6" s="117">
        <v>-0.60406842264417426</v>
      </c>
      <c r="AN6" s="118">
        <v>100</v>
      </c>
      <c r="AO6">
        <v>0.82954705016211339</v>
      </c>
      <c r="AQ6" s="123">
        <v>-1.5595876946806861</v>
      </c>
      <c r="AV6" s="117">
        <v>-3.4086551974033229E-2</v>
      </c>
      <c r="AW6" s="113">
        <v>-3.1084487973672822E-3</v>
      </c>
      <c r="AX6" s="113">
        <v>6.2183404781544489E-4</v>
      </c>
      <c r="AY6" s="113">
        <v>1.7250898371131156E-3</v>
      </c>
      <c r="AZ6" s="113">
        <v>6.982021561671432E-6</v>
      </c>
      <c r="BA6" s="113">
        <v>2.9517070647408982E-4</v>
      </c>
      <c r="BB6" s="113">
        <v>-2.705935682555713E-4</v>
      </c>
      <c r="BC6" s="113">
        <v>6.825454789245438E-4</v>
      </c>
      <c r="BD6" s="113">
        <v>1.4849168147239417E-4</v>
      </c>
      <c r="BE6" s="118">
        <v>-2.3881223609050037E-3</v>
      </c>
      <c r="BG6" s="123">
        <v>9.5761700912789663E-17</v>
      </c>
      <c r="BN6">
        <v>0.13736546715578785</v>
      </c>
      <c r="BO6">
        <v>1</v>
      </c>
      <c r="BP6">
        <v>0</v>
      </c>
      <c r="BQ6">
        <v>2</v>
      </c>
      <c r="BR6">
        <v>0</v>
      </c>
      <c r="BS6">
        <v>0.96296296296296302</v>
      </c>
      <c r="BT6">
        <v>1</v>
      </c>
      <c r="BU6">
        <v>1.8518518518518601E-2</v>
      </c>
    </row>
    <row r="7" spans="1:73" x14ac:dyDescent="0.3">
      <c r="A7" s="131">
        <v>1</v>
      </c>
      <c r="B7" s="171">
        <v>62</v>
      </c>
      <c r="C7" s="203">
        <v>2.0190000000000001</v>
      </c>
      <c r="D7" s="130">
        <v>238</v>
      </c>
      <c r="E7" s="130">
        <v>0</v>
      </c>
      <c r="F7" s="130">
        <v>32</v>
      </c>
      <c r="G7" s="130">
        <v>15</v>
      </c>
      <c r="H7" s="172">
        <v>192</v>
      </c>
      <c r="I7" s="170">
        <v>18.5</v>
      </c>
      <c r="J7" s="130">
        <v>1</v>
      </c>
      <c r="L7" t="s">
        <v>182</v>
      </c>
      <c r="M7" s="123">
        <v>0.05</v>
      </c>
      <c r="W7">
        <v>0</v>
      </c>
      <c r="X7">
        <v>42</v>
      </c>
      <c r="Y7">
        <v>1.2829999999999999</v>
      </c>
      <c r="Z7">
        <v>68</v>
      </c>
      <c r="AA7">
        <v>4</v>
      </c>
      <c r="AB7">
        <v>37</v>
      </c>
      <c r="AC7">
        <v>6</v>
      </c>
      <c r="AD7">
        <v>175</v>
      </c>
      <c r="AE7">
        <v>7.9</v>
      </c>
      <c r="AF7" s="117">
        <v>1</v>
      </c>
      <c r="AG7" s="113">
        <v>0</v>
      </c>
      <c r="AH7" s="118">
        <v>1</v>
      </c>
      <c r="AI7">
        <v>1</v>
      </c>
      <c r="AJ7">
        <v>0.72739793431723154</v>
      </c>
      <c r="AK7" s="117">
        <v>0.72739793431723154</v>
      </c>
      <c r="AL7" s="118">
        <v>0.27260206568276846</v>
      </c>
      <c r="AM7" s="117">
        <v>-0.31828158625011937</v>
      </c>
      <c r="AN7" s="118">
        <v>100</v>
      </c>
      <c r="AO7">
        <v>0.37476332117803579</v>
      </c>
      <c r="AQ7" s="123">
        <v>4.9276546570295315E-2</v>
      </c>
      <c r="AV7" s="117">
        <v>-0.26197855767162426</v>
      </c>
      <c r="AW7" s="113">
        <v>-2.5069831342475819E-2</v>
      </c>
      <c r="AX7" s="113">
        <v>1.7250898371131045E-3</v>
      </c>
      <c r="AY7" s="113">
        <v>0.10598636246258648</v>
      </c>
      <c r="AZ7" s="113">
        <v>4.4200393454249835E-4</v>
      </c>
      <c r="BA7" s="113">
        <v>1.7466292292674601E-2</v>
      </c>
      <c r="BB7" s="113">
        <v>-2.7195224823156868E-3</v>
      </c>
      <c r="BC7" s="113">
        <v>4.8139353714576269E-3</v>
      </c>
      <c r="BD7" s="113">
        <v>1.0922149319572772E-3</v>
      </c>
      <c r="BE7" s="118">
        <v>-1.4386865767829184E-2</v>
      </c>
      <c r="BG7" s="123">
        <v>7.6649786475236366E-16</v>
      </c>
      <c r="BN7">
        <v>0.23534774479276099</v>
      </c>
      <c r="BO7">
        <v>1</v>
      </c>
      <c r="BP7">
        <v>0</v>
      </c>
      <c r="BQ7">
        <v>3</v>
      </c>
      <c r="BR7">
        <v>0</v>
      </c>
      <c r="BS7">
        <v>0.94444444444444442</v>
      </c>
      <c r="BT7">
        <v>1</v>
      </c>
      <c r="BU7">
        <v>1.851851851851849E-2</v>
      </c>
    </row>
    <row r="8" spans="1:73" x14ac:dyDescent="0.3">
      <c r="A8" s="131">
        <v>0</v>
      </c>
      <c r="B8" s="171">
        <v>61</v>
      </c>
      <c r="C8" s="203">
        <v>0.66200000000000003</v>
      </c>
      <c r="D8" s="130">
        <v>124</v>
      </c>
      <c r="E8" s="130">
        <v>2</v>
      </c>
      <c r="F8" s="130">
        <v>52</v>
      </c>
      <c r="G8" s="130">
        <v>15</v>
      </c>
      <c r="H8" s="172">
        <v>191</v>
      </c>
      <c r="I8" s="170">
        <v>13.1</v>
      </c>
      <c r="J8" s="130">
        <v>1</v>
      </c>
      <c r="L8" t="s">
        <v>165</v>
      </c>
      <c r="M8" s="127" t="s">
        <v>233</v>
      </c>
      <c r="O8" t="s">
        <v>196</v>
      </c>
      <c r="P8" s="210">
        <v>0.86458333333333337</v>
      </c>
      <c r="Q8" s="211">
        <v>0.46296296296296297</v>
      </c>
      <c r="R8">
        <v>0.72</v>
      </c>
      <c r="W8">
        <v>0</v>
      </c>
      <c r="X8">
        <v>42</v>
      </c>
      <c r="Y8">
        <v>1.4279999999999999</v>
      </c>
      <c r="Z8">
        <v>121</v>
      </c>
      <c r="AA8">
        <v>4</v>
      </c>
      <c r="AB8">
        <v>45</v>
      </c>
      <c r="AC8">
        <v>5</v>
      </c>
      <c r="AD8">
        <v>165</v>
      </c>
      <c r="AE8">
        <v>7.6</v>
      </c>
      <c r="AF8" s="117">
        <v>1</v>
      </c>
      <c r="AG8" s="113">
        <v>0</v>
      </c>
      <c r="AH8" s="118">
        <v>1</v>
      </c>
      <c r="AI8">
        <v>1</v>
      </c>
      <c r="AJ8">
        <v>0.55645595554060867</v>
      </c>
      <c r="AK8" s="117">
        <v>0.55645595554060867</v>
      </c>
      <c r="AL8" s="118">
        <v>0.44354404445939133</v>
      </c>
      <c r="AM8" s="117">
        <v>-0.58616725687829541</v>
      </c>
      <c r="AN8" s="118">
        <v>100</v>
      </c>
      <c r="AO8">
        <v>0.79708742451768522</v>
      </c>
      <c r="AQ8" s="123">
        <v>0.68452132635761609</v>
      </c>
      <c r="AV8" s="117">
        <v>-5.270977948132935E-2</v>
      </c>
      <c r="AW8" s="113">
        <v>-6.0638447385235564E-4</v>
      </c>
      <c r="AX8" s="113">
        <v>6.9820215616599403E-6</v>
      </c>
      <c r="AY8" s="113">
        <v>4.4200393454246609E-4</v>
      </c>
      <c r="AZ8" s="113">
        <v>9.1573451400929045E-5</v>
      </c>
      <c r="BA8" s="113">
        <v>2.6924192974993381E-4</v>
      </c>
      <c r="BB8" s="113">
        <v>-6.8850235778462082E-5</v>
      </c>
      <c r="BC8" s="113">
        <v>7.4493632965114045E-5</v>
      </c>
      <c r="BD8" s="113">
        <v>3.5131850989111434E-4</v>
      </c>
      <c r="BE8" s="118">
        <v>-1.9438590517751651E-3</v>
      </c>
      <c r="BG8" s="123">
        <v>-7.6782565682946437E-17</v>
      </c>
      <c r="BN8">
        <v>0.25135832659454754</v>
      </c>
      <c r="BO8">
        <v>1</v>
      </c>
      <c r="BP8">
        <v>0</v>
      </c>
      <c r="BQ8">
        <v>4</v>
      </c>
      <c r="BR8">
        <v>0</v>
      </c>
      <c r="BS8">
        <v>0.92592592592592593</v>
      </c>
      <c r="BT8">
        <v>1</v>
      </c>
      <c r="BU8">
        <v>1.851851851851849E-2</v>
      </c>
    </row>
    <row r="9" spans="1:73" x14ac:dyDescent="0.3">
      <c r="A9" s="131">
        <v>0</v>
      </c>
      <c r="B9" s="171">
        <v>59</v>
      </c>
      <c r="C9" s="203">
        <v>0.7</v>
      </c>
      <c r="D9" s="130">
        <v>214</v>
      </c>
      <c r="E9" s="130">
        <v>2</v>
      </c>
      <c r="F9" s="130">
        <v>41</v>
      </c>
      <c r="G9" s="130">
        <v>4</v>
      </c>
      <c r="H9" s="172">
        <v>182</v>
      </c>
      <c r="I9" s="170">
        <v>14.9</v>
      </c>
      <c r="J9" s="130">
        <v>1</v>
      </c>
      <c r="W9">
        <v>0</v>
      </c>
      <c r="X9">
        <v>43</v>
      </c>
      <c r="Y9">
        <v>0.48</v>
      </c>
      <c r="Z9">
        <v>59</v>
      </c>
      <c r="AA9">
        <v>3</v>
      </c>
      <c r="AB9">
        <v>30</v>
      </c>
      <c r="AC9">
        <v>4</v>
      </c>
      <c r="AD9">
        <v>175</v>
      </c>
      <c r="AE9">
        <v>7.5</v>
      </c>
      <c r="AF9" s="117">
        <v>0</v>
      </c>
      <c r="AG9" s="113">
        <v>1</v>
      </c>
      <c r="AH9" s="118">
        <v>1</v>
      </c>
      <c r="AI9">
        <v>0</v>
      </c>
      <c r="AJ9">
        <v>0.64210862342697039</v>
      </c>
      <c r="AK9" s="117">
        <v>0.64210862342697039</v>
      </c>
      <c r="AL9" s="118">
        <v>0.35789137657302961</v>
      </c>
      <c r="AM9" s="117">
        <v>-1.0275257560155795</v>
      </c>
      <c r="AN9" s="118">
        <v>0</v>
      </c>
      <c r="AO9">
        <v>1.7941438812397448</v>
      </c>
      <c r="AQ9" s="123">
        <v>1.2414608168953638E-2</v>
      </c>
      <c r="AV9" s="117">
        <v>-0.42835815230120516</v>
      </c>
      <c r="AW9" s="113">
        <v>-3.474830683038021E-3</v>
      </c>
      <c r="AX9" s="113">
        <v>2.9517070647402509E-4</v>
      </c>
      <c r="AY9" s="113">
        <v>1.7466292292674518E-2</v>
      </c>
      <c r="AZ9" s="113">
        <v>2.6924192974994579E-4</v>
      </c>
      <c r="BA9" s="113">
        <v>2.4451546377850023E-2</v>
      </c>
      <c r="BB9" s="113">
        <v>-4.4598924341825277E-4</v>
      </c>
      <c r="BC9" s="113">
        <v>-5.0717564498238262E-4</v>
      </c>
      <c r="BD9" s="113">
        <v>2.0917101936849254E-3</v>
      </c>
      <c r="BE9" s="118">
        <v>-4.7422359023730366E-3</v>
      </c>
      <c r="BG9" s="123">
        <v>-2.5602747877950636E-16</v>
      </c>
      <c r="BN9">
        <v>0.25189119983803138</v>
      </c>
      <c r="BO9">
        <v>1</v>
      </c>
      <c r="BP9">
        <v>0</v>
      </c>
      <c r="BQ9">
        <v>5</v>
      </c>
      <c r="BR9">
        <v>0</v>
      </c>
      <c r="BS9">
        <v>0.90740740740740744</v>
      </c>
      <c r="BT9">
        <v>1</v>
      </c>
      <c r="BU9">
        <v>1.8518518518518601E-2</v>
      </c>
    </row>
    <row r="10" spans="1:73" x14ac:dyDescent="0.3">
      <c r="A10" s="131">
        <v>1</v>
      </c>
      <c r="B10" s="171">
        <v>65</v>
      </c>
      <c r="C10" s="203">
        <v>0.93700000000000006</v>
      </c>
      <c r="D10" s="130">
        <v>215</v>
      </c>
      <c r="E10" s="130">
        <v>4</v>
      </c>
      <c r="F10" s="130">
        <v>31</v>
      </c>
      <c r="G10" s="130">
        <v>12</v>
      </c>
      <c r="H10" s="172">
        <v>192</v>
      </c>
      <c r="I10" s="170">
        <v>17.100000000000001</v>
      </c>
      <c r="J10" s="130">
        <v>0</v>
      </c>
      <c r="L10" t="s">
        <v>183</v>
      </c>
      <c r="M10" s="218">
        <v>0.14029060097189205</v>
      </c>
      <c r="O10" t="s">
        <v>197</v>
      </c>
      <c r="P10" s="110">
        <v>0.5</v>
      </c>
      <c r="W10">
        <v>0</v>
      </c>
      <c r="X10">
        <v>43</v>
      </c>
      <c r="Y10">
        <v>1.607</v>
      </c>
      <c r="Z10">
        <v>123</v>
      </c>
      <c r="AA10">
        <v>1</v>
      </c>
      <c r="AB10">
        <v>45</v>
      </c>
      <c r="AC10">
        <v>8</v>
      </c>
      <c r="AD10">
        <v>170</v>
      </c>
      <c r="AE10">
        <v>8.1</v>
      </c>
      <c r="AF10" s="117">
        <v>0</v>
      </c>
      <c r="AG10" s="113">
        <v>1</v>
      </c>
      <c r="AH10" s="118">
        <v>1</v>
      </c>
      <c r="AI10">
        <v>0</v>
      </c>
      <c r="AJ10">
        <v>0.45454759707767634</v>
      </c>
      <c r="AK10" s="117">
        <v>0.45454759707767634</v>
      </c>
      <c r="AL10" s="118">
        <v>0.54545240292232366</v>
      </c>
      <c r="AM10" s="117">
        <v>-0.60613973155376999</v>
      </c>
      <c r="AN10" s="118">
        <v>100</v>
      </c>
      <c r="AO10">
        <v>0.83334053465047653</v>
      </c>
      <c r="AQ10" s="123">
        <v>0.3867354434912339</v>
      </c>
      <c r="AV10" s="117">
        <v>-2.641086456406783E-2</v>
      </c>
      <c r="AW10" s="113">
        <v>8.6761509032474426E-3</v>
      </c>
      <c r="AX10" s="113">
        <v>-2.7059356825557396E-4</v>
      </c>
      <c r="AY10" s="113">
        <v>-2.7195224823156794E-3</v>
      </c>
      <c r="AZ10" s="113">
        <v>-6.8850235778467313E-5</v>
      </c>
      <c r="BA10" s="113">
        <v>-4.4598924341829045E-4</v>
      </c>
      <c r="BB10" s="113">
        <v>1.109465846200581E-3</v>
      </c>
      <c r="BC10" s="113">
        <v>-1.0497325346165338E-3</v>
      </c>
      <c r="BD10" s="113">
        <v>-4.8507892853517738E-5</v>
      </c>
      <c r="BE10" s="118">
        <v>2.3637580359312325E-3</v>
      </c>
      <c r="BG10" s="123">
        <v>-1.0044729272089316E-16</v>
      </c>
      <c r="BN10">
        <v>0.27704659235702794</v>
      </c>
      <c r="BO10">
        <v>1</v>
      </c>
      <c r="BP10">
        <v>0</v>
      </c>
      <c r="BQ10">
        <v>6</v>
      </c>
      <c r="BR10">
        <v>0</v>
      </c>
      <c r="BS10">
        <v>0.88888888888888884</v>
      </c>
      <c r="BT10">
        <v>1</v>
      </c>
      <c r="BU10">
        <v>1.851851851851849E-2</v>
      </c>
    </row>
    <row r="11" spans="1:73" x14ac:dyDescent="0.3">
      <c r="A11" s="131">
        <v>1</v>
      </c>
      <c r="B11" s="171">
        <v>55</v>
      </c>
      <c r="C11" s="203">
        <v>6.5000000000000002E-2</v>
      </c>
      <c r="D11" s="130">
        <v>154</v>
      </c>
      <c r="E11" s="130">
        <v>3</v>
      </c>
      <c r="F11" s="130">
        <v>42</v>
      </c>
      <c r="G11" s="130">
        <v>13</v>
      </c>
      <c r="H11" s="172">
        <v>165</v>
      </c>
      <c r="I11" s="170">
        <v>9.1999999999999993</v>
      </c>
      <c r="J11" s="130">
        <v>0</v>
      </c>
      <c r="L11" t="s">
        <v>184</v>
      </c>
      <c r="M11" s="220">
        <v>0.16751232535398985</v>
      </c>
      <c r="W11">
        <v>0</v>
      </c>
      <c r="X11">
        <v>44</v>
      </c>
      <c r="Y11">
        <v>4.5900000000000003E-2</v>
      </c>
      <c r="Z11">
        <v>104</v>
      </c>
      <c r="AA11">
        <v>6</v>
      </c>
      <c r="AB11">
        <v>29</v>
      </c>
      <c r="AC11">
        <v>2</v>
      </c>
      <c r="AD11">
        <v>168</v>
      </c>
      <c r="AE11">
        <v>6.8</v>
      </c>
      <c r="AF11" s="117">
        <v>1</v>
      </c>
      <c r="AG11" s="113">
        <v>0</v>
      </c>
      <c r="AH11" s="118">
        <v>1</v>
      </c>
      <c r="AI11">
        <v>1</v>
      </c>
      <c r="AJ11">
        <v>0.8433534612959902</v>
      </c>
      <c r="AK11" s="117">
        <v>0.8433534612959902</v>
      </c>
      <c r="AL11" s="118">
        <v>0.1566465387040098</v>
      </c>
      <c r="AM11" s="117">
        <v>-0.17036911906410121</v>
      </c>
      <c r="AN11" s="118">
        <v>100</v>
      </c>
      <c r="AO11">
        <v>0.18574245069592696</v>
      </c>
      <c r="AQ11" s="123">
        <v>-0.10505799165499961</v>
      </c>
      <c r="AV11" s="117">
        <v>1.4017579409037043E-2</v>
      </c>
      <c r="AW11" s="113">
        <v>-1.8802942539358904E-2</v>
      </c>
      <c r="AX11" s="113">
        <v>6.8254547892455096E-4</v>
      </c>
      <c r="AY11" s="113">
        <v>4.8139353714576278E-3</v>
      </c>
      <c r="AZ11" s="113">
        <v>7.4493632965123423E-5</v>
      </c>
      <c r="BA11" s="113">
        <v>-5.0717564498232461E-4</v>
      </c>
      <c r="BB11" s="113">
        <v>-1.0497325346165466E-3</v>
      </c>
      <c r="BC11" s="113">
        <v>4.7906534130508303E-3</v>
      </c>
      <c r="BD11" s="113">
        <v>-1.7408562891285541E-5</v>
      </c>
      <c r="BE11" s="118">
        <v>-5.2588763396917496E-3</v>
      </c>
      <c r="BG11" s="123">
        <v>1.897754363243552E-16</v>
      </c>
      <c r="BN11">
        <v>0.30589561090620804</v>
      </c>
      <c r="BO11">
        <v>1</v>
      </c>
      <c r="BP11">
        <v>0</v>
      </c>
      <c r="BQ11">
        <v>7</v>
      </c>
      <c r="BR11">
        <v>0</v>
      </c>
      <c r="BS11">
        <v>0.87037037037037035</v>
      </c>
      <c r="BT11">
        <v>1</v>
      </c>
      <c r="BU11">
        <v>0</v>
      </c>
    </row>
    <row r="12" spans="1:73" x14ac:dyDescent="0.3">
      <c r="A12" s="131">
        <v>1</v>
      </c>
      <c r="B12" s="171">
        <v>65</v>
      </c>
      <c r="C12" s="203">
        <v>2.1440000000000001</v>
      </c>
      <c r="D12" s="130">
        <v>97</v>
      </c>
      <c r="E12" s="130">
        <v>2</v>
      </c>
      <c r="F12" s="130">
        <v>32</v>
      </c>
      <c r="G12" s="130">
        <v>8</v>
      </c>
      <c r="H12" s="172">
        <v>180</v>
      </c>
      <c r="I12" s="170">
        <v>10.3</v>
      </c>
      <c r="J12" s="130">
        <v>1</v>
      </c>
      <c r="L12" t="s">
        <v>185</v>
      </c>
      <c r="M12" s="219">
        <v>0.22968131967879171</v>
      </c>
      <c r="O12" s="226" t="s">
        <v>235</v>
      </c>
      <c r="W12">
        <v>0</v>
      </c>
      <c r="X12">
        <v>44</v>
      </c>
      <c r="Y12">
        <v>0.115</v>
      </c>
      <c r="Z12">
        <v>70</v>
      </c>
      <c r="AA12">
        <v>3</v>
      </c>
      <c r="AB12">
        <v>46</v>
      </c>
      <c r="AC12">
        <v>6</v>
      </c>
      <c r="AD12">
        <v>167</v>
      </c>
      <c r="AE12">
        <v>6.6</v>
      </c>
      <c r="AF12" s="117">
        <v>0</v>
      </c>
      <c r="AG12" s="113">
        <v>1</v>
      </c>
      <c r="AH12" s="118">
        <v>1</v>
      </c>
      <c r="AI12">
        <v>0</v>
      </c>
      <c r="AJ12">
        <v>0.25189119983803138</v>
      </c>
      <c r="AK12" s="117">
        <v>0.25189119983803138</v>
      </c>
      <c r="AL12" s="118">
        <v>0.74810880016196868</v>
      </c>
      <c r="AM12" s="117">
        <v>-0.29020685682318781</v>
      </c>
      <c r="AN12" s="118">
        <v>100</v>
      </c>
      <c r="AO12">
        <v>0.33670396576473349</v>
      </c>
      <c r="AQ12" s="123">
        <v>0.13594233506191958</v>
      </c>
      <c r="AV12" s="117">
        <v>-0.34992506124995798</v>
      </c>
      <c r="AW12" s="113">
        <v>-3.1071517928445949E-4</v>
      </c>
      <c r="AX12" s="113">
        <v>1.4849168147232583E-4</v>
      </c>
      <c r="AY12" s="113">
        <v>1.0922149319571245E-3</v>
      </c>
      <c r="AZ12" s="113">
        <v>3.513185098911183E-4</v>
      </c>
      <c r="BA12" s="113">
        <v>2.0917101936848729E-3</v>
      </c>
      <c r="BB12" s="113">
        <v>-4.8507892853486283E-5</v>
      </c>
      <c r="BC12" s="113">
        <v>-1.7408562891339527E-5</v>
      </c>
      <c r="BD12" s="113">
        <v>2.1667052428437339E-3</v>
      </c>
      <c r="BE12" s="118">
        <v>-8.7120022234157928E-3</v>
      </c>
      <c r="BG12" s="123">
        <v>-4.7729648446397092E-16</v>
      </c>
      <c r="BN12">
        <v>0.30659803837863525</v>
      </c>
      <c r="BO12">
        <v>0</v>
      </c>
      <c r="BP12">
        <v>1</v>
      </c>
      <c r="BQ12">
        <v>7</v>
      </c>
      <c r="BR12">
        <v>1</v>
      </c>
      <c r="BS12">
        <v>0.87037037037037035</v>
      </c>
      <c r="BT12">
        <v>0.98958333333333337</v>
      </c>
      <c r="BU12">
        <v>0</v>
      </c>
    </row>
    <row r="13" spans="1:73" ht="16.2" x14ac:dyDescent="0.3">
      <c r="A13" s="131">
        <v>1</v>
      </c>
      <c r="B13" s="171">
        <v>74</v>
      </c>
      <c r="C13" s="203">
        <v>0.248</v>
      </c>
      <c r="D13" s="130">
        <v>301</v>
      </c>
      <c r="E13" s="130">
        <v>1</v>
      </c>
      <c r="F13" s="130">
        <v>39</v>
      </c>
      <c r="G13" s="130">
        <v>21</v>
      </c>
      <c r="H13" s="172">
        <v>187</v>
      </c>
      <c r="I13" s="170">
        <v>19.3</v>
      </c>
      <c r="J13" s="130">
        <v>1</v>
      </c>
      <c r="O13" t="s">
        <v>236</v>
      </c>
      <c r="Q13" s="108">
        <f>(P6/R6)^2+(1-(P6/R6))^2</f>
        <v>0.53920000000000001</v>
      </c>
      <c r="W13">
        <v>0</v>
      </c>
      <c r="X13">
        <v>44</v>
      </c>
      <c r="Y13">
        <v>0.19600000000000001</v>
      </c>
      <c r="Z13">
        <v>49</v>
      </c>
      <c r="AA13">
        <v>3</v>
      </c>
      <c r="AB13">
        <v>33</v>
      </c>
      <c r="AC13">
        <v>12</v>
      </c>
      <c r="AD13">
        <v>189</v>
      </c>
      <c r="AE13">
        <v>9.5</v>
      </c>
      <c r="AF13" s="117">
        <v>1</v>
      </c>
      <c r="AG13" s="113">
        <v>0</v>
      </c>
      <c r="AH13" s="118">
        <v>1</v>
      </c>
      <c r="AI13">
        <v>1</v>
      </c>
      <c r="AJ13">
        <v>0.78424899946238047</v>
      </c>
      <c r="AK13" s="117">
        <v>0.78424899946238047</v>
      </c>
      <c r="AL13" s="118">
        <v>0.21575100053761953</v>
      </c>
      <c r="AM13" s="117">
        <v>-0.24302870770128612</v>
      </c>
      <c r="AN13" s="118">
        <v>100</v>
      </c>
      <c r="AO13">
        <v>0.27510522893305756</v>
      </c>
      <c r="AQ13" s="123">
        <v>6.3929855607646996E-2</v>
      </c>
      <c r="AV13" s="119">
        <v>1.3241204527029298</v>
      </c>
      <c r="AW13" s="120">
        <v>1.6963818668240212E-2</v>
      </c>
      <c r="AX13" s="120">
        <v>-2.3881223609047418E-3</v>
      </c>
      <c r="AY13" s="120">
        <v>-1.4386865767828478E-2</v>
      </c>
      <c r="AZ13" s="120">
        <v>-1.9438590517752079E-3</v>
      </c>
      <c r="BA13" s="120">
        <v>-4.7422359023729828E-3</v>
      </c>
      <c r="BB13" s="120">
        <v>2.3637580359311119E-3</v>
      </c>
      <c r="BC13" s="120">
        <v>-5.2588763396915154E-3</v>
      </c>
      <c r="BD13" s="120">
        <v>-8.7120022234159506E-3</v>
      </c>
      <c r="BE13" s="121">
        <v>5.4517116623046979E-2</v>
      </c>
      <c r="BG13" s="124">
        <v>1.6244813756463284E-15</v>
      </c>
      <c r="BN13">
        <v>0.31689673711068728</v>
      </c>
      <c r="BO13">
        <v>0</v>
      </c>
      <c r="BP13">
        <v>1</v>
      </c>
      <c r="BQ13">
        <v>7</v>
      </c>
      <c r="BR13">
        <v>2</v>
      </c>
      <c r="BS13">
        <v>0.87037037037037035</v>
      </c>
      <c r="BT13">
        <v>0.97916666666666663</v>
      </c>
      <c r="BU13">
        <v>1.8132716049382686E-2</v>
      </c>
    </row>
    <row r="14" spans="1:73" x14ac:dyDescent="0.3">
      <c r="A14" s="131">
        <v>0</v>
      </c>
      <c r="B14" s="171">
        <v>43</v>
      </c>
      <c r="C14" s="203">
        <v>1.607</v>
      </c>
      <c r="D14" s="130">
        <v>123</v>
      </c>
      <c r="E14" s="130">
        <v>1</v>
      </c>
      <c r="F14" s="130">
        <v>45</v>
      </c>
      <c r="G14" s="130">
        <v>8</v>
      </c>
      <c r="H14" s="172">
        <v>170</v>
      </c>
      <c r="I14" s="170">
        <v>8.1</v>
      </c>
      <c r="J14" s="130">
        <v>0</v>
      </c>
      <c r="L14" t="s">
        <v>186</v>
      </c>
      <c r="M14" s="218">
        <v>152.63098078467476</v>
      </c>
      <c r="O14" t="s">
        <v>237</v>
      </c>
      <c r="Q14">
        <f>0.5+(0.25*0.5)</f>
        <v>0.625</v>
      </c>
      <c r="W14">
        <v>0</v>
      </c>
      <c r="X14">
        <v>44</v>
      </c>
      <c r="Y14">
        <v>1.18</v>
      </c>
      <c r="Z14">
        <v>69</v>
      </c>
      <c r="AA14">
        <v>2</v>
      </c>
      <c r="AB14">
        <v>34</v>
      </c>
      <c r="AC14">
        <v>6</v>
      </c>
      <c r="AD14">
        <v>183</v>
      </c>
      <c r="AE14">
        <v>8</v>
      </c>
      <c r="AF14" s="117">
        <v>0</v>
      </c>
      <c r="AG14" s="113">
        <v>1</v>
      </c>
      <c r="AH14" s="118">
        <v>1</v>
      </c>
      <c r="AI14">
        <v>0</v>
      </c>
      <c r="AJ14">
        <v>0.73893928622721339</v>
      </c>
      <c r="AK14" s="117">
        <v>0.73893928622721339</v>
      </c>
      <c r="AL14" s="118">
        <v>0.26106071377278661</v>
      </c>
      <c r="AM14" s="117">
        <v>-1.3430022788921328</v>
      </c>
      <c r="AN14" s="118">
        <v>0</v>
      </c>
      <c r="AO14">
        <v>2.8305265681237159</v>
      </c>
      <c r="AQ14" s="124">
        <v>-0.34601772508560502</v>
      </c>
      <c r="BN14">
        <v>0.3201302434722228</v>
      </c>
      <c r="BO14">
        <v>1</v>
      </c>
      <c r="BP14">
        <v>0</v>
      </c>
      <c r="BQ14">
        <v>8</v>
      </c>
      <c r="BR14">
        <v>2</v>
      </c>
      <c r="BS14">
        <v>0.85185185185185186</v>
      </c>
      <c r="BT14">
        <v>0.97916666666666663</v>
      </c>
      <c r="BU14">
        <v>0</v>
      </c>
    </row>
    <row r="15" spans="1:73" x14ac:dyDescent="0.3">
      <c r="A15" s="131">
        <v>0</v>
      </c>
      <c r="B15" s="171">
        <v>78</v>
      </c>
      <c r="C15" s="203">
        <v>1.6240000000000001</v>
      </c>
      <c r="D15" s="130">
        <v>148</v>
      </c>
      <c r="E15" s="130">
        <v>5</v>
      </c>
      <c r="F15" s="130">
        <v>39</v>
      </c>
      <c r="G15" s="130">
        <v>11</v>
      </c>
      <c r="H15" s="172">
        <v>175</v>
      </c>
      <c r="I15" s="170">
        <v>9.1</v>
      </c>
      <c r="J15" s="130">
        <v>1</v>
      </c>
      <c r="L15" t="s">
        <v>105</v>
      </c>
      <c r="M15" s="123">
        <v>148</v>
      </c>
      <c r="W15">
        <v>0</v>
      </c>
      <c r="X15">
        <v>44</v>
      </c>
      <c r="Y15">
        <v>1.2270000000000001</v>
      </c>
      <c r="Z15">
        <v>100</v>
      </c>
      <c r="AA15">
        <v>5</v>
      </c>
      <c r="AB15">
        <v>37</v>
      </c>
      <c r="AC15">
        <v>10</v>
      </c>
      <c r="AD15">
        <v>180</v>
      </c>
      <c r="AE15">
        <v>9.1</v>
      </c>
      <c r="AF15" s="117">
        <v>1</v>
      </c>
      <c r="AG15" s="113">
        <v>0</v>
      </c>
      <c r="AH15" s="118">
        <v>1</v>
      </c>
      <c r="AI15">
        <v>1</v>
      </c>
      <c r="AJ15">
        <v>0.90669062821089574</v>
      </c>
      <c r="AK15" s="117">
        <v>0.90669062821089574</v>
      </c>
      <c r="AL15" s="118">
        <v>9.3309371789104256E-2</v>
      </c>
      <c r="AM15" s="117">
        <v>-9.7953980535639709E-2</v>
      </c>
      <c r="AN15" s="118">
        <v>100</v>
      </c>
      <c r="AO15">
        <v>0.10291202851983218</v>
      </c>
      <c r="BN15">
        <v>0.32119679475714391</v>
      </c>
      <c r="BO15">
        <v>0</v>
      </c>
      <c r="BP15">
        <v>1</v>
      </c>
      <c r="BQ15">
        <v>8</v>
      </c>
      <c r="BR15">
        <v>3</v>
      </c>
      <c r="BS15">
        <v>0.85185185185185186</v>
      </c>
      <c r="BT15">
        <v>0.96875</v>
      </c>
      <c r="BU15">
        <v>1.7939814814814787E-2</v>
      </c>
    </row>
    <row r="16" spans="1:73" x14ac:dyDescent="0.3">
      <c r="A16" s="131">
        <v>1</v>
      </c>
      <c r="B16" s="171">
        <v>67</v>
      </c>
      <c r="C16" s="203">
        <v>0.05</v>
      </c>
      <c r="D16" s="130">
        <v>228</v>
      </c>
      <c r="E16" s="130">
        <v>4</v>
      </c>
      <c r="F16" s="130">
        <v>31</v>
      </c>
      <c r="G16" s="130">
        <v>13</v>
      </c>
      <c r="H16" s="172">
        <v>181</v>
      </c>
      <c r="I16" s="170">
        <v>15.7</v>
      </c>
      <c r="J16" s="130">
        <v>0</v>
      </c>
      <c r="L16" t="s">
        <v>164</v>
      </c>
      <c r="M16" s="220">
        <v>0.38015459980865363</v>
      </c>
      <c r="W16">
        <v>0</v>
      </c>
      <c r="X16">
        <v>46</v>
      </c>
      <c r="Y16">
        <v>1.4810000000000001</v>
      </c>
      <c r="Z16">
        <v>126</v>
      </c>
      <c r="AA16">
        <v>3</v>
      </c>
      <c r="AB16">
        <v>40</v>
      </c>
      <c r="AC16">
        <v>1</v>
      </c>
      <c r="AD16">
        <v>165</v>
      </c>
      <c r="AE16">
        <v>7.8</v>
      </c>
      <c r="AF16" s="117">
        <v>0</v>
      </c>
      <c r="AG16" s="113">
        <v>1</v>
      </c>
      <c r="AH16" s="118">
        <v>1</v>
      </c>
      <c r="AI16">
        <v>0</v>
      </c>
      <c r="AJ16">
        <v>0.51195557100388067</v>
      </c>
      <c r="AK16" s="117">
        <v>0.51195557100388067</v>
      </c>
      <c r="AL16" s="118">
        <v>0.48804442899611933</v>
      </c>
      <c r="AM16" s="117">
        <v>-0.71734883424831986</v>
      </c>
      <c r="AN16" s="118">
        <v>0</v>
      </c>
      <c r="AO16">
        <v>1.0489937812771375</v>
      </c>
      <c r="BN16">
        <v>0.32141088754098857</v>
      </c>
      <c r="BO16">
        <v>1</v>
      </c>
      <c r="BP16">
        <v>0</v>
      </c>
      <c r="BQ16">
        <v>9</v>
      </c>
      <c r="BR16">
        <v>3</v>
      </c>
      <c r="BS16">
        <v>0.83333333333333337</v>
      </c>
      <c r="BT16">
        <v>0.96875</v>
      </c>
      <c r="BU16">
        <v>1.7939814814814787E-2</v>
      </c>
    </row>
    <row r="17" spans="1:73" x14ac:dyDescent="0.3">
      <c r="A17" s="131">
        <v>1</v>
      </c>
      <c r="B17" s="171">
        <v>62</v>
      </c>
      <c r="C17" s="203">
        <v>0.58799999999999997</v>
      </c>
      <c r="D17" s="130">
        <v>136</v>
      </c>
      <c r="E17" s="130">
        <v>4</v>
      </c>
      <c r="F17" s="130">
        <v>41</v>
      </c>
      <c r="G17" s="130">
        <v>10</v>
      </c>
      <c r="H17" s="172">
        <v>167</v>
      </c>
      <c r="I17" s="170">
        <v>9.8000000000000007</v>
      </c>
      <c r="J17" s="130">
        <v>1</v>
      </c>
      <c r="L17" t="s">
        <v>182</v>
      </c>
      <c r="M17" s="123">
        <v>0.05</v>
      </c>
      <c r="W17">
        <v>0</v>
      </c>
      <c r="X17">
        <v>46</v>
      </c>
      <c r="Y17">
        <v>1.9630000000000001</v>
      </c>
      <c r="Z17">
        <v>113</v>
      </c>
      <c r="AA17">
        <v>4</v>
      </c>
      <c r="AB17">
        <v>28</v>
      </c>
      <c r="AC17">
        <v>10</v>
      </c>
      <c r="AD17">
        <v>181</v>
      </c>
      <c r="AE17">
        <v>9.6999999999999993</v>
      </c>
      <c r="AF17" s="117">
        <v>1</v>
      </c>
      <c r="AG17" s="113">
        <v>0</v>
      </c>
      <c r="AH17" s="118">
        <v>1</v>
      </c>
      <c r="AI17">
        <v>1</v>
      </c>
      <c r="AJ17">
        <v>0.96931266340707523</v>
      </c>
      <c r="AK17" s="117">
        <v>0.96931266340707523</v>
      </c>
      <c r="AL17" s="118">
        <v>3.0687336592924774E-2</v>
      </c>
      <c r="AM17" s="117">
        <v>-3.1168053082093836E-2</v>
      </c>
      <c r="AN17" s="118">
        <v>100</v>
      </c>
      <c r="AO17">
        <v>3.1658862770925375E-2</v>
      </c>
      <c r="BN17">
        <v>0.32149125724615302</v>
      </c>
      <c r="BO17">
        <v>1</v>
      </c>
      <c r="BP17">
        <v>0</v>
      </c>
      <c r="BQ17">
        <v>10</v>
      </c>
      <c r="BR17">
        <v>3</v>
      </c>
      <c r="BS17">
        <v>0.81481481481481488</v>
      </c>
      <c r="BT17">
        <v>0.96875</v>
      </c>
      <c r="BU17">
        <v>0</v>
      </c>
    </row>
    <row r="18" spans="1:73" x14ac:dyDescent="0.3">
      <c r="A18" s="131">
        <v>1</v>
      </c>
      <c r="B18" s="171">
        <v>99</v>
      </c>
      <c r="C18" s="203">
        <v>1.76</v>
      </c>
      <c r="D18" s="171">
        <v>369</v>
      </c>
      <c r="E18" s="130">
        <v>4</v>
      </c>
      <c r="F18" s="130">
        <v>38</v>
      </c>
      <c r="G18" s="130">
        <v>12</v>
      </c>
      <c r="H18" s="172">
        <v>170</v>
      </c>
      <c r="I18" s="170">
        <v>19.5</v>
      </c>
      <c r="J18" s="130">
        <v>0</v>
      </c>
      <c r="L18" t="s">
        <v>165</v>
      </c>
      <c r="M18" s="127" t="s">
        <v>234</v>
      </c>
      <c r="W18">
        <v>0</v>
      </c>
      <c r="X18">
        <v>46</v>
      </c>
      <c r="Y18">
        <v>2.6259999999999999</v>
      </c>
      <c r="Z18">
        <v>43</v>
      </c>
      <c r="AA18">
        <v>2</v>
      </c>
      <c r="AB18">
        <v>50</v>
      </c>
      <c r="AC18">
        <v>4</v>
      </c>
      <c r="AD18">
        <v>180</v>
      </c>
      <c r="AE18">
        <v>7.7</v>
      </c>
      <c r="AF18" s="117">
        <v>0</v>
      </c>
      <c r="AG18" s="113">
        <v>1</v>
      </c>
      <c r="AH18" s="118">
        <v>1</v>
      </c>
      <c r="AI18">
        <v>0</v>
      </c>
      <c r="AJ18">
        <v>0.441582282639566</v>
      </c>
      <c r="AK18" s="117">
        <v>0.441582282639566</v>
      </c>
      <c r="AL18" s="118">
        <v>0.558417717360434</v>
      </c>
      <c r="AM18" s="117">
        <v>-0.58264799923998312</v>
      </c>
      <c r="AN18" s="118">
        <v>100</v>
      </c>
      <c r="AO18">
        <v>0.79077412644940148</v>
      </c>
      <c r="BN18">
        <v>0.32208611164955542</v>
      </c>
      <c r="BO18">
        <v>0</v>
      </c>
      <c r="BP18">
        <v>1</v>
      </c>
      <c r="BQ18">
        <v>10</v>
      </c>
      <c r="BR18">
        <v>4</v>
      </c>
      <c r="BS18">
        <v>0.81481481481481488</v>
      </c>
      <c r="BT18">
        <v>0.95833333333333337</v>
      </c>
      <c r="BU18">
        <v>1.7746913580246992E-2</v>
      </c>
    </row>
    <row r="19" spans="1:73" ht="15" thickBot="1" x14ac:dyDescent="0.35">
      <c r="A19" s="131">
        <v>1</v>
      </c>
      <c r="B19" s="171">
        <v>67</v>
      </c>
      <c r="C19" s="203">
        <v>4.4999999999999998E-2</v>
      </c>
      <c r="D19" s="130">
        <v>187</v>
      </c>
      <c r="E19" s="130">
        <v>0</v>
      </c>
      <c r="F19" s="130">
        <v>29</v>
      </c>
      <c r="G19" s="130">
        <v>13</v>
      </c>
      <c r="H19" s="172">
        <v>192</v>
      </c>
      <c r="I19" s="170">
        <v>16.2</v>
      </c>
      <c r="J19" s="130">
        <v>1</v>
      </c>
      <c r="W19">
        <v>0</v>
      </c>
      <c r="X19">
        <v>48</v>
      </c>
      <c r="Y19">
        <v>1.7999999999999999E-2</v>
      </c>
      <c r="Z19">
        <v>77</v>
      </c>
      <c r="AA19">
        <v>2</v>
      </c>
      <c r="AB19">
        <v>28</v>
      </c>
      <c r="AC19">
        <v>1</v>
      </c>
      <c r="AD19">
        <v>160</v>
      </c>
      <c r="AE19">
        <v>5.9</v>
      </c>
      <c r="AF19" s="117">
        <v>0</v>
      </c>
      <c r="AG19" s="113">
        <v>1</v>
      </c>
      <c r="AH19" s="118">
        <v>1</v>
      </c>
      <c r="AI19">
        <v>0</v>
      </c>
      <c r="AJ19">
        <v>0.43741959735906449</v>
      </c>
      <c r="AK19" s="117">
        <v>0.43741959735906449</v>
      </c>
      <c r="AL19" s="118">
        <v>0.56258040264093556</v>
      </c>
      <c r="AM19" s="117">
        <v>-0.5752212170898986</v>
      </c>
      <c r="AN19" s="118">
        <v>100</v>
      </c>
      <c r="AO19">
        <v>0.77752370204449794</v>
      </c>
      <c r="BN19">
        <v>0.33322395613298417</v>
      </c>
      <c r="BO19">
        <v>1</v>
      </c>
      <c r="BP19">
        <v>0</v>
      </c>
      <c r="BQ19">
        <v>11</v>
      </c>
      <c r="BR19">
        <v>4</v>
      </c>
      <c r="BS19">
        <v>0.79629629629629628</v>
      </c>
      <c r="BT19">
        <v>0.95833333333333337</v>
      </c>
      <c r="BU19">
        <v>0</v>
      </c>
    </row>
    <row r="20" spans="1:73" ht="15" thickTop="1" x14ac:dyDescent="0.3">
      <c r="A20" s="131">
        <v>0</v>
      </c>
      <c r="B20" s="171">
        <v>51</v>
      </c>
      <c r="C20" s="203">
        <v>1</v>
      </c>
      <c r="D20" s="130">
        <v>66</v>
      </c>
      <c r="E20" s="130">
        <v>3</v>
      </c>
      <c r="F20" s="130">
        <v>34</v>
      </c>
      <c r="G20" s="130">
        <v>6</v>
      </c>
      <c r="H20" s="172">
        <v>184</v>
      </c>
      <c r="I20" s="170">
        <v>8</v>
      </c>
      <c r="J20" s="130">
        <v>1</v>
      </c>
      <c r="L20" s="125"/>
      <c r="M20" s="125" t="s">
        <v>188</v>
      </c>
      <c r="N20" s="125" t="s">
        <v>189</v>
      </c>
      <c r="O20" s="125" t="s">
        <v>190</v>
      </c>
      <c r="P20" s="125" t="s">
        <v>164</v>
      </c>
      <c r="Q20" s="125" t="s">
        <v>191</v>
      </c>
      <c r="R20" s="125" t="s">
        <v>166</v>
      </c>
      <c r="S20" s="125" t="s">
        <v>167</v>
      </c>
      <c r="W20">
        <v>0</v>
      </c>
      <c r="X20">
        <v>48</v>
      </c>
      <c r="Y20">
        <v>0.183</v>
      </c>
      <c r="Z20">
        <v>85</v>
      </c>
      <c r="AA20">
        <v>4</v>
      </c>
      <c r="AB20">
        <v>37</v>
      </c>
      <c r="AC20">
        <v>11</v>
      </c>
      <c r="AD20">
        <v>178</v>
      </c>
      <c r="AE20">
        <v>9</v>
      </c>
      <c r="AF20" s="117">
        <v>1</v>
      </c>
      <c r="AG20" s="113">
        <v>0</v>
      </c>
      <c r="AH20" s="118">
        <v>1</v>
      </c>
      <c r="AI20">
        <v>1</v>
      </c>
      <c r="AJ20">
        <v>0.77313113228470687</v>
      </c>
      <c r="AK20" s="117">
        <v>0.77313113228470687</v>
      </c>
      <c r="AL20" s="118">
        <v>0.22686886771529313</v>
      </c>
      <c r="AM20" s="117">
        <v>-0.25730660405153744</v>
      </c>
      <c r="AN20" s="118">
        <v>100</v>
      </c>
      <c r="AO20">
        <v>0.29344164041727955</v>
      </c>
      <c r="BN20">
        <v>0.33370265811248151</v>
      </c>
      <c r="BO20">
        <v>0</v>
      </c>
      <c r="BP20">
        <v>1</v>
      </c>
      <c r="BQ20">
        <v>11</v>
      </c>
      <c r="BR20">
        <v>5</v>
      </c>
      <c r="BS20">
        <v>0.79629629629629628</v>
      </c>
      <c r="BT20">
        <v>0.94791666666666663</v>
      </c>
      <c r="BU20">
        <v>1.7554012345678983E-2</v>
      </c>
    </row>
    <row r="21" spans="1:73" x14ac:dyDescent="0.3">
      <c r="A21" s="131">
        <v>1</v>
      </c>
      <c r="B21" s="171">
        <v>71</v>
      </c>
      <c r="C21" s="203">
        <v>0.121</v>
      </c>
      <c r="D21" s="130">
        <v>116</v>
      </c>
      <c r="E21" s="130">
        <v>0</v>
      </c>
      <c r="F21" s="130">
        <v>34</v>
      </c>
      <c r="G21" s="130">
        <v>8</v>
      </c>
      <c r="H21" s="172">
        <v>193</v>
      </c>
      <c r="I21" s="170">
        <v>12.2</v>
      </c>
      <c r="J21" s="130">
        <v>0</v>
      </c>
      <c r="L21" t="s">
        <v>104</v>
      </c>
      <c r="M21" s="92">
        <v>-9.7402233736296022</v>
      </c>
      <c r="N21" s="92">
        <v>7.6907597230383118</v>
      </c>
      <c r="O21" s="92">
        <v>1.6039814708144902</v>
      </c>
      <c r="P21" s="92">
        <v>0.20533988968332736</v>
      </c>
      <c r="Q21" s="92">
        <v>5.886738395153466E-5</v>
      </c>
      <c r="R21" s="92"/>
      <c r="S21" s="92"/>
      <c r="W21">
        <v>0</v>
      </c>
      <c r="X21">
        <v>49</v>
      </c>
      <c r="Y21">
        <v>0.85199999999999998</v>
      </c>
      <c r="Z21">
        <v>102</v>
      </c>
      <c r="AA21">
        <v>3</v>
      </c>
      <c r="AB21">
        <v>37</v>
      </c>
      <c r="AC21">
        <v>9</v>
      </c>
      <c r="AD21">
        <v>168</v>
      </c>
      <c r="AE21">
        <v>8.1999999999999993</v>
      </c>
      <c r="AF21" s="117">
        <v>1</v>
      </c>
      <c r="AG21" s="113">
        <v>0</v>
      </c>
      <c r="AH21" s="118">
        <v>1</v>
      </c>
      <c r="AI21">
        <v>1</v>
      </c>
      <c r="AJ21">
        <v>0.71570215614199284</v>
      </c>
      <c r="AK21" s="117">
        <v>0.71570215614199284</v>
      </c>
      <c r="AL21" s="118">
        <v>0.28429784385800716</v>
      </c>
      <c r="AM21" s="117">
        <v>-0.33449118160834812</v>
      </c>
      <c r="AN21" s="118">
        <v>100</v>
      </c>
      <c r="AO21">
        <v>0.39722926837404055</v>
      </c>
      <c r="BN21">
        <v>0.34397232245550374</v>
      </c>
      <c r="BO21">
        <v>1</v>
      </c>
      <c r="BP21">
        <v>0</v>
      </c>
      <c r="BQ21">
        <v>12</v>
      </c>
      <c r="BR21">
        <v>5</v>
      </c>
      <c r="BS21">
        <v>0.77777777777777779</v>
      </c>
      <c r="BT21">
        <v>0.94791666666666663</v>
      </c>
      <c r="BU21">
        <v>1.7554012345678983E-2</v>
      </c>
    </row>
    <row r="22" spans="1:73" x14ac:dyDescent="0.3">
      <c r="A22" s="131">
        <v>1</v>
      </c>
      <c r="B22" s="171">
        <v>65</v>
      </c>
      <c r="C22" s="203">
        <v>0.159</v>
      </c>
      <c r="D22" s="130">
        <v>144</v>
      </c>
      <c r="E22" s="130">
        <v>2</v>
      </c>
      <c r="F22" s="130">
        <v>47</v>
      </c>
      <c r="G22" s="130">
        <v>14</v>
      </c>
      <c r="H22" s="172">
        <v>174</v>
      </c>
      <c r="I22" s="170">
        <v>11.1</v>
      </c>
      <c r="J22" s="130">
        <v>0</v>
      </c>
      <c r="L22" t="s">
        <v>54</v>
      </c>
      <c r="M22" s="92">
        <v>-1.5595876946806861</v>
      </c>
      <c r="N22" s="92">
        <v>0.5183002699156849</v>
      </c>
      <c r="O22" s="92">
        <v>9.054338563556394</v>
      </c>
      <c r="P22" s="92">
        <v>2.6207219497681503E-3</v>
      </c>
      <c r="Q22" s="92">
        <v>0.2102227292842673</v>
      </c>
      <c r="R22" s="92">
        <v>7.6120508457521732E-2</v>
      </c>
      <c r="S22" s="92">
        <v>0.5805741028699003</v>
      </c>
      <c r="W22">
        <v>0</v>
      </c>
      <c r="X22">
        <v>49</v>
      </c>
      <c r="Y22">
        <v>0.98299999999999998</v>
      </c>
      <c r="Z22">
        <v>71</v>
      </c>
      <c r="AA22">
        <v>4</v>
      </c>
      <c r="AB22">
        <v>39</v>
      </c>
      <c r="AC22">
        <v>7</v>
      </c>
      <c r="AD22">
        <v>180</v>
      </c>
      <c r="AE22">
        <v>8.1</v>
      </c>
      <c r="AF22" s="117">
        <v>1</v>
      </c>
      <c r="AG22" s="113">
        <v>0</v>
      </c>
      <c r="AH22" s="118">
        <v>1</v>
      </c>
      <c r="AI22">
        <v>1</v>
      </c>
      <c r="AJ22">
        <v>0.79159324100702988</v>
      </c>
      <c r="AK22" s="117">
        <v>0.79159324100702988</v>
      </c>
      <c r="AL22" s="118">
        <v>0.20840675899297012</v>
      </c>
      <c r="AM22" s="117">
        <v>-0.23370760368453206</v>
      </c>
      <c r="AN22" s="118">
        <v>100</v>
      </c>
      <c r="AO22">
        <v>0.26327506122695576</v>
      </c>
      <c r="BN22">
        <v>0.34857864253513021</v>
      </c>
      <c r="BO22">
        <v>1</v>
      </c>
      <c r="BP22">
        <v>0</v>
      </c>
      <c r="BQ22">
        <v>13</v>
      </c>
      <c r="BR22">
        <v>5</v>
      </c>
      <c r="BS22">
        <v>0.7592592592592593</v>
      </c>
      <c r="BT22">
        <v>0.94791666666666663</v>
      </c>
      <c r="BU22">
        <v>1.755401234567909E-2</v>
      </c>
    </row>
    <row r="23" spans="1:73" x14ac:dyDescent="0.3">
      <c r="A23" s="131">
        <v>1</v>
      </c>
      <c r="B23" s="171">
        <v>86</v>
      </c>
      <c r="C23" s="203">
        <v>2.2839999999999998</v>
      </c>
      <c r="D23" s="130">
        <v>201</v>
      </c>
      <c r="E23" s="130">
        <v>0</v>
      </c>
      <c r="F23" s="130">
        <v>38</v>
      </c>
      <c r="G23" s="130">
        <v>10</v>
      </c>
      <c r="H23" s="172">
        <v>192</v>
      </c>
      <c r="I23" s="170">
        <v>16.8</v>
      </c>
      <c r="J23" s="130">
        <v>1</v>
      </c>
      <c r="L23" t="s">
        <v>41</v>
      </c>
      <c r="M23" s="92">
        <v>4.9276546570295315E-2</v>
      </c>
      <c r="N23" s="92">
        <v>2.493660056654565E-2</v>
      </c>
      <c r="O23" s="92">
        <v>3.9048650527015623</v>
      </c>
      <c r="P23" s="92">
        <v>4.8146494104050877E-2</v>
      </c>
      <c r="Q23" s="92">
        <v>1.0505108257391609</v>
      </c>
      <c r="R23" s="92">
        <v>1.0004017882582927</v>
      </c>
      <c r="S23" s="92">
        <v>1.103129770406051</v>
      </c>
      <c r="W23">
        <v>0</v>
      </c>
      <c r="X23">
        <v>49</v>
      </c>
      <c r="Y23">
        <v>1.248</v>
      </c>
      <c r="Z23">
        <v>92</v>
      </c>
      <c r="AA23">
        <v>2</v>
      </c>
      <c r="AB23">
        <v>53</v>
      </c>
      <c r="AC23">
        <v>12</v>
      </c>
      <c r="AD23">
        <v>182</v>
      </c>
      <c r="AE23">
        <v>9.4</v>
      </c>
      <c r="AF23" s="117">
        <v>0</v>
      </c>
      <c r="AG23" s="113">
        <v>1</v>
      </c>
      <c r="AH23" s="118">
        <v>1</v>
      </c>
      <c r="AI23">
        <v>0</v>
      </c>
      <c r="AJ23">
        <v>0.47255920783227923</v>
      </c>
      <c r="AK23" s="117">
        <v>0.47255920783227923</v>
      </c>
      <c r="AL23" s="118">
        <v>0.52744079216772077</v>
      </c>
      <c r="AM23" s="117">
        <v>-0.6397186622676323</v>
      </c>
      <c r="AN23" s="118">
        <v>100</v>
      </c>
      <c r="AO23">
        <v>0.89594740272195372</v>
      </c>
      <c r="BN23">
        <v>0.35423931774824408</v>
      </c>
      <c r="BO23">
        <v>1</v>
      </c>
      <c r="BP23">
        <v>0</v>
      </c>
      <c r="BQ23">
        <v>14</v>
      </c>
      <c r="BR23">
        <v>5</v>
      </c>
      <c r="BS23">
        <v>0.7407407407407407</v>
      </c>
      <c r="BT23">
        <v>0.94791666666666663</v>
      </c>
      <c r="BU23">
        <v>1.7554012345678983E-2</v>
      </c>
    </row>
    <row r="24" spans="1:73" x14ac:dyDescent="0.3">
      <c r="A24" s="131">
        <v>0</v>
      </c>
      <c r="B24" s="171">
        <v>51</v>
      </c>
      <c r="C24" s="203">
        <v>0.79900000000000004</v>
      </c>
      <c r="D24" s="130">
        <v>96</v>
      </c>
      <c r="E24" s="130">
        <v>6</v>
      </c>
      <c r="F24" s="130">
        <v>34</v>
      </c>
      <c r="G24" s="130">
        <v>12</v>
      </c>
      <c r="H24" s="172">
        <v>189</v>
      </c>
      <c r="I24" s="170">
        <v>11.8</v>
      </c>
      <c r="J24" s="130">
        <v>1</v>
      </c>
      <c r="L24" t="s">
        <v>43</v>
      </c>
      <c r="M24" s="92">
        <v>0.68452132635761609</v>
      </c>
      <c r="N24" s="92">
        <v>0.32555546756672121</v>
      </c>
      <c r="O24" s="92">
        <v>4.4210352667193042</v>
      </c>
      <c r="P24" s="92">
        <v>3.5498492565318659E-2</v>
      </c>
      <c r="Q24" s="92">
        <v>1.9828224834800152</v>
      </c>
      <c r="R24" s="92">
        <v>1.0475397660991606</v>
      </c>
      <c r="S24" s="92">
        <v>3.7531606228509422</v>
      </c>
      <c r="W24">
        <v>0</v>
      </c>
      <c r="X24">
        <v>49</v>
      </c>
      <c r="Y24">
        <v>1.881</v>
      </c>
      <c r="Z24">
        <v>46</v>
      </c>
      <c r="AA24">
        <v>1</v>
      </c>
      <c r="AB24">
        <v>46</v>
      </c>
      <c r="AC24">
        <v>9</v>
      </c>
      <c r="AD24">
        <v>194</v>
      </c>
      <c r="AE24">
        <v>10.3</v>
      </c>
      <c r="AF24" s="117">
        <v>0</v>
      </c>
      <c r="AG24" s="113">
        <v>1</v>
      </c>
      <c r="AH24" s="118">
        <v>1</v>
      </c>
      <c r="AI24">
        <v>0</v>
      </c>
      <c r="AJ24">
        <v>0.53716688218846076</v>
      </c>
      <c r="AK24" s="117">
        <v>0.53716688218846076</v>
      </c>
      <c r="AL24" s="118">
        <v>0.46283311781153924</v>
      </c>
      <c r="AM24" s="117">
        <v>-0.77038872656096025</v>
      </c>
      <c r="AN24" s="118">
        <v>0</v>
      </c>
      <c r="AO24">
        <v>1.1606059754937186</v>
      </c>
      <c r="BN24">
        <v>0.35647689560964785</v>
      </c>
      <c r="BO24">
        <v>1</v>
      </c>
      <c r="BP24">
        <v>0</v>
      </c>
      <c r="BQ24">
        <v>15</v>
      </c>
      <c r="BR24">
        <v>5</v>
      </c>
      <c r="BS24">
        <v>0.72222222222222221</v>
      </c>
      <c r="BT24">
        <v>0.94791666666666663</v>
      </c>
      <c r="BU24">
        <v>1.7554012345678983E-2</v>
      </c>
    </row>
    <row r="25" spans="1:73" x14ac:dyDescent="0.3">
      <c r="A25" s="131">
        <v>1</v>
      </c>
      <c r="B25" s="171">
        <v>56</v>
      </c>
      <c r="C25" s="203">
        <v>0.91100000000000003</v>
      </c>
      <c r="D25" s="130">
        <v>134</v>
      </c>
      <c r="E25" s="130">
        <v>2</v>
      </c>
      <c r="F25" s="130">
        <v>30</v>
      </c>
      <c r="G25" s="130">
        <v>13</v>
      </c>
      <c r="H25" s="172">
        <v>185</v>
      </c>
      <c r="I25" s="170">
        <v>14</v>
      </c>
      <c r="J25" s="130">
        <v>1</v>
      </c>
      <c r="L25" s="34" t="s">
        <v>44</v>
      </c>
      <c r="M25" s="212">
        <v>1.2414608168953638E-2</v>
      </c>
      <c r="N25" s="212">
        <v>9.5694018308841566E-3</v>
      </c>
      <c r="O25" s="212">
        <v>1.6830478007634291</v>
      </c>
      <c r="P25" s="212">
        <v>0.19451996326915016</v>
      </c>
      <c r="Q25" s="212">
        <v>1.0124919893042161</v>
      </c>
      <c r="R25" s="212">
        <v>0.99367898741379423</v>
      </c>
      <c r="S25" s="212">
        <v>1.0316611716559458</v>
      </c>
      <c r="W25">
        <v>0</v>
      </c>
      <c r="X25">
        <v>50</v>
      </c>
      <c r="Y25">
        <v>0.53200000000000003</v>
      </c>
      <c r="Z25">
        <v>111</v>
      </c>
      <c r="AA25">
        <v>2</v>
      </c>
      <c r="AB25">
        <v>46</v>
      </c>
      <c r="AC25">
        <v>3</v>
      </c>
      <c r="AD25">
        <v>172</v>
      </c>
      <c r="AE25">
        <v>7.6</v>
      </c>
      <c r="AF25" s="117">
        <v>0</v>
      </c>
      <c r="AG25" s="113">
        <v>1</v>
      </c>
      <c r="AH25" s="118">
        <v>1</v>
      </c>
      <c r="AI25">
        <v>0</v>
      </c>
      <c r="AJ25">
        <v>0.30589561090620804</v>
      </c>
      <c r="AK25" s="117">
        <v>0.30589561090620804</v>
      </c>
      <c r="AL25" s="118">
        <v>0.69410438909379191</v>
      </c>
      <c r="AM25" s="117">
        <v>-0.36513291322510949</v>
      </c>
      <c r="AN25" s="118">
        <v>100</v>
      </c>
      <c r="AO25">
        <v>0.44070548423642575</v>
      </c>
      <c r="BN25">
        <v>0.36207282605174468</v>
      </c>
      <c r="BO25">
        <v>1</v>
      </c>
      <c r="BP25">
        <v>0</v>
      </c>
      <c r="BQ25">
        <v>16</v>
      </c>
      <c r="BR25">
        <v>5</v>
      </c>
      <c r="BS25">
        <v>0.70370370370370372</v>
      </c>
      <c r="BT25">
        <v>0.94791666666666663</v>
      </c>
      <c r="BU25">
        <v>0</v>
      </c>
    </row>
    <row r="26" spans="1:73" x14ac:dyDescent="0.3">
      <c r="A26" s="131">
        <v>0</v>
      </c>
      <c r="B26" s="171">
        <v>60</v>
      </c>
      <c r="C26" s="203">
        <v>0.81299999999999994</v>
      </c>
      <c r="D26" s="130">
        <v>101</v>
      </c>
      <c r="E26" s="130">
        <v>3</v>
      </c>
      <c r="F26" s="130">
        <v>44</v>
      </c>
      <c r="G26" s="130">
        <v>8</v>
      </c>
      <c r="H26" s="172">
        <v>177</v>
      </c>
      <c r="I26" s="170">
        <v>10.5</v>
      </c>
      <c r="J26" s="130">
        <v>1</v>
      </c>
      <c r="L26" t="s">
        <v>45</v>
      </c>
      <c r="M26" s="92">
        <v>0.3867354434912339</v>
      </c>
      <c r="N26" s="92">
        <v>0.15636990240404328</v>
      </c>
      <c r="O26" s="92">
        <v>6.116762553220255</v>
      </c>
      <c r="P26" s="92">
        <v>1.3390582264598598E-2</v>
      </c>
      <c r="Q26" s="92">
        <v>1.4721669683965213</v>
      </c>
      <c r="R26" s="92">
        <v>1.0835644967358744</v>
      </c>
      <c r="S26" s="92">
        <v>2.0001352843937736</v>
      </c>
      <c r="W26">
        <v>0</v>
      </c>
      <c r="X26">
        <v>51</v>
      </c>
      <c r="Y26">
        <v>0.17199999999999999</v>
      </c>
      <c r="Z26">
        <v>117</v>
      </c>
      <c r="AA26">
        <v>5</v>
      </c>
      <c r="AB26">
        <v>33</v>
      </c>
      <c r="AC26">
        <v>11</v>
      </c>
      <c r="AD26">
        <v>184</v>
      </c>
      <c r="AE26">
        <v>12.7</v>
      </c>
      <c r="AF26" s="117">
        <v>1</v>
      </c>
      <c r="AG26" s="113">
        <v>0</v>
      </c>
      <c r="AH26" s="118">
        <v>1</v>
      </c>
      <c r="AI26">
        <v>1</v>
      </c>
      <c r="AJ26">
        <v>0.84209840123425039</v>
      </c>
      <c r="AK26" s="117">
        <v>0.84209840123425039</v>
      </c>
      <c r="AL26" s="118">
        <v>0.15790159876574961</v>
      </c>
      <c r="AM26" s="117">
        <v>-0.17185840549418638</v>
      </c>
      <c r="AN26" s="118">
        <v>100</v>
      </c>
      <c r="AO26">
        <v>0.18750967646336308</v>
      </c>
      <c r="BN26">
        <v>0.38766951180103876</v>
      </c>
      <c r="BO26">
        <v>0</v>
      </c>
      <c r="BP26">
        <v>1</v>
      </c>
      <c r="BQ26">
        <v>16</v>
      </c>
      <c r="BR26">
        <v>6</v>
      </c>
      <c r="BS26">
        <v>0.70370370370370372</v>
      </c>
      <c r="BT26">
        <v>0.9375</v>
      </c>
      <c r="BU26">
        <v>0</v>
      </c>
    </row>
    <row r="27" spans="1:73" x14ac:dyDescent="0.3">
      <c r="A27" s="131">
        <v>0</v>
      </c>
      <c r="B27" s="171">
        <v>40</v>
      </c>
      <c r="C27" s="203">
        <v>0.97599999999999998</v>
      </c>
      <c r="D27" s="130">
        <v>82</v>
      </c>
      <c r="E27" s="130">
        <v>2</v>
      </c>
      <c r="F27" s="130">
        <v>37</v>
      </c>
      <c r="G27" s="130">
        <v>5</v>
      </c>
      <c r="H27" s="172">
        <v>168</v>
      </c>
      <c r="I27" s="170">
        <v>6.2</v>
      </c>
      <c r="J27" s="130">
        <v>0</v>
      </c>
      <c r="L27" t="s">
        <v>49</v>
      </c>
      <c r="M27" s="92">
        <v>-0.10505799165499961</v>
      </c>
      <c r="N27" s="92">
        <v>3.3308645217129153E-2</v>
      </c>
      <c r="O27" s="92">
        <v>9.9481941227657682</v>
      </c>
      <c r="P27" s="92">
        <v>1.6100726318431483E-3</v>
      </c>
      <c r="Q27" s="92">
        <v>0.90027231279104492</v>
      </c>
      <c r="R27" s="92">
        <v>0.8433765546621691</v>
      </c>
      <c r="S27" s="92">
        <v>0.961006365066426</v>
      </c>
      <c r="W27">
        <v>0</v>
      </c>
      <c r="X27">
        <v>51</v>
      </c>
      <c r="Y27">
        <v>0.498</v>
      </c>
      <c r="Z27">
        <v>31</v>
      </c>
      <c r="AA27">
        <v>4</v>
      </c>
      <c r="AB27">
        <v>30</v>
      </c>
      <c r="AC27">
        <v>5</v>
      </c>
      <c r="AD27">
        <v>187</v>
      </c>
      <c r="AE27">
        <v>9.6</v>
      </c>
      <c r="AF27" s="117">
        <v>1</v>
      </c>
      <c r="AG27" s="113">
        <v>0</v>
      </c>
      <c r="AH27" s="118">
        <v>1</v>
      </c>
      <c r="AI27">
        <v>1</v>
      </c>
      <c r="AJ27">
        <v>0.7697059366140514</v>
      </c>
      <c r="AK27" s="117">
        <v>0.7697059366140514</v>
      </c>
      <c r="AL27" s="118">
        <v>0.2302940633859486</v>
      </c>
      <c r="AM27" s="117">
        <v>-0.26174673757820766</v>
      </c>
      <c r="AN27" s="118">
        <v>100</v>
      </c>
      <c r="AO27">
        <v>0.29919746286356558</v>
      </c>
      <c r="BN27">
        <v>0.43303468931811229</v>
      </c>
      <c r="BO27">
        <v>0</v>
      </c>
      <c r="BP27">
        <v>1</v>
      </c>
      <c r="BQ27">
        <v>16</v>
      </c>
      <c r="BR27">
        <v>7</v>
      </c>
      <c r="BS27">
        <v>0.70370370370370372</v>
      </c>
      <c r="BT27">
        <v>0.92708333333333337</v>
      </c>
      <c r="BU27">
        <v>0</v>
      </c>
    </row>
    <row r="28" spans="1:73" x14ac:dyDescent="0.3">
      <c r="A28" s="131">
        <v>1</v>
      </c>
      <c r="B28" s="171">
        <v>85</v>
      </c>
      <c r="C28" s="203">
        <v>1.86</v>
      </c>
      <c r="D28" s="130">
        <v>311</v>
      </c>
      <c r="E28" s="130">
        <v>2</v>
      </c>
      <c r="F28" s="130">
        <v>37</v>
      </c>
      <c r="G28" s="130">
        <v>13</v>
      </c>
      <c r="H28" s="172">
        <v>172</v>
      </c>
      <c r="I28" s="170">
        <v>16.899999999999999</v>
      </c>
      <c r="J28" s="130">
        <v>1</v>
      </c>
      <c r="L28" t="s">
        <v>50</v>
      </c>
      <c r="M28" s="92">
        <v>0.13594233506191958</v>
      </c>
      <c r="N28" s="92">
        <v>6.9214546253304518E-2</v>
      </c>
      <c r="O28" s="92">
        <v>3.8575778435030625</v>
      </c>
      <c r="P28" s="92">
        <v>4.9521771649198201E-2</v>
      </c>
      <c r="Q28" s="92">
        <v>1.1456158298242076</v>
      </c>
      <c r="R28" s="92">
        <v>1.0002843576211267</v>
      </c>
      <c r="S28" s="92">
        <v>1.3120625345627104</v>
      </c>
      <c r="W28">
        <v>0</v>
      </c>
      <c r="X28">
        <v>51</v>
      </c>
      <c r="Y28">
        <v>0.79900000000000004</v>
      </c>
      <c r="Z28">
        <v>96</v>
      </c>
      <c r="AA28">
        <v>6</v>
      </c>
      <c r="AB28">
        <v>34</v>
      </c>
      <c r="AC28">
        <v>12</v>
      </c>
      <c r="AD28">
        <v>189</v>
      </c>
      <c r="AE28">
        <v>11.8</v>
      </c>
      <c r="AF28" s="117">
        <v>1</v>
      </c>
      <c r="AG28" s="113">
        <v>0</v>
      </c>
      <c r="AH28" s="118">
        <v>1</v>
      </c>
      <c r="AI28">
        <v>1</v>
      </c>
      <c r="AJ28">
        <v>0.94740461805143228</v>
      </c>
      <c r="AK28" s="117">
        <v>0.94740461805143228</v>
      </c>
      <c r="AL28" s="118">
        <v>5.2595381948567721E-2</v>
      </c>
      <c r="AM28" s="117">
        <v>-5.4029014057002119E-2</v>
      </c>
      <c r="AN28" s="118">
        <v>100</v>
      </c>
      <c r="AO28">
        <v>5.5515226489757777E-2</v>
      </c>
      <c r="BN28">
        <v>0.43626521970016202</v>
      </c>
      <c r="BO28">
        <v>0</v>
      </c>
      <c r="BP28">
        <v>1</v>
      </c>
      <c r="BQ28">
        <v>16</v>
      </c>
      <c r="BR28">
        <v>8</v>
      </c>
      <c r="BS28">
        <v>0.70370370370370372</v>
      </c>
      <c r="BT28">
        <v>0.91666666666666663</v>
      </c>
      <c r="BU28">
        <v>1.6975308641975384E-2</v>
      </c>
    </row>
    <row r="29" spans="1:73" x14ac:dyDescent="0.3">
      <c r="A29" s="131">
        <v>0</v>
      </c>
      <c r="B29" s="171">
        <v>35</v>
      </c>
      <c r="C29" s="203">
        <v>4.7E-2</v>
      </c>
      <c r="D29" s="130">
        <v>65</v>
      </c>
      <c r="E29" s="130">
        <v>4</v>
      </c>
      <c r="F29" s="130">
        <v>27</v>
      </c>
      <c r="G29" s="130">
        <v>5</v>
      </c>
      <c r="H29" s="172">
        <v>186</v>
      </c>
      <c r="I29" s="170">
        <v>7.9</v>
      </c>
      <c r="J29" s="130">
        <v>1</v>
      </c>
      <c r="L29" t="s">
        <v>56</v>
      </c>
      <c r="M29" s="92">
        <v>6.3929855607646996E-2</v>
      </c>
      <c r="N29" s="92">
        <v>4.6547881185331451E-2</v>
      </c>
      <c r="O29" s="92">
        <v>1.8862863102922567</v>
      </c>
      <c r="P29" s="92">
        <v>0.1696213843369139</v>
      </c>
      <c r="Q29" s="92">
        <v>1.0660176209806536</v>
      </c>
      <c r="R29" s="92">
        <v>0.97306702422568059</v>
      </c>
      <c r="S29" s="92">
        <v>1.1678471677174953</v>
      </c>
      <c r="W29">
        <v>0</v>
      </c>
      <c r="X29">
        <v>51</v>
      </c>
      <c r="Y29">
        <v>0.93500000000000005</v>
      </c>
      <c r="Z29">
        <v>112</v>
      </c>
      <c r="AA29">
        <v>4</v>
      </c>
      <c r="AB29">
        <v>36</v>
      </c>
      <c r="AC29">
        <v>4</v>
      </c>
      <c r="AD29">
        <v>171</v>
      </c>
      <c r="AE29">
        <v>7.6</v>
      </c>
      <c r="AF29" s="117">
        <v>1</v>
      </c>
      <c r="AG29" s="113">
        <v>0</v>
      </c>
      <c r="AH29" s="118">
        <v>1</v>
      </c>
      <c r="AI29">
        <v>1</v>
      </c>
      <c r="AJ29">
        <v>0.80443353798854478</v>
      </c>
      <c r="AK29" s="117">
        <v>0.80443353798854478</v>
      </c>
      <c r="AL29" s="118">
        <v>0.19556646201145522</v>
      </c>
      <c r="AM29" s="117">
        <v>-0.21761692877954805</v>
      </c>
      <c r="AN29" s="118">
        <v>100</v>
      </c>
      <c r="AO29">
        <v>0.24311077643587767</v>
      </c>
      <c r="BN29">
        <v>0.43741959735906449</v>
      </c>
      <c r="BO29">
        <v>1</v>
      </c>
      <c r="BP29">
        <v>0</v>
      </c>
      <c r="BQ29">
        <v>17</v>
      </c>
      <c r="BR29">
        <v>8</v>
      </c>
      <c r="BS29">
        <v>0.68518518518518512</v>
      </c>
      <c r="BT29">
        <v>0.91666666666666663</v>
      </c>
      <c r="BU29">
        <v>1.6975308641975179E-2</v>
      </c>
    </row>
    <row r="30" spans="1:73" x14ac:dyDescent="0.3">
      <c r="A30" s="131">
        <v>0</v>
      </c>
      <c r="B30" s="171">
        <v>51</v>
      </c>
      <c r="C30" s="203">
        <v>0.498</v>
      </c>
      <c r="D30" s="130">
        <v>31</v>
      </c>
      <c r="E30" s="130">
        <v>4</v>
      </c>
      <c r="F30" s="130">
        <v>30</v>
      </c>
      <c r="G30" s="130">
        <v>5</v>
      </c>
      <c r="H30" s="172">
        <v>187</v>
      </c>
      <c r="I30" s="170">
        <v>9.6</v>
      </c>
      <c r="J30" s="130">
        <v>1</v>
      </c>
      <c r="L30" s="111" t="s">
        <v>39</v>
      </c>
      <c r="M30" s="202">
        <v>-0.34601772508560502</v>
      </c>
      <c r="N30" s="202">
        <v>0.23348900749938312</v>
      </c>
      <c r="O30" s="202">
        <v>2.1961591788000483</v>
      </c>
      <c r="P30" s="202">
        <v>0.13835509201881036</v>
      </c>
      <c r="Q30" s="202">
        <v>0.7074999464982431</v>
      </c>
      <c r="R30" s="202">
        <v>0.44769290095117376</v>
      </c>
      <c r="S30" s="202">
        <v>1.1180793200685764</v>
      </c>
      <c r="W30">
        <v>0</v>
      </c>
      <c r="X30">
        <v>51</v>
      </c>
      <c r="Y30">
        <v>1</v>
      </c>
      <c r="Z30">
        <v>66</v>
      </c>
      <c r="AA30">
        <v>3</v>
      </c>
      <c r="AB30">
        <v>34</v>
      </c>
      <c r="AC30">
        <v>6</v>
      </c>
      <c r="AD30">
        <v>184</v>
      </c>
      <c r="AE30">
        <v>8</v>
      </c>
      <c r="AF30" s="117">
        <v>1</v>
      </c>
      <c r="AG30" s="113">
        <v>0</v>
      </c>
      <c r="AH30" s="118">
        <v>1</v>
      </c>
      <c r="AI30">
        <v>1</v>
      </c>
      <c r="AJ30">
        <v>0.842321845610841</v>
      </c>
      <c r="AK30" s="117">
        <v>0.842321845610841</v>
      </c>
      <c r="AL30" s="118">
        <v>0.157678154389159</v>
      </c>
      <c r="AM30" s="117">
        <v>-0.17159309833189149</v>
      </c>
      <c r="AN30" s="118">
        <v>100</v>
      </c>
      <c r="AO30">
        <v>0.18719466343035757</v>
      </c>
      <c r="BN30">
        <v>0.441582282639566</v>
      </c>
      <c r="BO30">
        <v>1</v>
      </c>
      <c r="BP30">
        <v>0</v>
      </c>
      <c r="BQ30">
        <v>18</v>
      </c>
      <c r="BR30">
        <v>8</v>
      </c>
      <c r="BS30">
        <v>0.66666666666666674</v>
      </c>
      <c r="BT30">
        <v>0.91666666666666663</v>
      </c>
      <c r="BU30">
        <v>0</v>
      </c>
    </row>
    <row r="31" spans="1:73" x14ac:dyDescent="0.3">
      <c r="A31" s="131">
        <v>1</v>
      </c>
      <c r="B31" s="171">
        <v>102</v>
      </c>
      <c r="C31" s="203">
        <v>8.4000000000000005E-2</v>
      </c>
      <c r="D31" s="130">
        <v>249</v>
      </c>
      <c r="E31" s="130">
        <v>2</v>
      </c>
      <c r="F31" s="130">
        <v>38</v>
      </c>
      <c r="G31" s="130">
        <v>11</v>
      </c>
      <c r="H31" s="172">
        <v>177</v>
      </c>
      <c r="I31" s="170">
        <v>16.3</v>
      </c>
      <c r="J31" s="130">
        <v>1</v>
      </c>
      <c r="W31">
        <v>0</v>
      </c>
      <c r="X31">
        <v>51</v>
      </c>
      <c r="Y31">
        <v>1.083</v>
      </c>
      <c r="Z31">
        <v>101</v>
      </c>
      <c r="AA31">
        <v>2</v>
      </c>
      <c r="AB31">
        <v>53</v>
      </c>
      <c r="AC31">
        <v>7</v>
      </c>
      <c r="AD31">
        <v>167</v>
      </c>
      <c r="AE31">
        <v>7.4</v>
      </c>
      <c r="AF31" s="117">
        <v>0</v>
      </c>
      <c r="AG31" s="113">
        <v>1</v>
      </c>
      <c r="AH31" s="118">
        <v>1</v>
      </c>
      <c r="AI31">
        <v>0</v>
      </c>
      <c r="AJ31">
        <v>0.27704659235702794</v>
      </c>
      <c r="AK31" s="117">
        <v>0.27704659235702794</v>
      </c>
      <c r="AL31" s="118">
        <v>0.722953407642972</v>
      </c>
      <c r="AM31" s="117">
        <v>-0.32441050199400906</v>
      </c>
      <c r="AN31" s="118">
        <v>100</v>
      </c>
      <c r="AO31">
        <v>0.38321500310825901</v>
      </c>
      <c r="BN31">
        <v>0.44560443997461979</v>
      </c>
      <c r="BO31">
        <v>0</v>
      </c>
      <c r="BP31">
        <v>1</v>
      </c>
      <c r="BQ31">
        <v>18</v>
      </c>
      <c r="BR31">
        <v>9</v>
      </c>
      <c r="BS31">
        <v>0.66666666666666674</v>
      </c>
      <c r="BT31">
        <v>0.90625</v>
      </c>
      <c r="BU31">
        <v>0</v>
      </c>
    </row>
    <row r="32" spans="1:73" x14ac:dyDescent="0.3">
      <c r="A32" s="131">
        <v>0</v>
      </c>
      <c r="B32" s="171">
        <v>70</v>
      </c>
      <c r="C32" s="203">
        <v>4.8000000000000001E-2</v>
      </c>
      <c r="D32" s="130">
        <v>197</v>
      </c>
      <c r="E32" s="130">
        <v>4</v>
      </c>
      <c r="F32" s="130">
        <v>35</v>
      </c>
      <c r="G32" s="130">
        <v>11</v>
      </c>
      <c r="H32" s="172">
        <v>172</v>
      </c>
      <c r="I32" s="170">
        <v>11.2</v>
      </c>
      <c r="J32" s="130">
        <v>1</v>
      </c>
      <c r="W32">
        <v>0</v>
      </c>
      <c r="X32">
        <v>51</v>
      </c>
      <c r="Y32">
        <v>1.0840000000000001</v>
      </c>
      <c r="Z32">
        <v>181</v>
      </c>
      <c r="AA32">
        <v>2</v>
      </c>
      <c r="AB32">
        <v>53</v>
      </c>
      <c r="AC32">
        <v>9</v>
      </c>
      <c r="AD32">
        <v>170</v>
      </c>
      <c r="AE32">
        <v>11</v>
      </c>
      <c r="AF32" s="117">
        <v>0</v>
      </c>
      <c r="AG32" s="113">
        <v>1</v>
      </c>
      <c r="AH32" s="118">
        <v>1</v>
      </c>
      <c r="AI32">
        <v>0</v>
      </c>
      <c r="AJ32">
        <v>0.32141088754098857</v>
      </c>
      <c r="AK32" s="117">
        <v>0.32141088754098857</v>
      </c>
      <c r="AL32" s="118">
        <v>0.67858911245901143</v>
      </c>
      <c r="AM32" s="117">
        <v>-0.38773947088241995</v>
      </c>
      <c r="AN32" s="118">
        <v>100</v>
      </c>
      <c r="AO32">
        <v>0.47364580663000633</v>
      </c>
      <c r="BN32">
        <v>0.4482895890186257</v>
      </c>
      <c r="BO32">
        <v>0</v>
      </c>
      <c r="BP32">
        <v>1</v>
      </c>
      <c r="BQ32">
        <v>18</v>
      </c>
      <c r="BR32">
        <v>10</v>
      </c>
      <c r="BS32">
        <v>0.66666666666666674</v>
      </c>
      <c r="BT32">
        <v>0.89583333333333337</v>
      </c>
      <c r="BU32">
        <v>1.658950617283958E-2</v>
      </c>
    </row>
    <row r="33" spans="1:73" x14ac:dyDescent="0.3">
      <c r="A33" s="131">
        <v>1</v>
      </c>
      <c r="B33" s="171">
        <v>61</v>
      </c>
      <c r="C33" s="203">
        <v>0.96</v>
      </c>
      <c r="D33" s="130">
        <v>213</v>
      </c>
      <c r="E33" s="130">
        <v>2</v>
      </c>
      <c r="F33" s="130">
        <v>30</v>
      </c>
      <c r="G33" s="130">
        <v>10</v>
      </c>
      <c r="H33" s="172">
        <v>173</v>
      </c>
      <c r="I33" s="170">
        <v>13.1</v>
      </c>
      <c r="J33" s="130">
        <v>1</v>
      </c>
      <c r="W33">
        <v>0</v>
      </c>
      <c r="X33">
        <v>51</v>
      </c>
      <c r="Y33">
        <v>1.155</v>
      </c>
      <c r="Z33">
        <v>132</v>
      </c>
      <c r="AA33">
        <v>2</v>
      </c>
      <c r="AB33">
        <v>35</v>
      </c>
      <c r="AC33">
        <v>1</v>
      </c>
      <c r="AD33">
        <v>181</v>
      </c>
      <c r="AE33">
        <v>10.6</v>
      </c>
      <c r="AF33" s="117">
        <v>0</v>
      </c>
      <c r="AG33" s="113">
        <v>1</v>
      </c>
      <c r="AH33" s="118">
        <v>1</v>
      </c>
      <c r="AI33">
        <v>0</v>
      </c>
      <c r="AJ33">
        <v>0.5837363045695082</v>
      </c>
      <c r="AK33" s="117">
        <v>0.5837363045695082</v>
      </c>
      <c r="AL33" s="118">
        <v>0.4162636954304918</v>
      </c>
      <c r="AM33" s="117">
        <v>-0.87643633629362483</v>
      </c>
      <c r="AN33" s="118">
        <v>0</v>
      </c>
      <c r="AO33">
        <v>1.4023233613150421</v>
      </c>
      <c r="BN33">
        <v>0.45117627541696337</v>
      </c>
      <c r="BO33">
        <v>1</v>
      </c>
      <c r="BP33">
        <v>0</v>
      </c>
      <c r="BQ33">
        <v>19</v>
      </c>
      <c r="BR33">
        <v>10</v>
      </c>
      <c r="BS33">
        <v>0.64814814814814814</v>
      </c>
      <c r="BT33">
        <v>0.89583333333333337</v>
      </c>
      <c r="BU33">
        <v>1.6589506172839483E-2</v>
      </c>
    </row>
    <row r="34" spans="1:73" x14ac:dyDescent="0.3">
      <c r="A34" s="131">
        <v>0</v>
      </c>
      <c r="B34" s="171">
        <v>44</v>
      </c>
      <c r="C34" s="203">
        <v>1.18</v>
      </c>
      <c r="D34" s="130">
        <v>69</v>
      </c>
      <c r="E34" s="130">
        <v>2</v>
      </c>
      <c r="F34" s="130">
        <v>34</v>
      </c>
      <c r="G34" s="130">
        <v>6</v>
      </c>
      <c r="H34" s="172">
        <v>183</v>
      </c>
      <c r="I34" s="170">
        <v>8</v>
      </c>
      <c r="J34" s="130">
        <v>0</v>
      </c>
      <c r="W34">
        <v>0</v>
      </c>
      <c r="X34">
        <v>51</v>
      </c>
      <c r="Y34">
        <v>1.464</v>
      </c>
      <c r="Z34">
        <v>118</v>
      </c>
      <c r="AA34">
        <v>4</v>
      </c>
      <c r="AB34">
        <v>46</v>
      </c>
      <c r="AC34">
        <v>6</v>
      </c>
      <c r="AD34">
        <v>167</v>
      </c>
      <c r="AE34">
        <v>7.9</v>
      </c>
      <c r="AF34" s="117">
        <v>1</v>
      </c>
      <c r="AG34" s="113">
        <v>0</v>
      </c>
      <c r="AH34" s="118">
        <v>1</v>
      </c>
      <c r="AI34">
        <v>1</v>
      </c>
      <c r="AJ34">
        <v>0.67097927646381761</v>
      </c>
      <c r="AK34" s="117">
        <v>0.67097927646381761</v>
      </c>
      <c r="AL34" s="118">
        <v>0.32902072353618239</v>
      </c>
      <c r="AM34" s="117">
        <v>-0.39901702704206116</v>
      </c>
      <c r="AN34" s="118">
        <v>100</v>
      </c>
      <c r="AO34">
        <v>0.4903589947966519</v>
      </c>
      <c r="BN34">
        <v>0.45341662576461672</v>
      </c>
      <c r="BO34">
        <v>1</v>
      </c>
      <c r="BP34">
        <v>0</v>
      </c>
      <c r="BQ34">
        <v>20</v>
      </c>
      <c r="BR34">
        <v>10</v>
      </c>
      <c r="BS34">
        <v>0.62962962962962965</v>
      </c>
      <c r="BT34">
        <v>0.89583333333333337</v>
      </c>
      <c r="BU34">
        <v>1.6589506172839483E-2</v>
      </c>
    </row>
    <row r="35" spans="1:73" x14ac:dyDescent="0.3">
      <c r="A35" s="131">
        <v>0</v>
      </c>
      <c r="B35" s="171">
        <v>98</v>
      </c>
      <c r="C35" s="203">
        <v>0.97399999999999998</v>
      </c>
      <c r="D35" s="130">
        <v>201</v>
      </c>
      <c r="E35" s="130">
        <v>1</v>
      </c>
      <c r="F35" s="130">
        <v>37</v>
      </c>
      <c r="G35" s="130">
        <v>6</v>
      </c>
      <c r="H35" s="172">
        <v>194</v>
      </c>
      <c r="I35" s="170">
        <v>16.100000000000001</v>
      </c>
      <c r="J35" s="130">
        <v>1</v>
      </c>
      <c r="W35">
        <v>0</v>
      </c>
      <c r="X35">
        <v>53</v>
      </c>
      <c r="Y35">
        <v>0.56799999999999995</v>
      </c>
      <c r="Z35">
        <v>125</v>
      </c>
      <c r="AA35">
        <v>3</v>
      </c>
      <c r="AB35">
        <v>44</v>
      </c>
      <c r="AC35">
        <v>8</v>
      </c>
      <c r="AD35">
        <v>167</v>
      </c>
      <c r="AE35">
        <v>8.5</v>
      </c>
      <c r="AF35" s="117">
        <v>0</v>
      </c>
      <c r="AG35" s="113">
        <v>1</v>
      </c>
      <c r="AH35" s="118">
        <v>1</v>
      </c>
      <c r="AI35">
        <v>0</v>
      </c>
      <c r="AJ35">
        <v>0.5429926550796631</v>
      </c>
      <c r="AK35" s="117">
        <v>0.5429926550796631</v>
      </c>
      <c r="AL35" s="118">
        <v>0.4570073449203369</v>
      </c>
      <c r="AM35" s="117">
        <v>-0.78305581618133802</v>
      </c>
      <c r="AN35" s="118">
        <v>0</v>
      </c>
      <c r="AO35">
        <v>1.1881486394366698</v>
      </c>
      <c r="BN35">
        <v>0.45454759707767634</v>
      </c>
      <c r="BO35">
        <v>1</v>
      </c>
      <c r="BP35">
        <v>0</v>
      </c>
      <c r="BQ35">
        <v>21</v>
      </c>
      <c r="BR35">
        <v>10</v>
      </c>
      <c r="BS35">
        <v>0.61111111111111116</v>
      </c>
      <c r="BT35">
        <v>0.89583333333333337</v>
      </c>
      <c r="BU35">
        <v>0</v>
      </c>
    </row>
    <row r="36" spans="1:73" x14ac:dyDescent="0.3">
      <c r="A36" s="131">
        <v>0</v>
      </c>
      <c r="B36" s="171">
        <v>53</v>
      </c>
      <c r="C36" s="203">
        <v>1.3149999999999999</v>
      </c>
      <c r="D36" s="130">
        <v>69</v>
      </c>
      <c r="E36" s="130">
        <v>1</v>
      </c>
      <c r="F36" s="130">
        <v>35</v>
      </c>
      <c r="G36" s="130">
        <v>9</v>
      </c>
      <c r="H36" s="172">
        <v>189</v>
      </c>
      <c r="I36" s="170">
        <v>10.4</v>
      </c>
      <c r="J36" s="130">
        <v>1</v>
      </c>
      <c r="W36">
        <v>0</v>
      </c>
      <c r="X36">
        <v>53</v>
      </c>
      <c r="Y36">
        <v>1.018</v>
      </c>
      <c r="Z36">
        <v>134</v>
      </c>
      <c r="AA36">
        <v>1</v>
      </c>
      <c r="AB36">
        <v>36</v>
      </c>
      <c r="AC36">
        <v>10</v>
      </c>
      <c r="AD36">
        <v>182</v>
      </c>
      <c r="AE36">
        <v>10.7</v>
      </c>
      <c r="AF36" s="117">
        <v>0</v>
      </c>
      <c r="AG36" s="113">
        <v>1</v>
      </c>
      <c r="AH36" s="118">
        <v>1</v>
      </c>
      <c r="AI36">
        <v>0</v>
      </c>
      <c r="AJ36">
        <v>0.75560794949937315</v>
      </c>
      <c r="AK36" s="117">
        <v>0.75560794949937315</v>
      </c>
      <c r="AL36" s="118">
        <v>0.24439205050062685</v>
      </c>
      <c r="AM36" s="117">
        <v>-1.4089815788068778</v>
      </c>
      <c r="AN36" s="118">
        <v>0</v>
      </c>
      <c r="AO36">
        <v>3.0917861196857346</v>
      </c>
      <c r="BN36">
        <v>0.46380958236754583</v>
      </c>
      <c r="BO36">
        <v>0</v>
      </c>
      <c r="BP36">
        <v>1</v>
      </c>
      <c r="BQ36">
        <v>21</v>
      </c>
      <c r="BR36">
        <v>11</v>
      </c>
      <c r="BS36">
        <v>0.61111111111111116</v>
      </c>
      <c r="BT36">
        <v>0.88541666666666663</v>
      </c>
      <c r="BU36">
        <v>1.6396604938271678E-2</v>
      </c>
    </row>
    <row r="37" spans="1:73" x14ac:dyDescent="0.3">
      <c r="A37" s="131">
        <v>1</v>
      </c>
      <c r="B37" s="171">
        <v>44</v>
      </c>
      <c r="C37" s="203">
        <v>0.97399999999999998</v>
      </c>
      <c r="D37" s="130">
        <v>117</v>
      </c>
      <c r="E37" s="130">
        <v>3</v>
      </c>
      <c r="F37" s="130">
        <v>33</v>
      </c>
      <c r="G37" s="130">
        <v>6</v>
      </c>
      <c r="H37" s="172">
        <v>170</v>
      </c>
      <c r="I37" s="170">
        <v>7.4</v>
      </c>
      <c r="J37" s="130">
        <v>0</v>
      </c>
      <c r="W37">
        <v>0</v>
      </c>
      <c r="X37">
        <v>53</v>
      </c>
      <c r="Y37">
        <v>1.3149999999999999</v>
      </c>
      <c r="Z37">
        <v>69</v>
      </c>
      <c r="AA37">
        <v>1</v>
      </c>
      <c r="AB37">
        <v>35</v>
      </c>
      <c r="AC37">
        <v>9</v>
      </c>
      <c r="AD37">
        <v>189</v>
      </c>
      <c r="AE37">
        <v>10.4</v>
      </c>
      <c r="AF37" s="117">
        <v>1</v>
      </c>
      <c r="AG37" s="113">
        <v>0</v>
      </c>
      <c r="AH37" s="118">
        <v>1</v>
      </c>
      <c r="AI37">
        <v>1</v>
      </c>
      <c r="AJ37">
        <v>0.73991604079957007</v>
      </c>
      <c r="AK37" s="117">
        <v>0.73991604079957007</v>
      </c>
      <c r="AL37" s="118">
        <v>0.26008395920042993</v>
      </c>
      <c r="AM37" s="117">
        <v>-0.30121855759976973</v>
      </c>
      <c r="AN37" s="118">
        <v>100</v>
      </c>
      <c r="AO37">
        <v>0.35150469088273484</v>
      </c>
      <c r="BN37">
        <v>0.47255920783227923</v>
      </c>
      <c r="BO37">
        <v>1</v>
      </c>
      <c r="BP37">
        <v>0</v>
      </c>
      <c r="BQ37">
        <v>22</v>
      </c>
      <c r="BR37">
        <v>11</v>
      </c>
      <c r="BS37">
        <v>0.59259259259259256</v>
      </c>
      <c r="BT37">
        <v>0.88541666666666663</v>
      </c>
      <c r="BU37">
        <v>1.6396604938271577E-2</v>
      </c>
    </row>
    <row r="38" spans="1:73" x14ac:dyDescent="0.3">
      <c r="A38" s="131">
        <v>0</v>
      </c>
      <c r="B38" s="171">
        <v>58</v>
      </c>
      <c r="C38" s="203">
        <v>0.16700000000000001</v>
      </c>
      <c r="D38" s="130">
        <v>81</v>
      </c>
      <c r="E38" s="130">
        <v>1</v>
      </c>
      <c r="F38" s="130">
        <v>39</v>
      </c>
      <c r="G38" s="130">
        <v>10</v>
      </c>
      <c r="H38" s="172">
        <v>188</v>
      </c>
      <c r="I38" s="170">
        <v>10.5</v>
      </c>
      <c r="J38" s="130">
        <v>0</v>
      </c>
      <c r="W38">
        <v>0</v>
      </c>
      <c r="X38">
        <v>53</v>
      </c>
      <c r="Y38">
        <v>1.512</v>
      </c>
      <c r="Z38">
        <v>125</v>
      </c>
      <c r="AA38">
        <v>2</v>
      </c>
      <c r="AB38">
        <v>39</v>
      </c>
      <c r="AC38">
        <v>13</v>
      </c>
      <c r="AD38">
        <v>179</v>
      </c>
      <c r="AE38">
        <v>11.8</v>
      </c>
      <c r="AF38" s="117">
        <v>1</v>
      </c>
      <c r="AG38" s="113">
        <v>0</v>
      </c>
      <c r="AH38" s="118">
        <v>1</v>
      </c>
      <c r="AI38">
        <v>1</v>
      </c>
      <c r="AJ38">
        <v>0.7793960697125244</v>
      </c>
      <c r="AK38" s="117">
        <v>0.7793960697125244</v>
      </c>
      <c r="AL38" s="118">
        <v>0.2206039302874756</v>
      </c>
      <c r="AM38" s="117">
        <v>-0.24923592879934664</v>
      </c>
      <c r="AN38" s="118">
        <v>100</v>
      </c>
      <c r="AO38">
        <v>0.28304470456060171</v>
      </c>
      <c r="BN38">
        <v>0.48488437308812199</v>
      </c>
      <c r="BO38">
        <v>1</v>
      </c>
      <c r="BP38">
        <v>0</v>
      </c>
      <c r="BQ38">
        <v>23</v>
      </c>
      <c r="BR38">
        <v>11</v>
      </c>
      <c r="BS38">
        <v>0.57407407407407407</v>
      </c>
      <c r="BT38">
        <v>0.88541666666666663</v>
      </c>
      <c r="BU38">
        <v>1.6396604938271577E-2</v>
      </c>
    </row>
    <row r="39" spans="1:73" x14ac:dyDescent="0.3">
      <c r="A39" s="131">
        <v>0</v>
      </c>
      <c r="B39" s="171">
        <v>60</v>
      </c>
      <c r="C39" s="203">
        <v>0.93700000000000006</v>
      </c>
      <c r="D39" s="130">
        <v>211</v>
      </c>
      <c r="E39" s="130">
        <v>3</v>
      </c>
      <c r="F39" s="130">
        <v>59</v>
      </c>
      <c r="G39" s="130">
        <v>15</v>
      </c>
      <c r="H39" s="172">
        <v>171</v>
      </c>
      <c r="I39" s="170">
        <v>12</v>
      </c>
      <c r="J39" s="130">
        <v>1</v>
      </c>
      <c r="W39">
        <v>0</v>
      </c>
      <c r="X39">
        <v>53</v>
      </c>
      <c r="Y39">
        <v>2.8719999999999999</v>
      </c>
      <c r="Z39">
        <v>144</v>
      </c>
      <c r="AA39">
        <v>6</v>
      </c>
      <c r="AB39">
        <v>35</v>
      </c>
      <c r="AC39">
        <v>4</v>
      </c>
      <c r="AD39">
        <v>171</v>
      </c>
      <c r="AE39">
        <v>8.6999999999999993</v>
      </c>
      <c r="AF39" s="117">
        <v>1</v>
      </c>
      <c r="AG39" s="113">
        <v>0</v>
      </c>
      <c r="AH39" s="118">
        <v>1</v>
      </c>
      <c r="AI39">
        <v>1</v>
      </c>
      <c r="AJ39">
        <v>0.97665808178610047</v>
      </c>
      <c r="AK39" s="117">
        <v>0.97665808178610047</v>
      </c>
      <c r="AL39" s="118">
        <v>2.3341918213899526E-2</v>
      </c>
      <c r="AM39" s="117">
        <v>-2.3618655657867759E-2</v>
      </c>
      <c r="AN39" s="118">
        <v>100</v>
      </c>
      <c r="AO39">
        <v>2.3899785041672013E-2</v>
      </c>
      <c r="BN39">
        <v>0.486071285575851</v>
      </c>
      <c r="BO39">
        <v>1</v>
      </c>
      <c r="BP39">
        <v>0</v>
      </c>
      <c r="BQ39">
        <v>24</v>
      </c>
      <c r="BR39">
        <v>11</v>
      </c>
      <c r="BS39">
        <v>0.55555555555555558</v>
      </c>
      <c r="BT39">
        <v>0.88541666666666663</v>
      </c>
      <c r="BU39">
        <v>0</v>
      </c>
    </row>
    <row r="40" spans="1:73" x14ac:dyDescent="0.3">
      <c r="A40" s="131">
        <v>0</v>
      </c>
      <c r="B40" s="171">
        <v>54</v>
      </c>
      <c r="C40" s="203">
        <v>4.5999999999999999E-2</v>
      </c>
      <c r="D40" s="130">
        <v>151</v>
      </c>
      <c r="E40" s="130">
        <v>0</v>
      </c>
      <c r="F40" s="130">
        <v>30</v>
      </c>
      <c r="G40" s="130">
        <v>13</v>
      </c>
      <c r="H40" s="172">
        <v>204</v>
      </c>
      <c r="I40" s="170">
        <v>14.5</v>
      </c>
      <c r="J40" s="130">
        <v>1</v>
      </c>
      <c r="W40">
        <v>0</v>
      </c>
      <c r="X40">
        <v>54</v>
      </c>
      <c r="Y40">
        <v>4.5999999999999999E-2</v>
      </c>
      <c r="Z40">
        <v>151</v>
      </c>
      <c r="AA40">
        <v>0</v>
      </c>
      <c r="AB40">
        <v>30</v>
      </c>
      <c r="AC40">
        <v>13</v>
      </c>
      <c r="AD40">
        <v>204</v>
      </c>
      <c r="AE40">
        <v>14.5</v>
      </c>
      <c r="AF40" s="117">
        <v>1</v>
      </c>
      <c r="AG40" s="113">
        <v>0</v>
      </c>
      <c r="AH40" s="118">
        <v>1</v>
      </c>
      <c r="AI40">
        <v>1</v>
      </c>
      <c r="AJ40">
        <v>0.81256260878379649</v>
      </c>
      <c r="AK40" s="117">
        <v>0.81256260878379649</v>
      </c>
      <c r="AL40" s="118">
        <v>0.18743739121620351</v>
      </c>
      <c r="AM40" s="117">
        <v>-0.2075623107823073</v>
      </c>
      <c r="AN40" s="118">
        <v>100</v>
      </c>
      <c r="AO40">
        <v>0.23067439873556395</v>
      </c>
      <c r="BN40">
        <v>0.48896400037264709</v>
      </c>
      <c r="BO40">
        <v>0</v>
      </c>
      <c r="BP40">
        <v>1</v>
      </c>
      <c r="BQ40">
        <v>24</v>
      </c>
      <c r="BR40">
        <v>12</v>
      </c>
      <c r="BS40">
        <v>0.55555555555555558</v>
      </c>
      <c r="BT40">
        <v>0.875</v>
      </c>
      <c r="BU40">
        <v>1.6203703703703776E-2</v>
      </c>
    </row>
    <row r="41" spans="1:73" x14ac:dyDescent="0.3">
      <c r="A41" s="131">
        <v>0</v>
      </c>
      <c r="B41" s="171">
        <v>48</v>
      </c>
      <c r="C41" s="207">
        <v>1.7999999999999999E-2</v>
      </c>
      <c r="D41" s="174">
        <v>77</v>
      </c>
      <c r="E41" s="174">
        <v>2</v>
      </c>
      <c r="F41" s="130">
        <v>28</v>
      </c>
      <c r="G41" s="130">
        <v>1</v>
      </c>
      <c r="H41" s="172">
        <v>160</v>
      </c>
      <c r="I41" s="173">
        <v>5.9</v>
      </c>
      <c r="J41" s="130">
        <v>0</v>
      </c>
      <c r="W41">
        <v>0</v>
      </c>
      <c r="X41">
        <v>54</v>
      </c>
      <c r="Y41">
        <v>0.626</v>
      </c>
      <c r="Z41">
        <v>51</v>
      </c>
      <c r="AA41">
        <v>2</v>
      </c>
      <c r="AB41">
        <v>38</v>
      </c>
      <c r="AC41">
        <v>8</v>
      </c>
      <c r="AD41">
        <v>193</v>
      </c>
      <c r="AE41">
        <v>9.6999999999999993</v>
      </c>
      <c r="AF41" s="117">
        <v>1</v>
      </c>
      <c r="AG41" s="113">
        <v>0</v>
      </c>
      <c r="AH41" s="118">
        <v>1</v>
      </c>
      <c r="AI41">
        <v>1</v>
      </c>
      <c r="AJ41">
        <v>0.69704413422223765</v>
      </c>
      <c r="AK41" s="117">
        <v>0.69704413422223765</v>
      </c>
      <c r="AL41" s="118">
        <v>0.30295586577776235</v>
      </c>
      <c r="AM41" s="117">
        <v>-0.36090654996479626</v>
      </c>
      <c r="AN41" s="118">
        <v>100</v>
      </c>
      <c r="AO41">
        <v>0.43462938844726196</v>
      </c>
      <c r="BN41">
        <v>0.49001158292396668</v>
      </c>
      <c r="BO41">
        <v>1</v>
      </c>
      <c r="BP41">
        <v>0</v>
      </c>
      <c r="BQ41">
        <v>25</v>
      </c>
      <c r="BR41">
        <v>12</v>
      </c>
      <c r="BS41">
        <v>0.53703703703703698</v>
      </c>
      <c r="BT41">
        <v>0.875</v>
      </c>
      <c r="BU41">
        <v>0</v>
      </c>
    </row>
    <row r="42" spans="1:73" x14ac:dyDescent="0.3">
      <c r="A42" s="131">
        <v>1</v>
      </c>
      <c r="B42" s="171">
        <v>53</v>
      </c>
      <c r="C42" s="203">
        <v>0.84</v>
      </c>
      <c r="D42" s="130">
        <v>99</v>
      </c>
      <c r="E42" s="130">
        <v>3</v>
      </c>
      <c r="F42" s="130">
        <v>36</v>
      </c>
      <c r="G42" s="130">
        <v>9</v>
      </c>
      <c r="H42" s="172">
        <v>176</v>
      </c>
      <c r="I42" s="170">
        <v>9</v>
      </c>
      <c r="J42" s="130">
        <v>1</v>
      </c>
      <c r="W42">
        <v>0</v>
      </c>
      <c r="X42">
        <v>55</v>
      </c>
      <c r="Y42">
        <v>8.5000000000000006E-2</v>
      </c>
      <c r="Z42">
        <v>125</v>
      </c>
      <c r="AA42">
        <v>7</v>
      </c>
      <c r="AB42">
        <v>38</v>
      </c>
      <c r="AC42">
        <v>4</v>
      </c>
      <c r="AD42">
        <v>169</v>
      </c>
      <c r="AE42">
        <v>9.3000000000000007</v>
      </c>
      <c r="AF42" s="117">
        <v>1</v>
      </c>
      <c r="AG42" s="113">
        <v>0</v>
      </c>
      <c r="AH42" s="118">
        <v>1</v>
      </c>
      <c r="AI42">
        <v>1</v>
      </c>
      <c r="AJ42">
        <v>0.8061041100656694</v>
      </c>
      <c r="AK42" s="117">
        <v>0.8061041100656694</v>
      </c>
      <c r="AL42" s="118">
        <v>0.1938958899343306</v>
      </c>
      <c r="AM42" s="117">
        <v>-0.21554237600111498</v>
      </c>
      <c r="AN42" s="118">
        <v>100</v>
      </c>
      <c r="AO42">
        <v>0.24053455070280544</v>
      </c>
      <c r="BN42">
        <v>0.49771745534494083</v>
      </c>
      <c r="BO42">
        <v>0</v>
      </c>
      <c r="BP42">
        <v>1</v>
      </c>
      <c r="BQ42">
        <v>25</v>
      </c>
      <c r="BR42">
        <v>13</v>
      </c>
      <c r="BS42">
        <v>0.53703703703703698</v>
      </c>
      <c r="BT42">
        <v>0.86458333333333337</v>
      </c>
      <c r="BU42">
        <v>1.6010802469135683E-2</v>
      </c>
    </row>
    <row r="43" spans="1:73" x14ac:dyDescent="0.3">
      <c r="A43" s="131">
        <v>0</v>
      </c>
      <c r="B43" s="171">
        <v>88</v>
      </c>
      <c r="C43" s="203">
        <v>1</v>
      </c>
      <c r="D43" s="130">
        <v>283</v>
      </c>
      <c r="E43" s="130">
        <v>2</v>
      </c>
      <c r="F43" s="130">
        <v>40</v>
      </c>
      <c r="G43" s="130">
        <v>8</v>
      </c>
      <c r="H43" s="172">
        <v>177</v>
      </c>
      <c r="I43" s="170">
        <v>15.8</v>
      </c>
      <c r="J43" s="130">
        <v>1</v>
      </c>
      <c r="W43">
        <v>0</v>
      </c>
      <c r="X43">
        <v>55</v>
      </c>
      <c r="Y43">
        <v>0.65500000000000003</v>
      </c>
      <c r="Z43">
        <v>150</v>
      </c>
      <c r="AA43">
        <v>3</v>
      </c>
      <c r="AB43">
        <v>37</v>
      </c>
      <c r="AC43">
        <v>9</v>
      </c>
      <c r="AD43">
        <v>168</v>
      </c>
      <c r="AE43">
        <v>9.4</v>
      </c>
      <c r="AF43" s="117">
        <v>1</v>
      </c>
      <c r="AG43" s="113">
        <v>0</v>
      </c>
      <c r="AH43" s="118">
        <v>1</v>
      </c>
      <c r="AI43">
        <v>1</v>
      </c>
      <c r="AJ43">
        <v>0.77983930418052172</v>
      </c>
      <c r="AK43" s="117">
        <v>0.77983930418052172</v>
      </c>
      <c r="AL43" s="118">
        <v>0.22016069581947828</v>
      </c>
      <c r="AM43" s="117">
        <v>-0.24866740080497546</v>
      </c>
      <c r="AN43" s="118">
        <v>100</v>
      </c>
      <c r="AO43">
        <v>0.28231546504421146</v>
      </c>
      <c r="BN43">
        <v>0.50106395456791175</v>
      </c>
      <c r="BO43">
        <v>1</v>
      </c>
      <c r="BP43">
        <v>0</v>
      </c>
      <c r="BQ43">
        <v>26</v>
      </c>
      <c r="BR43">
        <v>13</v>
      </c>
      <c r="BS43">
        <v>0.5185185185185186</v>
      </c>
      <c r="BT43">
        <v>0.86458333333333337</v>
      </c>
      <c r="BU43">
        <v>1.6010802469135874E-2</v>
      </c>
    </row>
    <row r="44" spans="1:73" x14ac:dyDescent="0.3">
      <c r="A44" s="131">
        <v>0</v>
      </c>
      <c r="B44" s="171">
        <v>59</v>
      </c>
      <c r="C44" s="203">
        <v>1.159</v>
      </c>
      <c r="D44" s="130">
        <v>196</v>
      </c>
      <c r="E44" s="130">
        <v>1</v>
      </c>
      <c r="F44" s="130">
        <v>43</v>
      </c>
      <c r="G44" s="130">
        <v>15</v>
      </c>
      <c r="H44" s="172">
        <v>184</v>
      </c>
      <c r="I44" s="170">
        <v>14</v>
      </c>
      <c r="J44" s="130">
        <v>1</v>
      </c>
      <c r="W44">
        <v>0</v>
      </c>
      <c r="X44">
        <v>55</v>
      </c>
      <c r="Y44">
        <v>0.73899999999999999</v>
      </c>
      <c r="Z44">
        <v>146</v>
      </c>
      <c r="AA44">
        <v>3</v>
      </c>
      <c r="AB44">
        <v>43</v>
      </c>
      <c r="AC44">
        <v>11</v>
      </c>
      <c r="AD44">
        <v>175</v>
      </c>
      <c r="AE44">
        <v>11.6</v>
      </c>
      <c r="AF44" s="117">
        <v>1</v>
      </c>
      <c r="AG44" s="113">
        <v>0</v>
      </c>
      <c r="AH44" s="118">
        <v>1</v>
      </c>
      <c r="AI44">
        <v>1</v>
      </c>
      <c r="AJ44">
        <v>0.6457428358746613</v>
      </c>
      <c r="AK44" s="117">
        <v>0.6457428358746613</v>
      </c>
      <c r="AL44" s="118">
        <v>0.3542571641253387</v>
      </c>
      <c r="AM44" s="117">
        <v>-0.43735394133848199</v>
      </c>
      <c r="AN44" s="118">
        <v>100</v>
      </c>
      <c r="AO44">
        <v>0.54860409507369279</v>
      </c>
      <c r="BN44">
        <v>0.51195557100388067</v>
      </c>
      <c r="BO44">
        <v>1</v>
      </c>
      <c r="BP44">
        <v>0</v>
      </c>
      <c r="BQ44">
        <v>27</v>
      </c>
      <c r="BR44">
        <v>13</v>
      </c>
      <c r="BS44">
        <v>0.5</v>
      </c>
      <c r="BT44">
        <v>0.86458333333333337</v>
      </c>
      <c r="BU44">
        <v>0</v>
      </c>
    </row>
    <row r="45" spans="1:73" x14ac:dyDescent="0.3">
      <c r="A45" s="131">
        <v>0</v>
      </c>
      <c r="B45" s="171">
        <v>117</v>
      </c>
      <c r="C45" s="203">
        <v>0.104</v>
      </c>
      <c r="D45" s="130">
        <v>253</v>
      </c>
      <c r="E45" s="130">
        <v>2</v>
      </c>
      <c r="F45" s="130">
        <v>52</v>
      </c>
      <c r="G45" s="130">
        <v>15</v>
      </c>
      <c r="H45" s="172">
        <v>169</v>
      </c>
      <c r="I45" s="170">
        <v>15.3</v>
      </c>
      <c r="J45" s="130">
        <v>1</v>
      </c>
      <c r="W45">
        <v>0</v>
      </c>
      <c r="X45">
        <v>55</v>
      </c>
      <c r="Y45">
        <v>1.1679999999999999</v>
      </c>
      <c r="Z45">
        <v>120</v>
      </c>
      <c r="AA45">
        <v>3</v>
      </c>
      <c r="AB45">
        <v>52</v>
      </c>
      <c r="AC45">
        <v>10</v>
      </c>
      <c r="AD45">
        <v>182</v>
      </c>
      <c r="AE45">
        <v>10</v>
      </c>
      <c r="AF45" s="117">
        <v>1</v>
      </c>
      <c r="AG45" s="113">
        <v>0</v>
      </c>
      <c r="AH45" s="118">
        <v>1</v>
      </c>
      <c r="AI45">
        <v>1</v>
      </c>
      <c r="AJ45">
        <v>0.62032576576043097</v>
      </c>
      <c r="AK45" s="117">
        <v>0.62032576576043097</v>
      </c>
      <c r="AL45" s="118">
        <v>0.37967423423956903</v>
      </c>
      <c r="AM45" s="117">
        <v>-0.47751051028644076</v>
      </c>
      <c r="AN45" s="118">
        <v>100</v>
      </c>
      <c r="AO45">
        <v>0.61205620529745774</v>
      </c>
      <c r="BN45">
        <v>0.51569802295263301</v>
      </c>
      <c r="BO45">
        <v>0</v>
      </c>
      <c r="BP45">
        <v>1</v>
      </c>
      <c r="BQ45">
        <v>27</v>
      </c>
      <c r="BR45">
        <v>14</v>
      </c>
      <c r="BS45">
        <v>0.5</v>
      </c>
      <c r="BT45">
        <v>0.85416666666666663</v>
      </c>
      <c r="BU45">
        <v>1.5817901234567874E-2</v>
      </c>
    </row>
    <row r="46" spans="1:73" x14ac:dyDescent="0.3">
      <c r="A46" s="131">
        <v>0</v>
      </c>
      <c r="B46" s="171">
        <v>83</v>
      </c>
      <c r="C46" s="203">
        <v>0.93600000000000005</v>
      </c>
      <c r="D46" s="130">
        <v>203</v>
      </c>
      <c r="E46" s="130">
        <v>2</v>
      </c>
      <c r="F46" s="130">
        <v>45</v>
      </c>
      <c r="G46" s="130">
        <v>9</v>
      </c>
      <c r="H46" s="172">
        <v>178</v>
      </c>
      <c r="I46" s="170">
        <v>14.4</v>
      </c>
      <c r="J46" s="130">
        <v>1</v>
      </c>
      <c r="W46">
        <v>0</v>
      </c>
      <c r="X46">
        <v>56</v>
      </c>
      <c r="Y46">
        <v>3.9E-2</v>
      </c>
      <c r="Z46">
        <v>128</v>
      </c>
      <c r="AA46">
        <v>1</v>
      </c>
      <c r="AB46">
        <v>43</v>
      </c>
      <c r="AC46">
        <v>6</v>
      </c>
      <c r="AD46">
        <v>172</v>
      </c>
      <c r="AE46">
        <v>8.4</v>
      </c>
      <c r="AF46" s="117">
        <v>0</v>
      </c>
      <c r="AG46" s="113">
        <v>1</v>
      </c>
      <c r="AH46" s="118">
        <v>1</v>
      </c>
      <c r="AI46">
        <v>0</v>
      </c>
      <c r="AJ46">
        <v>0.35647689560964785</v>
      </c>
      <c r="AK46" s="117">
        <v>0.35647689560964785</v>
      </c>
      <c r="AL46" s="118">
        <v>0.64352310439035221</v>
      </c>
      <c r="AM46" s="117">
        <v>-0.44079734833198658</v>
      </c>
      <c r="AN46" s="118">
        <v>100</v>
      </c>
      <c r="AO46">
        <v>0.55394576073124779</v>
      </c>
      <c r="BN46">
        <v>0.51945814088858877</v>
      </c>
      <c r="BO46">
        <v>1</v>
      </c>
      <c r="BP46">
        <v>0</v>
      </c>
      <c r="BQ46">
        <v>28</v>
      </c>
      <c r="BR46">
        <v>14</v>
      </c>
      <c r="BS46">
        <v>0.48148148148148151</v>
      </c>
      <c r="BT46">
        <v>0.85416666666666663</v>
      </c>
      <c r="BU46">
        <v>1.5817901234567971E-2</v>
      </c>
    </row>
    <row r="47" spans="1:73" x14ac:dyDescent="0.3">
      <c r="A47" s="131">
        <v>0</v>
      </c>
      <c r="B47" s="171">
        <v>91</v>
      </c>
      <c r="C47" s="203">
        <v>1.968</v>
      </c>
      <c r="D47" s="130">
        <v>164</v>
      </c>
      <c r="E47" s="130">
        <v>1</v>
      </c>
      <c r="F47" s="130">
        <v>33</v>
      </c>
      <c r="G47" s="130">
        <v>5</v>
      </c>
      <c r="H47" s="172">
        <v>194</v>
      </c>
      <c r="I47" s="170">
        <v>14.8</v>
      </c>
      <c r="J47" s="130">
        <v>1</v>
      </c>
      <c r="W47">
        <v>0</v>
      </c>
      <c r="X47">
        <v>56</v>
      </c>
      <c r="Y47">
        <v>0.123</v>
      </c>
      <c r="Z47">
        <v>113</v>
      </c>
      <c r="AA47">
        <v>3</v>
      </c>
      <c r="AB47">
        <v>45</v>
      </c>
      <c r="AC47">
        <v>6</v>
      </c>
      <c r="AD47">
        <v>167</v>
      </c>
      <c r="AE47">
        <v>7.2</v>
      </c>
      <c r="AF47" s="117">
        <v>0</v>
      </c>
      <c r="AG47" s="113">
        <v>1</v>
      </c>
      <c r="AH47" s="118">
        <v>1</v>
      </c>
      <c r="AI47">
        <v>0</v>
      </c>
      <c r="AJ47">
        <v>0.48488437308812199</v>
      </c>
      <c r="AK47" s="117">
        <v>0.48488437308812199</v>
      </c>
      <c r="AL47" s="118">
        <v>0.51511562691187796</v>
      </c>
      <c r="AM47" s="117">
        <v>-0.66336388524336587</v>
      </c>
      <c r="AN47" s="118">
        <v>100</v>
      </c>
      <c r="AO47">
        <v>0.94131171285757231</v>
      </c>
      <c r="BN47">
        <v>0.52354509317169329</v>
      </c>
      <c r="BO47">
        <v>1</v>
      </c>
      <c r="BP47">
        <v>0</v>
      </c>
      <c r="BQ47">
        <v>29</v>
      </c>
      <c r="BR47">
        <v>14</v>
      </c>
      <c r="BS47">
        <v>0.46296296296296291</v>
      </c>
      <c r="BT47">
        <v>0.85416666666666663</v>
      </c>
      <c r="BU47">
        <v>0</v>
      </c>
    </row>
    <row r="48" spans="1:73" x14ac:dyDescent="0.3">
      <c r="A48" s="131">
        <v>0</v>
      </c>
      <c r="B48" s="171">
        <v>56</v>
      </c>
      <c r="C48" s="203">
        <v>2.536</v>
      </c>
      <c r="D48" s="130">
        <v>146</v>
      </c>
      <c r="E48" s="130">
        <v>1</v>
      </c>
      <c r="F48" s="130">
        <v>36</v>
      </c>
      <c r="G48" s="130">
        <v>8</v>
      </c>
      <c r="H48" s="172">
        <v>179</v>
      </c>
      <c r="I48" s="170">
        <v>12.1</v>
      </c>
      <c r="J48" s="130">
        <v>1</v>
      </c>
      <c r="W48">
        <v>0</v>
      </c>
      <c r="X48">
        <v>56</v>
      </c>
      <c r="Y48">
        <v>0.29199999999999998</v>
      </c>
      <c r="Z48">
        <v>47</v>
      </c>
      <c r="AA48">
        <v>3</v>
      </c>
      <c r="AB48">
        <v>34</v>
      </c>
      <c r="AC48">
        <v>9</v>
      </c>
      <c r="AD48">
        <v>186</v>
      </c>
      <c r="AE48">
        <v>10.3</v>
      </c>
      <c r="AF48" s="117">
        <v>1</v>
      </c>
      <c r="AG48" s="113">
        <v>0</v>
      </c>
      <c r="AH48" s="118">
        <v>1</v>
      </c>
      <c r="AI48">
        <v>1</v>
      </c>
      <c r="AJ48">
        <v>0.71936545707954802</v>
      </c>
      <c r="AK48" s="117">
        <v>0.71936545707954802</v>
      </c>
      <c r="AL48" s="118">
        <v>0.28063454292045198</v>
      </c>
      <c r="AM48" s="117">
        <v>-0.32938576516541473</v>
      </c>
      <c r="AN48" s="118">
        <v>100</v>
      </c>
      <c r="AO48">
        <v>0.39011400972707422</v>
      </c>
      <c r="BN48">
        <v>0.52961245216096164</v>
      </c>
      <c r="BO48">
        <v>0</v>
      </c>
      <c r="BP48">
        <v>1</v>
      </c>
      <c r="BQ48">
        <v>29</v>
      </c>
      <c r="BR48">
        <v>15</v>
      </c>
      <c r="BS48">
        <v>0.46296296296296291</v>
      </c>
      <c r="BT48">
        <v>0.84375</v>
      </c>
      <c r="BU48">
        <v>1.5624999999999976E-2</v>
      </c>
    </row>
    <row r="49" spans="1:73" x14ac:dyDescent="0.3">
      <c r="A49" s="131">
        <v>1</v>
      </c>
      <c r="B49" s="171">
        <v>51</v>
      </c>
      <c r="C49" s="203">
        <v>0.41699999999999998</v>
      </c>
      <c r="D49" s="130">
        <v>121</v>
      </c>
      <c r="E49" s="130">
        <v>3</v>
      </c>
      <c r="F49" s="130">
        <v>36</v>
      </c>
      <c r="G49" s="130">
        <v>8</v>
      </c>
      <c r="H49" s="172">
        <v>167</v>
      </c>
      <c r="I49" s="170">
        <v>8</v>
      </c>
      <c r="J49" s="130">
        <v>0</v>
      </c>
      <c r="W49">
        <v>0</v>
      </c>
      <c r="X49">
        <v>56</v>
      </c>
      <c r="Y49">
        <v>0.496</v>
      </c>
      <c r="Z49">
        <v>86</v>
      </c>
      <c r="AA49">
        <v>3</v>
      </c>
      <c r="AB49">
        <v>54</v>
      </c>
      <c r="AC49">
        <v>8</v>
      </c>
      <c r="AD49">
        <v>179</v>
      </c>
      <c r="AE49">
        <v>8.8000000000000007</v>
      </c>
      <c r="AF49" s="117">
        <v>0</v>
      </c>
      <c r="AG49" s="113">
        <v>1</v>
      </c>
      <c r="AH49" s="118">
        <v>1</v>
      </c>
      <c r="AI49">
        <v>0</v>
      </c>
      <c r="AJ49">
        <v>0.35423931774824408</v>
      </c>
      <c r="AK49" s="117">
        <v>0.35423931774824408</v>
      </c>
      <c r="AL49" s="118">
        <v>0.64576068225175587</v>
      </c>
      <c r="AM49" s="117">
        <v>-0.43732630474772521</v>
      </c>
      <c r="AN49" s="118">
        <v>100</v>
      </c>
      <c r="AO49">
        <v>0.54856129752746474</v>
      </c>
      <c r="BN49">
        <v>0.53716688218846076</v>
      </c>
      <c r="BO49">
        <v>1</v>
      </c>
      <c r="BP49">
        <v>0</v>
      </c>
      <c r="BQ49">
        <v>30</v>
      </c>
      <c r="BR49">
        <v>15</v>
      </c>
      <c r="BS49">
        <v>0.44444444444444442</v>
      </c>
      <c r="BT49">
        <v>0.84375</v>
      </c>
      <c r="BU49">
        <v>0</v>
      </c>
    </row>
    <row r="50" spans="1:73" x14ac:dyDescent="0.3">
      <c r="A50" s="131">
        <v>0</v>
      </c>
      <c r="B50" s="171">
        <v>56</v>
      </c>
      <c r="C50" s="203">
        <v>3.9E-2</v>
      </c>
      <c r="D50" s="130">
        <v>128</v>
      </c>
      <c r="E50" s="130">
        <v>1</v>
      </c>
      <c r="F50" s="130">
        <v>43</v>
      </c>
      <c r="G50" s="130">
        <v>6</v>
      </c>
      <c r="H50" s="172">
        <v>172</v>
      </c>
      <c r="I50" s="170">
        <v>8.4</v>
      </c>
      <c r="J50" s="130">
        <v>0</v>
      </c>
      <c r="W50">
        <v>0</v>
      </c>
      <c r="X50">
        <v>56</v>
      </c>
      <c r="Y50">
        <v>1.1419999999999999</v>
      </c>
      <c r="Z50">
        <v>199</v>
      </c>
      <c r="AA50">
        <v>2</v>
      </c>
      <c r="AB50">
        <v>35</v>
      </c>
      <c r="AC50">
        <v>8</v>
      </c>
      <c r="AD50">
        <v>170</v>
      </c>
      <c r="AE50">
        <v>11.8</v>
      </c>
      <c r="AF50" s="117">
        <v>1</v>
      </c>
      <c r="AG50" s="113">
        <v>0</v>
      </c>
      <c r="AH50" s="118">
        <v>1</v>
      </c>
      <c r="AI50">
        <v>1</v>
      </c>
      <c r="AJ50">
        <v>0.77565795533118875</v>
      </c>
      <c r="AK50" s="117">
        <v>0.77565795533118875</v>
      </c>
      <c r="AL50" s="118">
        <v>0.22434204466881125</v>
      </c>
      <c r="AM50" s="117">
        <v>-0.2540436351830162</v>
      </c>
      <c r="AN50" s="118">
        <v>100</v>
      </c>
      <c r="AO50">
        <v>0.28922805874275104</v>
      </c>
      <c r="BN50">
        <v>0.53980207196043017</v>
      </c>
      <c r="BO50">
        <v>0</v>
      </c>
      <c r="BP50">
        <v>1</v>
      </c>
      <c r="BQ50">
        <v>30</v>
      </c>
      <c r="BR50">
        <v>16</v>
      </c>
      <c r="BS50">
        <v>0.44444444444444442</v>
      </c>
      <c r="BT50">
        <v>0.83333333333333337</v>
      </c>
      <c r="BU50">
        <v>1.5432098765432075E-2</v>
      </c>
    </row>
    <row r="51" spans="1:73" x14ac:dyDescent="0.3">
      <c r="A51" s="131">
        <v>0</v>
      </c>
      <c r="B51" s="171">
        <v>51</v>
      </c>
      <c r="C51" s="203">
        <v>1.155</v>
      </c>
      <c r="D51" s="130">
        <v>132</v>
      </c>
      <c r="E51" s="130">
        <v>2</v>
      </c>
      <c r="F51" s="130">
        <v>35</v>
      </c>
      <c r="G51" s="130">
        <v>1</v>
      </c>
      <c r="H51" s="172">
        <v>181</v>
      </c>
      <c r="I51" s="170">
        <v>10.6</v>
      </c>
      <c r="J51" s="130">
        <v>0</v>
      </c>
      <c r="W51">
        <v>0</v>
      </c>
      <c r="X51">
        <v>56</v>
      </c>
      <c r="Y51">
        <v>1.4039999999999999</v>
      </c>
      <c r="Z51">
        <v>69</v>
      </c>
      <c r="AA51">
        <v>1</v>
      </c>
      <c r="AB51">
        <v>34</v>
      </c>
      <c r="AC51">
        <v>8</v>
      </c>
      <c r="AD51">
        <v>181</v>
      </c>
      <c r="AE51">
        <v>9</v>
      </c>
      <c r="AF51" s="117">
        <v>1</v>
      </c>
      <c r="AG51" s="113">
        <v>0</v>
      </c>
      <c r="AH51" s="118">
        <v>1</v>
      </c>
      <c r="AI51">
        <v>1</v>
      </c>
      <c r="AJ51">
        <v>0.76788122905092882</v>
      </c>
      <c r="AK51" s="117">
        <v>0.76788122905092882</v>
      </c>
      <c r="AL51" s="118">
        <v>0.23211877094907118</v>
      </c>
      <c r="AM51" s="117">
        <v>-0.26412020746722842</v>
      </c>
      <c r="AN51" s="118">
        <v>100</v>
      </c>
      <c r="AO51">
        <v>0.30228473124152405</v>
      </c>
      <c r="BN51">
        <v>0.5429926550796631</v>
      </c>
      <c r="BO51">
        <v>1</v>
      </c>
      <c r="BP51">
        <v>0</v>
      </c>
      <c r="BQ51">
        <v>31</v>
      </c>
      <c r="BR51">
        <v>16</v>
      </c>
      <c r="BS51">
        <v>0.42592592592592593</v>
      </c>
      <c r="BT51">
        <v>0.83333333333333337</v>
      </c>
      <c r="BU51">
        <v>0</v>
      </c>
    </row>
    <row r="52" spans="1:73" x14ac:dyDescent="0.3">
      <c r="A52" s="131">
        <v>0</v>
      </c>
      <c r="B52" s="171">
        <v>56</v>
      </c>
      <c r="C52" s="203">
        <v>1.9990000000000001</v>
      </c>
      <c r="D52" s="130">
        <v>75</v>
      </c>
      <c r="E52" s="130">
        <v>0</v>
      </c>
      <c r="F52" s="130">
        <v>49</v>
      </c>
      <c r="G52" s="130">
        <v>7</v>
      </c>
      <c r="H52" s="172">
        <v>189</v>
      </c>
      <c r="I52" s="170">
        <v>10.9</v>
      </c>
      <c r="J52" s="130">
        <v>0</v>
      </c>
      <c r="W52">
        <v>0</v>
      </c>
      <c r="X52">
        <v>56</v>
      </c>
      <c r="Y52">
        <v>1.56</v>
      </c>
      <c r="Z52">
        <v>115</v>
      </c>
      <c r="AA52">
        <v>5</v>
      </c>
      <c r="AB52">
        <v>46</v>
      </c>
      <c r="AC52">
        <v>1</v>
      </c>
      <c r="AD52">
        <v>166</v>
      </c>
      <c r="AE52">
        <v>7.3</v>
      </c>
      <c r="AF52" s="117">
        <v>1</v>
      </c>
      <c r="AG52" s="113">
        <v>0</v>
      </c>
      <c r="AH52" s="118">
        <v>1</v>
      </c>
      <c r="AI52">
        <v>1</v>
      </c>
      <c r="AJ52">
        <v>0.69808071432868013</v>
      </c>
      <c r="AK52" s="117">
        <v>0.69808071432868013</v>
      </c>
      <c r="AL52" s="118">
        <v>0.30191928567131987</v>
      </c>
      <c r="AM52" s="117">
        <v>-0.35942054633111753</v>
      </c>
      <c r="AN52" s="118">
        <v>100</v>
      </c>
      <c r="AO52">
        <v>0.43249910715792383</v>
      </c>
      <c r="BN52">
        <v>0.54433519769886474</v>
      </c>
      <c r="BO52">
        <v>0</v>
      </c>
      <c r="BP52">
        <v>1</v>
      </c>
      <c r="BQ52">
        <v>31</v>
      </c>
      <c r="BR52">
        <v>17</v>
      </c>
      <c r="BS52">
        <v>0.42592592592592593</v>
      </c>
      <c r="BT52">
        <v>0.82291666666666663</v>
      </c>
      <c r="BU52">
        <v>0</v>
      </c>
    </row>
    <row r="53" spans="1:73" x14ac:dyDescent="0.3">
      <c r="A53" s="131">
        <v>0</v>
      </c>
      <c r="B53" s="171">
        <v>53</v>
      </c>
      <c r="C53" s="203">
        <v>2.8719999999999999</v>
      </c>
      <c r="D53" s="130">
        <v>144</v>
      </c>
      <c r="E53" s="130">
        <v>6</v>
      </c>
      <c r="F53" s="130">
        <v>35</v>
      </c>
      <c r="G53" s="130">
        <v>4</v>
      </c>
      <c r="H53" s="172">
        <v>171</v>
      </c>
      <c r="I53" s="170">
        <v>8.6999999999999993</v>
      </c>
      <c r="J53" s="130">
        <v>1</v>
      </c>
      <c r="W53">
        <v>0</v>
      </c>
      <c r="X53">
        <v>56</v>
      </c>
      <c r="Y53">
        <v>1.9990000000000001</v>
      </c>
      <c r="Z53">
        <v>75</v>
      </c>
      <c r="AA53">
        <v>0</v>
      </c>
      <c r="AB53">
        <v>49</v>
      </c>
      <c r="AC53">
        <v>7</v>
      </c>
      <c r="AD53">
        <v>189</v>
      </c>
      <c r="AE53">
        <v>10.9</v>
      </c>
      <c r="AF53" s="117">
        <v>0</v>
      </c>
      <c r="AG53" s="113">
        <v>1</v>
      </c>
      <c r="AH53" s="118">
        <v>1</v>
      </c>
      <c r="AI53">
        <v>0</v>
      </c>
      <c r="AJ53">
        <v>0.36207282605174468</v>
      </c>
      <c r="AK53" s="117">
        <v>0.36207282605174468</v>
      </c>
      <c r="AL53" s="118">
        <v>0.63792717394825527</v>
      </c>
      <c r="AM53" s="117">
        <v>-0.44953114956918711</v>
      </c>
      <c r="AN53" s="118">
        <v>100</v>
      </c>
      <c r="AO53">
        <v>0.56757705399317848</v>
      </c>
      <c r="BN53">
        <v>0.5449125564739814</v>
      </c>
      <c r="BO53">
        <v>0</v>
      </c>
      <c r="BP53">
        <v>1</v>
      </c>
      <c r="BQ53">
        <v>31</v>
      </c>
      <c r="BR53">
        <v>18</v>
      </c>
      <c r="BS53">
        <v>0.42592592592592593</v>
      </c>
      <c r="BT53">
        <v>0.8125</v>
      </c>
      <c r="BU53">
        <v>1.5046296296296273E-2</v>
      </c>
    </row>
    <row r="54" spans="1:73" x14ac:dyDescent="0.3">
      <c r="A54" s="131">
        <v>0</v>
      </c>
      <c r="B54" s="171">
        <v>62</v>
      </c>
      <c r="C54" s="203">
        <v>0.73399999999999999</v>
      </c>
      <c r="D54" s="130">
        <v>152</v>
      </c>
      <c r="E54" s="130">
        <v>3</v>
      </c>
      <c r="F54" s="130">
        <v>44</v>
      </c>
      <c r="G54" s="130">
        <v>5</v>
      </c>
      <c r="H54" s="172">
        <v>169</v>
      </c>
      <c r="I54" s="170">
        <v>9.5</v>
      </c>
      <c r="J54" s="130">
        <v>1</v>
      </c>
      <c r="W54">
        <v>0</v>
      </c>
      <c r="X54">
        <v>56</v>
      </c>
      <c r="Y54">
        <v>2.536</v>
      </c>
      <c r="Z54">
        <v>146</v>
      </c>
      <c r="AA54">
        <v>1</v>
      </c>
      <c r="AB54">
        <v>36</v>
      </c>
      <c r="AC54">
        <v>8</v>
      </c>
      <c r="AD54">
        <v>179</v>
      </c>
      <c r="AE54">
        <v>12.1</v>
      </c>
      <c r="AF54" s="117">
        <v>1</v>
      </c>
      <c r="AG54" s="113">
        <v>0</v>
      </c>
      <c r="AH54" s="118">
        <v>1</v>
      </c>
      <c r="AI54">
        <v>1</v>
      </c>
      <c r="AJ54">
        <v>0.82003110104382615</v>
      </c>
      <c r="AK54" s="117">
        <v>0.82003110104382615</v>
      </c>
      <c r="AL54" s="118">
        <v>0.17996889895617385</v>
      </c>
      <c r="AM54" s="117">
        <v>-0.19841301134086353</v>
      </c>
      <c r="AN54" s="118">
        <v>100</v>
      </c>
      <c r="AO54">
        <v>0.21946594309299922</v>
      </c>
      <c r="BN54">
        <v>0.55210624255422169</v>
      </c>
      <c r="BO54">
        <v>1</v>
      </c>
      <c r="BP54">
        <v>0</v>
      </c>
      <c r="BQ54">
        <v>32</v>
      </c>
      <c r="BR54">
        <v>18</v>
      </c>
      <c r="BS54">
        <v>0.40740740740740744</v>
      </c>
      <c r="BT54">
        <v>0.8125</v>
      </c>
      <c r="BU54">
        <v>0</v>
      </c>
    </row>
    <row r="55" spans="1:73" x14ac:dyDescent="0.3">
      <c r="A55" s="131">
        <v>0</v>
      </c>
      <c r="B55" s="171">
        <v>44</v>
      </c>
      <c r="C55" s="203">
        <v>4.5900000000000003E-2</v>
      </c>
      <c r="D55" s="130">
        <v>104</v>
      </c>
      <c r="E55" s="130">
        <v>6</v>
      </c>
      <c r="F55" s="130">
        <v>29</v>
      </c>
      <c r="G55" s="130">
        <v>2</v>
      </c>
      <c r="H55" s="172">
        <v>168</v>
      </c>
      <c r="I55" s="170">
        <v>6.8</v>
      </c>
      <c r="J55" s="130">
        <v>1</v>
      </c>
      <c r="W55">
        <v>0</v>
      </c>
      <c r="X55">
        <v>58</v>
      </c>
      <c r="Y55">
        <v>0.16700000000000001</v>
      </c>
      <c r="Z55">
        <v>81</v>
      </c>
      <c r="AA55">
        <v>1</v>
      </c>
      <c r="AB55">
        <v>39</v>
      </c>
      <c r="AC55">
        <v>10</v>
      </c>
      <c r="AD55">
        <v>188</v>
      </c>
      <c r="AE55">
        <v>10.5</v>
      </c>
      <c r="AF55" s="117">
        <v>0</v>
      </c>
      <c r="AG55" s="113">
        <v>1</v>
      </c>
      <c r="AH55" s="118">
        <v>1</v>
      </c>
      <c r="AI55">
        <v>0</v>
      </c>
      <c r="AJ55">
        <v>0.56764237340881563</v>
      </c>
      <c r="AK55" s="117">
        <v>0.56764237340881563</v>
      </c>
      <c r="AL55" s="118">
        <v>0.43235762659118437</v>
      </c>
      <c r="AM55" s="117">
        <v>-0.8385021938765671</v>
      </c>
      <c r="AN55" s="118">
        <v>0</v>
      </c>
      <c r="AO55">
        <v>1.3129001051380775</v>
      </c>
      <c r="BN55">
        <v>0.55645595554060867</v>
      </c>
      <c r="BO55">
        <v>0</v>
      </c>
      <c r="BP55">
        <v>1</v>
      </c>
      <c r="BQ55">
        <v>32</v>
      </c>
      <c r="BR55">
        <v>19</v>
      </c>
      <c r="BS55">
        <v>0.40740740740740744</v>
      </c>
      <c r="BT55">
        <v>0.80208333333333337</v>
      </c>
      <c r="BU55">
        <v>0</v>
      </c>
    </row>
    <row r="56" spans="1:73" x14ac:dyDescent="0.3">
      <c r="A56" s="131">
        <v>0</v>
      </c>
      <c r="B56" s="171">
        <v>41</v>
      </c>
      <c r="C56" s="203">
        <v>0.879</v>
      </c>
      <c r="D56" s="130">
        <v>112</v>
      </c>
      <c r="E56" s="130">
        <v>2</v>
      </c>
      <c r="F56" s="130">
        <v>39</v>
      </c>
      <c r="G56" s="130">
        <v>5</v>
      </c>
      <c r="H56" s="172">
        <v>167</v>
      </c>
      <c r="I56" s="170">
        <v>7.2</v>
      </c>
      <c r="J56" s="130">
        <v>0</v>
      </c>
      <c r="W56">
        <v>0</v>
      </c>
      <c r="X56">
        <v>58</v>
      </c>
      <c r="Y56">
        <v>0.44700000000000001</v>
      </c>
      <c r="Z56">
        <v>20</v>
      </c>
      <c r="AA56">
        <v>4</v>
      </c>
      <c r="AB56">
        <v>43</v>
      </c>
      <c r="AC56">
        <v>10</v>
      </c>
      <c r="AD56">
        <v>184</v>
      </c>
      <c r="AE56">
        <v>8.1</v>
      </c>
      <c r="AF56" s="117">
        <v>1</v>
      </c>
      <c r="AG56" s="113">
        <v>0</v>
      </c>
      <c r="AH56" s="118">
        <v>1</v>
      </c>
      <c r="AI56">
        <v>1</v>
      </c>
      <c r="AJ56">
        <v>0.73522786156019115</v>
      </c>
      <c r="AK56" s="117">
        <v>0.73522786156019115</v>
      </c>
      <c r="AL56" s="118">
        <v>0.26477213843980885</v>
      </c>
      <c r="AM56" s="117">
        <v>-0.30757481208609544</v>
      </c>
      <c r="AN56" s="118">
        <v>100</v>
      </c>
      <c r="AO56">
        <v>0.36012255830178797</v>
      </c>
      <c r="BN56">
        <v>0.56413491676486105</v>
      </c>
      <c r="BO56">
        <v>0</v>
      </c>
      <c r="BP56">
        <v>1</v>
      </c>
      <c r="BQ56">
        <v>32</v>
      </c>
      <c r="BR56">
        <v>20</v>
      </c>
      <c r="BS56">
        <v>0.40740740740740744</v>
      </c>
      <c r="BT56">
        <v>0.79166666666666663</v>
      </c>
      <c r="BU56">
        <v>1.4660493827160559E-2</v>
      </c>
    </row>
    <row r="57" spans="1:73" x14ac:dyDescent="0.3">
      <c r="A57" s="131">
        <v>0</v>
      </c>
      <c r="B57" s="171">
        <v>72</v>
      </c>
      <c r="C57" s="203">
        <v>1.496</v>
      </c>
      <c r="D57" s="130">
        <v>139</v>
      </c>
      <c r="E57" s="130">
        <v>2</v>
      </c>
      <c r="F57" s="130">
        <v>36</v>
      </c>
      <c r="G57" s="130">
        <v>6</v>
      </c>
      <c r="H57" s="172">
        <v>184</v>
      </c>
      <c r="I57" s="170">
        <v>11.3</v>
      </c>
      <c r="J57" s="130">
        <v>1</v>
      </c>
      <c r="W57">
        <v>0</v>
      </c>
      <c r="X57">
        <v>58</v>
      </c>
      <c r="Y57">
        <v>0.496</v>
      </c>
      <c r="Z57">
        <v>100</v>
      </c>
      <c r="AA57">
        <v>2</v>
      </c>
      <c r="AB57">
        <v>42</v>
      </c>
      <c r="AC57">
        <v>5</v>
      </c>
      <c r="AD57">
        <v>165</v>
      </c>
      <c r="AE57">
        <v>6.6</v>
      </c>
      <c r="AF57" s="117">
        <v>0</v>
      </c>
      <c r="AG57" s="113">
        <v>1</v>
      </c>
      <c r="AH57" s="118">
        <v>1</v>
      </c>
      <c r="AI57">
        <v>0</v>
      </c>
      <c r="AJ57">
        <v>0.50106395456791175</v>
      </c>
      <c r="AK57" s="117">
        <v>0.50106395456791175</v>
      </c>
      <c r="AL57" s="118">
        <v>0.49893604543208825</v>
      </c>
      <c r="AM57" s="117">
        <v>-0.69527735691127068</v>
      </c>
      <c r="AN57" s="118">
        <v>0</v>
      </c>
      <c r="AO57">
        <v>1.0042648935776541</v>
      </c>
      <c r="BN57">
        <v>0.56764237340881563</v>
      </c>
      <c r="BO57">
        <v>1</v>
      </c>
      <c r="BP57">
        <v>0</v>
      </c>
      <c r="BQ57">
        <v>33</v>
      </c>
      <c r="BR57">
        <v>20</v>
      </c>
      <c r="BS57">
        <v>0.38888888888888884</v>
      </c>
      <c r="BT57">
        <v>0.79166666666666663</v>
      </c>
      <c r="BU57">
        <v>0</v>
      </c>
    </row>
    <row r="58" spans="1:73" x14ac:dyDescent="0.3">
      <c r="A58" s="131">
        <v>0</v>
      </c>
      <c r="B58" s="171">
        <v>55</v>
      </c>
      <c r="C58" s="203">
        <v>0.65500000000000003</v>
      </c>
      <c r="D58" s="130">
        <v>150</v>
      </c>
      <c r="E58" s="130">
        <v>3</v>
      </c>
      <c r="F58" s="130">
        <v>37</v>
      </c>
      <c r="G58" s="130">
        <v>9</v>
      </c>
      <c r="H58" s="172">
        <v>168</v>
      </c>
      <c r="I58" s="170">
        <v>9.4</v>
      </c>
      <c r="J58" s="130">
        <v>1</v>
      </c>
      <c r="W58">
        <v>0</v>
      </c>
      <c r="X58">
        <v>58</v>
      </c>
      <c r="Y58">
        <v>0.86399999999999999</v>
      </c>
      <c r="Z58">
        <v>129</v>
      </c>
      <c r="AA58">
        <v>4</v>
      </c>
      <c r="AB58">
        <v>61</v>
      </c>
      <c r="AC58">
        <v>8</v>
      </c>
      <c r="AD58">
        <v>168</v>
      </c>
      <c r="AE58">
        <v>8.8000000000000007</v>
      </c>
      <c r="AF58" s="117">
        <v>1</v>
      </c>
      <c r="AG58" s="113">
        <v>0</v>
      </c>
      <c r="AH58" s="118">
        <v>1</v>
      </c>
      <c r="AI58">
        <v>1</v>
      </c>
      <c r="AJ58">
        <v>0.31689673711068728</v>
      </c>
      <c r="AK58" s="117">
        <v>0.31689673711068728</v>
      </c>
      <c r="AL58" s="118">
        <v>0.68310326288931278</v>
      </c>
      <c r="AM58" s="117">
        <v>-1.1491793086125281</v>
      </c>
      <c r="AN58" s="118">
        <v>0</v>
      </c>
      <c r="AO58">
        <v>2.1556020712536244</v>
      </c>
      <c r="BN58">
        <v>0.57091151283806107</v>
      </c>
      <c r="BO58">
        <v>0</v>
      </c>
      <c r="BP58">
        <v>1</v>
      </c>
      <c r="BQ58">
        <v>33</v>
      </c>
      <c r="BR58">
        <v>21</v>
      </c>
      <c r="BS58">
        <v>0.38888888888888884</v>
      </c>
      <c r="BT58">
        <v>0.78125</v>
      </c>
      <c r="BU58">
        <v>0</v>
      </c>
    </row>
    <row r="59" spans="1:73" x14ac:dyDescent="0.3">
      <c r="A59" s="131">
        <v>1</v>
      </c>
      <c r="B59" s="171">
        <v>48</v>
      </c>
      <c r="C59" s="203">
        <v>1.6439999999999999</v>
      </c>
      <c r="D59" s="130">
        <v>60</v>
      </c>
      <c r="E59" s="130">
        <v>3</v>
      </c>
      <c r="F59" s="130">
        <v>34</v>
      </c>
      <c r="G59" s="130">
        <v>19</v>
      </c>
      <c r="H59" s="172">
        <v>180</v>
      </c>
      <c r="I59" s="170">
        <v>8.6</v>
      </c>
      <c r="J59" s="130">
        <v>0</v>
      </c>
      <c r="W59">
        <v>0</v>
      </c>
      <c r="X59">
        <v>59</v>
      </c>
      <c r="Y59">
        <v>0.7</v>
      </c>
      <c r="Z59">
        <v>214</v>
      </c>
      <c r="AA59">
        <v>2</v>
      </c>
      <c r="AB59">
        <v>41</v>
      </c>
      <c r="AC59">
        <v>4</v>
      </c>
      <c r="AD59">
        <v>182</v>
      </c>
      <c r="AE59">
        <v>14.9</v>
      </c>
      <c r="AF59" s="117">
        <v>1</v>
      </c>
      <c r="AG59" s="113">
        <v>0</v>
      </c>
      <c r="AH59" s="118">
        <v>1</v>
      </c>
      <c r="AI59">
        <v>1</v>
      </c>
      <c r="AJ59">
        <v>0.4482895890186257</v>
      </c>
      <c r="AK59" s="117">
        <v>0.4482895890186257</v>
      </c>
      <c r="AL59" s="118">
        <v>0.5517104109813743</v>
      </c>
      <c r="AM59" s="117">
        <v>-0.80231585133683636</v>
      </c>
      <c r="AN59" s="118">
        <v>0</v>
      </c>
      <c r="AO59">
        <v>1.2307009230108434</v>
      </c>
      <c r="BN59">
        <v>0.57127464178790799</v>
      </c>
      <c r="BO59">
        <v>0</v>
      </c>
      <c r="BP59">
        <v>1</v>
      </c>
      <c r="BQ59">
        <v>33</v>
      </c>
      <c r="BR59">
        <v>22</v>
      </c>
      <c r="BS59">
        <v>0.38888888888888884</v>
      </c>
      <c r="BT59">
        <v>0.77083333333333337</v>
      </c>
      <c r="BU59">
        <v>0</v>
      </c>
    </row>
    <row r="60" spans="1:73" x14ac:dyDescent="0.3">
      <c r="A60" s="131">
        <v>1</v>
      </c>
      <c r="B60" s="171">
        <v>76</v>
      </c>
      <c r="C60" s="203">
        <v>0.81899999999999995</v>
      </c>
      <c r="D60" s="130">
        <v>266</v>
      </c>
      <c r="E60" s="130">
        <v>4</v>
      </c>
      <c r="F60" s="130">
        <v>52</v>
      </c>
      <c r="G60" s="130">
        <v>18</v>
      </c>
      <c r="H60" s="172">
        <v>186</v>
      </c>
      <c r="I60" s="170">
        <v>17.100000000000001</v>
      </c>
      <c r="J60" s="130">
        <v>0</v>
      </c>
      <c r="W60">
        <v>0</v>
      </c>
      <c r="X60">
        <v>59</v>
      </c>
      <c r="Y60">
        <v>1.159</v>
      </c>
      <c r="Z60">
        <v>196</v>
      </c>
      <c r="AA60">
        <v>1</v>
      </c>
      <c r="AB60">
        <v>43</v>
      </c>
      <c r="AC60">
        <v>15</v>
      </c>
      <c r="AD60">
        <v>184</v>
      </c>
      <c r="AE60">
        <v>14</v>
      </c>
      <c r="AF60" s="117">
        <v>1</v>
      </c>
      <c r="AG60" s="113">
        <v>0</v>
      </c>
      <c r="AH60" s="118">
        <v>1</v>
      </c>
      <c r="AI60">
        <v>1</v>
      </c>
      <c r="AJ60">
        <v>0.77222864845245487</v>
      </c>
      <c r="AK60" s="117">
        <v>0.77222864845245487</v>
      </c>
      <c r="AL60" s="118">
        <v>0.22777135154754513</v>
      </c>
      <c r="AM60" s="117">
        <v>-0.25847459605715217</v>
      </c>
      <c r="AN60" s="118">
        <v>100</v>
      </c>
      <c r="AO60">
        <v>0.29495325251659416</v>
      </c>
      <c r="BN60">
        <v>0.58231405321461926</v>
      </c>
      <c r="BO60">
        <v>0</v>
      </c>
      <c r="BP60">
        <v>1</v>
      </c>
      <c r="BQ60">
        <v>33</v>
      </c>
      <c r="BR60">
        <v>23</v>
      </c>
      <c r="BS60">
        <v>0.38888888888888884</v>
      </c>
      <c r="BT60">
        <v>0.76041666666666663</v>
      </c>
      <c r="BU60">
        <v>0</v>
      </c>
    </row>
    <row r="61" spans="1:73" x14ac:dyDescent="0.3">
      <c r="A61" s="131">
        <v>1</v>
      </c>
      <c r="B61" s="171">
        <v>58</v>
      </c>
      <c r="C61" s="203">
        <v>1.623</v>
      </c>
      <c r="D61" s="130">
        <v>209</v>
      </c>
      <c r="E61" s="130">
        <v>1</v>
      </c>
      <c r="F61" s="130">
        <v>45</v>
      </c>
      <c r="G61" s="130">
        <v>10</v>
      </c>
      <c r="H61" s="172">
        <v>187</v>
      </c>
      <c r="I61" s="170">
        <v>15.4</v>
      </c>
      <c r="J61" s="130">
        <v>0</v>
      </c>
      <c r="W61">
        <v>0</v>
      </c>
      <c r="X61">
        <v>60</v>
      </c>
      <c r="Y61">
        <v>3.2000000000000001E-2</v>
      </c>
      <c r="Z61">
        <v>102</v>
      </c>
      <c r="AA61">
        <v>5</v>
      </c>
      <c r="AB61">
        <v>35</v>
      </c>
      <c r="AC61">
        <v>8</v>
      </c>
      <c r="AD61">
        <v>185</v>
      </c>
      <c r="AE61">
        <v>11.6</v>
      </c>
      <c r="AF61" s="117">
        <v>1</v>
      </c>
      <c r="AG61" s="113">
        <v>0</v>
      </c>
      <c r="AH61" s="118">
        <v>1</v>
      </c>
      <c r="AI61">
        <v>1</v>
      </c>
      <c r="AJ61">
        <v>0.84050200714431289</v>
      </c>
      <c r="AK61" s="117">
        <v>0.84050200714431289</v>
      </c>
      <c r="AL61" s="118">
        <v>0.15949799285568711</v>
      </c>
      <c r="AM61" s="117">
        <v>-0.1737559381002528</v>
      </c>
      <c r="AN61" s="118">
        <v>100</v>
      </c>
      <c r="AO61">
        <v>0.18976515403883093</v>
      </c>
      <c r="BN61">
        <v>0.58281800230523539</v>
      </c>
      <c r="BO61">
        <v>0</v>
      </c>
      <c r="BP61">
        <v>1</v>
      </c>
      <c r="BQ61">
        <v>33</v>
      </c>
      <c r="BR61">
        <v>24</v>
      </c>
      <c r="BS61">
        <v>0.38888888888888884</v>
      </c>
      <c r="BT61">
        <v>0.75</v>
      </c>
      <c r="BU61">
        <v>1.3888888888888867E-2</v>
      </c>
    </row>
    <row r="62" spans="1:73" x14ac:dyDescent="0.3">
      <c r="A62" s="131">
        <v>0</v>
      </c>
      <c r="B62" s="171">
        <v>51</v>
      </c>
      <c r="C62" s="203">
        <v>1.0840000000000001</v>
      </c>
      <c r="D62" s="130">
        <v>181</v>
      </c>
      <c r="E62" s="130">
        <v>2</v>
      </c>
      <c r="F62" s="130">
        <v>53</v>
      </c>
      <c r="G62" s="130">
        <v>9</v>
      </c>
      <c r="H62" s="172">
        <v>170</v>
      </c>
      <c r="I62" s="170">
        <v>11</v>
      </c>
      <c r="J62" s="130">
        <v>0</v>
      </c>
      <c r="W62">
        <v>0</v>
      </c>
      <c r="X62">
        <v>60</v>
      </c>
      <c r="Y62">
        <v>0.81299999999999994</v>
      </c>
      <c r="Z62">
        <v>101</v>
      </c>
      <c r="AA62">
        <v>3</v>
      </c>
      <c r="AB62">
        <v>44</v>
      </c>
      <c r="AC62">
        <v>8</v>
      </c>
      <c r="AD62">
        <v>177</v>
      </c>
      <c r="AE62">
        <v>10.5</v>
      </c>
      <c r="AF62" s="117">
        <v>1</v>
      </c>
      <c r="AG62" s="113">
        <v>0</v>
      </c>
      <c r="AH62" s="118">
        <v>1</v>
      </c>
      <c r="AI62">
        <v>1</v>
      </c>
      <c r="AJ62">
        <v>0.58281800230523539</v>
      </c>
      <c r="AK62" s="117">
        <v>0.58281800230523539</v>
      </c>
      <c r="AL62" s="118">
        <v>0.41718199769476461</v>
      </c>
      <c r="AM62" s="117">
        <v>-0.53988031580178475</v>
      </c>
      <c r="AN62" s="118">
        <v>100</v>
      </c>
      <c r="AO62">
        <v>0.71580149556924066</v>
      </c>
      <c r="BN62">
        <v>0.5837363045695082</v>
      </c>
      <c r="BO62">
        <v>1</v>
      </c>
      <c r="BP62">
        <v>0</v>
      </c>
      <c r="BQ62">
        <v>34</v>
      </c>
      <c r="BR62">
        <v>24</v>
      </c>
      <c r="BS62">
        <v>0.37037037037037035</v>
      </c>
      <c r="BT62">
        <v>0.75</v>
      </c>
      <c r="BU62">
        <v>1.3888888888888867E-2</v>
      </c>
    </row>
    <row r="63" spans="1:73" x14ac:dyDescent="0.3">
      <c r="A63" s="131">
        <v>0</v>
      </c>
      <c r="B63" s="171">
        <v>67</v>
      </c>
      <c r="C63" s="203">
        <v>1.4610000000000001</v>
      </c>
      <c r="D63" s="130">
        <v>180</v>
      </c>
      <c r="E63" s="130">
        <v>4</v>
      </c>
      <c r="F63" s="130">
        <v>44</v>
      </c>
      <c r="G63" s="130">
        <v>10</v>
      </c>
      <c r="H63" s="172">
        <v>187</v>
      </c>
      <c r="I63" s="170">
        <v>15.6</v>
      </c>
      <c r="J63" s="130">
        <v>0</v>
      </c>
      <c r="W63">
        <v>0</v>
      </c>
      <c r="X63">
        <v>60</v>
      </c>
      <c r="Y63">
        <v>0.93700000000000006</v>
      </c>
      <c r="Z63">
        <v>211</v>
      </c>
      <c r="AA63">
        <v>3</v>
      </c>
      <c r="AB63">
        <v>59</v>
      </c>
      <c r="AC63">
        <v>15</v>
      </c>
      <c r="AD63">
        <v>171</v>
      </c>
      <c r="AE63">
        <v>12</v>
      </c>
      <c r="AF63" s="117">
        <v>1</v>
      </c>
      <c r="AG63" s="113">
        <v>0</v>
      </c>
      <c r="AH63" s="118">
        <v>1</v>
      </c>
      <c r="AI63">
        <v>1</v>
      </c>
      <c r="AJ63">
        <v>0.56413491676486105</v>
      </c>
      <c r="AK63" s="117">
        <v>0.56413491676486105</v>
      </c>
      <c r="AL63" s="118">
        <v>0.43586508323513895</v>
      </c>
      <c r="AM63" s="117">
        <v>-0.57246184196912009</v>
      </c>
      <c r="AN63" s="118">
        <v>100</v>
      </c>
      <c r="AO63">
        <v>0.77262560831137728</v>
      </c>
      <c r="BN63">
        <v>0.59219010719711529</v>
      </c>
      <c r="BO63">
        <v>1</v>
      </c>
      <c r="BP63">
        <v>0</v>
      </c>
      <c r="BQ63">
        <v>35</v>
      </c>
      <c r="BR63">
        <v>24</v>
      </c>
      <c r="BS63">
        <v>0.35185185185185186</v>
      </c>
      <c r="BT63">
        <v>0.75</v>
      </c>
      <c r="BU63">
        <v>0</v>
      </c>
    </row>
    <row r="64" spans="1:73" x14ac:dyDescent="0.3">
      <c r="A64" s="131">
        <v>0</v>
      </c>
      <c r="B64" s="171">
        <v>50</v>
      </c>
      <c r="C64" s="203">
        <v>0.53200000000000003</v>
      </c>
      <c r="D64" s="130">
        <v>111</v>
      </c>
      <c r="E64" s="130">
        <v>2</v>
      </c>
      <c r="F64" s="130">
        <v>46</v>
      </c>
      <c r="G64" s="130">
        <v>3</v>
      </c>
      <c r="H64" s="172">
        <v>172</v>
      </c>
      <c r="I64" s="170">
        <v>7.6</v>
      </c>
      <c r="J64" s="130">
        <v>0</v>
      </c>
      <c r="W64">
        <v>0</v>
      </c>
      <c r="X64">
        <v>60</v>
      </c>
      <c r="Y64">
        <v>1.8</v>
      </c>
      <c r="Z64">
        <v>212</v>
      </c>
      <c r="AA64">
        <v>2</v>
      </c>
      <c r="AB64">
        <v>39</v>
      </c>
      <c r="AC64">
        <v>9</v>
      </c>
      <c r="AD64">
        <v>171</v>
      </c>
      <c r="AE64">
        <v>12.5</v>
      </c>
      <c r="AF64" s="117">
        <v>1</v>
      </c>
      <c r="AG64" s="113">
        <v>0</v>
      </c>
      <c r="AH64" s="118">
        <v>1</v>
      </c>
      <c r="AI64">
        <v>1</v>
      </c>
      <c r="AJ64">
        <v>0.83017650659982456</v>
      </c>
      <c r="AK64" s="117">
        <v>0.83017650659982456</v>
      </c>
      <c r="AL64" s="118">
        <v>0.16982349340017544</v>
      </c>
      <c r="AM64" s="117">
        <v>-0.18611694224611303</v>
      </c>
      <c r="AN64" s="118">
        <v>100</v>
      </c>
      <c r="AO64">
        <v>0.20456311645787945</v>
      </c>
      <c r="BN64">
        <v>0.59494384818209711</v>
      </c>
      <c r="BO64">
        <v>0</v>
      </c>
      <c r="BP64">
        <v>1</v>
      </c>
      <c r="BQ64">
        <v>35</v>
      </c>
      <c r="BR64">
        <v>25</v>
      </c>
      <c r="BS64">
        <v>0.35185185185185186</v>
      </c>
      <c r="BT64">
        <v>0.73958333333333326</v>
      </c>
      <c r="BU64">
        <v>0</v>
      </c>
    </row>
    <row r="65" spans="1:73" x14ac:dyDescent="0.3">
      <c r="A65" s="131">
        <v>1</v>
      </c>
      <c r="B65" s="171">
        <v>58</v>
      </c>
      <c r="C65" s="203">
        <v>1.3360000000000001</v>
      </c>
      <c r="D65" s="130">
        <v>150</v>
      </c>
      <c r="E65" s="130">
        <v>2</v>
      </c>
      <c r="F65" s="130">
        <v>38</v>
      </c>
      <c r="G65" s="130">
        <v>9</v>
      </c>
      <c r="H65" s="172">
        <v>183</v>
      </c>
      <c r="I65" s="170">
        <v>11.4</v>
      </c>
      <c r="J65" s="130">
        <v>0</v>
      </c>
      <c r="W65">
        <v>0</v>
      </c>
      <c r="X65">
        <v>61</v>
      </c>
      <c r="Y65">
        <v>0.66200000000000003</v>
      </c>
      <c r="Z65">
        <v>124</v>
      </c>
      <c r="AA65">
        <v>2</v>
      </c>
      <c r="AB65">
        <v>52</v>
      </c>
      <c r="AC65">
        <v>15</v>
      </c>
      <c r="AD65">
        <v>191</v>
      </c>
      <c r="AE65">
        <v>13.1</v>
      </c>
      <c r="AF65" s="117">
        <v>1</v>
      </c>
      <c r="AG65" s="113">
        <v>0</v>
      </c>
      <c r="AH65" s="118">
        <v>1</v>
      </c>
      <c r="AI65">
        <v>1</v>
      </c>
      <c r="AJ65">
        <v>0.57091151283806107</v>
      </c>
      <c r="AK65" s="117">
        <v>0.57091151283806107</v>
      </c>
      <c r="AL65" s="118">
        <v>0.42908848716193893</v>
      </c>
      <c r="AM65" s="117">
        <v>-0.56052105009498887</v>
      </c>
      <c r="AN65" s="118">
        <v>100</v>
      </c>
      <c r="AO65">
        <v>0.75158492605779659</v>
      </c>
      <c r="BN65">
        <v>0.5950976023989466</v>
      </c>
      <c r="BO65">
        <v>0</v>
      </c>
      <c r="BP65">
        <v>1</v>
      </c>
      <c r="BQ65">
        <v>35</v>
      </c>
      <c r="BR65">
        <v>26</v>
      </c>
      <c r="BS65">
        <v>0.35185185185185186</v>
      </c>
      <c r="BT65">
        <v>0.72916666666666674</v>
      </c>
      <c r="BU65">
        <v>0</v>
      </c>
    </row>
    <row r="66" spans="1:73" x14ac:dyDescent="0.3">
      <c r="A66" s="131">
        <v>1</v>
      </c>
      <c r="B66" s="171">
        <v>89</v>
      </c>
      <c r="C66" s="203">
        <v>1.018</v>
      </c>
      <c r="D66" s="130">
        <v>348</v>
      </c>
      <c r="E66" s="130">
        <v>0</v>
      </c>
      <c r="F66" s="130">
        <v>36</v>
      </c>
      <c r="G66" s="130">
        <v>12</v>
      </c>
      <c r="H66" s="172">
        <v>195</v>
      </c>
      <c r="I66" s="170">
        <v>23.5</v>
      </c>
      <c r="J66" s="130">
        <v>1</v>
      </c>
      <c r="W66">
        <v>0</v>
      </c>
      <c r="X66">
        <v>62</v>
      </c>
      <c r="Y66">
        <v>0.73399999999999999</v>
      </c>
      <c r="Z66">
        <v>152</v>
      </c>
      <c r="AA66">
        <v>3</v>
      </c>
      <c r="AB66">
        <v>44</v>
      </c>
      <c r="AC66">
        <v>5</v>
      </c>
      <c r="AD66">
        <v>169</v>
      </c>
      <c r="AE66">
        <v>9.5</v>
      </c>
      <c r="AF66" s="117">
        <v>1</v>
      </c>
      <c r="AG66" s="113">
        <v>0</v>
      </c>
      <c r="AH66" s="118">
        <v>1</v>
      </c>
      <c r="AI66">
        <v>1</v>
      </c>
      <c r="AJ66">
        <v>0.60795522746513619</v>
      </c>
      <c r="AK66" s="117">
        <v>0.60795522746513619</v>
      </c>
      <c r="AL66" s="118">
        <v>0.39204477253486381</v>
      </c>
      <c r="AM66" s="117">
        <v>-0.49765403876506203</v>
      </c>
      <c r="AN66" s="118">
        <v>100</v>
      </c>
      <c r="AO66">
        <v>0.64485796786301341</v>
      </c>
      <c r="BN66">
        <v>0.60795522746513619</v>
      </c>
      <c r="BO66">
        <v>0</v>
      </c>
      <c r="BP66">
        <v>1</v>
      </c>
      <c r="BQ66">
        <v>35</v>
      </c>
      <c r="BR66">
        <v>27</v>
      </c>
      <c r="BS66">
        <v>0.35185185185185186</v>
      </c>
      <c r="BT66">
        <v>0.71875</v>
      </c>
      <c r="BU66">
        <v>0</v>
      </c>
    </row>
    <row r="67" spans="1:73" x14ac:dyDescent="0.3">
      <c r="A67" s="131">
        <v>0</v>
      </c>
      <c r="B67" s="171">
        <v>76</v>
      </c>
      <c r="C67" s="203">
        <v>4.2999999999999997E-2</v>
      </c>
      <c r="D67" s="130">
        <v>214</v>
      </c>
      <c r="E67" s="130">
        <v>2</v>
      </c>
      <c r="F67" s="130">
        <v>42</v>
      </c>
      <c r="G67" s="130">
        <v>3</v>
      </c>
      <c r="H67" s="172">
        <v>166</v>
      </c>
      <c r="I67" s="170">
        <v>12.4</v>
      </c>
      <c r="J67" s="130">
        <v>1</v>
      </c>
      <c r="W67">
        <v>0</v>
      </c>
      <c r="X67">
        <v>62</v>
      </c>
      <c r="Y67">
        <v>1.1519999999999999</v>
      </c>
      <c r="Z67">
        <v>106</v>
      </c>
      <c r="AA67">
        <v>2</v>
      </c>
      <c r="AB67">
        <v>42</v>
      </c>
      <c r="AC67">
        <v>8</v>
      </c>
      <c r="AD67">
        <v>178</v>
      </c>
      <c r="AE67">
        <v>9.6999999999999993</v>
      </c>
      <c r="AF67" s="117">
        <v>1</v>
      </c>
      <c r="AG67" s="113">
        <v>0</v>
      </c>
      <c r="AH67" s="118">
        <v>1</v>
      </c>
      <c r="AI67">
        <v>1</v>
      </c>
      <c r="AJ67">
        <v>0.70912863778429325</v>
      </c>
      <c r="AK67" s="117">
        <v>0.70912863778429325</v>
      </c>
      <c r="AL67" s="118">
        <v>0.29087136221570675</v>
      </c>
      <c r="AM67" s="117">
        <v>-0.34371833338657809</v>
      </c>
      <c r="AN67" s="118">
        <v>100</v>
      </c>
      <c r="AO67">
        <v>0.41018137855008707</v>
      </c>
      <c r="BN67">
        <v>0.61195513161393866</v>
      </c>
      <c r="BO67">
        <v>0</v>
      </c>
      <c r="BP67">
        <v>1</v>
      </c>
      <c r="BQ67">
        <v>35</v>
      </c>
      <c r="BR67">
        <v>28</v>
      </c>
      <c r="BS67">
        <v>0.35185185185185186</v>
      </c>
      <c r="BT67">
        <v>0.70833333333333326</v>
      </c>
      <c r="BU67">
        <v>0</v>
      </c>
    </row>
    <row r="68" spans="1:73" x14ac:dyDescent="0.3">
      <c r="A68" s="131">
        <v>1</v>
      </c>
      <c r="B68" s="171">
        <v>71</v>
      </c>
      <c r="C68" s="203">
        <v>1.28</v>
      </c>
      <c r="D68" s="130">
        <v>141</v>
      </c>
      <c r="E68" s="130">
        <v>2</v>
      </c>
      <c r="F68" s="130">
        <v>28</v>
      </c>
      <c r="G68" s="130">
        <v>9</v>
      </c>
      <c r="H68" s="172">
        <v>186</v>
      </c>
      <c r="I68" s="170">
        <v>13.4</v>
      </c>
      <c r="J68" s="130">
        <v>0</v>
      </c>
      <c r="W68">
        <v>0</v>
      </c>
      <c r="X68">
        <v>63</v>
      </c>
      <c r="Y68">
        <v>0.61199999999999999</v>
      </c>
      <c r="Z68">
        <v>148</v>
      </c>
      <c r="AA68">
        <v>3</v>
      </c>
      <c r="AB68">
        <v>35</v>
      </c>
      <c r="AC68">
        <v>10</v>
      </c>
      <c r="AD68">
        <v>185</v>
      </c>
      <c r="AE68">
        <v>13.8</v>
      </c>
      <c r="AF68" s="117">
        <v>1</v>
      </c>
      <c r="AG68" s="113">
        <v>0</v>
      </c>
      <c r="AH68" s="118">
        <v>1</v>
      </c>
      <c r="AI68">
        <v>1</v>
      </c>
      <c r="AJ68">
        <v>0.81981088914650113</v>
      </c>
      <c r="AK68" s="117">
        <v>0.81981088914650113</v>
      </c>
      <c r="AL68" s="118">
        <v>0.18018911085349887</v>
      </c>
      <c r="AM68" s="117">
        <v>-0.19868158831348171</v>
      </c>
      <c r="AN68" s="118">
        <v>100</v>
      </c>
      <c r="AO68">
        <v>0.21979350755037225</v>
      </c>
      <c r="BN68">
        <v>0.62032576576043097</v>
      </c>
      <c r="BO68">
        <v>0</v>
      </c>
      <c r="BP68">
        <v>1</v>
      </c>
      <c r="BQ68">
        <v>35</v>
      </c>
      <c r="BR68">
        <v>29</v>
      </c>
      <c r="BS68">
        <v>0.35185185185185186</v>
      </c>
      <c r="BT68">
        <v>0.69791666666666674</v>
      </c>
      <c r="BU68">
        <v>0</v>
      </c>
    </row>
    <row r="69" spans="1:73" x14ac:dyDescent="0.3">
      <c r="A69" s="131">
        <v>0</v>
      </c>
      <c r="B69" s="171">
        <v>63</v>
      </c>
      <c r="C69" s="203">
        <v>0.61199999999999999</v>
      </c>
      <c r="D69" s="130">
        <v>148</v>
      </c>
      <c r="E69" s="130">
        <v>3</v>
      </c>
      <c r="F69" s="130">
        <v>35</v>
      </c>
      <c r="G69" s="130">
        <v>10</v>
      </c>
      <c r="H69" s="172">
        <v>185</v>
      </c>
      <c r="I69" s="170">
        <v>13.8</v>
      </c>
      <c r="J69" s="130">
        <v>1</v>
      </c>
      <c r="W69">
        <v>0</v>
      </c>
      <c r="X69">
        <v>65</v>
      </c>
      <c r="Y69">
        <v>0.59</v>
      </c>
      <c r="Z69">
        <v>121</v>
      </c>
      <c r="AA69">
        <v>3</v>
      </c>
      <c r="AB69">
        <v>32</v>
      </c>
      <c r="AC69">
        <v>10</v>
      </c>
      <c r="AD69">
        <v>181</v>
      </c>
      <c r="AE69">
        <v>10.5</v>
      </c>
      <c r="AF69" s="117">
        <v>1</v>
      </c>
      <c r="AG69" s="113">
        <v>0</v>
      </c>
      <c r="AH69" s="118">
        <v>1</v>
      </c>
      <c r="AI69">
        <v>1</v>
      </c>
      <c r="AJ69">
        <v>0.92162829422309089</v>
      </c>
      <c r="AK69" s="117">
        <v>0.92162829422309089</v>
      </c>
      <c r="AL69" s="118">
        <v>7.8371705776909106E-2</v>
      </c>
      <c r="AM69" s="117">
        <v>-8.1613288314852137E-2</v>
      </c>
      <c r="AN69" s="118">
        <v>100</v>
      </c>
      <c r="AO69">
        <v>8.5036132536463041E-2</v>
      </c>
      <c r="BN69">
        <v>0.62614117108348477</v>
      </c>
      <c r="BO69">
        <v>0</v>
      </c>
      <c r="BP69">
        <v>1</v>
      </c>
      <c r="BQ69">
        <v>35</v>
      </c>
      <c r="BR69">
        <v>30</v>
      </c>
      <c r="BS69">
        <v>0.35185185185185186</v>
      </c>
      <c r="BT69">
        <v>0.6875</v>
      </c>
      <c r="BU69">
        <v>0</v>
      </c>
    </row>
    <row r="70" spans="1:73" x14ac:dyDescent="0.3">
      <c r="A70" s="131">
        <v>0</v>
      </c>
      <c r="B70" s="171">
        <v>55</v>
      </c>
      <c r="C70" s="203">
        <v>0.73899999999999999</v>
      </c>
      <c r="D70" s="130">
        <v>146</v>
      </c>
      <c r="E70" s="130">
        <v>3</v>
      </c>
      <c r="F70" s="130">
        <v>43</v>
      </c>
      <c r="G70" s="130">
        <v>11</v>
      </c>
      <c r="H70" s="172">
        <v>175</v>
      </c>
      <c r="I70" s="170">
        <v>11.6</v>
      </c>
      <c r="J70" s="130">
        <v>1</v>
      </c>
      <c r="W70">
        <v>0</v>
      </c>
      <c r="X70">
        <v>65</v>
      </c>
      <c r="Y70">
        <v>0.89900000000000002</v>
      </c>
      <c r="Z70">
        <v>165</v>
      </c>
      <c r="AA70">
        <v>1</v>
      </c>
      <c r="AB70">
        <v>60</v>
      </c>
      <c r="AC70">
        <v>9</v>
      </c>
      <c r="AD70">
        <v>174</v>
      </c>
      <c r="AE70">
        <v>12.7</v>
      </c>
      <c r="AF70" s="117">
        <v>0</v>
      </c>
      <c r="AG70" s="113">
        <v>1</v>
      </c>
      <c r="AH70" s="118">
        <v>1</v>
      </c>
      <c r="AI70">
        <v>0</v>
      </c>
      <c r="AJ70">
        <v>0.13736546715578785</v>
      </c>
      <c r="AK70" s="117">
        <v>0.13736546715578785</v>
      </c>
      <c r="AL70" s="118">
        <v>0.86263453284421221</v>
      </c>
      <c r="AM70" s="117">
        <v>-0.14776416213102309</v>
      </c>
      <c r="AN70" s="118">
        <v>100</v>
      </c>
      <c r="AO70">
        <v>0.15923947155567375</v>
      </c>
      <c r="BN70">
        <v>0.63537061654027394</v>
      </c>
      <c r="BO70">
        <v>0</v>
      </c>
      <c r="BP70">
        <v>1</v>
      </c>
      <c r="BQ70">
        <v>35</v>
      </c>
      <c r="BR70">
        <v>31</v>
      </c>
      <c r="BS70">
        <v>0.35185185185185186</v>
      </c>
      <c r="BT70">
        <v>0.67708333333333326</v>
      </c>
      <c r="BU70">
        <v>1.253858024691356E-2</v>
      </c>
    </row>
    <row r="71" spans="1:73" x14ac:dyDescent="0.3">
      <c r="A71" s="131">
        <v>0</v>
      </c>
      <c r="B71" s="171">
        <v>56</v>
      </c>
      <c r="C71" s="203">
        <v>1.1419999999999999</v>
      </c>
      <c r="D71" s="130">
        <v>199</v>
      </c>
      <c r="E71" s="130">
        <v>2</v>
      </c>
      <c r="F71" s="130">
        <v>35</v>
      </c>
      <c r="G71" s="130">
        <v>8</v>
      </c>
      <c r="H71" s="172">
        <v>170</v>
      </c>
      <c r="I71" s="170">
        <v>11.8</v>
      </c>
      <c r="J71" s="130">
        <v>1</v>
      </c>
      <c r="W71">
        <v>0</v>
      </c>
      <c r="X71">
        <v>66</v>
      </c>
      <c r="Y71">
        <v>9.1999999999999998E-2</v>
      </c>
      <c r="Z71">
        <v>230</v>
      </c>
      <c r="AA71">
        <v>4</v>
      </c>
      <c r="AB71">
        <v>43</v>
      </c>
      <c r="AC71">
        <v>12</v>
      </c>
      <c r="AD71">
        <v>174</v>
      </c>
      <c r="AE71">
        <v>15.9</v>
      </c>
      <c r="AF71" s="117">
        <v>0</v>
      </c>
      <c r="AG71" s="113">
        <v>1</v>
      </c>
      <c r="AH71" s="118">
        <v>1</v>
      </c>
      <c r="AI71">
        <v>0</v>
      </c>
      <c r="AJ71">
        <v>0.67111530428766419</v>
      </c>
      <c r="AK71" s="117">
        <v>0.67111530428766419</v>
      </c>
      <c r="AL71" s="118">
        <v>0.32888469571233581</v>
      </c>
      <c r="AM71" s="117">
        <v>-1.1120480586048296</v>
      </c>
      <c r="AN71" s="118">
        <v>0</v>
      </c>
      <c r="AO71">
        <v>2.0405793064772642</v>
      </c>
      <c r="BN71">
        <v>0.63889975033505708</v>
      </c>
      <c r="BO71">
        <v>1</v>
      </c>
      <c r="BP71">
        <v>0</v>
      </c>
      <c r="BQ71">
        <v>36</v>
      </c>
      <c r="BR71">
        <v>31</v>
      </c>
      <c r="BS71">
        <v>0.33333333333333337</v>
      </c>
      <c r="BT71">
        <v>0.67708333333333326</v>
      </c>
      <c r="BU71">
        <v>1.2538580246913634E-2</v>
      </c>
    </row>
    <row r="72" spans="1:73" x14ac:dyDescent="0.3">
      <c r="A72" s="131">
        <v>1</v>
      </c>
      <c r="B72" s="171">
        <v>57</v>
      </c>
      <c r="C72" s="203">
        <v>1.476</v>
      </c>
      <c r="D72" s="130">
        <v>171</v>
      </c>
      <c r="E72" s="130">
        <v>1</v>
      </c>
      <c r="F72" s="130">
        <v>28</v>
      </c>
      <c r="G72" s="130">
        <v>8</v>
      </c>
      <c r="H72" s="172">
        <v>181</v>
      </c>
      <c r="I72" s="170">
        <v>12.4</v>
      </c>
      <c r="J72" s="130">
        <v>1</v>
      </c>
      <c r="W72">
        <v>0</v>
      </c>
      <c r="X72">
        <v>66</v>
      </c>
      <c r="Y72">
        <v>1.3720000000000001</v>
      </c>
      <c r="Z72">
        <v>287</v>
      </c>
      <c r="AA72">
        <v>1</v>
      </c>
      <c r="AB72">
        <v>29</v>
      </c>
      <c r="AC72">
        <v>10</v>
      </c>
      <c r="AD72">
        <v>180</v>
      </c>
      <c r="AE72">
        <v>18.2</v>
      </c>
      <c r="AF72" s="117">
        <v>1</v>
      </c>
      <c r="AG72" s="113">
        <v>0</v>
      </c>
      <c r="AH72" s="118">
        <v>1</v>
      </c>
      <c r="AI72">
        <v>1</v>
      </c>
      <c r="AJ72">
        <v>0.87252966172544033</v>
      </c>
      <c r="AK72" s="117">
        <v>0.87252966172544033</v>
      </c>
      <c r="AL72" s="118">
        <v>0.12747033827455967</v>
      </c>
      <c r="AM72" s="117">
        <v>-0.13635862923649111</v>
      </c>
      <c r="AN72" s="118">
        <v>100</v>
      </c>
      <c r="AO72">
        <v>0.14609284230232952</v>
      </c>
      <c r="BN72">
        <v>0.64210862342697039</v>
      </c>
      <c r="BO72">
        <v>1</v>
      </c>
      <c r="BP72">
        <v>0</v>
      </c>
      <c r="BQ72">
        <v>37</v>
      </c>
      <c r="BR72">
        <v>31</v>
      </c>
      <c r="BS72">
        <v>0.31481481481481477</v>
      </c>
      <c r="BT72">
        <v>0.67708333333333326</v>
      </c>
      <c r="BU72">
        <v>0</v>
      </c>
    </row>
    <row r="73" spans="1:73" x14ac:dyDescent="0.3">
      <c r="A73" s="131">
        <v>0</v>
      </c>
      <c r="B73" s="171">
        <v>79</v>
      </c>
      <c r="C73" s="203">
        <v>0.54600000000000004</v>
      </c>
      <c r="D73" s="130">
        <v>122</v>
      </c>
      <c r="E73" s="130">
        <v>4</v>
      </c>
      <c r="F73" s="130">
        <v>56</v>
      </c>
      <c r="G73" s="130">
        <v>3</v>
      </c>
      <c r="H73" s="172">
        <v>170</v>
      </c>
      <c r="I73" s="170">
        <v>8.1</v>
      </c>
      <c r="J73" s="130">
        <v>1</v>
      </c>
      <c r="W73">
        <v>0</v>
      </c>
      <c r="X73">
        <v>66</v>
      </c>
      <c r="Y73">
        <v>2.2850000000000001</v>
      </c>
      <c r="Z73">
        <v>200</v>
      </c>
      <c r="AA73">
        <v>3</v>
      </c>
      <c r="AB73">
        <v>32</v>
      </c>
      <c r="AC73">
        <v>9</v>
      </c>
      <c r="AD73">
        <v>177</v>
      </c>
      <c r="AE73">
        <v>13.9</v>
      </c>
      <c r="AF73" s="117">
        <v>1</v>
      </c>
      <c r="AG73" s="113">
        <v>0</v>
      </c>
      <c r="AH73" s="118">
        <v>1</v>
      </c>
      <c r="AI73">
        <v>1</v>
      </c>
      <c r="AJ73">
        <v>0.95634710152976299</v>
      </c>
      <c r="AK73" s="117">
        <v>0.95634710152976299</v>
      </c>
      <c r="AL73" s="118">
        <v>4.3652898470237012E-2</v>
      </c>
      <c r="AM73" s="117">
        <v>-4.4634354913230631E-2</v>
      </c>
      <c r="AN73" s="118">
        <v>100</v>
      </c>
      <c r="AO73">
        <v>4.5645454877638346E-2</v>
      </c>
      <c r="BN73">
        <v>0.6457428358746613</v>
      </c>
      <c r="BO73">
        <v>0</v>
      </c>
      <c r="BP73">
        <v>1</v>
      </c>
      <c r="BQ73">
        <v>37</v>
      </c>
      <c r="BR73">
        <v>32</v>
      </c>
      <c r="BS73">
        <v>0.31481481481481477</v>
      </c>
      <c r="BT73">
        <v>0.66666666666666674</v>
      </c>
      <c r="BU73">
        <v>1.2345679012345661E-2</v>
      </c>
    </row>
    <row r="74" spans="1:73" x14ac:dyDescent="0.3">
      <c r="A74" s="131">
        <v>1</v>
      </c>
      <c r="B74" s="171">
        <v>53</v>
      </c>
      <c r="C74" s="203">
        <v>1.2949999999999999</v>
      </c>
      <c r="D74" s="130">
        <v>110</v>
      </c>
      <c r="E74" s="130">
        <v>1</v>
      </c>
      <c r="F74" s="130">
        <v>40</v>
      </c>
      <c r="G74" s="130">
        <v>8</v>
      </c>
      <c r="H74" s="172">
        <v>182</v>
      </c>
      <c r="I74" s="170">
        <v>9.5</v>
      </c>
      <c r="J74" s="130">
        <v>1</v>
      </c>
      <c r="W74">
        <v>0</v>
      </c>
      <c r="X74">
        <v>66</v>
      </c>
      <c r="Y74">
        <v>2.62</v>
      </c>
      <c r="Z74">
        <v>103</v>
      </c>
      <c r="AA74">
        <v>2</v>
      </c>
      <c r="AB74">
        <v>39</v>
      </c>
      <c r="AC74">
        <v>8</v>
      </c>
      <c r="AD74">
        <v>172</v>
      </c>
      <c r="AE74">
        <v>13.6</v>
      </c>
      <c r="AF74" s="117">
        <v>0</v>
      </c>
      <c r="AG74" s="113">
        <v>1</v>
      </c>
      <c r="AH74" s="118">
        <v>1</v>
      </c>
      <c r="AI74">
        <v>0</v>
      </c>
      <c r="AJ74">
        <v>0.65430601617295026</v>
      </c>
      <c r="AK74" s="117">
        <v>0.65430601617295026</v>
      </c>
      <c r="AL74" s="118">
        <v>0.34569398382704974</v>
      </c>
      <c r="AM74" s="117">
        <v>-1.0622013350782789</v>
      </c>
      <c r="AN74" s="118">
        <v>0</v>
      </c>
      <c r="AO74">
        <v>1.8927318576081982</v>
      </c>
      <c r="BN74">
        <v>0.64811336943865261</v>
      </c>
      <c r="BO74">
        <v>1</v>
      </c>
      <c r="BP74">
        <v>0</v>
      </c>
      <c r="BQ74">
        <v>38</v>
      </c>
      <c r="BR74">
        <v>32</v>
      </c>
      <c r="BS74">
        <v>0.29629629629629628</v>
      </c>
      <c r="BT74">
        <v>0.66666666666666674</v>
      </c>
      <c r="BU74">
        <v>1.2345679012345661E-2</v>
      </c>
    </row>
    <row r="75" spans="1:73" x14ac:dyDescent="0.3">
      <c r="A75" s="131">
        <v>1</v>
      </c>
      <c r="B75" s="171">
        <v>47</v>
      </c>
      <c r="C75" s="203">
        <v>1.512</v>
      </c>
      <c r="D75" s="130">
        <v>73</v>
      </c>
      <c r="E75" s="130">
        <v>0</v>
      </c>
      <c r="F75" s="130">
        <v>31</v>
      </c>
      <c r="G75" s="130">
        <v>7</v>
      </c>
      <c r="H75" s="172">
        <v>180</v>
      </c>
      <c r="I75" s="170">
        <v>8.4</v>
      </c>
      <c r="J75" s="130">
        <v>0</v>
      </c>
      <c r="W75">
        <v>0</v>
      </c>
      <c r="X75">
        <v>67</v>
      </c>
      <c r="Y75">
        <v>0.85599999999999998</v>
      </c>
      <c r="Z75">
        <v>91</v>
      </c>
      <c r="AA75">
        <v>3</v>
      </c>
      <c r="AB75">
        <v>33</v>
      </c>
      <c r="AC75">
        <v>1</v>
      </c>
      <c r="AD75">
        <v>188</v>
      </c>
      <c r="AE75">
        <v>12.5</v>
      </c>
      <c r="AF75" s="117">
        <v>1</v>
      </c>
      <c r="AG75" s="113">
        <v>0</v>
      </c>
      <c r="AH75" s="118">
        <v>1</v>
      </c>
      <c r="AI75">
        <v>1</v>
      </c>
      <c r="AJ75">
        <v>0.68993406719539918</v>
      </c>
      <c r="AK75" s="117">
        <v>0.68993406719539918</v>
      </c>
      <c r="AL75" s="118">
        <v>0.31006593280460082</v>
      </c>
      <c r="AM75" s="117">
        <v>-0.37115924074575823</v>
      </c>
      <c r="AN75" s="118">
        <v>100</v>
      </c>
      <c r="AO75">
        <v>0.44941386075487955</v>
      </c>
      <c r="BN75">
        <v>0.65430601617295026</v>
      </c>
      <c r="BO75">
        <v>1</v>
      </c>
      <c r="BP75">
        <v>0</v>
      </c>
      <c r="BQ75">
        <v>39</v>
      </c>
      <c r="BR75">
        <v>32</v>
      </c>
      <c r="BS75">
        <v>0.27777777777777779</v>
      </c>
      <c r="BT75">
        <v>0.66666666666666674</v>
      </c>
      <c r="BU75">
        <v>0</v>
      </c>
    </row>
    <row r="76" spans="1:73" x14ac:dyDescent="0.3">
      <c r="A76" s="131">
        <v>1</v>
      </c>
      <c r="B76" s="171">
        <v>39</v>
      </c>
      <c r="C76" s="203">
        <v>0.10299999999999999</v>
      </c>
      <c r="D76" s="130">
        <v>89</v>
      </c>
      <c r="E76" s="130">
        <v>5</v>
      </c>
      <c r="F76" s="130">
        <v>40</v>
      </c>
      <c r="G76" s="130">
        <v>20</v>
      </c>
      <c r="H76" s="172">
        <v>176</v>
      </c>
      <c r="I76" s="170">
        <v>9</v>
      </c>
      <c r="J76" s="130">
        <v>1</v>
      </c>
      <c r="W76">
        <v>0</v>
      </c>
      <c r="X76">
        <v>67</v>
      </c>
      <c r="Y76">
        <v>1.4610000000000001</v>
      </c>
      <c r="Z76">
        <v>180</v>
      </c>
      <c r="AA76">
        <v>4</v>
      </c>
      <c r="AB76">
        <v>44</v>
      </c>
      <c r="AC76">
        <v>10</v>
      </c>
      <c r="AD76">
        <v>187</v>
      </c>
      <c r="AE76">
        <v>15.6</v>
      </c>
      <c r="AF76" s="117">
        <v>0</v>
      </c>
      <c r="AG76" s="113">
        <v>1</v>
      </c>
      <c r="AH76" s="118">
        <v>1</v>
      </c>
      <c r="AI76">
        <v>0</v>
      </c>
      <c r="AJ76">
        <v>0.83710454519297506</v>
      </c>
      <c r="AK76" s="117">
        <v>0.83710454519297506</v>
      </c>
      <c r="AL76" s="118">
        <v>0.16289545480702494</v>
      </c>
      <c r="AM76" s="117">
        <v>-1.8146466655005073</v>
      </c>
      <c r="AN76" s="118">
        <v>0</v>
      </c>
      <c r="AO76">
        <v>5.138906706664442</v>
      </c>
      <c r="BN76">
        <v>0.65532825822787955</v>
      </c>
      <c r="BO76">
        <v>0</v>
      </c>
      <c r="BP76">
        <v>1</v>
      </c>
      <c r="BQ76">
        <v>39</v>
      </c>
      <c r="BR76">
        <v>33</v>
      </c>
      <c r="BS76">
        <v>0.27777777777777779</v>
      </c>
      <c r="BT76">
        <v>0.65625</v>
      </c>
      <c r="BU76">
        <v>0</v>
      </c>
    </row>
    <row r="77" spans="1:73" x14ac:dyDescent="0.3">
      <c r="A77" s="131">
        <v>1</v>
      </c>
      <c r="B77" s="171">
        <v>75</v>
      </c>
      <c r="C77" s="203">
        <v>0.185</v>
      </c>
      <c r="D77" s="130">
        <v>166</v>
      </c>
      <c r="E77" s="130">
        <v>5</v>
      </c>
      <c r="F77" s="130">
        <v>29</v>
      </c>
      <c r="G77" s="130">
        <v>15</v>
      </c>
      <c r="H77" s="172">
        <v>187</v>
      </c>
      <c r="I77" s="170">
        <v>15.5</v>
      </c>
      <c r="J77" s="130">
        <v>0</v>
      </c>
      <c r="W77">
        <v>0</v>
      </c>
      <c r="X77">
        <v>70</v>
      </c>
      <c r="Y77">
        <v>4.8000000000000001E-2</v>
      </c>
      <c r="Z77">
        <v>197</v>
      </c>
      <c r="AA77">
        <v>4</v>
      </c>
      <c r="AB77">
        <v>35</v>
      </c>
      <c r="AC77">
        <v>11</v>
      </c>
      <c r="AD77">
        <v>172</v>
      </c>
      <c r="AE77">
        <v>11.2</v>
      </c>
      <c r="AF77" s="117">
        <v>1</v>
      </c>
      <c r="AG77" s="113">
        <v>0</v>
      </c>
      <c r="AH77" s="118">
        <v>1</v>
      </c>
      <c r="AI77">
        <v>1</v>
      </c>
      <c r="AJ77">
        <v>0.93544375215332742</v>
      </c>
      <c r="AK77" s="117">
        <v>0.93544375215332742</v>
      </c>
      <c r="AL77" s="118">
        <v>6.4556247846672576E-2</v>
      </c>
      <c r="AM77" s="117">
        <v>-6.6734261047488821E-2</v>
      </c>
      <c r="AN77" s="118">
        <v>100</v>
      </c>
      <c r="AO77">
        <v>6.9011362466282464E-2</v>
      </c>
      <c r="BN77">
        <v>0.65609773677442895</v>
      </c>
      <c r="BO77">
        <v>0</v>
      </c>
      <c r="BP77">
        <v>1</v>
      </c>
      <c r="BQ77">
        <v>39</v>
      </c>
      <c r="BR77">
        <v>34</v>
      </c>
      <c r="BS77">
        <v>0.27777777777777779</v>
      </c>
      <c r="BT77">
        <v>0.64583333333333326</v>
      </c>
      <c r="BU77">
        <v>0</v>
      </c>
    </row>
    <row r="78" spans="1:73" x14ac:dyDescent="0.3">
      <c r="A78" s="131">
        <v>1</v>
      </c>
      <c r="B78" s="171">
        <v>51</v>
      </c>
      <c r="C78" s="203">
        <v>0.63600000000000001</v>
      </c>
      <c r="D78" s="130">
        <v>118</v>
      </c>
      <c r="E78" s="130">
        <v>3</v>
      </c>
      <c r="F78" s="130">
        <v>32</v>
      </c>
      <c r="G78" s="130">
        <v>10</v>
      </c>
      <c r="H78" s="172">
        <v>180</v>
      </c>
      <c r="I78" s="170">
        <v>10.4</v>
      </c>
      <c r="J78" s="130">
        <v>1</v>
      </c>
      <c r="W78">
        <v>0</v>
      </c>
      <c r="X78">
        <v>70</v>
      </c>
      <c r="Y78">
        <v>0.40799999999999997</v>
      </c>
      <c r="Z78">
        <v>175</v>
      </c>
      <c r="AA78">
        <v>2</v>
      </c>
      <c r="AB78">
        <v>42</v>
      </c>
      <c r="AC78">
        <v>7</v>
      </c>
      <c r="AD78">
        <v>168</v>
      </c>
      <c r="AE78">
        <v>11.1</v>
      </c>
      <c r="AF78" s="117">
        <v>0</v>
      </c>
      <c r="AG78" s="113">
        <v>1</v>
      </c>
      <c r="AH78" s="118">
        <v>1</v>
      </c>
      <c r="AI78">
        <v>0</v>
      </c>
      <c r="AJ78">
        <v>0.59219010719711529</v>
      </c>
      <c r="AK78" s="117">
        <v>0.59219010719711529</v>
      </c>
      <c r="AL78" s="118">
        <v>0.40780989280288471</v>
      </c>
      <c r="AM78" s="117">
        <v>-0.89695416217848623</v>
      </c>
      <c r="AN78" s="118">
        <v>0</v>
      </c>
      <c r="AO78">
        <v>1.4521229564270304</v>
      </c>
      <c r="BN78">
        <v>0.66244642213714122</v>
      </c>
      <c r="BO78">
        <v>0</v>
      </c>
      <c r="BP78">
        <v>1</v>
      </c>
      <c r="BQ78">
        <v>39</v>
      </c>
      <c r="BR78">
        <v>35</v>
      </c>
      <c r="BS78">
        <v>0.27777777777777779</v>
      </c>
      <c r="BT78">
        <v>0.63541666666666674</v>
      </c>
      <c r="BU78">
        <v>0</v>
      </c>
    </row>
    <row r="79" spans="1:73" x14ac:dyDescent="0.3">
      <c r="A79" s="131">
        <v>0</v>
      </c>
      <c r="B79" s="171">
        <v>51</v>
      </c>
      <c r="C79" s="203">
        <v>0.17199999999999999</v>
      </c>
      <c r="D79" s="130">
        <v>117</v>
      </c>
      <c r="E79" s="130">
        <v>5</v>
      </c>
      <c r="F79" s="130">
        <v>33</v>
      </c>
      <c r="G79" s="130">
        <v>11</v>
      </c>
      <c r="H79" s="172">
        <v>184</v>
      </c>
      <c r="I79" s="170">
        <v>12.7</v>
      </c>
      <c r="J79" s="130">
        <v>1</v>
      </c>
      <c r="W79">
        <v>0</v>
      </c>
      <c r="X79">
        <v>70</v>
      </c>
      <c r="Y79">
        <v>1.4159999999999999</v>
      </c>
      <c r="Z79">
        <v>209</v>
      </c>
      <c r="AA79">
        <v>2</v>
      </c>
      <c r="AB79">
        <v>45</v>
      </c>
      <c r="AC79">
        <v>6</v>
      </c>
      <c r="AD79">
        <v>175</v>
      </c>
      <c r="AE79">
        <v>12.8</v>
      </c>
      <c r="AF79" s="117">
        <v>1</v>
      </c>
      <c r="AG79" s="113">
        <v>0</v>
      </c>
      <c r="AH79" s="118">
        <v>1</v>
      </c>
      <c r="AI79">
        <v>1</v>
      </c>
      <c r="AJ79">
        <v>0.70956726849625851</v>
      </c>
      <c r="AK79" s="117">
        <v>0.70956726849625851</v>
      </c>
      <c r="AL79" s="118">
        <v>0.29043273150374149</v>
      </c>
      <c r="AM79" s="117">
        <v>-0.34309997574700235</v>
      </c>
      <c r="AN79" s="118">
        <v>100</v>
      </c>
      <c r="AO79">
        <v>0.40930965166873806</v>
      </c>
      <c r="BN79">
        <v>0.67097927646381761</v>
      </c>
      <c r="BO79">
        <v>0</v>
      </c>
      <c r="BP79">
        <v>1</v>
      </c>
      <c r="BQ79">
        <v>39</v>
      </c>
      <c r="BR79">
        <v>36</v>
      </c>
      <c r="BS79">
        <v>0.27777777777777779</v>
      </c>
      <c r="BT79">
        <v>0.625</v>
      </c>
      <c r="BU79">
        <v>1.1574074074074056E-2</v>
      </c>
    </row>
    <row r="80" spans="1:73" x14ac:dyDescent="0.3">
      <c r="A80" s="131">
        <v>0</v>
      </c>
      <c r="B80" s="171">
        <v>74</v>
      </c>
      <c r="C80" s="203">
        <v>4.3999999999999997E-2</v>
      </c>
      <c r="D80" s="130">
        <v>175</v>
      </c>
      <c r="E80" s="130">
        <v>3</v>
      </c>
      <c r="F80" s="130">
        <v>39</v>
      </c>
      <c r="G80" s="130">
        <v>7</v>
      </c>
      <c r="H80" s="172">
        <v>187</v>
      </c>
      <c r="I80" s="170">
        <v>14</v>
      </c>
      <c r="J80" s="130">
        <v>1</v>
      </c>
      <c r="W80">
        <v>0</v>
      </c>
      <c r="X80">
        <v>72</v>
      </c>
      <c r="Y80">
        <v>1.496</v>
      </c>
      <c r="Z80">
        <v>139</v>
      </c>
      <c r="AA80">
        <v>2</v>
      </c>
      <c r="AB80">
        <v>36</v>
      </c>
      <c r="AC80">
        <v>6</v>
      </c>
      <c r="AD80">
        <v>184</v>
      </c>
      <c r="AE80">
        <v>11.3</v>
      </c>
      <c r="AF80" s="117">
        <v>1</v>
      </c>
      <c r="AG80" s="113">
        <v>0</v>
      </c>
      <c r="AH80" s="118">
        <v>1</v>
      </c>
      <c r="AI80">
        <v>1</v>
      </c>
      <c r="AJ80">
        <v>0.90180940473697802</v>
      </c>
      <c r="AK80" s="117">
        <v>0.90180940473697802</v>
      </c>
      <c r="AL80" s="118">
        <v>9.8190595263021985E-2</v>
      </c>
      <c r="AM80" s="117">
        <v>-0.10335208419948008</v>
      </c>
      <c r="AN80" s="118">
        <v>100</v>
      </c>
      <c r="AO80">
        <v>0.10888176010058387</v>
      </c>
      <c r="BN80">
        <v>0.67111530428766419</v>
      </c>
      <c r="BO80">
        <v>1</v>
      </c>
      <c r="BP80">
        <v>0</v>
      </c>
      <c r="BQ80">
        <v>40</v>
      </c>
      <c r="BR80">
        <v>36</v>
      </c>
      <c r="BS80">
        <v>0.2592592592592593</v>
      </c>
      <c r="BT80">
        <v>0.625</v>
      </c>
      <c r="BU80">
        <v>0</v>
      </c>
    </row>
    <row r="81" spans="1:73" x14ac:dyDescent="0.3">
      <c r="A81" s="131">
        <v>1</v>
      </c>
      <c r="B81" s="171">
        <v>50</v>
      </c>
      <c r="C81" s="203">
        <v>1.5449999999999999</v>
      </c>
      <c r="D81" s="130">
        <v>102</v>
      </c>
      <c r="E81" s="130">
        <v>3</v>
      </c>
      <c r="F81" s="130">
        <v>41</v>
      </c>
      <c r="G81" s="130">
        <v>10</v>
      </c>
      <c r="H81" s="172">
        <v>169</v>
      </c>
      <c r="I81" s="170">
        <v>9.4</v>
      </c>
      <c r="J81" s="130">
        <v>1</v>
      </c>
      <c r="W81">
        <v>0</v>
      </c>
      <c r="X81">
        <v>74</v>
      </c>
      <c r="Y81">
        <v>4.3999999999999997E-2</v>
      </c>
      <c r="Z81">
        <v>175</v>
      </c>
      <c r="AA81">
        <v>3</v>
      </c>
      <c r="AB81">
        <v>39</v>
      </c>
      <c r="AC81">
        <v>7</v>
      </c>
      <c r="AD81">
        <v>187</v>
      </c>
      <c r="AE81">
        <v>14</v>
      </c>
      <c r="AF81" s="117">
        <v>1</v>
      </c>
      <c r="AG81" s="113">
        <v>0</v>
      </c>
      <c r="AH81" s="118">
        <v>1</v>
      </c>
      <c r="AI81">
        <v>1</v>
      </c>
      <c r="AJ81">
        <v>0.77453401792255683</v>
      </c>
      <c r="AK81" s="117">
        <v>0.77453401792255683</v>
      </c>
      <c r="AL81" s="118">
        <v>0.22546598207744317</v>
      </c>
      <c r="AM81" s="117">
        <v>-0.25549369765910168</v>
      </c>
      <c r="AN81" s="118">
        <v>100</v>
      </c>
      <c r="AO81">
        <v>0.29109887604702572</v>
      </c>
      <c r="BN81">
        <v>0.67617632919985626</v>
      </c>
      <c r="BO81">
        <v>0</v>
      </c>
      <c r="BP81">
        <v>1</v>
      </c>
      <c r="BQ81">
        <v>40</v>
      </c>
      <c r="BR81">
        <v>37</v>
      </c>
      <c r="BS81">
        <v>0.2592592592592593</v>
      </c>
      <c r="BT81">
        <v>0.61458333333333326</v>
      </c>
      <c r="BU81">
        <v>0</v>
      </c>
    </row>
    <row r="82" spans="1:73" x14ac:dyDescent="0.3">
      <c r="A82" s="131">
        <v>1</v>
      </c>
      <c r="B82" s="171">
        <v>70</v>
      </c>
      <c r="C82" s="203">
        <v>0.29099999999999998</v>
      </c>
      <c r="D82" s="130">
        <v>182</v>
      </c>
      <c r="E82" s="130">
        <v>3</v>
      </c>
      <c r="F82" s="130">
        <v>31</v>
      </c>
      <c r="G82" s="130">
        <v>6</v>
      </c>
      <c r="H82" s="172">
        <v>173</v>
      </c>
      <c r="I82" s="170">
        <v>14</v>
      </c>
      <c r="J82" s="130">
        <v>1</v>
      </c>
      <c r="W82">
        <v>0</v>
      </c>
      <c r="X82">
        <v>74</v>
      </c>
      <c r="Y82">
        <v>1.927</v>
      </c>
      <c r="Z82">
        <v>249</v>
      </c>
      <c r="AA82">
        <v>2</v>
      </c>
      <c r="AB82">
        <v>29</v>
      </c>
      <c r="AC82">
        <v>7</v>
      </c>
      <c r="AD82">
        <v>171</v>
      </c>
      <c r="AE82">
        <v>14.8</v>
      </c>
      <c r="AF82" s="117">
        <v>1</v>
      </c>
      <c r="AG82" s="113">
        <v>0</v>
      </c>
      <c r="AH82" s="118">
        <v>1</v>
      </c>
      <c r="AI82">
        <v>1</v>
      </c>
      <c r="AJ82">
        <v>0.94299271844160215</v>
      </c>
      <c r="AK82" s="117">
        <v>0.94299271844160215</v>
      </c>
      <c r="AL82" s="118">
        <v>5.7007281558397849E-2</v>
      </c>
      <c r="AM82" s="117">
        <v>-5.869671807350562E-2</v>
      </c>
      <c r="AN82" s="118">
        <v>100</v>
      </c>
      <c r="AO82">
        <v>6.0453575561652872E-2</v>
      </c>
      <c r="BN82">
        <v>0.68993406719539918</v>
      </c>
      <c r="BO82">
        <v>0</v>
      </c>
      <c r="BP82">
        <v>1</v>
      </c>
      <c r="BQ82">
        <v>40</v>
      </c>
      <c r="BR82">
        <v>38</v>
      </c>
      <c r="BS82">
        <v>0.2592592592592593</v>
      </c>
      <c r="BT82">
        <v>0.60416666666666674</v>
      </c>
      <c r="BU82">
        <v>0</v>
      </c>
    </row>
    <row r="83" spans="1:73" x14ac:dyDescent="0.3">
      <c r="A83" s="131">
        <v>0</v>
      </c>
      <c r="B83" s="171">
        <v>66</v>
      </c>
      <c r="C83" s="203">
        <v>9.1999999999999998E-2</v>
      </c>
      <c r="D83" s="130">
        <v>230</v>
      </c>
      <c r="E83" s="130">
        <v>4</v>
      </c>
      <c r="F83" s="130">
        <v>43</v>
      </c>
      <c r="G83" s="130">
        <v>12</v>
      </c>
      <c r="H83" s="172">
        <v>174</v>
      </c>
      <c r="I83" s="170">
        <v>15.9</v>
      </c>
      <c r="J83" s="130">
        <v>0</v>
      </c>
      <c r="W83">
        <v>0</v>
      </c>
      <c r="X83">
        <v>76</v>
      </c>
      <c r="Y83">
        <v>4.2999999999999997E-2</v>
      </c>
      <c r="Z83">
        <v>214</v>
      </c>
      <c r="AA83">
        <v>2</v>
      </c>
      <c r="AB83">
        <v>42</v>
      </c>
      <c r="AC83">
        <v>3</v>
      </c>
      <c r="AD83">
        <v>166</v>
      </c>
      <c r="AE83">
        <v>12.4</v>
      </c>
      <c r="AF83" s="117">
        <v>1</v>
      </c>
      <c r="AG83" s="113">
        <v>0</v>
      </c>
      <c r="AH83" s="118">
        <v>1</v>
      </c>
      <c r="AI83">
        <v>1</v>
      </c>
      <c r="AJ83">
        <v>0.44560443997461979</v>
      </c>
      <c r="AK83" s="117">
        <v>0.44560443997461979</v>
      </c>
      <c r="AL83" s="118">
        <v>0.55439556002538026</v>
      </c>
      <c r="AM83" s="117">
        <v>-0.80832362638230359</v>
      </c>
      <c r="AN83" s="118">
        <v>0</v>
      </c>
      <c r="AO83">
        <v>1.2441428098359095</v>
      </c>
      <c r="BN83">
        <v>0.69070777925304072</v>
      </c>
      <c r="BO83">
        <v>0</v>
      </c>
      <c r="BP83">
        <v>1</v>
      </c>
      <c r="BQ83">
        <v>40</v>
      </c>
      <c r="BR83">
        <v>39</v>
      </c>
      <c r="BS83">
        <v>0.2592592592592593</v>
      </c>
      <c r="BT83">
        <v>0.59375</v>
      </c>
      <c r="BU83">
        <v>1.0995370370370419E-2</v>
      </c>
    </row>
    <row r="84" spans="1:73" x14ac:dyDescent="0.3">
      <c r="A84" s="131">
        <v>0</v>
      </c>
      <c r="B84" s="171">
        <v>43</v>
      </c>
      <c r="C84" s="203">
        <v>0.48</v>
      </c>
      <c r="D84" s="130">
        <v>59</v>
      </c>
      <c r="E84" s="130">
        <v>3</v>
      </c>
      <c r="F84" s="130">
        <v>30</v>
      </c>
      <c r="G84" s="130">
        <v>4</v>
      </c>
      <c r="H84" s="172">
        <v>175</v>
      </c>
      <c r="I84" s="170">
        <v>7.5</v>
      </c>
      <c r="J84" s="130">
        <v>0</v>
      </c>
      <c r="W84">
        <v>0</v>
      </c>
      <c r="X84">
        <v>78</v>
      </c>
      <c r="Y84">
        <v>1.6240000000000001</v>
      </c>
      <c r="Z84">
        <v>148</v>
      </c>
      <c r="AA84">
        <v>5</v>
      </c>
      <c r="AB84">
        <v>39</v>
      </c>
      <c r="AC84">
        <v>11</v>
      </c>
      <c r="AD84">
        <v>175</v>
      </c>
      <c r="AE84">
        <v>9.1</v>
      </c>
      <c r="AF84" s="117">
        <v>1</v>
      </c>
      <c r="AG84" s="113">
        <v>0</v>
      </c>
      <c r="AH84" s="118">
        <v>1</v>
      </c>
      <c r="AI84">
        <v>1</v>
      </c>
      <c r="AJ84">
        <v>0.98814543149339029</v>
      </c>
      <c r="AK84" s="117">
        <v>0.98814543149339029</v>
      </c>
      <c r="AL84" s="118">
        <v>1.1854568506609708E-2</v>
      </c>
      <c r="AM84" s="117">
        <v>-1.1925394199008435E-2</v>
      </c>
      <c r="AN84" s="118">
        <v>100</v>
      </c>
      <c r="AO84">
        <v>1.1996785218845594E-2</v>
      </c>
      <c r="BN84">
        <v>0.69275980324913478</v>
      </c>
      <c r="BO84">
        <v>1</v>
      </c>
      <c r="BP84">
        <v>0</v>
      </c>
      <c r="BQ84">
        <v>41</v>
      </c>
      <c r="BR84">
        <v>39</v>
      </c>
      <c r="BS84">
        <v>0.2407407407407407</v>
      </c>
      <c r="BT84">
        <v>0.59375</v>
      </c>
      <c r="BU84">
        <v>0</v>
      </c>
    </row>
    <row r="85" spans="1:73" x14ac:dyDescent="0.3">
      <c r="A85" s="131">
        <v>0</v>
      </c>
      <c r="B85" s="171">
        <v>49</v>
      </c>
      <c r="C85" s="203">
        <v>0.98299999999999998</v>
      </c>
      <c r="D85" s="130">
        <v>71</v>
      </c>
      <c r="E85" s="130">
        <v>4</v>
      </c>
      <c r="F85" s="130">
        <v>39</v>
      </c>
      <c r="G85" s="130">
        <v>7</v>
      </c>
      <c r="H85" s="172">
        <v>180</v>
      </c>
      <c r="I85" s="170">
        <v>8.1</v>
      </c>
      <c r="J85" s="130">
        <v>1</v>
      </c>
      <c r="W85">
        <v>0</v>
      </c>
      <c r="X85">
        <v>79</v>
      </c>
      <c r="Y85">
        <v>0.54600000000000004</v>
      </c>
      <c r="Z85">
        <v>122</v>
      </c>
      <c r="AA85">
        <v>4</v>
      </c>
      <c r="AB85">
        <v>56</v>
      </c>
      <c r="AC85">
        <v>3</v>
      </c>
      <c r="AD85">
        <v>170</v>
      </c>
      <c r="AE85">
        <v>8.1</v>
      </c>
      <c r="AF85" s="117">
        <v>1</v>
      </c>
      <c r="AG85" s="113">
        <v>0</v>
      </c>
      <c r="AH85" s="118">
        <v>1</v>
      </c>
      <c r="AI85">
        <v>1</v>
      </c>
      <c r="AJ85">
        <v>0.54433519769886474</v>
      </c>
      <c r="AK85" s="117">
        <v>0.54433519769886474</v>
      </c>
      <c r="AL85" s="118">
        <v>0.45566480230113526</v>
      </c>
      <c r="AM85" s="117">
        <v>-0.6081900496418049</v>
      </c>
      <c r="AN85" s="118">
        <v>100</v>
      </c>
      <c r="AO85">
        <v>0.83710332204756055</v>
      </c>
      <c r="BN85">
        <v>0.69538332365758071</v>
      </c>
      <c r="BO85">
        <v>0</v>
      </c>
      <c r="BP85">
        <v>1</v>
      </c>
      <c r="BQ85">
        <v>41</v>
      </c>
      <c r="BR85">
        <v>40</v>
      </c>
      <c r="BS85">
        <v>0.2407407407407407</v>
      </c>
      <c r="BT85">
        <v>0.58333333333333326</v>
      </c>
      <c r="BU85">
        <v>0</v>
      </c>
    </row>
    <row r="86" spans="1:73" x14ac:dyDescent="0.3">
      <c r="A86" s="131">
        <v>0</v>
      </c>
      <c r="B86" s="171">
        <v>49</v>
      </c>
      <c r="C86" s="203">
        <v>1.881</v>
      </c>
      <c r="D86" s="130">
        <v>46</v>
      </c>
      <c r="E86" s="130">
        <v>1</v>
      </c>
      <c r="F86" s="130">
        <v>46</v>
      </c>
      <c r="G86" s="130">
        <v>9</v>
      </c>
      <c r="H86" s="172">
        <v>194</v>
      </c>
      <c r="I86" s="170">
        <v>10.3</v>
      </c>
      <c r="J86" s="130">
        <v>0</v>
      </c>
      <c r="W86">
        <v>0</v>
      </c>
      <c r="X86">
        <v>83</v>
      </c>
      <c r="Y86">
        <v>0.93600000000000005</v>
      </c>
      <c r="Z86">
        <v>203</v>
      </c>
      <c r="AA86">
        <v>2</v>
      </c>
      <c r="AB86">
        <v>45</v>
      </c>
      <c r="AC86">
        <v>9</v>
      </c>
      <c r="AD86">
        <v>178</v>
      </c>
      <c r="AE86">
        <v>14.4</v>
      </c>
      <c r="AF86" s="117">
        <v>1</v>
      </c>
      <c r="AG86" s="113">
        <v>0</v>
      </c>
      <c r="AH86" s="118">
        <v>1</v>
      </c>
      <c r="AI86">
        <v>1</v>
      </c>
      <c r="AJ86">
        <v>0.76437352280947246</v>
      </c>
      <c r="AK86" s="117">
        <v>0.76437352280947246</v>
      </c>
      <c r="AL86" s="118">
        <v>0.23562647719052754</v>
      </c>
      <c r="AM86" s="117">
        <v>-0.26869870508945565</v>
      </c>
      <c r="AN86" s="118">
        <v>100</v>
      </c>
      <c r="AO86">
        <v>0.30826090930580247</v>
      </c>
      <c r="BN86">
        <v>0.69577575096791933</v>
      </c>
      <c r="BO86">
        <v>0</v>
      </c>
      <c r="BP86">
        <v>1</v>
      </c>
      <c r="BQ86">
        <v>41</v>
      </c>
      <c r="BR86">
        <v>41</v>
      </c>
      <c r="BS86">
        <v>0.2407407407407407</v>
      </c>
      <c r="BT86">
        <v>0.57291666666666674</v>
      </c>
      <c r="BU86">
        <v>0</v>
      </c>
    </row>
    <row r="87" spans="1:73" x14ac:dyDescent="0.3">
      <c r="A87" s="131">
        <v>0</v>
      </c>
      <c r="B87" s="171">
        <v>46</v>
      </c>
      <c r="C87" s="203">
        <v>2.6259999999999999</v>
      </c>
      <c r="D87" s="130">
        <v>43</v>
      </c>
      <c r="E87" s="130">
        <v>2</v>
      </c>
      <c r="F87" s="130">
        <v>50</v>
      </c>
      <c r="G87" s="130">
        <v>4</v>
      </c>
      <c r="H87" s="172">
        <v>180</v>
      </c>
      <c r="I87" s="170">
        <v>7.7</v>
      </c>
      <c r="J87" s="130">
        <v>0</v>
      </c>
      <c r="W87">
        <v>0</v>
      </c>
      <c r="X87">
        <v>88</v>
      </c>
      <c r="Y87">
        <v>1</v>
      </c>
      <c r="Z87">
        <v>283</v>
      </c>
      <c r="AA87">
        <v>2</v>
      </c>
      <c r="AB87">
        <v>40</v>
      </c>
      <c r="AC87">
        <v>8</v>
      </c>
      <c r="AD87">
        <v>177</v>
      </c>
      <c r="AE87">
        <v>15.8</v>
      </c>
      <c r="AF87" s="117">
        <v>1</v>
      </c>
      <c r="AG87" s="113">
        <v>0</v>
      </c>
      <c r="AH87" s="118">
        <v>1</v>
      </c>
      <c r="AI87">
        <v>1</v>
      </c>
      <c r="AJ87">
        <v>0.90897326686004154</v>
      </c>
      <c r="AK87" s="117">
        <v>0.90897326686004154</v>
      </c>
      <c r="AL87" s="118">
        <v>9.102673313995846E-2</v>
      </c>
      <c r="AM87" s="117">
        <v>-9.5439594632016747E-2</v>
      </c>
      <c r="AN87" s="118">
        <v>100</v>
      </c>
      <c r="AO87">
        <v>0.10014236552236716</v>
      </c>
      <c r="BN87">
        <v>0.69704413422223765</v>
      </c>
      <c r="BO87">
        <v>0</v>
      </c>
      <c r="BP87">
        <v>1</v>
      </c>
      <c r="BQ87">
        <v>41</v>
      </c>
      <c r="BR87">
        <v>42</v>
      </c>
      <c r="BS87">
        <v>0.2407407407407407</v>
      </c>
      <c r="BT87">
        <v>0.5625</v>
      </c>
      <c r="BU87">
        <v>1.041666666666665E-2</v>
      </c>
    </row>
    <row r="88" spans="1:73" x14ac:dyDescent="0.3">
      <c r="A88" s="131">
        <v>0</v>
      </c>
      <c r="B88" s="171">
        <v>53</v>
      </c>
      <c r="C88" s="203">
        <v>0.56799999999999995</v>
      </c>
      <c r="D88" s="130">
        <v>125</v>
      </c>
      <c r="E88" s="130">
        <v>3</v>
      </c>
      <c r="F88" s="130">
        <v>44</v>
      </c>
      <c r="G88" s="130">
        <v>8</v>
      </c>
      <c r="H88" s="172">
        <v>167</v>
      </c>
      <c r="I88" s="170">
        <v>8.5</v>
      </c>
      <c r="J88" s="130">
        <v>0</v>
      </c>
      <c r="W88">
        <v>0</v>
      </c>
      <c r="X88">
        <v>91</v>
      </c>
      <c r="Y88">
        <v>1.968</v>
      </c>
      <c r="Z88">
        <v>164</v>
      </c>
      <c r="AA88">
        <v>1</v>
      </c>
      <c r="AB88">
        <v>33</v>
      </c>
      <c r="AC88">
        <v>5</v>
      </c>
      <c r="AD88">
        <v>194</v>
      </c>
      <c r="AE88">
        <v>14.8</v>
      </c>
      <c r="AF88" s="117">
        <v>1</v>
      </c>
      <c r="AG88" s="113">
        <v>0</v>
      </c>
      <c r="AH88" s="118">
        <v>1</v>
      </c>
      <c r="AI88">
        <v>1</v>
      </c>
      <c r="AJ88">
        <v>0.95293150402475135</v>
      </c>
      <c r="AK88" s="117">
        <v>0.95293150402475135</v>
      </c>
      <c r="AL88" s="118">
        <v>4.7068495975248648E-2</v>
      </c>
      <c r="AM88" s="117">
        <v>-4.8212251966873426E-2</v>
      </c>
      <c r="AN88" s="118">
        <v>100</v>
      </c>
      <c r="AO88">
        <v>4.9393367494360955E-2</v>
      </c>
      <c r="BN88">
        <v>0.69751442832853205</v>
      </c>
      <c r="BO88">
        <v>1</v>
      </c>
      <c r="BP88">
        <v>0</v>
      </c>
      <c r="BQ88">
        <v>42</v>
      </c>
      <c r="BR88">
        <v>42</v>
      </c>
      <c r="BS88">
        <v>0.22222222222222221</v>
      </c>
      <c r="BT88">
        <v>0.5625</v>
      </c>
      <c r="BU88">
        <v>0</v>
      </c>
    </row>
    <row r="89" spans="1:73" x14ac:dyDescent="0.3">
      <c r="A89" s="131">
        <v>1</v>
      </c>
      <c r="B89" s="171">
        <v>62</v>
      </c>
      <c r="C89" s="203">
        <v>0.879</v>
      </c>
      <c r="D89" s="130">
        <v>118</v>
      </c>
      <c r="E89" s="130">
        <v>3</v>
      </c>
      <c r="F89" s="130">
        <v>31</v>
      </c>
      <c r="G89" s="130">
        <v>10</v>
      </c>
      <c r="H89" s="172">
        <v>180</v>
      </c>
      <c r="I89" s="170">
        <v>10.7</v>
      </c>
      <c r="J89" s="130">
        <v>0</v>
      </c>
      <c r="W89">
        <v>0</v>
      </c>
      <c r="X89">
        <v>96</v>
      </c>
      <c r="Y89">
        <v>0.83099999999999996</v>
      </c>
      <c r="Z89">
        <v>199</v>
      </c>
      <c r="AA89">
        <v>3</v>
      </c>
      <c r="AB89">
        <v>44</v>
      </c>
      <c r="AC89">
        <v>10</v>
      </c>
      <c r="AD89">
        <v>168</v>
      </c>
      <c r="AE89">
        <v>11.4</v>
      </c>
      <c r="AF89" s="117">
        <v>1</v>
      </c>
      <c r="AG89" s="113">
        <v>0</v>
      </c>
      <c r="AH89" s="118">
        <v>1</v>
      </c>
      <c r="AI89">
        <v>1</v>
      </c>
      <c r="AJ89">
        <v>0.93833329594341064</v>
      </c>
      <c r="AK89" s="117">
        <v>0.93833329594341064</v>
      </c>
      <c r="AL89" s="118">
        <v>6.1666704056589361E-2</v>
      </c>
      <c r="AM89" s="117">
        <v>-6.3650066923621282E-2</v>
      </c>
      <c r="AN89" s="118">
        <v>100</v>
      </c>
      <c r="AO89">
        <v>6.5719403034280033E-2</v>
      </c>
      <c r="BN89">
        <v>0.69808071432868013</v>
      </c>
      <c r="BO89">
        <v>0</v>
      </c>
      <c r="BP89">
        <v>1</v>
      </c>
      <c r="BQ89">
        <v>42</v>
      </c>
      <c r="BR89">
        <v>43</v>
      </c>
      <c r="BS89">
        <v>0.22222222222222221</v>
      </c>
      <c r="BT89">
        <v>0.55208333333333326</v>
      </c>
      <c r="BU89">
        <v>1.0223765432098748E-2</v>
      </c>
    </row>
    <row r="90" spans="1:73" x14ac:dyDescent="0.3">
      <c r="A90" s="131">
        <v>0</v>
      </c>
      <c r="B90" s="171">
        <v>51</v>
      </c>
      <c r="C90" s="203">
        <v>1.083</v>
      </c>
      <c r="D90" s="130">
        <v>101</v>
      </c>
      <c r="E90" s="130">
        <v>2</v>
      </c>
      <c r="F90" s="130">
        <v>53</v>
      </c>
      <c r="G90" s="130">
        <v>7</v>
      </c>
      <c r="H90" s="172">
        <v>167</v>
      </c>
      <c r="I90" s="170">
        <v>7.4</v>
      </c>
      <c r="J90" s="130">
        <v>0</v>
      </c>
      <c r="W90">
        <v>0</v>
      </c>
      <c r="X90">
        <v>98</v>
      </c>
      <c r="Y90">
        <v>0.97399999999999998</v>
      </c>
      <c r="Z90">
        <v>201</v>
      </c>
      <c r="AA90">
        <v>1</v>
      </c>
      <c r="AB90">
        <v>37</v>
      </c>
      <c r="AC90">
        <v>6</v>
      </c>
      <c r="AD90">
        <v>194</v>
      </c>
      <c r="AE90">
        <v>16.100000000000001</v>
      </c>
      <c r="AF90" s="117">
        <v>1</v>
      </c>
      <c r="AG90" s="113">
        <v>0</v>
      </c>
      <c r="AH90" s="118">
        <v>1</v>
      </c>
      <c r="AI90">
        <v>1</v>
      </c>
      <c r="AJ90">
        <v>0.91665087632895781</v>
      </c>
      <c r="AK90" s="117">
        <v>0.91665087632895781</v>
      </c>
      <c r="AL90" s="118">
        <v>8.3349123671042191E-2</v>
      </c>
      <c r="AM90" s="117">
        <v>-8.7028602960951079E-2</v>
      </c>
      <c r="AN90" s="118">
        <v>100</v>
      </c>
      <c r="AO90">
        <v>9.0927883039660956E-2</v>
      </c>
      <c r="BN90">
        <v>0.70884252465891384</v>
      </c>
      <c r="BO90">
        <v>1</v>
      </c>
      <c r="BP90">
        <v>0</v>
      </c>
      <c r="BQ90">
        <v>43</v>
      </c>
      <c r="BR90">
        <v>43</v>
      </c>
      <c r="BS90">
        <v>0.20370370370370372</v>
      </c>
      <c r="BT90">
        <v>0.55208333333333326</v>
      </c>
      <c r="BU90">
        <v>0</v>
      </c>
    </row>
    <row r="91" spans="1:73" x14ac:dyDescent="0.3">
      <c r="A91" s="131">
        <v>1</v>
      </c>
      <c r="B91" s="171">
        <v>70</v>
      </c>
      <c r="C91" s="203">
        <v>0.82799999999999996</v>
      </c>
      <c r="D91" s="130">
        <v>213</v>
      </c>
      <c r="E91" s="130">
        <v>3</v>
      </c>
      <c r="F91" s="130">
        <v>37</v>
      </c>
      <c r="G91" s="130">
        <v>15</v>
      </c>
      <c r="H91" s="172">
        <v>176</v>
      </c>
      <c r="I91" s="170">
        <v>14.8</v>
      </c>
      <c r="J91" s="130">
        <v>1</v>
      </c>
      <c r="W91">
        <v>0</v>
      </c>
      <c r="X91">
        <v>117</v>
      </c>
      <c r="Y91">
        <v>0.104</v>
      </c>
      <c r="Z91">
        <v>253</v>
      </c>
      <c r="AA91">
        <v>2</v>
      </c>
      <c r="AB91">
        <v>52</v>
      </c>
      <c r="AC91">
        <v>15</v>
      </c>
      <c r="AD91">
        <v>169</v>
      </c>
      <c r="AE91">
        <v>15.3</v>
      </c>
      <c r="AF91" s="117">
        <v>1</v>
      </c>
      <c r="AG91" s="113">
        <v>0</v>
      </c>
      <c r="AH91" s="118">
        <v>1</v>
      </c>
      <c r="AI91">
        <v>1</v>
      </c>
      <c r="AJ91">
        <v>0.89059989356714675</v>
      </c>
      <c r="AK91" s="117">
        <v>0.89059989356714675</v>
      </c>
      <c r="AL91" s="118">
        <v>0.10940010643285325</v>
      </c>
      <c r="AM91" s="117">
        <v>-0.11586000560145129</v>
      </c>
      <c r="AN91" s="118">
        <v>100</v>
      </c>
      <c r="AO91">
        <v>0.12283867000552816</v>
      </c>
      <c r="BN91">
        <v>0.70912863778429325</v>
      </c>
      <c r="BO91">
        <v>0</v>
      </c>
      <c r="BP91">
        <v>1</v>
      </c>
      <c r="BQ91">
        <v>43</v>
      </c>
      <c r="BR91">
        <v>44</v>
      </c>
      <c r="BS91">
        <v>0.20370370370370372</v>
      </c>
      <c r="BT91">
        <v>0.54166666666666674</v>
      </c>
      <c r="BU91">
        <v>0</v>
      </c>
    </row>
    <row r="92" spans="1:73" x14ac:dyDescent="0.3">
      <c r="A92" s="131">
        <v>0</v>
      </c>
      <c r="B92" s="171">
        <v>56</v>
      </c>
      <c r="C92" s="203">
        <v>1.56</v>
      </c>
      <c r="D92" s="130">
        <v>115</v>
      </c>
      <c r="E92" s="130">
        <v>5</v>
      </c>
      <c r="F92" s="130">
        <v>46</v>
      </c>
      <c r="G92" s="130">
        <v>1</v>
      </c>
      <c r="H92" s="172">
        <v>166</v>
      </c>
      <c r="I92" s="170">
        <v>7.3</v>
      </c>
      <c r="J92" s="130">
        <v>1</v>
      </c>
      <c r="W92">
        <v>1</v>
      </c>
      <c r="X92">
        <v>39</v>
      </c>
      <c r="Y92">
        <v>7.1999999999999995E-2</v>
      </c>
      <c r="Z92">
        <v>116</v>
      </c>
      <c r="AA92">
        <v>7</v>
      </c>
      <c r="AB92">
        <v>44</v>
      </c>
      <c r="AC92">
        <v>16</v>
      </c>
      <c r="AD92">
        <v>170</v>
      </c>
      <c r="AE92">
        <v>8.9</v>
      </c>
      <c r="AF92" s="117">
        <v>1</v>
      </c>
      <c r="AG92" s="113">
        <v>0</v>
      </c>
      <c r="AH92" s="118">
        <v>1</v>
      </c>
      <c r="AI92">
        <v>1</v>
      </c>
      <c r="AJ92">
        <v>0.53980207196043017</v>
      </c>
      <c r="AK92" s="117">
        <v>0.53980207196043017</v>
      </c>
      <c r="AL92" s="118">
        <v>0.46019792803956983</v>
      </c>
      <c r="AM92" s="117">
        <v>-0.61655274002021554</v>
      </c>
      <c r="AN92" s="118">
        <v>100</v>
      </c>
      <c r="AO92">
        <v>0.85253086630112884</v>
      </c>
      <c r="BN92">
        <v>0.70956726849625851</v>
      </c>
      <c r="BO92">
        <v>0</v>
      </c>
      <c r="BP92">
        <v>1</v>
      </c>
      <c r="BQ92">
        <v>43</v>
      </c>
      <c r="BR92">
        <v>45</v>
      </c>
      <c r="BS92">
        <v>0.20370370370370372</v>
      </c>
      <c r="BT92">
        <v>0.53125</v>
      </c>
      <c r="BU92">
        <v>0</v>
      </c>
    </row>
    <row r="93" spans="1:73" x14ac:dyDescent="0.3">
      <c r="A93" s="131">
        <v>0</v>
      </c>
      <c r="B93" s="171">
        <v>42</v>
      </c>
      <c r="C93" s="203">
        <v>1.4279999999999999</v>
      </c>
      <c r="D93" s="130">
        <v>121</v>
      </c>
      <c r="E93" s="130">
        <v>4</v>
      </c>
      <c r="F93" s="130">
        <v>45</v>
      </c>
      <c r="G93" s="130">
        <v>5</v>
      </c>
      <c r="H93" s="172">
        <v>165</v>
      </c>
      <c r="I93" s="170">
        <v>7.6</v>
      </c>
      <c r="J93" s="130">
        <v>1</v>
      </c>
      <c r="W93">
        <v>1</v>
      </c>
      <c r="X93">
        <v>39</v>
      </c>
      <c r="Y93">
        <v>0.10299999999999999</v>
      </c>
      <c r="Z93">
        <v>89</v>
      </c>
      <c r="AA93">
        <v>5</v>
      </c>
      <c r="AB93">
        <v>40</v>
      </c>
      <c r="AC93">
        <v>20</v>
      </c>
      <c r="AD93">
        <v>176</v>
      </c>
      <c r="AE93">
        <v>9</v>
      </c>
      <c r="AF93" s="117">
        <v>1</v>
      </c>
      <c r="AG93" s="113">
        <v>0</v>
      </c>
      <c r="AH93" s="118">
        <v>1</v>
      </c>
      <c r="AI93">
        <v>1</v>
      </c>
      <c r="AJ93">
        <v>0.5950976023989466</v>
      </c>
      <c r="AK93" s="117">
        <v>0.5950976023989466</v>
      </c>
      <c r="AL93" s="118">
        <v>0.4049023976010534</v>
      </c>
      <c r="AM93" s="117">
        <v>-0.51902984924392226</v>
      </c>
      <c r="AN93" s="118">
        <v>100</v>
      </c>
      <c r="AO93">
        <v>0.68039662060276873</v>
      </c>
      <c r="BN93">
        <v>0.71332429419594368</v>
      </c>
      <c r="BO93">
        <v>0</v>
      </c>
      <c r="BP93">
        <v>1</v>
      </c>
      <c r="BQ93">
        <v>43</v>
      </c>
      <c r="BR93">
        <v>46</v>
      </c>
      <c r="BS93">
        <v>0.20370370370370372</v>
      </c>
      <c r="BT93">
        <v>0.52083333333333326</v>
      </c>
      <c r="BU93">
        <v>0</v>
      </c>
    </row>
    <row r="94" spans="1:73" x14ac:dyDescent="0.3">
      <c r="A94" s="131">
        <v>0</v>
      </c>
      <c r="B94" s="171">
        <v>56</v>
      </c>
      <c r="C94" s="203">
        <v>1.4039999999999999</v>
      </c>
      <c r="D94" s="130">
        <v>69</v>
      </c>
      <c r="E94" s="130">
        <v>1</v>
      </c>
      <c r="F94" s="130">
        <v>34</v>
      </c>
      <c r="G94" s="130">
        <v>8</v>
      </c>
      <c r="H94" s="172">
        <v>181</v>
      </c>
      <c r="I94" s="170">
        <v>9</v>
      </c>
      <c r="J94" s="130">
        <v>1</v>
      </c>
      <c r="W94">
        <v>1</v>
      </c>
      <c r="X94">
        <v>44</v>
      </c>
      <c r="Y94">
        <v>0.97399999999999998</v>
      </c>
      <c r="Z94">
        <v>117</v>
      </c>
      <c r="AA94">
        <v>3</v>
      </c>
      <c r="AB94">
        <v>33</v>
      </c>
      <c r="AC94">
        <v>6</v>
      </c>
      <c r="AD94">
        <v>170</v>
      </c>
      <c r="AE94">
        <v>7.4</v>
      </c>
      <c r="AF94" s="117">
        <v>0</v>
      </c>
      <c r="AG94" s="113">
        <v>1</v>
      </c>
      <c r="AH94" s="118">
        <v>1</v>
      </c>
      <c r="AI94">
        <v>0</v>
      </c>
      <c r="AJ94">
        <v>0.45117627541696337</v>
      </c>
      <c r="AK94" s="117">
        <v>0.45117627541696337</v>
      </c>
      <c r="AL94" s="118">
        <v>0.54882372458303663</v>
      </c>
      <c r="AM94" s="117">
        <v>-0.59997797357948957</v>
      </c>
      <c r="AN94" s="118">
        <v>100</v>
      </c>
      <c r="AO94">
        <v>0.82207866607760094</v>
      </c>
      <c r="BN94">
        <v>0.71570215614199284</v>
      </c>
      <c r="BO94">
        <v>0</v>
      </c>
      <c r="BP94">
        <v>1</v>
      </c>
      <c r="BQ94">
        <v>43</v>
      </c>
      <c r="BR94">
        <v>47</v>
      </c>
      <c r="BS94">
        <v>0.20370370370370372</v>
      </c>
      <c r="BT94">
        <v>0.51041666666666674</v>
      </c>
      <c r="BU94">
        <v>0</v>
      </c>
    </row>
    <row r="95" spans="1:73" x14ac:dyDescent="0.3">
      <c r="A95" s="131">
        <v>1</v>
      </c>
      <c r="B95" s="171">
        <v>60</v>
      </c>
      <c r="C95" s="203">
        <v>1.0720000000000001</v>
      </c>
      <c r="D95" s="130">
        <v>178</v>
      </c>
      <c r="E95" s="130">
        <v>2</v>
      </c>
      <c r="F95" s="130">
        <v>38</v>
      </c>
      <c r="G95" s="130">
        <v>13</v>
      </c>
      <c r="H95" s="172">
        <v>183</v>
      </c>
      <c r="I95" s="170">
        <v>12.9</v>
      </c>
      <c r="J95" s="130">
        <v>1</v>
      </c>
      <c r="W95">
        <v>1</v>
      </c>
      <c r="X95">
        <v>44</v>
      </c>
      <c r="Y95">
        <v>2.3239999999999998</v>
      </c>
      <c r="Z95">
        <v>97</v>
      </c>
      <c r="AA95">
        <v>2</v>
      </c>
      <c r="AB95">
        <v>49</v>
      </c>
      <c r="AC95">
        <v>19</v>
      </c>
      <c r="AD95">
        <v>179</v>
      </c>
      <c r="AE95">
        <v>9.4</v>
      </c>
      <c r="AF95" s="117">
        <v>1</v>
      </c>
      <c r="AG95" s="113">
        <v>0</v>
      </c>
      <c r="AH95" s="118">
        <v>1</v>
      </c>
      <c r="AI95">
        <v>1</v>
      </c>
      <c r="AJ95">
        <v>0.51569802295263301</v>
      </c>
      <c r="AK95" s="117">
        <v>0.51569802295263301</v>
      </c>
      <c r="AL95" s="118">
        <v>0.48430197704736699</v>
      </c>
      <c r="AM95" s="117">
        <v>-0.66223391164862255</v>
      </c>
      <c r="AN95" s="118">
        <v>100</v>
      </c>
      <c r="AO95">
        <v>0.93911932078872884</v>
      </c>
      <c r="BN95">
        <v>0.71936545707954802</v>
      </c>
      <c r="BO95">
        <v>0</v>
      </c>
      <c r="BP95">
        <v>1</v>
      </c>
      <c r="BQ95">
        <v>43</v>
      </c>
      <c r="BR95">
        <v>48</v>
      </c>
      <c r="BS95">
        <v>0.20370370370370372</v>
      </c>
      <c r="BT95">
        <v>0.5</v>
      </c>
      <c r="BU95">
        <v>0</v>
      </c>
    </row>
    <row r="96" spans="1:73" x14ac:dyDescent="0.3">
      <c r="A96" s="131">
        <v>0</v>
      </c>
      <c r="B96" s="171">
        <v>48</v>
      </c>
      <c r="C96" s="203">
        <v>0.183</v>
      </c>
      <c r="D96" s="130">
        <v>85</v>
      </c>
      <c r="E96" s="130">
        <v>4</v>
      </c>
      <c r="F96" s="130">
        <v>37</v>
      </c>
      <c r="G96" s="130">
        <v>11</v>
      </c>
      <c r="H96" s="172">
        <v>178</v>
      </c>
      <c r="I96" s="170">
        <v>9</v>
      </c>
      <c r="J96" s="130">
        <v>1</v>
      </c>
      <c r="W96">
        <v>1</v>
      </c>
      <c r="X96">
        <v>47</v>
      </c>
      <c r="Y96">
        <v>1.512</v>
      </c>
      <c r="Z96">
        <v>73</v>
      </c>
      <c r="AA96">
        <v>0</v>
      </c>
      <c r="AB96">
        <v>31</v>
      </c>
      <c r="AC96">
        <v>7</v>
      </c>
      <c r="AD96">
        <v>180</v>
      </c>
      <c r="AE96">
        <v>8.4</v>
      </c>
      <c r="AF96" s="117">
        <v>0</v>
      </c>
      <c r="AG96" s="113">
        <v>1</v>
      </c>
      <c r="AH96" s="118">
        <v>1</v>
      </c>
      <c r="AI96">
        <v>0</v>
      </c>
      <c r="AJ96">
        <v>0.32149125724615302</v>
      </c>
      <c r="AK96" s="117">
        <v>0.32149125724615302</v>
      </c>
      <c r="AL96" s="118">
        <v>0.67850874275384698</v>
      </c>
      <c r="AM96" s="117">
        <v>-0.38785791437556921</v>
      </c>
      <c r="AN96" s="118">
        <v>100</v>
      </c>
      <c r="AO96">
        <v>0.47382036072420264</v>
      </c>
      <c r="BN96">
        <v>0.72739793431723154</v>
      </c>
      <c r="BO96">
        <v>0</v>
      </c>
      <c r="BP96">
        <v>1</v>
      </c>
      <c r="BQ96">
        <v>43</v>
      </c>
      <c r="BR96">
        <v>49</v>
      </c>
      <c r="BS96">
        <v>0.20370370370370372</v>
      </c>
      <c r="BT96">
        <v>0.48958333333333337</v>
      </c>
      <c r="BU96">
        <v>0</v>
      </c>
    </row>
    <row r="97" spans="1:73" x14ac:dyDescent="0.3">
      <c r="A97" s="131">
        <v>1</v>
      </c>
      <c r="B97" s="171">
        <v>88</v>
      </c>
      <c r="C97" s="203">
        <v>1.6</v>
      </c>
      <c r="D97" s="130">
        <v>282</v>
      </c>
      <c r="E97" s="130">
        <v>0</v>
      </c>
      <c r="F97" s="130">
        <v>39</v>
      </c>
      <c r="G97" s="130">
        <v>18</v>
      </c>
      <c r="H97" s="172">
        <v>185</v>
      </c>
      <c r="I97" s="170">
        <v>18.2</v>
      </c>
      <c r="J97" s="130">
        <v>1</v>
      </c>
      <c r="W97">
        <v>1</v>
      </c>
      <c r="X97">
        <v>48</v>
      </c>
      <c r="Y97">
        <v>1.6439999999999999</v>
      </c>
      <c r="Z97">
        <v>60</v>
      </c>
      <c r="AA97">
        <v>3</v>
      </c>
      <c r="AB97">
        <v>34</v>
      </c>
      <c r="AC97">
        <v>19</v>
      </c>
      <c r="AD97">
        <v>180</v>
      </c>
      <c r="AE97">
        <v>8.6</v>
      </c>
      <c r="AF97" s="117">
        <v>0</v>
      </c>
      <c r="AG97" s="113">
        <v>1</v>
      </c>
      <c r="AH97" s="118">
        <v>1</v>
      </c>
      <c r="AI97">
        <v>0</v>
      </c>
      <c r="AJ97">
        <v>0.83732436395688659</v>
      </c>
      <c r="AK97" s="117">
        <v>0.83732436395688659</v>
      </c>
      <c r="AL97" s="118">
        <v>0.16267563604311341</v>
      </c>
      <c r="AM97" s="117">
        <v>-1.8159970237079281</v>
      </c>
      <c r="AN97" s="118">
        <v>0</v>
      </c>
      <c r="AO97">
        <v>5.1472020292883514</v>
      </c>
      <c r="BN97">
        <v>0.72749444906481198</v>
      </c>
      <c r="BO97">
        <v>0</v>
      </c>
      <c r="BP97">
        <v>1</v>
      </c>
      <c r="BQ97">
        <v>43</v>
      </c>
      <c r="BR97">
        <v>50</v>
      </c>
      <c r="BS97">
        <v>0.20370370370370372</v>
      </c>
      <c r="BT97">
        <v>0.47916666666666663</v>
      </c>
      <c r="BU97">
        <v>0</v>
      </c>
    </row>
    <row r="98" spans="1:73" x14ac:dyDescent="0.3">
      <c r="A98" s="131">
        <v>1</v>
      </c>
      <c r="B98" s="171">
        <v>75</v>
      </c>
      <c r="C98" s="203">
        <v>0.61199999999999999</v>
      </c>
      <c r="D98" s="130">
        <v>156</v>
      </c>
      <c r="E98" s="130">
        <v>5</v>
      </c>
      <c r="F98" s="130">
        <v>42</v>
      </c>
      <c r="G98" s="130">
        <v>15</v>
      </c>
      <c r="H98" s="172">
        <v>193</v>
      </c>
      <c r="I98" s="170">
        <v>14.4</v>
      </c>
      <c r="J98" s="130">
        <v>0</v>
      </c>
      <c r="W98">
        <v>1</v>
      </c>
      <c r="X98">
        <v>49</v>
      </c>
      <c r="Y98">
        <v>0.124</v>
      </c>
      <c r="Z98">
        <v>77</v>
      </c>
      <c r="AA98">
        <v>3</v>
      </c>
      <c r="AB98">
        <v>29</v>
      </c>
      <c r="AC98">
        <v>10</v>
      </c>
      <c r="AD98">
        <v>175</v>
      </c>
      <c r="AE98">
        <v>8.3000000000000007</v>
      </c>
      <c r="AF98" s="117">
        <v>0</v>
      </c>
      <c r="AG98" s="113">
        <v>1</v>
      </c>
      <c r="AH98" s="118">
        <v>1</v>
      </c>
      <c r="AI98">
        <v>0</v>
      </c>
      <c r="AJ98">
        <v>0.486071285575851</v>
      </c>
      <c r="AK98" s="117">
        <v>0.486071285575851</v>
      </c>
      <c r="AL98" s="118">
        <v>0.513928714424149</v>
      </c>
      <c r="AM98" s="117">
        <v>-0.66567071103578745</v>
      </c>
      <c r="AN98" s="118">
        <v>100</v>
      </c>
      <c r="AO98">
        <v>0.94579515005400716</v>
      </c>
      <c r="BN98">
        <v>0.7344932322171126</v>
      </c>
      <c r="BO98">
        <v>0</v>
      </c>
      <c r="BP98">
        <v>1</v>
      </c>
      <c r="BQ98">
        <v>43</v>
      </c>
      <c r="BR98">
        <v>51</v>
      </c>
      <c r="BS98">
        <v>0.20370370370370372</v>
      </c>
      <c r="BT98">
        <v>0.46875</v>
      </c>
      <c r="BU98">
        <v>0</v>
      </c>
    </row>
    <row r="99" spans="1:73" x14ac:dyDescent="0.3">
      <c r="A99" s="131">
        <v>0</v>
      </c>
      <c r="B99" s="171">
        <v>56</v>
      </c>
      <c r="C99" s="203">
        <v>0.496</v>
      </c>
      <c r="D99" s="130">
        <v>86</v>
      </c>
      <c r="E99" s="130">
        <v>3</v>
      </c>
      <c r="F99" s="130">
        <v>54</v>
      </c>
      <c r="G99" s="130">
        <v>8</v>
      </c>
      <c r="H99" s="172">
        <v>179</v>
      </c>
      <c r="I99" s="170">
        <v>8.8000000000000007</v>
      </c>
      <c r="J99" s="130">
        <v>0</v>
      </c>
      <c r="W99">
        <v>1</v>
      </c>
      <c r="X99">
        <v>50</v>
      </c>
      <c r="Y99">
        <v>1.5449999999999999</v>
      </c>
      <c r="Z99">
        <v>102</v>
      </c>
      <c r="AA99">
        <v>3</v>
      </c>
      <c r="AB99">
        <v>41</v>
      </c>
      <c r="AC99">
        <v>10</v>
      </c>
      <c r="AD99">
        <v>169</v>
      </c>
      <c r="AE99">
        <v>9.4</v>
      </c>
      <c r="AF99" s="117">
        <v>1</v>
      </c>
      <c r="AG99" s="113">
        <v>0</v>
      </c>
      <c r="AH99" s="118">
        <v>1</v>
      </c>
      <c r="AI99">
        <v>1</v>
      </c>
      <c r="AJ99">
        <v>0.32119679475714391</v>
      </c>
      <c r="AK99" s="117">
        <v>0.32119679475714391</v>
      </c>
      <c r="AL99" s="118">
        <v>0.67880320524285609</v>
      </c>
      <c r="AM99" s="117">
        <v>-1.1357012759221354</v>
      </c>
      <c r="AN99" s="118">
        <v>0</v>
      </c>
      <c r="AO99">
        <v>2.1133560991979934</v>
      </c>
      <c r="BN99">
        <v>0.73522786156019115</v>
      </c>
      <c r="BO99">
        <v>0</v>
      </c>
      <c r="BP99">
        <v>1</v>
      </c>
      <c r="BQ99">
        <v>43</v>
      </c>
      <c r="BR99">
        <v>52</v>
      </c>
      <c r="BS99">
        <v>0.20370370370370372</v>
      </c>
      <c r="BT99">
        <v>0.45833333333333337</v>
      </c>
      <c r="BU99">
        <v>0</v>
      </c>
    </row>
    <row r="100" spans="1:73" x14ac:dyDescent="0.3">
      <c r="A100" s="131">
        <v>0</v>
      </c>
      <c r="B100" s="171">
        <v>60</v>
      </c>
      <c r="C100" s="203">
        <v>1.8</v>
      </c>
      <c r="D100" s="130">
        <v>212</v>
      </c>
      <c r="E100" s="130">
        <v>2</v>
      </c>
      <c r="F100" s="130">
        <v>39</v>
      </c>
      <c r="G100" s="130">
        <v>9</v>
      </c>
      <c r="H100" s="172">
        <v>171</v>
      </c>
      <c r="I100" s="170">
        <v>12.5</v>
      </c>
      <c r="J100" s="130">
        <v>1</v>
      </c>
      <c r="W100">
        <v>1</v>
      </c>
      <c r="X100">
        <v>51</v>
      </c>
      <c r="Y100">
        <v>0.18</v>
      </c>
      <c r="Z100">
        <v>84</v>
      </c>
      <c r="AA100">
        <v>4</v>
      </c>
      <c r="AB100">
        <v>40</v>
      </c>
      <c r="AC100">
        <v>8</v>
      </c>
      <c r="AD100">
        <v>180</v>
      </c>
      <c r="AE100">
        <v>8.6999999999999993</v>
      </c>
      <c r="AF100" s="117">
        <v>1</v>
      </c>
      <c r="AG100" s="113">
        <v>0</v>
      </c>
      <c r="AH100" s="118">
        <v>1</v>
      </c>
      <c r="AI100">
        <v>1</v>
      </c>
      <c r="AJ100">
        <v>0.33370265811248151</v>
      </c>
      <c r="AK100" s="117">
        <v>0.33370265811248151</v>
      </c>
      <c r="AL100" s="118">
        <v>0.66629734188751844</v>
      </c>
      <c r="AM100" s="117">
        <v>-1.0975049276812221</v>
      </c>
      <c r="AN100" s="118">
        <v>0</v>
      </c>
      <c r="AO100">
        <v>1.996679755733108</v>
      </c>
      <c r="BN100">
        <v>0.73836751085677854</v>
      </c>
      <c r="BO100">
        <v>0</v>
      </c>
      <c r="BP100">
        <v>1</v>
      </c>
      <c r="BQ100">
        <v>43</v>
      </c>
      <c r="BR100">
        <v>53</v>
      </c>
      <c r="BS100">
        <v>0.20370370370370372</v>
      </c>
      <c r="BT100">
        <v>0.44791666666666663</v>
      </c>
      <c r="BU100">
        <v>0</v>
      </c>
    </row>
    <row r="101" spans="1:73" x14ac:dyDescent="0.3">
      <c r="A101" s="131">
        <v>1</v>
      </c>
      <c r="B101" s="171">
        <v>58</v>
      </c>
      <c r="C101" s="203">
        <v>0.40300000000000002</v>
      </c>
      <c r="D101" s="130">
        <v>157</v>
      </c>
      <c r="E101" s="130">
        <v>2</v>
      </c>
      <c r="F101" s="130">
        <v>35</v>
      </c>
      <c r="G101" s="130">
        <v>16</v>
      </c>
      <c r="H101" s="172">
        <v>180</v>
      </c>
      <c r="I101" s="170">
        <v>13.3</v>
      </c>
      <c r="J101" s="130">
        <v>0</v>
      </c>
      <c r="W101">
        <v>1</v>
      </c>
      <c r="X101">
        <v>51</v>
      </c>
      <c r="Y101">
        <v>0.23100000000000001</v>
      </c>
      <c r="Z101">
        <v>109</v>
      </c>
      <c r="AA101">
        <v>5</v>
      </c>
      <c r="AB101">
        <v>41</v>
      </c>
      <c r="AC101">
        <v>7</v>
      </c>
      <c r="AD101">
        <v>165</v>
      </c>
      <c r="AE101">
        <v>7.5</v>
      </c>
      <c r="AF101" s="117">
        <v>1</v>
      </c>
      <c r="AG101" s="113">
        <v>0</v>
      </c>
      <c r="AH101" s="118">
        <v>1</v>
      </c>
      <c r="AI101">
        <v>1</v>
      </c>
      <c r="AJ101">
        <v>0.32208611164955542</v>
      </c>
      <c r="AK101" s="117">
        <v>0.32208611164955542</v>
      </c>
      <c r="AL101" s="118">
        <v>0.67791388835044453</v>
      </c>
      <c r="AM101" s="117">
        <v>-1.1329363417069929</v>
      </c>
      <c r="AN101" s="118">
        <v>0</v>
      </c>
      <c r="AO101">
        <v>2.1047597640225053</v>
      </c>
      <c r="BN101">
        <v>0.73874509239467734</v>
      </c>
      <c r="BO101">
        <v>0</v>
      </c>
      <c r="BP101">
        <v>1</v>
      </c>
      <c r="BQ101">
        <v>43</v>
      </c>
      <c r="BR101">
        <v>54</v>
      </c>
      <c r="BS101">
        <v>0.20370370370370372</v>
      </c>
      <c r="BT101">
        <v>0.4375</v>
      </c>
      <c r="BU101">
        <v>8.1018518518518393E-3</v>
      </c>
    </row>
    <row r="102" spans="1:73" x14ac:dyDescent="0.3">
      <c r="A102" s="131">
        <v>0</v>
      </c>
      <c r="B102" s="171">
        <v>67</v>
      </c>
      <c r="C102" s="203">
        <v>0.85599999999999998</v>
      </c>
      <c r="D102" s="130">
        <v>91</v>
      </c>
      <c r="E102" s="130">
        <v>3</v>
      </c>
      <c r="F102" s="130">
        <v>33</v>
      </c>
      <c r="G102" s="130">
        <v>1</v>
      </c>
      <c r="H102" s="172">
        <v>188</v>
      </c>
      <c r="I102" s="170">
        <v>12.5</v>
      </c>
      <c r="J102" s="130">
        <v>1</v>
      </c>
      <c r="W102">
        <v>1</v>
      </c>
      <c r="X102">
        <v>51</v>
      </c>
      <c r="Y102">
        <v>0.41699999999999998</v>
      </c>
      <c r="Z102">
        <v>121</v>
      </c>
      <c r="AA102">
        <v>3</v>
      </c>
      <c r="AB102">
        <v>36</v>
      </c>
      <c r="AC102">
        <v>8</v>
      </c>
      <c r="AD102">
        <v>167</v>
      </c>
      <c r="AE102">
        <v>8</v>
      </c>
      <c r="AF102" s="117">
        <v>0</v>
      </c>
      <c r="AG102" s="113">
        <v>1</v>
      </c>
      <c r="AH102" s="118">
        <v>1</v>
      </c>
      <c r="AI102">
        <v>0</v>
      </c>
      <c r="AJ102">
        <v>0.34857864253513021</v>
      </c>
      <c r="AK102" s="117">
        <v>0.34857864253513021</v>
      </c>
      <c r="AL102" s="118">
        <v>0.65142135746486973</v>
      </c>
      <c r="AM102" s="117">
        <v>-0.42859859965742247</v>
      </c>
      <c r="AN102" s="118">
        <v>100</v>
      </c>
      <c r="AO102">
        <v>0.53510471915088942</v>
      </c>
      <c r="BN102">
        <v>0.73893928622721339</v>
      </c>
      <c r="BO102">
        <v>1</v>
      </c>
      <c r="BP102">
        <v>0</v>
      </c>
      <c r="BQ102">
        <v>44</v>
      </c>
      <c r="BR102">
        <v>54</v>
      </c>
      <c r="BS102">
        <v>0.18518518518518523</v>
      </c>
      <c r="BT102">
        <v>0.4375</v>
      </c>
      <c r="BU102">
        <v>0</v>
      </c>
    </row>
    <row r="103" spans="1:73" x14ac:dyDescent="0.3">
      <c r="A103" s="131">
        <v>1</v>
      </c>
      <c r="B103" s="171">
        <v>73</v>
      </c>
      <c r="C103" s="203">
        <v>1.8360000000000001</v>
      </c>
      <c r="D103" s="130">
        <v>169</v>
      </c>
      <c r="E103" s="130">
        <v>0</v>
      </c>
      <c r="F103" s="130">
        <v>36</v>
      </c>
      <c r="G103" s="130">
        <v>7</v>
      </c>
      <c r="H103" s="172">
        <v>187</v>
      </c>
      <c r="I103" s="170">
        <v>13.2</v>
      </c>
      <c r="J103" s="130">
        <v>0</v>
      </c>
      <c r="W103">
        <v>1</v>
      </c>
      <c r="X103">
        <v>51</v>
      </c>
      <c r="Y103">
        <v>0.63600000000000001</v>
      </c>
      <c r="Z103">
        <v>118</v>
      </c>
      <c r="AA103">
        <v>3</v>
      </c>
      <c r="AB103">
        <v>32</v>
      </c>
      <c r="AC103">
        <v>10</v>
      </c>
      <c r="AD103">
        <v>180</v>
      </c>
      <c r="AE103">
        <v>10.4</v>
      </c>
      <c r="AF103" s="117">
        <v>1</v>
      </c>
      <c r="AG103" s="113">
        <v>0</v>
      </c>
      <c r="AH103" s="118">
        <v>1</v>
      </c>
      <c r="AI103">
        <v>1</v>
      </c>
      <c r="AJ103">
        <v>0.5449125564739814</v>
      </c>
      <c r="AK103" s="117">
        <v>0.5449125564739814</v>
      </c>
      <c r="AL103" s="118">
        <v>0.4550874435260186</v>
      </c>
      <c r="AM103" s="117">
        <v>-0.60712994402859499</v>
      </c>
      <c r="AN103" s="118">
        <v>100</v>
      </c>
      <c r="AO103">
        <v>0.83515683042944922</v>
      </c>
      <c r="BN103">
        <v>0.73991604079957007</v>
      </c>
      <c r="BO103">
        <v>0</v>
      </c>
      <c r="BP103">
        <v>1</v>
      </c>
      <c r="BQ103">
        <v>44</v>
      </c>
      <c r="BR103">
        <v>55</v>
      </c>
      <c r="BS103">
        <v>0.18518518518518523</v>
      </c>
      <c r="BT103">
        <v>0.42708333333333337</v>
      </c>
      <c r="BU103">
        <v>7.9089506172839857E-3</v>
      </c>
    </row>
    <row r="104" spans="1:73" x14ac:dyDescent="0.3">
      <c r="A104" s="131">
        <v>0</v>
      </c>
      <c r="B104" s="171">
        <v>70</v>
      </c>
      <c r="C104" s="203">
        <v>0.40799999999999997</v>
      </c>
      <c r="D104" s="130">
        <v>175</v>
      </c>
      <c r="E104" s="130">
        <v>2</v>
      </c>
      <c r="F104" s="130">
        <v>42</v>
      </c>
      <c r="G104" s="130">
        <v>7</v>
      </c>
      <c r="H104" s="172">
        <v>168</v>
      </c>
      <c r="I104" s="170">
        <v>11.1</v>
      </c>
      <c r="J104" s="130">
        <v>0</v>
      </c>
      <c r="W104">
        <v>1</v>
      </c>
      <c r="X104">
        <v>53</v>
      </c>
      <c r="Y104">
        <v>0.84</v>
      </c>
      <c r="Z104">
        <v>99</v>
      </c>
      <c r="AA104">
        <v>3</v>
      </c>
      <c r="AB104">
        <v>36</v>
      </c>
      <c r="AC104">
        <v>9</v>
      </c>
      <c r="AD104">
        <v>176</v>
      </c>
      <c r="AE104">
        <v>9</v>
      </c>
      <c r="AF104" s="117">
        <v>1</v>
      </c>
      <c r="AG104" s="113">
        <v>0</v>
      </c>
      <c r="AH104" s="118">
        <v>1</v>
      </c>
      <c r="AI104">
        <v>1</v>
      </c>
      <c r="AJ104">
        <v>0.46380958236754583</v>
      </c>
      <c r="AK104" s="117">
        <v>0.46380958236754583</v>
      </c>
      <c r="AL104" s="118">
        <v>0.53619041763245412</v>
      </c>
      <c r="AM104" s="117">
        <v>-0.76828119381452498</v>
      </c>
      <c r="AN104" s="118">
        <v>0</v>
      </c>
      <c r="AO104">
        <v>1.1560572226546844</v>
      </c>
      <c r="BN104">
        <v>0.74320508329207913</v>
      </c>
      <c r="BO104">
        <v>1</v>
      </c>
      <c r="BP104">
        <v>0</v>
      </c>
      <c r="BQ104">
        <v>45</v>
      </c>
      <c r="BR104">
        <v>55</v>
      </c>
      <c r="BS104">
        <v>0.16666666666666663</v>
      </c>
      <c r="BT104">
        <v>0.42708333333333337</v>
      </c>
      <c r="BU104">
        <v>7.9089506172839389E-3</v>
      </c>
    </row>
    <row r="105" spans="1:73" x14ac:dyDescent="0.3">
      <c r="A105" s="131">
        <v>1</v>
      </c>
      <c r="B105" s="171">
        <v>49</v>
      </c>
      <c r="C105" s="203">
        <v>0.124</v>
      </c>
      <c r="D105" s="130">
        <v>77</v>
      </c>
      <c r="E105" s="130">
        <v>3</v>
      </c>
      <c r="F105" s="130">
        <v>29</v>
      </c>
      <c r="G105" s="130">
        <v>10</v>
      </c>
      <c r="H105" s="172">
        <v>175</v>
      </c>
      <c r="I105" s="170">
        <v>8.3000000000000007</v>
      </c>
      <c r="J105" s="130">
        <v>0</v>
      </c>
      <c r="W105">
        <v>1</v>
      </c>
      <c r="X105">
        <v>53</v>
      </c>
      <c r="Y105">
        <v>1.2</v>
      </c>
      <c r="Z105">
        <v>83</v>
      </c>
      <c r="AA105">
        <v>2</v>
      </c>
      <c r="AB105">
        <v>33</v>
      </c>
      <c r="AC105">
        <v>8</v>
      </c>
      <c r="AD105">
        <v>179</v>
      </c>
      <c r="AE105">
        <v>8.6999999999999993</v>
      </c>
      <c r="AF105" s="117">
        <v>1</v>
      </c>
      <c r="AG105" s="113">
        <v>0</v>
      </c>
      <c r="AH105" s="118">
        <v>1</v>
      </c>
      <c r="AI105">
        <v>1</v>
      </c>
      <c r="AJ105">
        <v>0.49771745534494083</v>
      </c>
      <c r="AK105" s="117">
        <v>0.49771745534494083</v>
      </c>
      <c r="AL105" s="118">
        <v>0.50228254465505917</v>
      </c>
      <c r="AM105" s="117">
        <v>-0.69772272171145844</v>
      </c>
      <c r="AN105" s="118">
        <v>0</v>
      </c>
      <c r="AO105">
        <v>1.0091720498469448</v>
      </c>
      <c r="BN105">
        <v>0.75560794949937315</v>
      </c>
      <c r="BO105">
        <v>1</v>
      </c>
      <c r="BP105">
        <v>0</v>
      </c>
      <c r="BQ105">
        <v>46</v>
      </c>
      <c r="BR105">
        <v>55</v>
      </c>
      <c r="BS105">
        <v>0.14814814814814814</v>
      </c>
      <c r="BT105">
        <v>0.42708333333333337</v>
      </c>
      <c r="BU105">
        <v>7.9089506172839389E-3</v>
      </c>
    </row>
    <row r="106" spans="1:73" x14ac:dyDescent="0.3">
      <c r="A106" s="131">
        <v>0</v>
      </c>
      <c r="B106" s="171">
        <v>55</v>
      </c>
      <c r="C106" s="203">
        <v>8.5000000000000006E-2</v>
      </c>
      <c r="D106" s="130">
        <v>125</v>
      </c>
      <c r="E106" s="130">
        <v>7</v>
      </c>
      <c r="F106" s="130">
        <v>38</v>
      </c>
      <c r="G106" s="130">
        <v>4</v>
      </c>
      <c r="H106" s="172">
        <v>169</v>
      </c>
      <c r="I106" s="170">
        <v>9.3000000000000007</v>
      </c>
      <c r="J106" s="130">
        <v>1</v>
      </c>
      <c r="W106">
        <v>1</v>
      </c>
      <c r="X106">
        <v>53</v>
      </c>
      <c r="Y106">
        <v>1.2949999999999999</v>
      </c>
      <c r="Z106">
        <v>110</v>
      </c>
      <c r="AA106">
        <v>1</v>
      </c>
      <c r="AB106">
        <v>40</v>
      </c>
      <c r="AC106">
        <v>8</v>
      </c>
      <c r="AD106">
        <v>182</v>
      </c>
      <c r="AE106">
        <v>9.5</v>
      </c>
      <c r="AF106" s="117">
        <v>1</v>
      </c>
      <c r="AG106" s="113">
        <v>0</v>
      </c>
      <c r="AH106" s="118">
        <v>1</v>
      </c>
      <c r="AI106">
        <v>1</v>
      </c>
      <c r="AJ106">
        <v>0.30659803837863525</v>
      </c>
      <c r="AK106" s="117">
        <v>0.30659803837863525</v>
      </c>
      <c r="AL106" s="118">
        <v>0.69340196162136469</v>
      </c>
      <c r="AM106" s="117">
        <v>-1.182217710547163</v>
      </c>
      <c r="AN106" s="118">
        <v>0</v>
      </c>
      <c r="AO106">
        <v>2.2615994716999568</v>
      </c>
      <c r="BN106">
        <v>0.75678153583464169</v>
      </c>
      <c r="BO106">
        <v>1</v>
      </c>
      <c r="BP106">
        <v>0</v>
      </c>
      <c r="BQ106">
        <v>47</v>
      </c>
      <c r="BR106">
        <v>55</v>
      </c>
      <c r="BS106">
        <v>0.12962962962962965</v>
      </c>
      <c r="BT106">
        <v>0.42708333333333337</v>
      </c>
      <c r="BU106">
        <v>0</v>
      </c>
    </row>
    <row r="107" spans="1:73" x14ac:dyDescent="0.3">
      <c r="A107" s="131">
        <v>0</v>
      </c>
      <c r="B107" s="171">
        <v>49</v>
      </c>
      <c r="C107" s="203">
        <v>0.85199999999999998</v>
      </c>
      <c r="D107" s="130">
        <v>102</v>
      </c>
      <c r="E107" s="130">
        <v>3</v>
      </c>
      <c r="F107" s="130">
        <v>37</v>
      </c>
      <c r="G107" s="130">
        <v>9</v>
      </c>
      <c r="H107" s="172">
        <v>168</v>
      </c>
      <c r="I107" s="170">
        <v>8.1999999999999993</v>
      </c>
      <c r="J107" s="130">
        <v>1</v>
      </c>
      <c r="W107">
        <v>1</v>
      </c>
      <c r="X107">
        <v>55</v>
      </c>
      <c r="Y107">
        <v>6.5000000000000002E-2</v>
      </c>
      <c r="Z107">
        <v>154</v>
      </c>
      <c r="AA107">
        <v>3</v>
      </c>
      <c r="AB107">
        <v>42</v>
      </c>
      <c r="AC107">
        <v>13</v>
      </c>
      <c r="AD107">
        <v>165</v>
      </c>
      <c r="AE107">
        <v>9.1999999999999993</v>
      </c>
      <c r="AF107" s="117">
        <v>0</v>
      </c>
      <c r="AG107" s="113">
        <v>1</v>
      </c>
      <c r="AH107" s="118">
        <v>1</v>
      </c>
      <c r="AI107">
        <v>0</v>
      </c>
      <c r="AJ107">
        <v>0.3201302434722228</v>
      </c>
      <c r="AK107" s="117">
        <v>0.3201302434722228</v>
      </c>
      <c r="AL107" s="118">
        <v>0.67986975652777715</v>
      </c>
      <c r="AM107" s="117">
        <v>-0.38585403367503773</v>
      </c>
      <c r="AN107" s="118">
        <v>100</v>
      </c>
      <c r="AO107">
        <v>0.47086995766246209</v>
      </c>
      <c r="BN107">
        <v>0.76437352280947246</v>
      </c>
      <c r="BO107">
        <v>0</v>
      </c>
      <c r="BP107">
        <v>1</v>
      </c>
      <c r="BQ107">
        <v>47</v>
      </c>
      <c r="BR107">
        <v>56</v>
      </c>
      <c r="BS107">
        <v>0.12962962962962965</v>
      </c>
      <c r="BT107">
        <v>0.41666666666666663</v>
      </c>
      <c r="BU107">
        <v>0</v>
      </c>
    </row>
    <row r="108" spans="1:73" x14ac:dyDescent="0.3">
      <c r="A108" s="131">
        <v>0</v>
      </c>
      <c r="B108" s="171">
        <v>74</v>
      </c>
      <c r="C108" s="203">
        <v>1.927</v>
      </c>
      <c r="D108" s="130">
        <v>249</v>
      </c>
      <c r="E108" s="130">
        <v>2</v>
      </c>
      <c r="F108" s="130">
        <v>29</v>
      </c>
      <c r="G108" s="130">
        <v>7</v>
      </c>
      <c r="H108" s="172">
        <v>171</v>
      </c>
      <c r="I108" s="170">
        <v>14.8</v>
      </c>
      <c r="J108" s="130">
        <v>1</v>
      </c>
      <c r="W108">
        <v>1</v>
      </c>
      <c r="X108">
        <v>55</v>
      </c>
      <c r="Y108">
        <v>1.3839999999999999</v>
      </c>
      <c r="Z108">
        <v>33</v>
      </c>
      <c r="AA108">
        <v>2</v>
      </c>
      <c r="AB108">
        <v>27</v>
      </c>
      <c r="AC108">
        <v>10</v>
      </c>
      <c r="AD108">
        <v>192</v>
      </c>
      <c r="AE108">
        <v>9.6999999999999993</v>
      </c>
      <c r="AF108" s="117">
        <v>1</v>
      </c>
      <c r="AG108" s="113">
        <v>0</v>
      </c>
      <c r="AH108" s="118">
        <v>1</v>
      </c>
      <c r="AI108">
        <v>1</v>
      </c>
      <c r="AJ108">
        <v>0.72749444906481198</v>
      </c>
      <c r="AK108" s="117">
        <v>0.72749444906481198</v>
      </c>
      <c r="AL108" s="118">
        <v>0.27250555093518802</v>
      </c>
      <c r="AM108" s="117">
        <v>-0.31814891011706042</v>
      </c>
      <c r="AN108" s="118">
        <v>100</v>
      </c>
      <c r="AO108">
        <v>0.37458093499612488</v>
      </c>
      <c r="BN108">
        <v>0.76788122905092882</v>
      </c>
      <c r="BO108">
        <v>0</v>
      </c>
      <c r="BP108">
        <v>1</v>
      </c>
      <c r="BQ108">
        <v>47</v>
      </c>
      <c r="BR108">
        <v>57</v>
      </c>
      <c r="BS108">
        <v>0.12962962962962965</v>
      </c>
      <c r="BT108">
        <v>0.40625</v>
      </c>
      <c r="BU108">
        <v>0</v>
      </c>
    </row>
    <row r="109" spans="1:73" x14ac:dyDescent="0.3">
      <c r="A109" s="131">
        <v>0</v>
      </c>
      <c r="B109" s="171">
        <v>53</v>
      </c>
      <c r="C109" s="203">
        <v>1.018</v>
      </c>
      <c r="D109" s="130">
        <v>134</v>
      </c>
      <c r="E109" s="130">
        <v>1</v>
      </c>
      <c r="F109" s="130">
        <v>36</v>
      </c>
      <c r="G109" s="130">
        <v>10</v>
      </c>
      <c r="H109" s="172">
        <v>182</v>
      </c>
      <c r="I109" s="170">
        <v>10.7</v>
      </c>
      <c r="J109" s="130">
        <v>0</v>
      </c>
      <c r="W109">
        <v>1</v>
      </c>
      <c r="X109">
        <v>56</v>
      </c>
      <c r="Y109">
        <v>0.91100000000000003</v>
      </c>
      <c r="Z109">
        <v>134</v>
      </c>
      <c r="AA109">
        <v>2</v>
      </c>
      <c r="AB109">
        <v>30</v>
      </c>
      <c r="AC109">
        <v>13</v>
      </c>
      <c r="AD109">
        <v>185</v>
      </c>
      <c r="AE109">
        <v>14</v>
      </c>
      <c r="AF109" s="117">
        <v>1</v>
      </c>
      <c r="AG109" s="113">
        <v>0</v>
      </c>
      <c r="AH109" s="118">
        <v>1</v>
      </c>
      <c r="AI109">
        <v>1</v>
      </c>
      <c r="AJ109">
        <v>0.52961245216096164</v>
      </c>
      <c r="AK109" s="117">
        <v>0.52961245216096164</v>
      </c>
      <c r="AL109" s="118">
        <v>0.47038754783903836</v>
      </c>
      <c r="AM109" s="117">
        <v>-0.63560976224722776</v>
      </c>
      <c r="AN109" s="118">
        <v>100</v>
      </c>
      <c r="AO109">
        <v>0.88817312719844543</v>
      </c>
      <c r="BN109">
        <v>0.7697059366140514</v>
      </c>
      <c r="BO109">
        <v>0</v>
      </c>
      <c r="BP109">
        <v>1</v>
      </c>
      <c r="BQ109">
        <v>47</v>
      </c>
      <c r="BR109">
        <v>58</v>
      </c>
      <c r="BS109">
        <v>0.12962962962962965</v>
      </c>
      <c r="BT109">
        <v>0.39583333333333337</v>
      </c>
      <c r="BU109">
        <v>0</v>
      </c>
    </row>
    <row r="110" spans="1:73" x14ac:dyDescent="0.3">
      <c r="A110" s="131">
        <v>0</v>
      </c>
      <c r="B110" s="171">
        <v>58</v>
      </c>
      <c r="C110" s="203">
        <v>0.86399999999999999</v>
      </c>
      <c r="D110" s="130">
        <v>129</v>
      </c>
      <c r="E110" s="130">
        <v>4</v>
      </c>
      <c r="F110" s="130">
        <v>61</v>
      </c>
      <c r="G110" s="130">
        <v>8</v>
      </c>
      <c r="H110" s="172">
        <v>168</v>
      </c>
      <c r="I110" s="170">
        <v>8.8000000000000007</v>
      </c>
      <c r="J110" s="130">
        <v>1</v>
      </c>
      <c r="W110">
        <v>1</v>
      </c>
      <c r="X110">
        <v>57</v>
      </c>
      <c r="Y110">
        <v>1.476</v>
      </c>
      <c r="Z110">
        <v>171</v>
      </c>
      <c r="AA110">
        <v>1</v>
      </c>
      <c r="AB110">
        <v>28</v>
      </c>
      <c r="AC110">
        <v>8</v>
      </c>
      <c r="AD110">
        <v>181</v>
      </c>
      <c r="AE110">
        <v>12.4</v>
      </c>
      <c r="AF110" s="117">
        <v>1</v>
      </c>
      <c r="AG110" s="113">
        <v>0</v>
      </c>
      <c r="AH110" s="118">
        <v>1</v>
      </c>
      <c r="AI110">
        <v>1</v>
      </c>
      <c r="AJ110">
        <v>0.61195513161393866</v>
      </c>
      <c r="AK110" s="117">
        <v>0.61195513161393866</v>
      </c>
      <c r="AL110" s="118">
        <v>0.38804486838606134</v>
      </c>
      <c r="AM110" s="117">
        <v>-0.49109631351374911</v>
      </c>
      <c r="AN110" s="118">
        <v>100</v>
      </c>
      <c r="AO110">
        <v>0.63410673158774233</v>
      </c>
      <c r="BN110">
        <v>0.77222864845245487</v>
      </c>
      <c r="BO110">
        <v>0</v>
      </c>
      <c r="BP110">
        <v>1</v>
      </c>
      <c r="BQ110">
        <v>47</v>
      </c>
      <c r="BR110">
        <v>59</v>
      </c>
      <c r="BS110">
        <v>0.12962962962962965</v>
      </c>
      <c r="BT110">
        <v>0.38541666666666663</v>
      </c>
      <c r="BU110">
        <v>0</v>
      </c>
    </row>
    <row r="111" spans="1:73" x14ac:dyDescent="0.3">
      <c r="A111" s="131">
        <v>0</v>
      </c>
      <c r="B111" s="171">
        <v>54</v>
      </c>
      <c r="C111" s="203">
        <v>0.626</v>
      </c>
      <c r="D111" s="130">
        <v>51</v>
      </c>
      <c r="E111" s="130">
        <v>2</v>
      </c>
      <c r="F111" s="130">
        <v>38</v>
      </c>
      <c r="G111" s="130">
        <v>8</v>
      </c>
      <c r="H111" s="172">
        <v>193</v>
      </c>
      <c r="I111" s="170">
        <v>9.6999999999999993</v>
      </c>
      <c r="J111" s="130">
        <v>1</v>
      </c>
      <c r="W111">
        <v>1</v>
      </c>
      <c r="X111">
        <v>58</v>
      </c>
      <c r="Y111">
        <v>0.40300000000000002</v>
      </c>
      <c r="Z111">
        <v>157</v>
      </c>
      <c r="AA111">
        <v>2</v>
      </c>
      <c r="AB111">
        <v>35</v>
      </c>
      <c r="AC111">
        <v>16</v>
      </c>
      <c r="AD111">
        <v>180</v>
      </c>
      <c r="AE111">
        <v>13.3</v>
      </c>
      <c r="AF111" s="117">
        <v>0</v>
      </c>
      <c r="AG111" s="113">
        <v>1</v>
      </c>
      <c r="AH111" s="118">
        <v>1</v>
      </c>
      <c r="AI111">
        <v>0</v>
      </c>
      <c r="AJ111">
        <v>0.49001158292396668</v>
      </c>
      <c r="AK111" s="117">
        <v>0.49001158292396668</v>
      </c>
      <c r="AL111" s="118">
        <v>0.50998841707603337</v>
      </c>
      <c r="AM111" s="117">
        <v>-0.67336726513729905</v>
      </c>
      <c r="AN111" s="118">
        <v>100</v>
      </c>
      <c r="AO111">
        <v>0.9608288473165687</v>
      </c>
      <c r="BN111">
        <v>0.77313113228470687</v>
      </c>
      <c r="BO111">
        <v>0</v>
      </c>
      <c r="BP111">
        <v>1</v>
      </c>
      <c r="BQ111">
        <v>47</v>
      </c>
      <c r="BR111">
        <v>60</v>
      </c>
      <c r="BS111">
        <v>0.12962962962962965</v>
      </c>
      <c r="BT111">
        <v>0.375</v>
      </c>
      <c r="BU111">
        <v>0</v>
      </c>
    </row>
    <row r="112" spans="1:73" x14ac:dyDescent="0.3">
      <c r="A112" s="131">
        <v>1</v>
      </c>
      <c r="B112" s="171">
        <v>55</v>
      </c>
      <c r="C112" s="203">
        <v>1.3839999999999999</v>
      </c>
      <c r="D112" s="130">
        <v>33</v>
      </c>
      <c r="E112" s="130">
        <v>2</v>
      </c>
      <c r="F112" s="130">
        <v>27</v>
      </c>
      <c r="G112" s="130">
        <v>10</v>
      </c>
      <c r="H112" s="172">
        <v>192</v>
      </c>
      <c r="I112" s="170">
        <v>9.6999999999999993</v>
      </c>
      <c r="J112" s="130">
        <v>1</v>
      </c>
      <c r="W112">
        <v>1</v>
      </c>
      <c r="X112">
        <v>58</v>
      </c>
      <c r="Y112">
        <v>1.3360000000000001</v>
      </c>
      <c r="Z112">
        <v>150</v>
      </c>
      <c r="AA112">
        <v>2</v>
      </c>
      <c r="AB112">
        <v>38</v>
      </c>
      <c r="AC112">
        <v>9</v>
      </c>
      <c r="AD112">
        <v>183</v>
      </c>
      <c r="AE112">
        <v>11.4</v>
      </c>
      <c r="AF112" s="117">
        <v>0</v>
      </c>
      <c r="AG112" s="113">
        <v>1</v>
      </c>
      <c r="AH112" s="118">
        <v>1</v>
      </c>
      <c r="AI112">
        <v>0</v>
      </c>
      <c r="AJ112">
        <v>0.52354509317169329</v>
      </c>
      <c r="AK112" s="117">
        <v>0.52354509317169329</v>
      </c>
      <c r="AL112" s="118">
        <v>0.47645490682830671</v>
      </c>
      <c r="AM112" s="117">
        <v>-0.74138219451433329</v>
      </c>
      <c r="AN112" s="118">
        <v>0</v>
      </c>
      <c r="AO112">
        <v>1.0988345080898827</v>
      </c>
      <c r="BN112">
        <v>0.77453401792255683</v>
      </c>
      <c r="BO112">
        <v>0</v>
      </c>
      <c r="BP112">
        <v>1</v>
      </c>
      <c r="BQ112">
        <v>47</v>
      </c>
      <c r="BR112">
        <v>61</v>
      </c>
      <c r="BS112">
        <v>0.12962962962962965</v>
      </c>
      <c r="BT112">
        <v>0.36458333333333337</v>
      </c>
      <c r="BU112">
        <v>0</v>
      </c>
    </row>
    <row r="113" spans="1:73" x14ac:dyDescent="0.3">
      <c r="A113" s="131">
        <v>0</v>
      </c>
      <c r="B113" s="171">
        <v>65</v>
      </c>
      <c r="C113" s="203">
        <v>0.59</v>
      </c>
      <c r="D113" s="130">
        <v>121</v>
      </c>
      <c r="E113" s="130">
        <v>3</v>
      </c>
      <c r="F113" s="130">
        <v>32</v>
      </c>
      <c r="G113" s="130">
        <v>10</v>
      </c>
      <c r="H113" s="172">
        <v>181</v>
      </c>
      <c r="I113" s="170">
        <v>10.5</v>
      </c>
      <c r="J113" s="130">
        <v>1</v>
      </c>
      <c r="W113">
        <v>1</v>
      </c>
      <c r="X113">
        <v>58</v>
      </c>
      <c r="Y113">
        <v>1.623</v>
      </c>
      <c r="Z113">
        <v>209</v>
      </c>
      <c r="AA113">
        <v>1</v>
      </c>
      <c r="AB113">
        <v>45</v>
      </c>
      <c r="AC113">
        <v>10</v>
      </c>
      <c r="AD113">
        <v>187</v>
      </c>
      <c r="AE113">
        <v>15.4</v>
      </c>
      <c r="AF113" s="117">
        <v>0</v>
      </c>
      <c r="AG113" s="113">
        <v>1</v>
      </c>
      <c r="AH113" s="118">
        <v>1</v>
      </c>
      <c r="AI113">
        <v>0</v>
      </c>
      <c r="AJ113">
        <v>0.25135832659454754</v>
      </c>
      <c r="AK113" s="117">
        <v>0.25135832659454754</v>
      </c>
      <c r="AL113" s="118">
        <v>0.7486416734054524</v>
      </c>
      <c r="AM113" s="117">
        <v>-0.28949481660618676</v>
      </c>
      <c r="AN113" s="118">
        <v>100</v>
      </c>
      <c r="AO113">
        <v>0.3357525175577768</v>
      </c>
      <c r="BN113">
        <v>0.77565795533118875</v>
      </c>
      <c r="BO113">
        <v>0</v>
      </c>
      <c r="BP113">
        <v>1</v>
      </c>
      <c r="BQ113">
        <v>47</v>
      </c>
      <c r="BR113">
        <v>62</v>
      </c>
      <c r="BS113">
        <v>0.12962962962962965</v>
      </c>
      <c r="BT113">
        <v>0.35416666666666663</v>
      </c>
      <c r="BU113">
        <v>0</v>
      </c>
    </row>
    <row r="114" spans="1:73" x14ac:dyDescent="0.3">
      <c r="A114" s="131">
        <v>1</v>
      </c>
      <c r="B114" s="171">
        <v>39</v>
      </c>
      <c r="C114" s="203">
        <v>7.1999999999999995E-2</v>
      </c>
      <c r="D114" s="130">
        <v>116</v>
      </c>
      <c r="E114" s="130">
        <v>7</v>
      </c>
      <c r="F114" s="130">
        <v>44</v>
      </c>
      <c r="G114" s="130">
        <v>16</v>
      </c>
      <c r="H114" s="172">
        <v>170</v>
      </c>
      <c r="I114" s="170">
        <v>8.9</v>
      </c>
      <c r="J114" s="130">
        <v>1</v>
      </c>
      <c r="W114">
        <v>1</v>
      </c>
      <c r="X114">
        <v>60</v>
      </c>
      <c r="Y114">
        <v>0.71199999999999997</v>
      </c>
      <c r="Z114">
        <v>171</v>
      </c>
      <c r="AA114">
        <v>3</v>
      </c>
      <c r="AB114">
        <v>33</v>
      </c>
      <c r="AC114">
        <v>12</v>
      </c>
      <c r="AD114">
        <v>178</v>
      </c>
      <c r="AE114">
        <v>12.5</v>
      </c>
      <c r="AF114" s="117">
        <v>1</v>
      </c>
      <c r="AG114" s="113">
        <v>0</v>
      </c>
      <c r="AH114" s="118">
        <v>1</v>
      </c>
      <c r="AI114">
        <v>1</v>
      </c>
      <c r="AJ114">
        <v>0.65609773677442895</v>
      </c>
      <c r="AK114" s="117">
        <v>0.65609773677442895</v>
      </c>
      <c r="AL114" s="118">
        <v>0.34390226322557105</v>
      </c>
      <c r="AM114" s="117">
        <v>-0.42144551215039461</v>
      </c>
      <c r="AN114" s="118">
        <v>100</v>
      </c>
      <c r="AO114">
        <v>0.52416316037957478</v>
      </c>
      <c r="BN114">
        <v>0.7793960697125244</v>
      </c>
      <c r="BO114">
        <v>0</v>
      </c>
      <c r="BP114">
        <v>1</v>
      </c>
      <c r="BQ114">
        <v>47</v>
      </c>
      <c r="BR114">
        <v>63</v>
      </c>
      <c r="BS114">
        <v>0.12962962962962965</v>
      </c>
      <c r="BT114">
        <v>0.34375</v>
      </c>
      <c r="BU114">
        <v>0</v>
      </c>
    </row>
    <row r="115" spans="1:73" x14ac:dyDescent="0.3">
      <c r="A115" s="131">
        <v>0</v>
      </c>
      <c r="B115" s="171">
        <v>42</v>
      </c>
      <c r="C115" s="203">
        <v>1.2829999999999999</v>
      </c>
      <c r="D115" s="130">
        <v>68</v>
      </c>
      <c r="E115" s="130">
        <v>4</v>
      </c>
      <c r="F115" s="130">
        <v>37</v>
      </c>
      <c r="G115" s="130">
        <v>6</v>
      </c>
      <c r="H115" s="172">
        <v>175</v>
      </c>
      <c r="I115" s="170">
        <v>7.9</v>
      </c>
      <c r="J115" s="130">
        <v>1</v>
      </c>
      <c r="W115">
        <v>1</v>
      </c>
      <c r="X115">
        <v>60</v>
      </c>
      <c r="Y115">
        <v>1.0720000000000001</v>
      </c>
      <c r="Z115">
        <v>178</v>
      </c>
      <c r="AA115">
        <v>2</v>
      </c>
      <c r="AB115">
        <v>38</v>
      </c>
      <c r="AC115">
        <v>13</v>
      </c>
      <c r="AD115">
        <v>183</v>
      </c>
      <c r="AE115">
        <v>12.9</v>
      </c>
      <c r="AF115" s="117">
        <v>1</v>
      </c>
      <c r="AG115" s="113">
        <v>0</v>
      </c>
      <c r="AH115" s="118">
        <v>1</v>
      </c>
      <c r="AI115">
        <v>1</v>
      </c>
      <c r="AJ115">
        <v>0.59494384818209711</v>
      </c>
      <c r="AK115" s="117">
        <v>0.59494384818209711</v>
      </c>
      <c r="AL115" s="118">
        <v>0.40505615181790289</v>
      </c>
      <c r="AM115" s="117">
        <v>-0.51928825069309859</v>
      </c>
      <c r="AN115" s="118">
        <v>100</v>
      </c>
      <c r="AO115">
        <v>0.68083089363069704</v>
      </c>
      <c r="BN115">
        <v>0.77983930418052172</v>
      </c>
      <c r="BO115">
        <v>0</v>
      </c>
      <c r="BP115">
        <v>1</v>
      </c>
      <c r="BQ115">
        <v>47</v>
      </c>
      <c r="BR115">
        <v>64</v>
      </c>
      <c r="BS115">
        <v>0.12962962962962965</v>
      </c>
      <c r="BT115">
        <v>0.33333333333333337</v>
      </c>
      <c r="BU115">
        <v>0</v>
      </c>
    </row>
    <row r="116" spans="1:73" x14ac:dyDescent="0.3">
      <c r="A116" s="131">
        <v>1</v>
      </c>
      <c r="B116" s="171">
        <v>89</v>
      </c>
      <c r="C116" s="203">
        <v>7.4999999999999997E-2</v>
      </c>
      <c r="D116" s="130">
        <v>296</v>
      </c>
      <c r="E116" s="130">
        <v>0</v>
      </c>
      <c r="F116" s="130">
        <v>37</v>
      </c>
      <c r="G116" s="130">
        <v>13</v>
      </c>
      <c r="H116" s="172">
        <v>196</v>
      </c>
      <c r="I116" s="170">
        <v>21</v>
      </c>
      <c r="J116" s="130">
        <v>1</v>
      </c>
      <c r="W116">
        <v>1</v>
      </c>
      <c r="X116">
        <v>61</v>
      </c>
      <c r="Y116">
        <v>0.96</v>
      </c>
      <c r="Z116">
        <v>213</v>
      </c>
      <c r="AA116">
        <v>2</v>
      </c>
      <c r="AB116">
        <v>30</v>
      </c>
      <c r="AC116">
        <v>10</v>
      </c>
      <c r="AD116">
        <v>173</v>
      </c>
      <c r="AE116">
        <v>13.1</v>
      </c>
      <c r="AF116" s="117">
        <v>1</v>
      </c>
      <c r="AG116" s="113">
        <v>0</v>
      </c>
      <c r="AH116" s="118">
        <v>1</v>
      </c>
      <c r="AI116">
        <v>1</v>
      </c>
      <c r="AJ116">
        <v>0.62614117108348477</v>
      </c>
      <c r="AK116" s="117">
        <v>0.62614117108348477</v>
      </c>
      <c r="AL116" s="118">
        <v>0.37385882891651523</v>
      </c>
      <c r="AM116" s="117">
        <v>-0.46817942039333826</v>
      </c>
      <c r="AN116" s="118">
        <v>100</v>
      </c>
      <c r="AO116">
        <v>0.59708392640845509</v>
      </c>
      <c r="BN116">
        <v>0.78424899946238047</v>
      </c>
      <c r="BO116">
        <v>0</v>
      </c>
      <c r="BP116">
        <v>1</v>
      </c>
      <c r="BQ116">
        <v>47</v>
      </c>
      <c r="BR116">
        <v>65</v>
      </c>
      <c r="BS116">
        <v>0.12962962962962965</v>
      </c>
      <c r="BT116">
        <v>0.32291666666666663</v>
      </c>
      <c r="BU116">
        <v>0</v>
      </c>
    </row>
    <row r="117" spans="1:73" x14ac:dyDescent="0.3">
      <c r="A117" s="131">
        <v>0</v>
      </c>
      <c r="B117" s="171">
        <v>65</v>
      </c>
      <c r="C117" s="203">
        <v>0.89900000000000002</v>
      </c>
      <c r="D117" s="130">
        <v>165</v>
      </c>
      <c r="E117" s="130">
        <v>1</v>
      </c>
      <c r="F117" s="130">
        <v>60</v>
      </c>
      <c r="G117" s="130">
        <v>9</v>
      </c>
      <c r="H117" s="172">
        <v>174</v>
      </c>
      <c r="I117" s="170">
        <v>12.7</v>
      </c>
      <c r="J117" s="130">
        <v>0</v>
      </c>
      <c r="W117">
        <v>1</v>
      </c>
      <c r="X117">
        <v>62</v>
      </c>
      <c r="Y117">
        <v>0.42399999999999999</v>
      </c>
      <c r="Z117">
        <v>123</v>
      </c>
      <c r="AA117">
        <v>2</v>
      </c>
      <c r="AB117">
        <v>49</v>
      </c>
      <c r="AC117">
        <v>12</v>
      </c>
      <c r="AD117">
        <v>162</v>
      </c>
      <c r="AE117">
        <v>9.1</v>
      </c>
      <c r="AF117" s="117">
        <v>0</v>
      </c>
      <c r="AG117" s="113">
        <v>1</v>
      </c>
      <c r="AH117" s="118">
        <v>1</v>
      </c>
      <c r="AI117">
        <v>0</v>
      </c>
      <c r="AJ117">
        <v>0.12318392273657884</v>
      </c>
      <c r="AK117" s="117">
        <v>0.12318392273657884</v>
      </c>
      <c r="AL117" s="118">
        <v>0.87681607726342115</v>
      </c>
      <c r="AM117" s="117">
        <v>-0.13145802666153353</v>
      </c>
      <c r="AN117" s="118">
        <v>100</v>
      </c>
      <c r="AO117">
        <v>0.1404900365434002</v>
      </c>
      <c r="BN117">
        <v>0.79159324100702988</v>
      </c>
      <c r="BO117">
        <v>0</v>
      </c>
      <c r="BP117">
        <v>1</v>
      </c>
      <c r="BQ117">
        <v>47</v>
      </c>
      <c r="BR117">
        <v>66</v>
      </c>
      <c r="BS117">
        <v>0.12962962962962965</v>
      </c>
      <c r="BT117">
        <v>0.3125</v>
      </c>
      <c r="BU117">
        <v>5.787037037037028E-3</v>
      </c>
    </row>
    <row r="118" spans="1:73" x14ac:dyDescent="0.3">
      <c r="A118" s="131">
        <v>0</v>
      </c>
      <c r="B118" s="171">
        <v>49</v>
      </c>
      <c r="C118" s="203">
        <v>1.248</v>
      </c>
      <c r="D118" s="130">
        <v>92</v>
      </c>
      <c r="E118" s="130">
        <v>2</v>
      </c>
      <c r="F118" s="130">
        <v>53</v>
      </c>
      <c r="G118" s="130">
        <v>12</v>
      </c>
      <c r="H118" s="172">
        <v>182</v>
      </c>
      <c r="I118" s="170">
        <v>9.4</v>
      </c>
      <c r="J118" s="130">
        <v>0</v>
      </c>
      <c r="W118">
        <v>1</v>
      </c>
      <c r="X118">
        <v>62</v>
      </c>
      <c r="Y118">
        <v>0.58799999999999997</v>
      </c>
      <c r="Z118">
        <v>136</v>
      </c>
      <c r="AA118">
        <v>4</v>
      </c>
      <c r="AB118">
        <v>41</v>
      </c>
      <c r="AC118">
        <v>10</v>
      </c>
      <c r="AD118">
        <v>167</v>
      </c>
      <c r="AE118">
        <v>9.8000000000000007</v>
      </c>
      <c r="AF118" s="117">
        <v>1</v>
      </c>
      <c r="AG118" s="113">
        <v>0</v>
      </c>
      <c r="AH118" s="118">
        <v>1</v>
      </c>
      <c r="AI118">
        <v>1</v>
      </c>
      <c r="AJ118">
        <v>0.43303468931811229</v>
      </c>
      <c r="AK118" s="117">
        <v>0.43303468931811229</v>
      </c>
      <c r="AL118" s="118">
        <v>0.56696531068188771</v>
      </c>
      <c r="AM118" s="117">
        <v>-0.83693744028995154</v>
      </c>
      <c r="AN118" s="118">
        <v>0</v>
      </c>
      <c r="AO118">
        <v>1.309283816441293</v>
      </c>
      <c r="BN118">
        <v>0.79239116167299928</v>
      </c>
      <c r="BO118">
        <v>1</v>
      </c>
      <c r="BP118">
        <v>0</v>
      </c>
      <c r="BQ118">
        <v>48</v>
      </c>
      <c r="BR118">
        <v>66</v>
      </c>
      <c r="BS118">
        <v>0.11111111111111116</v>
      </c>
      <c r="BT118">
        <v>0.3125</v>
      </c>
      <c r="BU118">
        <v>0</v>
      </c>
    </row>
    <row r="119" spans="1:73" x14ac:dyDescent="0.3">
      <c r="A119" s="131">
        <v>1</v>
      </c>
      <c r="B119" s="171">
        <v>51</v>
      </c>
      <c r="C119" s="203">
        <v>0.23100000000000001</v>
      </c>
      <c r="D119" s="130">
        <v>109</v>
      </c>
      <c r="E119" s="130">
        <v>5</v>
      </c>
      <c r="F119" s="130">
        <v>41</v>
      </c>
      <c r="G119" s="130">
        <v>7</v>
      </c>
      <c r="H119" s="172">
        <v>165</v>
      </c>
      <c r="I119" s="170">
        <v>7.5</v>
      </c>
      <c r="J119" s="130">
        <v>1</v>
      </c>
      <c r="W119">
        <v>1</v>
      </c>
      <c r="X119">
        <v>62</v>
      </c>
      <c r="Y119">
        <v>0.879</v>
      </c>
      <c r="Z119">
        <v>118</v>
      </c>
      <c r="AA119">
        <v>3</v>
      </c>
      <c r="AB119">
        <v>31</v>
      </c>
      <c r="AC119">
        <v>10</v>
      </c>
      <c r="AD119">
        <v>180</v>
      </c>
      <c r="AE119">
        <v>10.7</v>
      </c>
      <c r="AF119" s="117">
        <v>0</v>
      </c>
      <c r="AG119" s="113">
        <v>1</v>
      </c>
      <c r="AH119" s="118">
        <v>1</v>
      </c>
      <c r="AI119">
        <v>0</v>
      </c>
      <c r="AJ119">
        <v>0.70884252465891384</v>
      </c>
      <c r="AK119" s="117">
        <v>0.70884252465891384</v>
      </c>
      <c r="AL119" s="118">
        <v>0.29115747534108616</v>
      </c>
      <c r="AM119" s="117">
        <v>-1.2338910058059211</v>
      </c>
      <c r="AN119" s="118">
        <v>0</v>
      </c>
      <c r="AO119">
        <v>2.434567492483291</v>
      </c>
      <c r="BN119">
        <v>0.79755435835409683</v>
      </c>
      <c r="BO119">
        <v>0</v>
      </c>
      <c r="BP119">
        <v>1</v>
      </c>
      <c r="BQ119">
        <v>48</v>
      </c>
      <c r="BR119">
        <v>67</v>
      </c>
      <c r="BS119">
        <v>0.11111111111111116</v>
      </c>
      <c r="BT119">
        <v>0.30208333333333337</v>
      </c>
      <c r="BU119">
        <v>0</v>
      </c>
    </row>
    <row r="120" spans="1:73" x14ac:dyDescent="0.3">
      <c r="A120" s="131">
        <v>0</v>
      </c>
      <c r="B120" s="171">
        <v>53</v>
      </c>
      <c r="C120" s="203">
        <v>1.512</v>
      </c>
      <c r="D120" s="130">
        <v>125</v>
      </c>
      <c r="E120" s="130">
        <v>2</v>
      </c>
      <c r="F120" s="130">
        <v>39</v>
      </c>
      <c r="G120" s="130">
        <v>13</v>
      </c>
      <c r="H120" s="172">
        <v>179</v>
      </c>
      <c r="I120" s="170">
        <v>11.8</v>
      </c>
      <c r="J120" s="130">
        <v>1</v>
      </c>
      <c r="W120">
        <v>1</v>
      </c>
      <c r="X120">
        <v>62</v>
      </c>
      <c r="Y120">
        <v>2.0190000000000001</v>
      </c>
      <c r="Z120">
        <v>238</v>
      </c>
      <c r="AA120">
        <v>0</v>
      </c>
      <c r="AB120">
        <v>32</v>
      </c>
      <c r="AC120">
        <v>15</v>
      </c>
      <c r="AD120">
        <v>192</v>
      </c>
      <c r="AE120">
        <v>18.5</v>
      </c>
      <c r="AF120" s="117">
        <v>1</v>
      </c>
      <c r="AG120" s="113">
        <v>0</v>
      </c>
      <c r="AH120" s="118">
        <v>1</v>
      </c>
      <c r="AI120">
        <v>1</v>
      </c>
      <c r="AJ120">
        <v>0.65532825822787955</v>
      </c>
      <c r="AK120" s="117">
        <v>0.65532825822787955</v>
      </c>
      <c r="AL120" s="118">
        <v>0.34467174177212045</v>
      </c>
      <c r="AM120" s="117">
        <v>-0.422619011284598</v>
      </c>
      <c r="AN120" s="118">
        <v>100</v>
      </c>
      <c r="AO120">
        <v>0.52595281440201003</v>
      </c>
      <c r="BN120">
        <v>0.80443353798854478</v>
      </c>
      <c r="BO120">
        <v>0</v>
      </c>
      <c r="BP120">
        <v>1</v>
      </c>
      <c r="BQ120">
        <v>48</v>
      </c>
      <c r="BR120">
        <v>68</v>
      </c>
      <c r="BS120">
        <v>0.11111111111111116</v>
      </c>
      <c r="BT120">
        <v>0.29166666666666663</v>
      </c>
      <c r="BU120">
        <v>0</v>
      </c>
    </row>
    <row r="121" spans="1:73" x14ac:dyDescent="0.3">
      <c r="A121" s="131">
        <v>0</v>
      </c>
      <c r="B121" s="171">
        <v>96</v>
      </c>
      <c r="C121" s="203">
        <v>0.83099999999999996</v>
      </c>
      <c r="D121" s="130">
        <v>199</v>
      </c>
      <c r="E121" s="130">
        <v>3</v>
      </c>
      <c r="F121" s="130">
        <v>44</v>
      </c>
      <c r="G121" s="130">
        <v>10</v>
      </c>
      <c r="H121" s="172">
        <v>168</v>
      </c>
      <c r="I121" s="170">
        <v>11.4</v>
      </c>
      <c r="J121" s="130">
        <v>1</v>
      </c>
      <c r="W121">
        <v>1</v>
      </c>
      <c r="X121">
        <v>64</v>
      </c>
      <c r="Y121">
        <v>1.5389999999999999</v>
      </c>
      <c r="Z121">
        <v>115</v>
      </c>
      <c r="AA121">
        <v>4</v>
      </c>
      <c r="AB121">
        <v>36</v>
      </c>
      <c r="AC121">
        <v>8</v>
      </c>
      <c r="AD121">
        <v>183</v>
      </c>
      <c r="AE121">
        <v>9.8000000000000007</v>
      </c>
      <c r="AF121" s="117">
        <v>1</v>
      </c>
      <c r="AG121" s="113">
        <v>0</v>
      </c>
      <c r="AH121" s="118">
        <v>1</v>
      </c>
      <c r="AI121">
        <v>1</v>
      </c>
      <c r="AJ121">
        <v>0.81692162170104843</v>
      </c>
      <c r="AK121" s="117">
        <v>0.81692162170104843</v>
      </c>
      <c r="AL121" s="118">
        <v>0.18307837829895157</v>
      </c>
      <c r="AM121" s="117">
        <v>-0.20221212299456318</v>
      </c>
      <c r="AN121" s="118">
        <v>100</v>
      </c>
      <c r="AO121">
        <v>0.22410764195190919</v>
      </c>
      <c r="BN121">
        <v>0.8061041100656694</v>
      </c>
      <c r="BO121">
        <v>0</v>
      </c>
      <c r="BP121">
        <v>1</v>
      </c>
      <c r="BQ121">
        <v>48</v>
      </c>
      <c r="BR121">
        <v>69</v>
      </c>
      <c r="BS121">
        <v>0.11111111111111116</v>
      </c>
      <c r="BT121">
        <v>0.28125</v>
      </c>
      <c r="BU121">
        <v>0</v>
      </c>
    </row>
    <row r="122" spans="1:73" x14ac:dyDescent="0.3">
      <c r="A122" s="131">
        <v>0</v>
      </c>
      <c r="B122" s="171">
        <v>56</v>
      </c>
      <c r="C122" s="203">
        <v>0.123</v>
      </c>
      <c r="D122" s="130">
        <v>113</v>
      </c>
      <c r="E122" s="130">
        <v>3</v>
      </c>
      <c r="F122" s="130">
        <v>45</v>
      </c>
      <c r="G122" s="130">
        <v>6</v>
      </c>
      <c r="H122" s="172">
        <v>167</v>
      </c>
      <c r="I122" s="170">
        <v>7.2</v>
      </c>
      <c r="J122" s="130">
        <v>0</v>
      </c>
      <c r="W122">
        <v>1</v>
      </c>
      <c r="X122">
        <v>65</v>
      </c>
      <c r="Y122">
        <v>0.159</v>
      </c>
      <c r="Z122">
        <v>144</v>
      </c>
      <c r="AA122">
        <v>2</v>
      </c>
      <c r="AB122">
        <v>47</v>
      </c>
      <c r="AC122">
        <v>14</v>
      </c>
      <c r="AD122">
        <v>174</v>
      </c>
      <c r="AE122">
        <v>11.1</v>
      </c>
      <c r="AF122" s="117">
        <v>0</v>
      </c>
      <c r="AG122" s="113">
        <v>1</v>
      </c>
      <c r="AH122" s="118">
        <v>1</v>
      </c>
      <c r="AI122">
        <v>0</v>
      </c>
      <c r="AJ122">
        <v>0.23534774479276099</v>
      </c>
      <c r="AK122" s="117">
        <v>0.23534774479276099</v>
      </c>
      <c r="AL122" s="118">
        <v>0.76465225520723901</v>
      </c>
      <c r="AM122" s="117">
        <v>-0.26833411685966713</v>
      </c>
      <c r="AN122" s="118">
        <v>100</v>
      </c>
      <c r="AO122">
        <v>0.30778401971622532</v>
      </c>
      <c r="BN122">
        <v>0.81256260878379649</v>
      </c>
      <c r="BO122">
        <v>0</v>
      </c>
      <c r="BP122">
        <v>1</v>
      </c>
      <c r="BQ122">
        <v>48</v>
      </c>
      <c r="BR122">
        <v>70</v>
      </c>
      <c r="BS122">
        <v>0.11111111111111116</v>
      </c>
      <c r="BT122">
        <v>0.27083333333333337</v>
      </c>
      <c r="BU122">
        <v>5.0154320987654552E-3</v>
      </c>
    </row>
    <row r="123" spans="1:73" x14ac:dyDescent="0.3">
      <c r="A123" s="131">
        <v>1</v>
      </c>
      <c r="B123" s="171">
        <v>79</v>
      </c>
      <c r="C123" s="203">
        <v>0.13100000000000001</v>
      </c>
      <c r="D123" s="130">
        <v>284</v>
      </c>
      <c r="E123" s="130">
        <v>4</v>
      </c>
      <c r="F123" s="130">
        <v>38</v>
      </c>
      <c r="G123" s="130">
        <v>15</v>
      </c>
      <c r="H123" s="172">
        <v>185</v>
      </c>
      <c r="I123" s="170">
        <v>20.399999999999999</v>
      </c>
      <c r="J123" s="130">
        <v>0</v>
      </c>
      <c r="W123">
        <v>1</v>
      </c>
      <c r="X123">
        <v>65</v>
      </c>
      <c r="Y123">
        <v>0.27500000000000002</v>
      </c>
      <c r="Z123">
        <v>139</v>
      </c>
      <c r="AA123">
        <v>1</v>
      </c>
      <c r="AB123">
        <v>34</v>
      </c>
      <c r="AC123">
        <v>11</v>
      </c>
      <c r="AD123">
        <v>174</v>
      </c>
      <c r="AE123">
        <v>11.4</v>
      </c>
      <c r="AF123" s="117">
        <v>0</v>
      </c>
      <c r="AG123" s="113">
        <v>1</v>
      </c>
      <c r="AH123" s="118">
        <v>1</v>
      </c>
      <c r="AI123">
        <v>0</v>
      </c>
      <c r="AJ123">
        <v>0.33322395613298417</v>
      </c>
      <c r="AK123" s="117">
        <v>0.33322395613298417</v>
      </c>
      <c r="AL123" s="118">
        <v>0.66677604386701583</v>
      </c>
      <c r="AM123" s="117">
        <v>-0.40530105576496217</v>
      </c>
      <c r="AN123" s="118">
        <v>100</v>
      </c>
      <c r="AO123">
        <v>0.49975394166897147</v>
      </c>
      <c r="BN123">
        <v>0.81649560761978768</v>
      </c>
      <c r="BO123">
        <v>1</v>
      </c>
      <c r="BP123">
        <v>0</v>
      </c>
      <c r="BQ123">
        <v>49</v>
      </c>
      <c r="BR123">
        <v>70</v>
      </c>
      <c r="BS123">
        <v>9.259259259259256E-2</v>
      </c>
      <c r="BT123">
        <v>0.27083333333333337</v>
      </c>
      <c r="BU123">
        <v>0</v>
      </c>
    </row>
    <row r="124" spans="1:73" x14ac:dyDescent="0.3">
      <c r="A124" s="131">
        <v>1</v>
      </c>
      <c r="B124" s="171">
        <v>64</v>
      </c>
      <c r="C124" s="203">
        <v>1.5389999999999999</v>
      </c>
      <c r="D124" s="130">
        <v>115</v>
      </c>
      <c r="E124" s="130">
        <v>4</v>
      </c>
      <c r="F124" s="130">
        <v>36</v>
      </c>
      <c r="G124" s="130">
        <v>8</v>
      </c>
      <c r="H124" s="172">
        <v>183</v>
      </c>
      <c r="I124" s="170">
        <v>9.8000000000000007</v>
      </c>
      <c r="J124" s="130">
        <v>1</v>
      </c>
      <c r="W124">
        <v>1</v>
      </c>
      <c r="X124">
        <v>65</v>
      </c>
      <c r="Y124">
        <v>0.93700000000000006</v>
      </c>
      <c r="Z124">
        <v>215</v>
      </c>
      <c r="AA124">
        <v>4</v>
      </c>
      <c r="AB124">
        <v>31</v>
      </c>
      <c r="AC124">
        <v>12</v>
      </c>
      <c r="AD124">
        <v>192</v>
      </c>
      <c r="AE124">
        <v>17.100000000000001</v>
      </c>
      <c r="AF124" s="117">
        <v>0</v>
      </c>
      <c r="AG124" s="113">
        <v>1</v>
      </c>
      <c r="AH124" s="118">
        <v>1</v>
      </c>
      <c r="AI124">
        <v>0</v>
      </c>
      <c r="AJ124">
        <v>0.81649560761978768</v>
      </c>
      <c r="AK124" s="117">
        <v>0.81649560761978768</v>
      </c>
      <c r="AL124" s="118">
        <v>0.18350439238021232</v>
      </c>
      <c r="AM124" s="117">
        <v>-1.6955166750970834</v>
      </c>
      <c r="AN124" s="118">
        <v>0</v>
      </c>
      <c r="AO124">
        <v>4.4494608386705421</v>
      </c>
      <c r="BN124">
        <v>0.81692162170104843</v>
      </c>
      <c r="BO124">
        <v>0</v>
      </c>
      <c r="BP124">
        <v>1</v>
      </c>
      <c r="BQ124">
        <v>49</v>
      </c>
      <c r="BR124">
        <v>71</v>
      </c>
      <c r="BS124">
        <v>9.259259259259256E-2</v>
      </c>
      <c r="BT124">
        <v>0.26041666666666663</v>
      </c>
      <c r="BU124">
        <v>0</v>
      </c>
    </row>
    <row r="125" spans="1:73" x14ac:dyDescent="0.3">
      <c r="A125" s="131">
        <v>1</v>
      </c>
      <c r="B125" s="171">
        <v>67</v>
      </c>
      <c r="C125" s="203">
        <v>0.63700000000000001</v>
      </c>
      <c r="D125" s="130">
        <v>188</v>
      </c>
      <c r="E125" s="130">
        <v>4</v>
      </c>
      <c r="F125" s="130">
        <v>30</v>
      </c>
      <c r="G125" s="130">
        <v>12</v>
      </c>
      <c r="H125" s="172">
        <v>190</v>
      </c>
      <c r="I125" s="170">
        <v>16.2</v>
      </c>
      <c r="J125" s="130">
        <v>0</v>
      </c>
      <c r="W125">
        <v>1</v>
      </c>
      <c r="X125">
        <v>65</v>
      </c>
      <c r="Y125">
        <v>2.1440000000000001</v>
      </c>
      <c r="Z125">
        <v>97</v>
      </c>
      <c r="AA125">
        <v>2</v>
      </c>
      <c r="AB125">
        <v>32</v>
      </c>
      <c r="AC125">
        <v>8</v>
      </c>
      <c r="AD125">
        <v>180</v>
      </c>
      <c r="AE125">
        <v>10.3</v>
      </c>
      <c r="AF125" s="117">
        <v>1</v>
      </c>
      <c r="AG125" s="113">
        <v>0</v>
      </c>
      <c r="AH125" s="118">
        <v>1</v>
      </c>
      <c r="AI125">
        <v>1</v>
      </c>
      <c r="AJ125">
        <v>0.7344932322171126</v>
      </c>
      <c r="AK125" s="117">
        <v>0.7344932322171126</v>
      </c>
      <c r="AL125" s="118">
        <v>0.2655067677828874</v>
      </c>
      <c r="AM125" s="117">
        <v>-0.30857449754664923</v>
      </c>
      <c r="AN125" s="118">
        <v>100</v>
      </c>
      <c r="AO125">
        <v>0.36148293290795752</v>
      </c>
      <c r="BN125">
        <v>0.81933961169654002</v>
      </c>
      <c r="BO125">
        <v>0</v>
      </c>
      <c r="BP125">
        <v>1</v>
      </c>
      <c r="BQ125">
        <v>49</v>
      </c>
      <c r="BR125">
        <v>72</v>
      </c>
      <c r="BS125">
        <v>9.259259259259256E-2</v>
      </c>
      <c r="BT125">
        <v>0.25</v>
      </c>
      <c r="BU125">
        <v>0</v>
      </c>
    </row>
    <row r="126" spans="1:73" x14ac:dyDescent="0.3">
      <c r="A126" s="131">
        <v>1</v>
      </c>
      <c r="B126" s="171">
        <v>65</v>
      </c>
      <c r="C126" s="203">
        <v>0.27500000000000002</v>
      </c>
      <c r="D126" s="130">
        <v>139</v>
      </c>
      <c r="E126" s="130">
        <v>1</v>
      </c>
      <c r="F126" s="130">
        <v>34</v>
      </c>
      <c r="G126" s="130">
        <v>11</v>
      </c>
      <c r="H126" s="172">
        <v>174</v>
      </c>
      <c r="I126" s="170">
        <v>11.4</v>
      </c>
      <c r="J126" s="130">
        <v>0</v>
      </c>
      <c r="W126">
        <v>1</v>
      </c>
      <c r="X126">
        <v>67</v>
      </c>
      <c r="Y126">
        <v>4.4999999999999998E-2</v>
      </c>
      <c r="Z126">
        <v>187</v>
      </c>
      <c r="AA126">
        <v>0</v>
      </c>
      <c r="AB126">
        <v>29</v>
      </c>
      <c r="AC126">
        <v>13</v>
      </c>
      <c r="AD126">
        <v>192</v>
      </c>
      <c r="AE126">
        <v>16.2</v>
      </c>
      <c r="AF126" s="117">
        <v>1</v>
      </c>
      <c r="AG126" s="113">
        <v>0</v>
      </c>
      <c r="AH126" s="118">
        <v>1</v>
      </c>
      <c r="AI126">
        <v>1</v>
      </c>
      <c r="AJ126">
        <v>0.43626521970016202</v>
      </c>
      <c r="AK126" s="117">
        <v>0.43626521970016202</v>
      </c>
      <c r="AL126" s="118">
        <v>0.56373478029983803</v>
      </c>
      <c r="AM126" s="117">
        <v>-0.82950491850921571</v>
      </c>
      <c r="AN126" s="118">
        <v>0</v>
      </c>
      <c r="AO126">
        <v>1.2921836416097616</v>
      </c>
      <c r="BN126">
        <v>0.81981088914650113</v>
      </c>
      <c r="BO126">
        <v>0</v>
      </c>
      <c r="BP126">
        <v>1</v>
      </c>
      <c r="BQ126">
        <v>49</v>
      </c>
      <c r="BR126">
        <v>73</v>
      </c>
      <c r="BS126">
        <v>9.259259259259256E-2</v>
      </c>
      <c r="BT126">
        <v>0.23958333333333337</v>
      </c>
      <c r="BU126">
        <v>0</v>
      </c>
    </row>
    <row r="127" spans="1:73" x14ac:dyDescent="0.3">
      <c r="A127" s="131">
        <v>1</v>
      </c>
      <c r="B127" s="171">
        <v>89</v>
      </c>
      <c r="C127" s="203">
        <v>0.71099999999999997</v>
      </c>
      <c r="D127" s="130">
        <v>232</v>
      </c>
      <c r="E127" s="130">
        <v>4</v>
      </c>
      <c r="F127" s="130">
        <v>47</v>
      </c>
      <c r="G127" s="130">
        <v>13</v>
      </c>
      <c r="H127" s="172">
        <v>193</v>
      </c>
      <c r="I127" s="170">
        <v>18.3</v>
      </c>
      <c r="J127" s="130">
        <v>0</v>
      </c>
      <c r="W127">
        <v>1</v>
      </c>
      <c r="X127">
        <v>67</v>
      </c>
      <c r="Y127">
        <v>0.05</v>
      </c>
      <c r="Z127">
        <v>228</v>
      </c>
      <c r="AA127">
        <v>4</v>
      </c>
      <c r="AB127">
        <v>31</v>
      </c>
      <c r="AC127">
        <v>13</v>
      </c>
      <c r="AD127">
        <v>181</v>
      </c>
      <c r="AE127">
        <v>15.7</v>
      </c>
      <c r="AF127" s="117">
        <v>0</v>
      </c>
      <c r="AG127" s="113">
        <v>1</v>
      </c>
      <c r="AH127" s="118">
        <v>1</v>
      </c>
      <c r="AI127">
        <v>0</v>
      </c>
      <c r="AJ127">
        <v>0.74320508329207913</v>
      </c>
      <c r="AK127" s="117">
        <v>0.74320508329207913</v>
      </c>
      <c r="AL127" s="118">
        <v>0.25679491670792087</v>
      </c>
      <c r="AM127" s="117">
        <v>-1.3594775021133365</v>
      </c>
      <c r="AN127" s="118">
        <v>0</v>
      </c>
      <c r="AO127">
        <v>2.8941580807746372</v>
      </c>
      <c r="BN127">
        <v>0.82003110104382615</v>
      </c>
      <c r="BO127">
        <v>0</v>
      </c>
      <c r="BP127">
        <v>1</v>
      </c>
      <c r="BQ127">
        <v>49</v>
      </c>
      <c r="BR127">
        <v>74</v>
      </c>
      <c r="BS127">
        <v>9.259259259259256E-2</v>
      </c>
      <c r="BT127">
        <v>0.22916666666666663</v>
      </c>
      <c r="BU127">
        <v>0</v>
      </c>
    </row>
    <row r="128" spans="1:73" x14ac:dyDescent="0.3">
      <c r="A128" s="131">
        <v>1</v>
      </c>
      <c r="B128" s="171">
        <v>53</v>
      </c>
      <c r="C128" s="203">
        <v>1.2</v>
      </c>
      <c r="D128" s="130">
        <v>83</v>
      </c>
      <c r="E128" s="130">
        <v>2</v>
      </c>
      <c r="F128" s="130">
        <v>33</v>
      </c>
      <c r="G128" s="130">
        <v>8</v>
      </c>
      <c r="H128" s="172">
        <v>179</v>
      </c>
      <c r="I128" s="170">
        <v>8.6999999999999993</v>
      </c>
      <c r="J128" s="130">
        <v>1</v>
      </c>
      <c r="W128">
        <v>1</v>
      </c>
      <c r="X128">
        <v>67</v>
      </c>
      <c r="Y128">
        <v>0.63700000000000001</v>
      </c>
      <c r="Z128">
        <v>188</v>
      </c>
      <c r="AA128">
        <v>4</v>
      </c>
      <c r="AB128">
        <v>30</v>
      </c>
      <c r="AC128">
        <v>12</v>
      </c>
      <c r="AD128">
        <v>190</v>
      </c>
      <c r="AE128">
        <v>16.2</v>
      </c>
      <c r="AF128" s="117">
        <v>0</v>
      </c>
      <c r="AG128" s="113">
        <v>1</v>
      </c>
      <c r="AH128" s="118">
        <v>1</v>
      </c>
      <c r="AI128">
        <v>0</v>
      </c>
      <c r="AJ128">
        <v>0.79239116167299928</v>
      </c>
      <c r="AK128" s="117">
        <v>0.79239116167299928</v>
      </c>
      <c r="AL128" s="118">
        <v>0.20760883832700072</v>
      </c>
      <c r="AM128" s="117">
        <v>-1.5720995547671599</v>
      </c>
      <c r="AN128" s="118">
        <v>0</v>
      </c>
      <c r="AO128">
        <v>3.8167506164882972</v>
      </c>
      <c r="BN128">
        <v>0.83017650659982456</v>
      </c>
      <c r="BO128">
        <v>0</v>
      </c>
      <c r="BP128">
        <v>1</v>
      </c>
      <c r="BQ128">
        <v>49</v>
      </c>
      <c r="BR128">
        <v>75</v>
      </c>
      <c r="BS128">
        <v>9.259259259259256E-2</v>
      </c>
      <c r="BT128">
        <v>0.21875</v>
      </c>
      <c r="BU128">
        <v>4.0509259259259196E-3</v>
      </c>
    </row>
    <row r="129" spans="1:73" x14ac:dyDescent="0.3">
      <c r="A129" s="131">
        <v>0</v>
      </c>
      <c r="B129" s="171">
        <v>44</v>
      </c>
      <c r="C129" s="203">
        <v>1.2270000000000001</v>
      </c>
      <c r="D129" s="130">
        <v>100</v>
      </c>
      <c r="E129" s="130">
        <v>5</v>
      </c>
      <c r="F129" s="130">
        <v>37</v>
      </c>
      <c r="G129" s="130">
        <v>10</v>
      </c>
      <c r="H129" s="172">
        <v>180</v>
      </c>
      <c r="I129" s="170">
        <v>9.1</v>
      </c>
      <c r="J129" s="130">
        <v>1</v>
      </c>
      <c r="W129">
        <v>1</v>
      </c>
      <c r="X129">
        <v>68</v>
      </c>
      <c r="Y129">
        <v>2.3519999999999999</v>
      </c>
      <c r="Z129">
        <v>209</v>
      </c>
      <c r="AA129">
        <v>0</v>
      </c>
      <c r="AB129">
        <v>30</v>
      </c>
      <c r="AC129">
        <v>12</v>
      </c>
      <c r="AD129">
        <v>189</v>
      </c>
      <c r="AE129">
        <v>16.7</v>
      </c>
      <c r="AF129" s="117">
        <v>1</v>
      </c>
      <c r="AG129" s="113">
        <v>0</v>
      </c>
      <c r="AH129" s="118">
        <v>1</v>
      </c>
      <c r="AI129">
        <v>1</v>
      </c>
      <c r="AJ129">
        <v>0.73874509239467734</v>
      </c>
      <c r="AK129" s="117">
        <v>0.73874509239467734</v>
      </c>
      <c r="AL129" s="118">
        <v>0.26125490760532266</v>
      </c>
      <c r="AM129" s="117">
        <v>-0.30280235340446687</v>
      </c>
      <c r="AN129" s="118">
        <v>100</v>
      </c>
      <c r="AO129">
        <v>0.35364689430078305</v>
      </c>
      <c r="BN129">
        <v>0.83710454519297506</v>
      </c>
      <c r="BO129">
        <v>1</v>
      </c>
      <c r="BP129">
        <v>0</v>
      </c>
      <c r="BQ129">
        <v>50</v>
      </c>
      <c r="BR129">
        <v>75</v>
      </c>
      <c r="BS129">
        <v>7.407407407407407E-2</v>
      </c>
      <c r="BT129">
        <v>0.21875</v>
      </c>
      <c r="BU129">
        <v>4.0509259259259196E-3</v>
      </c>
    </row>
    <row r="130" spans="1:73" x14ac:dyDescent="0.3">
      <c r="A130" s="131">
        <v>0</v>
      </c>
      <c r="B130" s="171">
        <v>46</v>
      </c>
      <c r="C130" s="203">
        <v>1.9630000000000001</v>
      </c>
      <c r="D130" s="130">
        <v>113</v>
      </c>
      <c r="E130" s="130">
        <v>4</v>
      </c>
      <c r="F130" s="130">
        <v>28</v>
      </c>
      <c r="G130" s="130">
        <v>10</v>
      </c>
      <c r="H130" s="172">
        <v>181</v>
      </c>
      <c r="I130" s="170">
        <v>9.6999999999999993</v>
      </c>
      <c r="J130" s="130">
        <v>1</v>
      </c>
      <c r="W130">
        <v>1</v>
      </c>
      <c r="X130">
        <v>69</v>
      </c>
      <c r="Y130">
        <v>9.0999999999999998E-2</v>
      </c>
      <c r="Z130">
        <v>213</v>
      </c>
      <c r="AA130">
        <v>3</v>
      </c>
      <c r="AB130">
        <v>33</v>
      </c>
      <c r="AC130">
        <v>16</v>
      </c>
      <c r="AD130">
        <v>178</v>
      </c>
      <c r="AE130">
        <v>14.5</v>
      </c>
      <c r="AF130" s="117">
        <v>1</v>
      </c>
      <c r="AG130" s="113">
        <v>0</v>
      </c>
      <c r="AH130" s="118">
        <v>1</v>
      </c>
      <c r="AI130">
        <v>1</v>
      </c>
      <c r="AJ130">
        <v>0.73836751085677854</v>
      </c>
      <c r="AK130" s="117">
        <v>0.73836751085677854</v>
      </c>
      <c r="AL130" s="118">
        <v>0.26163248914322146</v>
      </c>
      <c r="AM130" s="117">
        <v>-0.30331359614289</v>
      </c>
      <c r="AN130" s="118">
        <v>100</v>
      </c>
      <c r="AO130">
        <v>0.35433911337679436</v>
      </c>
      <c r="BN130">
        <v>0.83732436395688659</v>
      </c>
      <c r="BO130">
        <v>1</v>
      </c>
      <c r="BP130">
        <v>0</v>
      </c>
      <c r="BQ130">
        <v>51</v>
      </c>
      <c r="BR130">
        <v>75</v>
      </c>
      <c r="BS130">
        <v>5.555555555555558E-2</v>
      </c>
      <c r="BT130">
        <v>0.21875</v>
      </c>
      <c r="BU130">
        <v>0</v>
      </c>
    </row>
    <row r="131" spans="1:73" x14ac:dyDescent="0.3">
      <c r="A131" s="131">
        <v>0</v>
      </c>
      <c r="B131" s="171">
        <v>58</v>
      </c>
      <c r="C131" s="203">
        <v>0.496</v>
      </c>
      <c r="D131" s="130">
        <v>100</v>
      </c>
      <c r="E131" s="130">
        <v>2</v>
      </c>
      <c r="F131" s="130">
        <v>42</v>
      </c>
      <c r="G131" s="130">
        <v>5</v>
      </c>
      <c r="H131" s="172">
        <v>165</v>
      </c>
      <c r="I131" s="170">
        <v>6.6</v>
      </c>
      <c r="J131" s="130">
        <v>0</v>
      </c>
      <c r="W131">
        <v>1</v>
      </c>
      <c r="X131">
        <v>70</v>
      </c>
      <c r="Y131">
        <v>0.29099999999999998</v>
      </c>
      <c r="Z131">
        <v>182</v>
      </c>
      <c r="AA131">
        <v>3</v>
      </c>
      <c r="AB131">
        <v>31</v>
      </c>
      <c r="AC131">
        <v>6</v>
      </c>
      <c r="AD131">
        <v>173</v>
      </c>
      <c r="AE131">
        <v>14</v>
      </c>
      <c r="AF131" s="117">
        <v>1</v>
      </c>
      <c r="AG131" s="113">
        <v>0</v>
      </c>
      <c r="AH131" s="118">
        <v>1</v>
      </c>
      <c r="AI131">
        <v>1</v>
      </c>
      <c r="AJ131">
        <v>0.38766951180103876</v>
      </c>
      <c r="AK131" s="117">
        <v>0.38766951180103876</v>
      </c>
      <c r="AL131" s="118">
        <v>0.6123304881989613</v>
      </c>
      <c r="AM131" s="117">
        <v>-0.94760207603287616</v>
      </c>
      <c r="AN131" s="118">
        <v>0</v>
      </c>
      <c r="AO131">
        <v>1.5795167521794284</v>
      </c>
      <c r="BN131">
        <v>0.84050200714431289</v>
      </c>
      <c r="BO131">
        <v>0</v>
      </c>
      <c r="BP131">
        <v>1</v>
      </c>
      <c r="BQ131">
        <v>51</v>
      </c>
      <c r="BR131">
        <v>76</v>
      </c>
      <c r="BS131">
        <v>5.555555555555558E-2</v>
      </c>
      <c r="BT131">
        <v>0.20833333333333337</v>
      </c>
      <c r="BU131">
        <v>3.8580246913580193E-3</v>
      </c>
    </row>
    <row r="132" spans="1:73" x14ac:dyDescent="0.3">
      <c r="A132" s="131">
        <v>1</v>
      </c>
      <c r="B132" s="171">
        <v>62</v>
      </c>
      <c r="C132" s="203">
        <v>0.42399999999999999</v>
      </c>
      <c r="D132" s="130">
        <v>123</v>
      </c>
      <c r="E132" s="130">
        <v>2</v>
      </c>
      <c r="F132" s="130">
        <v>49</v>
      </c>
      <c r="G132" s="130">
        <v>12</v>
      </c>
      <c r="H132" s="172">
        <v>162</v>
      </c>
      <c r="I132" s="170">
        <v>9.1</v>
      </c>
      <c r="J132" s="130">
        <v>0</v>
      </c>
      <c r="W132">
        <v>1</v>
      </c>
      <c r="X132">
        <v>70</v>
      </c>
      <c r="Y132">
        <v>0.82799999999999996</v>
      </c>
      <c r="Z132">
        <v>213</v>
      </c>
      <c r="AA132">
        <v>3</v>
      </c>
      <c r="AB132">
        <v>37</v>
      </c>
      <c r="AC132">
        <v>15</v>
      </c>
      <c r="AD132">
        <v>176</v>
      </c>
      <c r="AE132">
        <v>14.8</v>
      </c>
      <c r="AF132" s="117">
        <v>1</v>
      </c>
      <c r="AG132" s="113">
        <v>0</v>
      </c>
      <c r="AH132" s="118">
        <v>1</v>
      </c>
      <c r="AI132">
        <v>1</v>
      </c>
      <c r="AJ132">
        <v>0.69070777925304072</v>
      </c>
      <c r="AK132" s="117">
        <v>0.69070777925304072</v>
      </c>
      <c r="AL132" s="118">
        <v>0.30929222074695928</v>
      </c>
      <c r="AM132" s="117">
        <v>-0.37003844009694958</v>
      </c>
      <c r="AN132" s="118">
        <v>100</v>
      </c>
      <c r="AO132">
        <v>0.44779026679189915</v>
      </c>
      <c r="BN132">
        <v>0.84127151243984188</v>
      </c>
      <c r="BO132">
        <v>1</v>
      </c>
      <c r="BP132">
        <v>0</v>
      </c>
      <c r="BQ132">
        <v>52</v>
      </c>
      <c r="BR132">
        <v>76</v>
      </c>
      <c r="BS132">
        <v>3.703703703703709E-2</v>
      </c>
      <c r="BT132">
        <v>0.20833333333333337</v>
      </c>
      <c r="BU132">
        <v>0</v>
      </c>
    </row>
    <row r="133" spans="1:73" x14ac:dyDescent="0.3">
      <c r="A133" s="131">
        <v>0</v>
      </c>
      <c r="B133" s="171">
        <v>62</v>
      </c>
      <c r="C133" s="203">
        <v>1.1519999999999999</v>
      </c>
      <c r="D133" s="130">
        <v>106</v>
      </c>
      <c r="E133" s="130">
        <v>2</v>
      </c>
      <c r="F133" s="130">
        <v>42</v>
      </c>
      <c r="G133" s="130">
        <v>8</v>
      </c>
      <c r="H133" s="172">
        <v>178</v>
      </c>
      <c r="I133" s="170">
        <v>9.6999999999999993</v>
      </c>
      <c r="J133" s="130">
        <v>1</v>
      </c>
      <c r="W133">
        <v>1</v>
      </c>
      <c r="X133">
        <v>71</v>
      </c>
      <c r="Y133">
        <v>0.121</v>
      </c>
      <c r="Z133">
        <v>116</v>
      </c>
      <c r="AA133">
        <v>0</v>
      </c>
      <c r="AB133">
        <v>34</v>
      </c>
      <c r="AC133">
        <v>8</v>
      </c>
      <c r="AD133">
        <v>193</v>
      </c>
      <c r="AE133">
        <v>12.2</v>
      </c>
      <c r="AF133" s="117">
        <v>0</v>
      </c>
      <c r="AG133" s="113">
        <v>1</v>
      </c>
      <c r="AH133" s="118">
        <v>1</v>
      </c>
      <c r="AI133">
        <v>0</v>
      </c>
      <c r="AJ133">
        <v>0.34397232245550374</v>
      </c>
      <c r="AK133" s="117">
        <v>0.34397232245550374</v>
      </c>
      <c r="AL133" s="118">
        <v>0.6560276775444962</v>
      </c>
      <c r="AM133" s="117">
        <v>-0.42155229954927403</v>
      </c>
      <c r="AN133" s="118">
        <v>100</v>
      </c>
      <c r="AO133">
        <v>0.52432593048968312</v>
      </c>
      <c r="BN133">
        <v>0.84209840123425039</v>
      </c>
      <c r="BO133">
        <v>0</v>
      </c>
      <c r="BP133">
        <v>1</v>
      </c>
      <c r="BQ133">
        <v>52</v>
      </c>
      <c r="BR133">
        <v>77</v>
      </c>
      <c r="BS133">
        <v>3.703703703703709E-2</v>
      </c>
      <c r="BT133">
        <v>0.19791666666666663</v>
      </c>
      <c r="BU133">
        <v>0</v>
      </c>
    </row>
    <row r="134" spans="1:73" x14ac:dyDescent="0.3">
      <c r="A134" s="131">
        <v>0</v>
      </c>
      <c r="B134" s="171">
        <v>46</v>
      </c>
      <c r="C134" s="203">
        <v>1.4810000000000001</v>
      </c>
      <c r="D134" s="130">
        <v>126</v>
      </c>
      <c r="E134" s="130">
        <v>3</v>
      </c>
      <c r="F134" s="130">
        <v>40</v>
      </c>
      <c r="G134" s="130">
        <v>1</v>
      </c>
      <c r="H134" s="172">
        <v>165</v>
      </c>
      <c r="I134" s="170">
        <v>7.8</v>
      </c>
      <c r="J134" s="130">
        <v>0</v>
      </c>
      <c r="W134">
        <v>1</v>
      </c>
      <c r="X134">
        <v>71</v>
      </c>
      <c r="Y134">
        <v>1.28</v>
      </c>
      <c r="Z134">
        <v>141</v>
      </c>
      <c r="AA134">
        <v>2</v>
      </c>
      <c r="AB134">
        <v>28</v>
      </c>
      <c r="AC134">
        <v>9</v>
      </c>
      <c r="AD134">
        <v>186</v>
      </c>
      <c r="AE134">
        <v>13.4</v>
      </c>
      <c r="AF134" s="117">
        <v>0</v>
      </c>
      <c r="AG134" s="113">
        <v>1</v>
      </c>
      <c r="AH134" s="118">
        <v>1</v>
      </c>
      <c r="AI134">
        <v>0</v>
      </c>
      <c r="AJ134">
        <v>0.75678153583464169</v>
      </c>
      <c r="AK134" s="117">
        <v>0.75678153583464169</v>
      </c>
      <c r="AL134" s="118">
        <v>0.24321846416535831</v>
      </c>
      <c r="AM134" s="117">
        <v>-1.4137952100394751</v>
      </c>
      <c r="AN134" s="118">
        <v>0</v>
      </c>
      <c r="AO134">
        <v>3.1115299507858265</v>
      </c>
      <c r="BN134">
        <v>0.842321845610841</v>
      </c>
      <c r="BO134">
        <v>0</v>
      </c>
      <c r="BP134">
        <v>1</v>
      </c>
      <c r="BQ134">
        <v>52</v>
      </c>
      <c r="BR134">
        <v>78</v>
      </c>
      <c r="BS134">
        <v>3.703703703703709E-2</v>
      </c>
      <c r="BT134">
        <v>0.1875</v>
      </c>
      <c r="BU134">
        <v>0</v>
      </c>
    </row>
    <row r="135" spans="1:73" x14ac:dyDescent="0.3">
      <c r="A135" s="131">
        <v>0</v>
      </c>
      <c r="B135" s="171">
        <v>66</v>
      </c>
      <c r="C135" s="203">
        <v>2.2850000000000001</v>
      </c>
      <c r="D135" s="130">
        <v>200</v>
      </c>
      <c r="E135" s="130">
        <v>3</v>
      </c>
      <c r="F135" s="130">
        <v>32</v>
      </c>
      <c r="G135" s="130">
        <v>9</v>
      </c>
      <c r="H135" s="172">
        <v>177</v>
      </c>
      <c r="I135" s="170">
        <v>13.9</v>
      </c>
      <c r="J135" s="130">
        <v>1</v>
      </c>
      <c r="W135">
        <v>1</v>
      </c>
      <c r="X135">
        <v>73</v>
      </c>
      <c r="Y135">
        <v>1.8360000000000001</v>
      </c>
      <c r="Z135">
        <v>169</v>
      </c>
      <c r="AA135">
        <v>0</v>
      </c>
      <c r="AB135">
        <v>36</v>
      </c>
      <c r="AC135">
        <v>7</v>
      </c>
      <c r="AD135">
        <v>187</v>
      </c>
      <c r="AE135">
        <v>13.2</v>
      </c>
      <c r="AF135" s="117">
        <v>0</v>
      </c>
      <c r="AG135" s="113">
        <v>1</v>
      </c>
      <c r="AH135" s="118">
        <v>1</v>
      </c>
      <c r="AI135">
        <v>0</v>
      </c>
      <c r="AJ135">
        <v>0.55210624255422169</v>
      </c>
      <c r="AK135" s="117">
        <v>0.55210624255422169</v>
      </c>
      <c r="AL135" s="118">
        <v>0.44789375744577831</v>
      </c>
      <c r="AM135" s="117">
        <v>-0.80319922324984838</v>
      </c>
      <c r="AN135" s="118">
        <v>0</v>
      </c>
      <c r="AO135">
        <v>1.2326723321681019</v>
      </c>
      <c r="BN135">
        <v>0.8433534612959902</v>
      </c>
      <c r="BO135">
        <v>0</v>
      </c>
      <c r="BP135">
        <v>1</v>
      </c>
      <c r="BQ135">
        <v>52</v>
      </c>
      <c r="BR135">
        <v>79</v>
      </c>
      <c r="BS135">
        <v>3.703703703703709E-2</v>
      </c>
      <c r="BT135">
        <v>0.17708333333333337</v>
      </c>
      <c r="BU135">
        <v>0</v>
      </c>
    </row>
    <row r="136" spans="1:73" x14ac:dyDescent="0.3">
      <c r="A136" s="131">
        <v>0</v>
      </c>
      <c r="B136" s="171">
        <v>56</v>
      </c>
      <c r="C136" s="203">
        <v>0.29199999999999998</v>
      </c>
      <c r="D136" s="130">
        <v>47</v>
      </c>
      <c r="E136" s="130">
        <v>3</v>
      </c>
      <c r="F136" s="130">
        <v>34</v>
      </c>
      <c r="G136" s="130">
        <v>9</v>
      </c>
      <c r="H136" s="172">
        <v>186</v>
      </c>
      <c r="I136" s="170">
        <v>10.3</v>
      </c>
      <c r="J136" s="130">
        <v>1</v>
      </c>
      <c r="W136">
        <v>1</v>
      </c>
      <c r="X136">
        <v>74</v>
      </c>
      <c r="Y136">
        <v>0.248</v>
      </c>
      <c r="Z136">
        <v>301</v>
      </c>
      <c r="AA136">
        <v>1</v>
      </c>
      <c r="AB136">
        <v>39</v>
      </c>
      <c r="AC136">
        <v>21</v>
      </c>
      <c r="AD136">
        <v>187</v>
      </c>
      <c r="AE136">
        <v>19.3</v>
      </c>
      <c r="AF136" s="117">
        <v>1</v>
      </c>
      <c r="AG136" s="113">
        <v>0</v>
      </c>
      <c r="AH136" s="118">
        <v>1</v>
      </c>
      <c r="AI136">
        <v>1</v>
      </c>
      <c r="AJ136">
        <v>0.66244642213714122</v>
      </c>
      <c r="AK136" s="117">
        <v>0.66244642213714122</v>
      </c>
      <c r="AL136" s="118">
        <v>0.33755357786285878</v>
      </c>
      <c r="AM136" s="117">
        <v>-0.41181559663792072</v>
      </c>
      <c r="AN136" s="118">
        <v>100</v>
      </c>
      <c r="AO136">
        <v>0.5095560434515829</v>
      </c>
      <c r="BN136">
        <v>0.86112427456142693</v>
      </c>
      <c r="BO136">
        <v>0</v>
      </c>
      <c r="BP136">
        <v>1</v>
      </c>
      <c r="BQ136">
        <v>52</v>
      </c>
      <c r="BR136">
        <v>80</v>
      </c>
      <c r="BS136">
        <v>3.703703703703709E-2</v>
      </c>
      <c r="BT136">
        <v>0.16666666666666663</v>
      </c>
      <c r="BU136">
        <v>0</v>
      </c>
    </row>
    <row r="137" spans="1:73" x14ac:dyDescent="0.3">
      <c r="A137" s="131">
        <v>1</v>
      </c>
      <c r="B137" s="171">
        <v>82</v>
      </c>
      <c r="C137" s="203">
        <v>0.88800000000000001</v>
      </c>
      <c r="D137" s="130">
        <v>202</v>
      </c>
      <c r="E137" s="130">
        <v>5</v>
      </c>
      <c r="F137" s="130">
        <v>40</v>
      </c>
      <c r="G137" s="130">
        <v>7</v>
      </c>
      <c r="H137" s="172">
        <v>163</v>
      </c>
      <c r="I137" s="170">
        <v>11.7</v>
      </c>
      <c r="J137" s="130">
        <v>1</v>
      </c>
      <c r="W137">
        <v>1</v>
      </c>
      <c r="X137">
        <v>75</v>
      </c>
      <c r="Y137">
        <v>0.185</v>
      </c>
      <c r="Z137">
        <v>166</v>
      </c>
      <c r="AA137">
        <v>5</v>
      </c>
      <c r="AB137">
        <v>29</v>
      </c>
      <c r="AC137">
        <v>15</v>
      </c>
      <c r="AD137">
        <v>187</v>
      </c>
      <c r="AE137">
        <v>15.5</v>
      </c>
      <c r="AF137" s="117">
        <v>0</v>
      </c>
      <c r="AG137" s="113">
        <v>1</v>
      </c>
      <c r="AH137" s="118">
        <v>1</v>
      </c>
      <c r="AI137">
        <v>0</v>
      </c>
      <c r="AJ137">
        <v>0.89101296721862189</v>
      </c>
      <c r="AK137" s="117">
        <v>0.89101296721862189</v>
      </c>
      <c r="AL137" s="118">
        <v>0.10898703278137811</v>
      </c>
      <c r="AM137" s="117">
        <v>-2.2165263691383847</v>
      </c>
      <c r="AN137" s="118">
        <v>0</v>
      </c>
      <c r="AO137">
        <v>8.175403481310882</v>
      </c>
      <c r="BN137">
        <v>0.87252966172544033</v>
      </c>
      <c r="BO137">
        <v>0</v>
      </c>
      <c r="BP137">
        <v>1</v>
      </c>
      <c r="BQ137">
        <v>52</v>
      </c>
      <c r="BR137">
        <v>81</v>
      </c>
      <c r="BS137">
        <v>3.703703703703709E-2</v>
      </c>
      <c r="BT137">
        <v>0.15625</v>
      </c>
      <c r="BU137">
        <v>0</v>
      </c>
    </row>
    <row r="138" spans="1:73" x14ac:dyDescent="0.3">
      <c r="A138" s="131">
        <v>1</v>
      </c>
      <c r="B138" s="171">
        <v>44</v>
      </c>
      <c r="C138" s="203">
        <v>2.3239999999999998</v>
      </c>
      <c r="D138" s="130">
        <v>97</v>
      </c>
      <c r="E138" s="130">
        <v>2</v>
      </c>
      <c r="F138" s="130">
        <v>49</v>
      </c>
      <c r="G138" s="130">
        <v>19</v>
      </c>
      <c r="H138" s="172">
        <v>179</v>
      </c>
      <c r="I138" s="170">
        <v>9.4</v>
      </c>
      <c r="J138" s="130">
        <v>1</v>
      </c>
      <c r="W138">
        <v>1</v>
      </c>
      <c r="X138">
        <v>75</v>
      </c>
      <c r="Y138">
        <v>0.61199999999999999</v>
      </c>
      <c r="Z138">
        <v>156</v>
      </c>
      <c r="AA138">
        <v>5</v>
      </c>
      <c r="AB138">
        <v>42</v>
      </c>
      <c r="AC138">
        <v>15</v>
      </c>
      <c r="AD138">
        <v>193</v>
      </c>
      <c r="AE138">
        <v>14.4</v>
      </c>
      <c r="AF138" s="117">
        <v>0</v>
      </c>
      <c r="AG138" s="113">
        <v>1</v>
      </c>
      <c r="AH138" s="118">
        <v>1</v>
      </c>
      <c r="AI138">
        <v>0</v>
      </c>
      <c r="AJ138">
        <v>0.84127151243984188</v>
      </c>
      <c r="AK138" s="117">
        <v>0.84127151243984188</v>
      </c>
      <c r="AL138" s="118">
        <v>0.15872848756015812</v>
      </c>
      <c r="AM138" s="117">
        <v>-1.8405601618239145</v>
      </c>
      <c r="AN138" s="118">
        <v>0</v>
      </c>
      <c r="AO138">
        <v>5.3000663294356647</v>
      </c>
      <c r="BN138">
        <v>0.89059989356714675</v>
      </c>
      <c r="BO138">
        <v>0</v>
      </c>
      <c r="BP138">
        <v>1</v>
      </c>
      <c r="BQ138">
        <v>52</v>
      </c>
      <c r="BR138">
        <v>82</v>
      </c>
      <c r="BS138">
        <v>3.703703703703709E-2</v>
      </c>
      <c r="BT138">
        <v>0.14583333333333337</v>
      </c>
      <c r="BU138">
        <v>2.7006172839506301E-3</v>
      </c>
    </row>
    <row r="139" spans="1:73" x14ac:dyDescent="0.3">
      <c r="A139" s="131">
        <v>0</v>
      </c>
      <c r="B139" s="171">
        <v>44</v>
      </c>
      <c r="C139" s="203">
        <v>0.19600000000000001</v>
      </c>
      <c r="D139" s="130">
        <v>49</v>
      </c>
      <c r="E139" s="130">
        <v>3</v>
      </c>
      <c r="F139" s="130">
        <v>33</v>
      </c>
      <c r="G139" s="130">
        <v>12</v>
      </c>
      <c r="H139" s="172">
        <v>189</v>
      </c>
      <c r="I139" s="170">
        <v>9.5</v>
      </c>
      <c r="J139" s="130">
        <v>1</v>
      </c>
      <c r="W139">
        <v>1</v>
      </c>
      <c r="X139">
        <v>75</v>
      </c>
      <c r="Y139">
        <v>0.995</v>
      </c>
      <c r="Z139">
        <v>185</v>
      </c>
      <c r="AA139">
        <v>2</v>
      </c>
      <c r="AB139">
        <v>30</v>
      </c>
      <c r="AC139">
        <v>10</v>
      </c>
      <c r="AD139">
        <v>189</v>
      </c>
      <c r="AE139">
        <v>17</v>
      </c>
      <c r="AF139" s="117">
        <v>1</v>
      </c>
      <c r="AG139" s="113">
        <v>0</v>
      </c>
      <c r="AH139" s="118">
        <v>1</v>
      </c>
      <c r="AI139">
        <v>1</v>
      </c>
      <c r="AJ139">
        <v>0.63537061654027394</v>
      </c>
      <c r="AK139" s="117">
        <v>0.63537061654027394</v>
      </c>
      <c r="AL139" s="118">
        <v>0.36462938345972606</v>
      </c>
      <c r="AM139" s="117">
        <v>-0.45354680225083188</v>
      </c>
      <c r="AN139" s="118">
        <v>100</v>
      </c>
      <c r="AO139">
        <v>0.57388455488421775</v>
      </c>
      <c r="BN139">
        <v>0.89101296721862189</v>
      </c>
      <c r="BO139">
        <v>1</v>
      </c>
      <c r="BP139">
        <v>0</v>
      </c>
      <c r="BQ139">
        <v>53</v>
      </c>
      <c r="BR139">
        <v>82</v>
      </c>
      <c r="BS139">
        <v>1.851851851851849E-2</v>
      </c>
      <c r="BT139">
        <v>0.14583333333333337</v>
      </c>
      <c r="BU139">
        <v>0</v>
      </c>
    </row>
    <row r="140" spans="1:73" x14ac:dyDescent="0.3">
      <c r="A140" s="131">
        <v>1</v>
      </c>
      <c r="B140" s="171">
        <v>51</v>
      </c>
      <c r="C140" s="203">
        <v>0.18</v>
      </c>
      <c r="D140" s="130">
        <v>84</v>
      </c>
      <c r="E140" s="130">
        <v>4</v>
      </c>
      <c r="F140" s="130">
        <v>40</v>
      </c>
      <c r="G140" s="130">
        <v>8</v>
      </c>
      <c r="H140" s="172">
        <v>180</v>
      </c>
      <c r="I140" s="170">
        <v>8.6999999999999993</v>
      </c>
      <c r="J140" s="130">
        <v>1</v>
      </c>
      <c r="W140">
        <v>1</v>
      </c>
      <c r="X140">
        <v>76</v>
      </c>
      <c r="Y140">
        <v>0.81899999999999995</v>
      </c>
      <c r="Z140">
        <v>266</v>
      </c>
      <c r="AA140">
        <v>4</v>
      </c>
      <c r="AB140">
        <v>52</v>
      </c>
      <c r="AC140">
        <v>18</v>
      </c>
      <c r="AD140">
        <v>186</v>
      </c>
      <c r="AE140">
        <v>17.100000000000001</v>
      </c>
      <c r="AF140" s="117">
        <v>0</v>
      </c>
      <c r="AG140" s="113">
        <v>1</v>
      </c>
      <c r="AH140" s="118">
        <v>1</v>
      </c>
      <c r="AI140">
        <v>0</v>
      </c>
      <c r="AJ140">
        <v>0.69275980324913478</v>
      </c>
      <c r="AK140" s="117">
        <v>0.69275980324913478</v>
      </c>
      <c r="AL140" s="118">
        <v>0.30724019675086522</v>
      </c>
      <c r="AM140" s="117">
        <v>-1.1801254374701879</v>
      </c>
      <c r="AN140" s="118">
        <v>0</v>
      </c>
      <c r="AO140">
        <v>2.2547824489608677</v>
      </c>
      <c r="BN140">
        <v>0.90180940473697802</v>
      </c>
      <c r="BO140">
        <v>0</v>
      </c>
      <c r="BP140">
        <v>1</v>
      </c>
      <c r="BQ140">
        <v>53</v>
      </c>
      <c r="BR140">
        <v>83</v>
      </c>
      <c r="BS140">
        <v>1.851851851851849E-2</v>
      </c>
      <c r="BT140">
        <v>0.13541666666666663</v>
      </c>
      <c r="BU140">
        <v>0</v>
      </c>
    </row>
    <row r="141" spans="1:73" x14ac:dyDescent="0.3">
      <c r="A141" s="131">
        <v>0</v>
      </c>
      <c r="B141" s="171">
        <v>70</v>
      </c>
      <c r="C141" s="203">
        <v>1.4159999999999999</v>
      </c>
      <c r="D141" s="130">
        <v>209</v>
      </c>
      <c r="E141" s="130">
        <v>2</v>
      </c>
      <c r="F141" s="130">
        <v>45</v>
      </c>
      <c r="G141" s="130">
        <v>6</v>
      </c>
      <c r="H141" s="172">
        <v>175</v>
      </c>
      <c r="I141" s="170">
        <v>12.8</v>
      </c>
      <c r="J141" s="130">
        <v>1</v>
      </c>
      <c r="W141">
        <v>1</v>
      </c>
      <c r="X141">
        <v>79</v>
      </c>
      <c r="Y141">
        <v>0.13100000000000001</v>
      </c>
      <c r="Z141">
        <v>284</v>
      </c>
      <c r="AA141">
        <v>4</v>
      </c>
      <c r="AB141">
        <v>38</v>
      </c>
      <c r="AC141">
        <v>15</v>
      </c>
      <c r="AD141">
        <v>185</v>
      </c>
      <c r="AE141">
        <v>20.399999999999999</v>
      </c>
      <c r="AF141" s="117">
        <v>0</v>
      </c>
      <c r="AG141" s="113">
        <v>1</v>
      </c>
      <c r="AH141" s="118">
        <v>1</v>
      </c>
      <c r="AI141">
        <v>0</v>
      </c>
      <c r="AJ141">
        <v>0.63889975033505708</v>
      </c>
      <c r="AK141" s="117">
        <v>0.63889975033505708</v>
      </c>
      <c r="AL141" s="118">
        <v>0.36110024966494292</v>
      </c>
      <c r="AM141" s="117">
        <v>-1.0185996592978481</v>
      </c>
      <c r="AN141" s="118">
        <v>0</v>
      </c>
      <c r="AO141">
        <v>1.7693140642463645</v>
      </c>
      <c r="BN141">
        <v>0.90669062821089574</v>
      </c>
      <c r="BO141">
        <v>0</v>
      </c>
      <c r="BP141">
        <v>1</v>
      </c>
      <c r="BQ141">
        <v>53</v>
      </c>
      <c r="BR141">
        <v>84</v>
      </c>
      <c r="BS141">
        <v>1.851851851851849E-2</v>
      </c>
      <c r="BT141">
        <v>0.125</v>
      </c>
      <c r="BU141">
        <v>0</v>
      </c>
    </row>
    <row r="142" spans="1:73" x14ac:dyDescent="0.3">
      <c r="A142" s="131">
        <v>0</v>
      </c>
      <c r="B142" s="171">
        <v>44</v>
      </c>
      <c r="C142" s="203">
        <v>0.115</v>
      </c>
      <c r="D142" s="130">
        <v>70</v>
      </c>
      <c r="E142" s="130">
        <v>3</v>
      </c>
      <c r="F142" s="130">
        <v>46</v>
      </c>
      <c r="G142" s="130">
        <v>6</v>
      </c>
      <c r="H142" s="172">
        <v>167</v>
      </c>
      <c r="I142" s="170">
        <v>6.6</v>
      </c>
      <c r="J142" s="130">
        <v>0</v>
      </c>
      <c r="W142">
        <v>1</v>
      </c>
      <c r="X142">
        <v>79</v>
      </c>
      <c r="Y142">
        <v>1.72</v>
      </c>
      <c r="Z142">
        <v>255</v>
      </c>
      <c r="AA142">
        <v>1</v>
      </c>
      <c r="AB142">
        <v>40</v>
      </c>
      <c r="AC142">
        <v>13</v>
      </c>
      <c r="AD142">
        <v>188</v>
      </c>
      <c r="AE142">
        <v>19</v>
      </c>
      <c r="AF142" s="117">
        <v>1</v>
      </c>
      <c r="AG142" s="113">
        <v>0</v>
      </c>
      <c r="AH142" s="118">
        <v>1</v>
      </c>
      <c r="AI142">
        <v>1</v>
      </c>
      <c r="AJ142">
        <v>0.58231405321461926</v>
      </c>
      <c r="AK142" s="117">
        <v>0.58231405321461926</v>
      </c>
      <c r="AL142" s="118">
        <v>0.41768594678538074</v>
      </c>
      <c r="AM142" s="117">
        <v>-0.54074536645360505</v>
      </c>
      <c r="AN142" s="118">
        <v>100</v>
      </c>
      <c r="AO142">
        <v>0.71728639293449659</v>
      </c>
      <c r="BN142">
        <v>0.90897326686004154</v>
      </c>
      <c r="BO142">
        <v>0</v>
      </c>
      <c r="BP142">
        <v>1</v>
      </c>
      <c r="BQ142">
        <v>53</v>
      </c>
      <c r="BR142">
        <v>85</v>
      </c>
      <c r="BS142">
        <v>1.851851851851849E-2</v>
      </c>
      <c r="BT142">
        <v>0.11458333333333337</v>
      </c>
      <c r="BU142">
        <v>0</v>
      </c>
    </row>
    <row r="143" spans="1:73" x14ac:dyDescent="0.3">
      <c r="A143" s="131">
        <v>1</v>
      </c>
      <c r="B143" s="171">
        <v>75</v>
      </c>
      <c r="C143" s="203">
        <v>0.995</v>
      </c>
      <c r="D143" s="130">
        <v>185</v>
      </c>
      <c r="E143" s="130">
        <v>2</v>
      </c>
      <c r="F143" s="130">
        <v>30</v>
      </c>
      <c r="G143" s="130">
        <v>10</v>
      </c>
      <c r="H143" s="172">
        <v>189</v>
      </c>
      <c r="I143" s="170">
        <v>17</v>
      </c>
      <c r="J143" s="130">
        <v>1</v>
      </c>
      <c r="W143">
        <v>1</v>
      </c>
      <c r="X143">
        <v>82</v>
      </c>
      <c r="Y143">
        <v>0.88800000000000001</v>
      </c>
      <c r="Z143">
        <v>202</v>
      </c>
      <c r="AA143">
        <v>5</v>
      </c>
      <c r="AB143">
        <v>40</v>
      </c>
      <c r="AC143">
        <v>7</v>
      </c>
      <c r="AD143">
        <v>163</v>
      </c>
      <c r="AE143">
        <v>11.7</v>
      </c>
      <c r="AF143" s="117">
        <v>1</v>
      </c>
      <c r="AG143" s="113">
        <v>0</v>
      </c>
      <c r="AH143" s="118">
        <v>1</v>
      </c>
      <c r="AI143">
        <v>1</v>
      </c>
      <c r="AJ143">
        <v>0.71332429419594368</v>
      </c>
      <c r="AK143" s="117">
        <v>0.71332429419594368</v>
      </c>
      <c r="AL143" s="118">
        <v>0.28667570580405632</v>
      </c>
      <c r="AM143" s="117">
        <v>-0.33781913140256553</v>
      </c>
      <c r="AN143" s="118">
        <v>100</v>
      </c>
      <c r="AO143">
        <v>0.40188692315210717</v>
      </c>
      <c r="BN143">
        <v>0.91665087632895781</v>
      </c>
      <c r="BO143">
        <v>0</v>
      </c>
      <c r="BP143">
        <v>1</v>
      </c>
      <c r="BQ143">
        <v>53</v>
      </c>
      <c r="BR143">
        <v>86</v>
      </c>
      <c r="BS143">
        <v>1.851851851851849E-2</v>
      </c>
      <c r="BT143">
        <v>0.10416666666666663</v>
      </c>
      <c r="BU143">
        <v>0</v>
      </c>
    </row>
    <row r="144" spans="1:73" x14ac:dyDescent="0.3">
      <c r="A144" s="131">
        <v>1</v>
      </c>
      <c r="B144" s="171">
        <v>68</v>
      </c>
      <c r="C144" s="203">
        <v>2.3519999999999999</v>
      </c>
      <c r="D144" s="130">
        <v>209</v>
      </c>
      <c r="E144" s="130">
        <v>0</v>
      </c>
      <c r="F144" s="130">
        <v>30</v>
      </c>
      <c r="G144" s="130">
        <v>12</v>
      </c>
      <c r="H144" s="172">
        <v>189</v>
      </c>
      <c r="I144" s="170">
        <v>16.7</v>
      </c>
      <c r="J144" s="130">
        <v>1</v>
      </c>
      <c r="W144">
        <v>1</v>
      </c>
      <c r="X144">
        <v>84</v>
      </c>
      <c r="Y144">
        <v>1.2589999999999999</v>
      </c>
      <c r="Z144">
        <v>175</v>
      </c>
      <c r="AA144">
        <v>1</v>
      </c>
      <c r="AB144">
        <v>31</v>
      </c>
      <c r="AC144">
        <v>8</v>
      </c>
      <c r="AD144">
        <v>190</v>
      </c>
      <c r="AE144">
        <v>15.9</v>
      </c>
      <c r="AF144" s="117">
        <v>1</v>
      </c>
      <c r="AG144" s="113">
        <v>0</v>
      </c>
      <c r="AH144" s="118">
        <v>1</v>
      </c>
      <c r="AI144">
        <v>1</v>
      </c>
      <c r="AJ144">
        <v>0.67617632919985626</v>
      </c>
      <c r="AK144" s="117">
        <v>0.67617632919985626</v>
      </c>
      <c r="AL144" s="118">
        <v>0.32382367080014374</v>
      </c>
      <c r="AM144" s="117">
        <v>-0.39130139494091415</v>
      </c>
      <c r="AN144" s="118">
        <v>100</v>
      </c>
      <c r="AO144">
        <v>0.47890418048696842</v>
      </c>
      <c r="BN144">
        <v>0.92162829422309089</v>
      </c>
      <c r="BO144">
        <v>0</v>
      </c>
      <c r="BP144">
        <v>1</v>
      </c>
      <c r="BQ144">
        <v>53</v>
      </c>
      <c r="BR144">
        <v>87</v>
      </c>
      <c r="BS144">
        <v>1.851851851851849E-2</v>
      </c>
      <c r="BT144">
        <v>9.375E-2</v>
      </c>
      <c r="BU144">
        <v>1.7361111111111084E-3</v>
      </c>
    </row>
    <row r="145" spans="1:73" x14ac:dyDescent="0.3">
      <c r="A145" s="131">
        <v>1</v>
      </c>
      <c r="B145" s="171">
        <v>84</v>
      </c>
      <c r="C145" s="203">
        <v>1.2589999999999999</v>
      </c>
      <c r="D145" s="130">
        <v>175</v>
      </c>
      <c r="E145" s="130">
        <v>1</v>
      </c>
      <c r="F145" s="130">
        <v>31</v>
      </c>
      <c r="G145" s="130">
        <v>8</v>
      </c>
      <c r="H145" s="172">
        <v>190</v>
      </c>
      <c r="I145" s="170">
        <v>15.9</v>
      </c>
      <c r="J145" s="130">
        <v>1</v>
      </c>
      <c r="W145">
        <v>1</v>
      </c>
      <c r="X145">
        <v>85</v>
      </c>
      <c r="Y145">
        <v>1.86</v>
      </c>
      <c r="Z145">
        <v>311</v>
      </c>
      <c r="AA145">
        <v>2</v>
      </c>
      <c r="AB145">
        <v>37</v>
      </c>
      <c r="AC145">
        <v>13</v>
      </c>
      <c r="AD145">
        <v>172</v>
      </c>
      <c r="AE145">
        <v>16.899999999999999</v>
      </c>
      <c r="AF145" s="117">
        <v>1</v>
      </c>
      <c r="AG145" s="113">
        <v>0</v>
      </c>
      <c r="AH145" s="118">
        <v>1</v>
      </c>
      <c r="AI145">
        <v>1</v>
      </c>
      <c r="AJ145">
        <v>0.86112427456142693</v>
      </c>
      <c r="AK145" s="117">
        <v>0.86112427456142693</v>
      </c>
      <c r="AL145" s="118">
        <v>0.13887572543857307</v>
      </c>
      <c r="AM145" s="117">
        <v>-0.14951644750033891</v>
      </c>
      <c r="AN145" s="118">
        <v>100</v>
      </c>
      <c r="AO145">
        <v>0.16127257068592438</v>
      </c>
      <c r="BN145">
        <v>0.93529907926854461</v>
      </c>
      <c r="BO145">
        <v>1</v>
      </c>
      <c r="BP145">
        <v>0</v>
      </c>
      <c r="BQ145">
        <v>54</v>
      </c>
      <c r="BR145">
        <v>87</v>
      </c>
      <c r="BS145">
        <v>0</v>
      </c>
      <c r="BT145">
        <v>9.375E-2</v>
      </c>
      <c r="BU145">
        <v>0</v>
      </c>
    </row>
    <row r="146" spans="1:73" x14ac:dyDescent="0.3">
      <c r="A146" s="131">
        <v>0</v>
      </c>
      <c r="B146" s="171">
        <v>51</v>
      </c>
      <c r="C146" s="203">
        <v>1.464</v>
      </c>
      <c r="D146" s="130">
        <v>118</v>
      </c>
      <c r="E146" s="130">
        <v>4</v>
      </c>
      <c r="F146" s="130">
        <v>46</v>
      </c>
      <c r="G146" s="130">
        <v>6</v>
      </c>
      <c r="H146" s="172">
        <v>167</v>
      </c>
      <c r="I146" s="170">
        <v>7.9</v>
      </c>
      <c r="J146" s="130">
        <v>1</v>
      </c>
      <c r="W146">
        <v>1</v>
      </c>
      <c r="X146">
        <v>86</v>
      </c>
      <c r="Y146">
        <v>2.2839999999999998</v>
      </c>
      <c r="Z146">
        <v>201</v>
      </c>
      <c r="AA146">
        <v>0</v>
      </c>
      <c r="AB146">
        <v>38</v>
      </c>
      <c r="AC146">
        <v>10</v>
      </c>
      <c r="AD146">
        <v>192</v>
      </c>
      <c r="AE146">
        <v>16.8</v>
      </c>
      <c r="AF146" s="117">
        <v>1</v>
      </c>
      <c r="AG146" s="113">
        <v>0</v>
      </c>
      <c r="AH146" s="118">
        <v>1</v>
      </c>
      <c r="AI146">
        <v>1</v>
      </c>
      <c r="AJ146">
        <v>0.69538332365758071</v>
      </c>
      <c r="AK146" s="117">
        <v>0.69538332365758071</v>
      </c>
      <c r="AL146" s="118">
        <v>0.30461667634241929</v>
      </c>
      <c r="AM146" s="117">
        <v>-0.36329204063124004</v>
      </c>
      <c r="AN146" s="118">
        <v>100</v>
      </c>
      <c r="AO146">
        <v>0.43805576863735385</v>
      </c>
      <c r="BN146">
        <v>0.93544375215332742</v>
      </c>
      <c r="BO146">
        <v>0</v>
      </c>
      <c r="BP146">
        <v>1</v>
      </c>
      <c r="BQ146">
        <v>54</v>
      </c>
      <c r="BR146">
        <v>88</v>
      </c>
      <c r="BS146">
        <v>0</v>
      </c>
      <c r="BT146">
        <v>8.333333333333337E-2</v>
      </c>
      <c r="BU146">
        <v>0</v>
      </c>
    </row>
    <row r="147" spans="1:73" x14ac:dyDescent="0.3">
      <c r="A147" s="131">
        <v>1</v>
      </c>
      <c r="B147" s="171">
        <v>88</v>
      </c>
      <c r="C147" s="203">
        <v>0.504</v>
      </c>
      <c r="D147" s="130">
        <v>253</v>
      </c>
      <c r="E147" s="130">
        <v>3</v>
      </c>
      <c r="F147" s="130">
        <v>42</v>
      </c>
      <c r="G147" s="130">
        <v>9</v>
      </c>
      <c r="H147" s="172">
        <v>172</v>
      </c>
      <c r="I147" s="170">
        <v>14.1</v>
      </c>
      <c r="J147" s="130">
        <v>0</v>
      </c>
      <c r="W147">
        <v>1</v>
      </c>
      <c r="X147">
        <v>88</v>
      </c>
      <c r="Y147">
        <v>0.504</v>
      </c>
      <c r="Z147">
        <v>253</v>
      </c>
      <c r="AA147">
        <v>3</v>
      </c>
      <c r="AB147">
        <v>42</v>
      </c>
      <c r="AC147">
        <v>9</v>
      </c>
      <c r="AD147">
        <v>172</v>
      </c>
      <c r="AE147">
        <v>14.1</v>
      </c>
      <c r="AF147" s="117">
        <v>0</v>
      </c>
      <c r="AG147" s="113">
        <v>1</v>
      </c>
      <c r="AH147" s="118">
        <v>1</v>
      </c>
      <c r="AI147">
        <v>0</v>
      </c>
      <c r="AJ147">
        <v>0.64811336943865261</v>
      </c>
      <c r="AK147" s="117">
        <v>0.64811336943865261</v>
      </c>
      <c r="AL147" s="118">
        <v>0.35188663056134739</v>
      </c>
      <c r="AM147" s="117">
        <v>-1.0444462275293516</v>
      </c>
      <c r="AN147" s="118">
        <v>0</v>
      </c>
      <c r="AO147">
        <v>1.8418243637297311</v>
      </c>
      <c r="BN147">
        <v>0.93833329594341064</v>
      </c>
      <c r="BO147">
        <v>0</v>
      </c>
      <c r="BP147">
        <v>1</v>
      </c>
      <c r="BQ147">
        <v>54</v>
      </c>
      <c r="BR147">
        <v>89</v>
      </c>
      <c r="BS147">
        <v>0</v>
      </c>
      <c r="BT147">
        <v>7.291666666666663E-2</v>
      </c>
      <c r="BU147">
        <v>0</v>
      </c>
    </row>
    <row r="148" spans="1:73" x14ac:dyDescent="0.3">
      <c r="A148" s="131">
        <v>0</v>
      </c>
      <c r="B148" s="171">
        <v>58</v>
      </c>
      <c r="C148" s="203">
        <v>0.44700000000000001</v>
      </c>
      <c r="D148" s="130">
        <v>20</v>
      </c>
      <c r="E148" s="130">
        <v>4</v>
      </c>
      <c r="F148" s="130">
        <v>43</v>
      </c>
      <c r="G148" s="130">
        <v>10</v>
      </c>
      <c r="H148" s="172">
        <v>184</v>
      </c>
      <c r="I148" s="170">
        <v>8.1</v>
      </c>
      <c r="J148" s="130">
        <v>1</v>
      </c>
      <c r="W148">
        <v>1</v>
      </c>
      <c r="X148">
        <v>88</v>
      </c>
      <c r="Y148">
        <v>1.6</v>
      </c>
      <c r="Z148">
        <v>282</v>
      </c>
      <c r="AA148">
        <v>0</v>
      </c>
      <c r="AB148">
        <v>39</v>
      </c>
      <c r="AC148">
        <v>18</v>
      </c>
      <c r="AD148">
        <v>185</v>
      </c>
      <c r="AE148">
        <v>18.2</v>
      </c>
      <c r="AF148" s="117">
        <v>1</v>
      </c>
      <c r="AG148" s="113">
        <v>0</v>
      </c>
      <c r="AH148" s="118">
        <v>1</v>
      </c>
      <c r="AI148">
        <v>1</v>
      </c>
      <c r="AJ148">
        <v>0.81933961169654002</v>
      </c>
      <c r="AK148" s="117">
        <v>0.81933961169654002</v>
      </c>
      <c r="AL148" s="118">
        <v>0.18066038830345998</v>
      </c>
      <c r="AM148" s="117">
        <v>-0.19925661478323492</v>
      </c>
      <c r="AN148" s="118">
        <v>100</v>
      </c>
      <c r="AO148">
        <v>0.22049512280918673</v>
      </c>
      <c r="BN148">
        <v>0.94299271844160215</v>
      </c>
      <c r="BO148">
        <v>0</v>
      </c>
      <c r="BP148">
        <v>1</v>
      </c>
      <c r="BQ148">
        <v>54</v>
      </c>
      <c r="BR148">
        <v>90</v>
      </c>
      <c r="BS148">
        <v>0</v>
      </c>
      <c r="BT148">
        <v>6.25E-2</v>
      </c>
      <c r="BU148">
        <v>0</v>
      </c>
    </row>
    <row r="149" spans="1:73" x14ac:dyDescent="0.3">
      <c r="A149" s="131">
        <v>0</v>
      </c>
      <c r="B149" s="171">
        <v>66</v>
      </c>
      <c r="C149" s="203">
        <v>2.62</v>
      </c>
      <c r="D149" s="130">
        <v>103</v>
      </c>
      <c r="E149" s="130">
        <v>2</v>
      </c>
      <c r="F149" s="130">
        <v>39</v>
      </c>
      <c r="G149" s="130">
        <v>8</v>
      </c>
      <c r="H149" s="172">
        <v>172</v>
      </c>
      <c r="I149" s="170">
        <v>13.6</v>
      </c>
      <c r="J149" s="130">
        <v>0</v>
      </c>
      <c r="W149">
        <v>1</v>
      </c>
      <c r="X149">
        <v>89</v>
      </c>
      <c r="Y149">
        <v>7.4999999999999997E-2</v>
      </c>
      <c r="Z149">
        <v>296</v>
      </c>
      <c r="AA149">
        <v>0</v>
      </c>
      <c r="AB149">
        <v>37</v>
      </c>
      <c r="AC149">
        <v>13</v>
      </c>
      <c r="AD149">
        <v>196</v>
      </c>
      <c r="AE149">
        <v>21</v>
      </c>
      <c r="AF149" s="117">
        <v>1</v>
      </c>
      <c r="AG149" s="113">
        <v>0</v>
      </c>
      <c r="AH149" s="118">
        <v>1</v>
      </c>
      <c r="AI149">
        <v>1</v>
      </c>
      <c r="AJ149">
        <v>0.48896400037264709</v>
      </c>
      <c r="AK149" s="117">
        <v>0.48896400037264709</v>
      </c>
      <c r="AL149" s="118">
        <v>0.51103599962735291</v>
      </c>
      <c r="AM149" s="117">
        <v>-0.7154664110871094</v>
      </c>
      <c r="AN149" s="118">
        <v>0</v>
      </c>
      <c r="AO149">
        <v>1.045140335971328</v>
      </c>
      <c r="BN149">
        <v>0.94740461805143228</v>
      </c>
      <c r="BO149">
        <v>0</v>
      </c>
      <c r="BP149">
        <v>1</v>
      </c>
      <c r="BQ149">
        <v>54</v>
      </c>
      <c r="BR149">
        <v>91</v>
      </c>
      <c r="BS149">
        <v>0</v>
      </c>
      <c r="BT149">
        <v>5.208333333333337E-2</v>
      </c>
      <c r="BU149">
        <v>0</v>
      </c>
    </row>
    <row r="150" spans="1:73" x14ac:dyDescent="0.3">
      <c r="A150" s="131">
        <v>0</v>
      </c>
      <c r="B150" s="171">
        <v>55</v>
      </c>
      <c r="C150" s="203">
        <v>1.1679999999999999</v>
      </c>
      <c r="D150" s="130">
        <v>120</v>
      </c>
      <c r="E150" s="130">
        <v>3</v>
      </c>
      <c r="F150" s="130">
        <v>52</v>
      </c>
      <c r="G150" s="130">
        <v>10</v>
      </c>
      <c r="H150" s="172">
        <v>182</v>
      </c>
      <c r="I150" s="170">
        <v>10</v>
      </c>
      <c r="J150" s="130">
        <v>1</v>
      </c>
      <c r="W150">
        <v>1</v>
      </c>
      <c r="X150">
        <v>89</v>
      </c>
      <c r="Y150">
        <v>0.71099999999999997</v>
      </c>
      <c r="Z150">
        <v>232</v>
      </c>
      <c r="AA150">
        <v>4</v>
      </c>
      <c r="AB150">
        <v>47</v>
      </c>
      <c r="AC150">
        <v>13</v>
      </c>
      <c r="AD150">
        <v>193</v>
      </c>
      <c r="AE150">
        <v>18.3</v>
      </c>
      <c r="AF150" s="117">
        <v>0</v>
      </c>
      <c r="AG150" s="113">
        <v>1</v>
      </c>
      <c r="AH150" s="118">
        <v>1</v>
      </c>
      <c r="AI150">
        <v>0</v>
      </c>
      <c r="AJ150">
        <v>0.69751442832853205</v>
      </c>
      <c r="AK150" s="117">
        <v>0.69751442832853205</v>
      </c>
      <c r="AL150" s="118">
        <v>0.30248557167146795</v>
      </c>
      <c r="AM150" s="117">
        <v>-1.1957216996026017</v>
      </c>
      <c r="AN150" s="118">
        <v>0</v>
      </c>
      <c r="AO150">
        <v>2.3059428073683734</v>
      </c>
      <c r="BN150">
        <v>0.95293150402475135</v>
      </c>
      <c r="BO150">
        <v>0</v>
      </c>
      <c r="BP150">
        <v>1</v>
      </c>
      <c r="BQ150">
        <v>54</v>
      </c>
      <c r="BR150">
        <v>92</v>
      </c>
      <c r="BS150">
        <v>0</v>
      </c>
      <c r="BT150">
        <v>4.166666666666663E-2</v>
      </c>
      <c r="BU150">
        <v>0</v>
      </c>
    </row>
    <row r="151" spans="1:73" x14ac:dyDescent="0.3">
      <c r="A151" s="131">
        <v>0</v>
      </c>
      <c r="B151" s="171">
        <v>60</v>
      </c>
      <c r="C151" s="203">
        <v>3.2000000000000001E-2</v>
      </c>
      <c r="D151" s="130">
        <v>102</v>
      </c>
      <c r="E151" s="130">
        <v>5</v>
      </c>
      <c r="F151" s="130">
        <v>35</v>
      </c>
      <c r="G151" s="130">
        <v>8</v>
      </c>
      <c r="H151" s="172">
        <v>185</v>
      </c>
      <c r="I151" s="170">
        <v>11.6</v>
      </c>
      <c r="J151" s="130">
        <v>1</v>
      </c>
      <c r="W151">
        <v>1</v>
      </c>
      <c r="X151">
        <v>89</v>
      </c>
      <c r="Y151">
        <v>1.018</v>
      </c>
      <c r="Z151">
        <v>348</v>
      </c>
      <c r="AA151">
        <v>0</v>
      </c>
      <c r="AB151">
        <v>36</v>
      </c>
      <c r="AC151">
        <v>12</v>
      </c>
      <c r="AD151">
        <v>195</v>
      </c>
      <c r="AE151">
        <v>23.5</v>
      </c>
      <c r="AF151" s="117">
        <v>1</v>
      </c>
      <c r="AG151" s="113">
        <v>0</v>
      </c>
      <c r="AH151" s="118">
        <v>1</v>
      </c>
      <c r="AI151">
        <v>1</v>
      </c>
      <c r="AJ151">
        <v>0.57127464178790799</v>
      </c>
      <c r="AK151" s="117">
        <v>0.57127464178790799</v>
      </c>
      <c r="AL151" s="118">
        <v>0.42872535821209201</v>
      </c>
      <c r="AM151" s="117">
        <v>-0.55988520109505002</v>
      </c>
      <c r="AN151" s="118">
        <v>100</v>
      </c>
      <c r="AO151">
        <v>0.75047153654557108</v>
      </c>
      <c r="BN151">
        <v>0.95634710152976299</v>
      </c>
      <c r="BO151">
        <v>0</v>
      </c>
      <c r="BP151">
        <v>1</v>
      </c>
      <c r="BQ151">
        <v>54</v>
      </c>
      <c r="BR151">
        <v>93</v>
      </c>
      <c r="BS151">
        <v>0</v>
      </c>
      <c r="BT151">
        <v>3.125E-2</v>
      </c>
      <c r="BU151">
        <v>0</v>
      </c>
    </row>
    <row r="152" spans="1:73" x14ac:dyDescent="0.3">
      <c r="W152">
        <v>1</v>
      </c>
      <c r="X152">
        <v>99</v>
      </c>
      <c r="Y152">
        <v>1.76</v>
      </c>
      <c r="Z152">
        <v>369</v>
      </c>
      <c r="AA152">
        <v>4</v>
      </c>
      <c r="AB152">
        <v>38</v>
      </c>
      <c r="AC152">
        <v>12</v>
      </c>
      <c r="AD152">
        <v>170</v>
      </c>
      <c r="AE152">
        <v>19.5</v>
      </c>
      <c r="AF152" s="117">
        <v>0</v>
      </c>
      <c r="AG152" s="113">
        <v>1</v>
      </c>
      <c r="AH152" s="118">
        <v>1</v>
      </c>
      <c r="AI152">
        <v>0</v>
      </c>
      <c r="AJ152">
        <v>0.93529907926854461</v>
      </c>
      <c r="AK152" s="117">
        <v>0.93529907926854461</v>
      </c>
      <c r="AL152" s="118">
        <v>6.4700920731455391E-2</v>
      </c>
      <c r="AM152" s="117">
        <v>-2.7379798467967027</v>
      </c>
      <c r="AN152" s="118">
        <v>0</v>
      </c>
      <c r="AO152">
        <v>14.455730593858982</v>
      </c>
      <c r="BN152">
        <v>0.96931266340707523</v>
      </c>
      <c r="BO152">
        <v>0</v>
      </c>
      <c r="BP152">
        <v>1</v>
      </c>
      <c r="BQ152">
        <v>54</v>
      </c>
      <c r="BR152">
        <v>94</v>
      </c>
      <c r="BS152">
        <v>0</v>
      </c>
      <c r="BT152">
        <v>2.083333333333337E-2</v>
      </c>
      <c r="BU152">
        <v>0</v>
      </c>
    </row>
    <row r="153" spans="1:73" x14ac:dyDescent="0.3">
      <c r="W153">
        <v>1</v>
      </c>
      <c r="X153">
        <v>102</v>
      </c>
      <c r="Y153">
        <v>8.4000000000000005E-2</v>
      </c>
      <c r="Z153">
        <v>249</v>
      </c>
      <c r="AA153">
        <v>2</v>
      </c>
      <c r="AB153">
        <v>38</v>
      </c>
      <c r="AC153">
        <v>11</v>
      </c>
      <c r="AD153">
        <v>177</v>
      </c>
      <c r="AE153">
        <v>16.3</v>
      </c>
      <c r="AF153" s="119">
        <v>1</v>
      </c>
      <c r="AG153" s="120">
        <v>0</v>
      </c>
      <c r="AH153" s="118">
        <v>1</v>
      </c>
      <c r="AI153">
        <v>1</v>
      </c>
      <c r="AJ153">
        <v>0.69577575096791933</v>
      </c>
      <c r="AK153" s="117">
        <v>0.69577575096791933</v>
      </c>
      <c r="AL153" s="118">
        <v>0.30422424903208067</v>
      </c>
      <c r="AM153" s="117">
        <v>-0.36272786744945906</v>
      </c>
      <c r="AN153" s="118">
        <v>100</v>
      </c>
      <c r="AO153">
        <v>0.43724468495612717</v>
      </c>
      <c r="BN153">
        <v>0.97665808178610047</v>
      </c>
      <c r="BO153">
        <v>0</v>
      </c>
      <c r="BP153">
        <v>1</v>
      </c>
      <c r="BQ153">
        <v>54</v>
      </c>
      <c r="BR153">
        <v>95</v>
      </c>
      <c r="BS153">
        <v>0</v>
      </c>
      <c r="BT153">
        <v>1.041666666666663E-2</v>
      </c>
      <c r="BU153">
        <v>0</v>
      </c>
    </row>
    <row r="154" spans="1:73" x14ac:dyDescent="0.3">
      <c r="W154" s="112"/>
      <c r="X154" s="112"/>
      <c r="Y154" s="112"/>
      <c r="Z154" s="112"/>
      <c r="AA154" s="112"/>
      <c r="AB154" s="112"/>
      <c r="AC154" s="112"/>
      <c r="AD154" s="112"/>
      <c r="AE154" s="112"/>
      <c r="AF154" s="112">
        <v>96</v>
      </c>
      <c r="AG154" s="112">
        <v>54</v>
      </c>
      <c r="AH154" s="199">
        <v>150</v>
      </c>
      <c r="AI154" s="199"/>
      <c r="AJ154" s="199"/>
      <c r="AK154" s="199">
        <v>95.999999999999986</v>
      </c>
      <c r="AL154" s="199">
        <v>54.000000000000043</v>
      </c>
      <c r="AM154" s="199">
        <v>-84.26246453401869</v>
      </c>
      <c r="AN154" s="199">
        <v>72</v>
      </c>
      <c r="AO154" s="199">
        <v>152.63098078467476</v>
      </c>
      <c r="BN154" s="111">
        <v>0.98814543149339029</v>
      </c>
      <c r="BO154" s="111">
        <v>0</v>
      </c>
      <c r="BP154" s="111">
        <v>1</v>
      </c>
      <c r="BQ154" s="111">
        <v>54</v>
      </c>
      <c r="BR154" s="111">
        <v>96</v>
      </c>
      <c r="BS154" s="111">
        <v>0</v>
      </c>
      <c r="BT154" s="111">
        <v>0</v>
      </c>
      <c r="BU154" s="111">
        <v>0</v>
      </c>
    </row>
    <row r="155" spans="1:73" x14ac:dyDescent="0.3">
      <c r="BU155">
        <v>0.74247685185185175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D95D0-0820-402D-AC3A-09E741C05771}">
  <dimension ref="A1:BO155"/>
  <sheetViews>
    <sheetView showGridLines="0" workbookViewId="0"/>
  </sheetViews>
  <sheetFormatPr defaultRowHeight="14.4" x14ac:dyDescent="0.3"/>
  <cols>
    <col min="12" max="12" width="7.5546875" bestFit="1" customWidth="1"/>
  </cols>
  <sheetData>
    <row r="1" spans="1:67" x14ac:dyDescent="0.3">
      <c r="A1" s="136" t="s">
        <v>54</v>
      </c>
      <c r="B1" s="135" t="s">
        <v>41</v>
      </c>
      <c r="C1" s="135" t="s">
        <v>43</v>
      </c>
      <c r="D1" s="135" t="s">
        <v>45</v>
      </c>
      <c r="E1" s="135" t="s">
        <v>49</v>
      </c>
      <c r="F1" s="135" t="s">
        <v>50</v>
      </c>
      <c r="G1" s="135" t="s">
        <v>56</v>
      </c>
      <c r="H1" s="135" t="s">
        <v>39</v>
      </c>
      <c r="I1" s="134" t="s">
        <v>47</v>
      </c>
      <c r="K1" t="s">
        <v>179</v>
      </c>
      <c r="L1" s="218">
        <v>-98.012729219055274</v>
      </c>
      <c r="N1" t="s">
        <v>193</v>
      </c>
      <c r="S1" t="s">
        <v>168</v>
      </c>
      <c r="BH1" t="s">
        <v>198</v>
      </c>
    </row>
    <row r="2" spans="1:67" ht="15" thickBot="1" x14ac:dyDescent="0.35">
      <c r="A2" s="131">
        <v>1</v>
      </c>
      <c r="B2" s="171">
        <v>60</v>
      </c>
      <c r="C2" s="203">
        <v>0.71199999999999997</v>
      </c>
      <c r="D2" s="130">
        <v>3</v>
      </c>
      <c r="E2" s="130">
        <v>33</v>
      </c>
      <c r="F2" s="130">
        <v>12</v>
      </c>
      <c r="G2" s="172">
        <v>178</v>
      </c>
      <c r="H2" s="170">
        <v>12.5</v>
      </c>
      <c r="I2" s="130">
        <v>1</v>
      </c>
      <c r="K2" t="s">
        <v>180</v>
      </c>
      <c r="L2" s="219">
        <v>-85.09090852730391</v>
      </c>
    </row>
    <row r="3" spans="1:67" ht="15" thickTop="1" x14ac:dyDescent="0.3">
      <c r="A3" s="131">
        <v>1</v>
      </c>
      <c r="B3" s="171">
        <v>69</v>
      </c>
      <c r="C3" s="203">
        <v>9.0999999999999998E-2</v>
      </c>
      <c r="D3" s="130">
        <v>3</v>
      </c>
      <c r="E3" s="130">
        <v>33</v>
      </c>
      <c r="F3" s="130">
        <v>16</v>
      </c>
      <c r="G3" s="172">
        <v>178</v>
      </c>
      <c r="H3" s="170">
        <v>14.5</v>
      </c>
      <c r="I3" s="130">
        <v>1</v>
      </c>
      <c r="O3" s="47" t="s">
        <v>194</v>
      </c>
      <c r="P3" s="47" t="s">
        <v>195</v>
      </c>
      <c r="S3" s="198" t="s">
        <v>54</v>
      </c>
      <c r="T3" s="198" t="s">
        <v>41</v>
      </c>
      <c r="U3" s="198" t="s">
        <v>43</v>
      </c>
      <c r="V3" s="198" t="s">
        <v>45</v>
      </c>
      <c r="W3" s="198" t="s">
        <v>49</v>
      </c>
      <c r="X3" s="198" t="s">
        <v>50</v>
      </c>
      <c r="Y3" s="198" t="s">
        <v>56</v>
      </c>
      <c r="Z3" s="198" t="s">
        <v>39</v>
      </c>
      <c r="AA3" s="198" t="s">
        <v>169</v>
      </c>
      <c r="AB3" s="198" t="s">
        <v>170</v>
      </c>
      <c r="AC3" s="198" t="s">
        <v>103</v>
      </c>
      <c r="AD3" s="198" t="s">
        <v>171</v>
      </c>
      <c r="AE3" s="198" t="s">
        <v>172</v>
      </c>
      <c r="AF3" s="198" t="s">
        <v>173</v>
      </c>
      <c r="AG3" s="198" t="s">
        <v>174</v>
      </c>
      <c r="AH3" s="198" t="s">
        <v>175</v>
      </c>
      <c r="AI3" s="198" t="s">
        <v>176</v>
      </c>
      <c r="AJ3" s="198" t="s">
        <v>177</v>
      </c>
      <c r="AL3" t="s">
        <v>178</v>
      </c>
      <c r="AQ3" t="s">
        <v>187</v>
      </c>
      <c r="BA3" t="s">
        <v>192</v>
      </c>
      <c r="BH3" s="125" t="s">
        <v>172</v>
      </c>
      <c r="BI3" s="125" t="s">
        <v>170</v>
      </c>
      <c r="BJ3" s="125" t="s">
        <v>169</v>
      </c>
      <c r="BK3" s="125" t="s">
        <v>199</v>
      </c>
      <c r="BL3" s="125" t="s">
        <v>200</v>
      </c>
      <c r="BM3" s="125" t="s">
        <v>201</v>
      </c>
      <c r="BN3" s="125" t="s">
        <v>202</v>
      </c>
      <c r="BO3" s="125" t="s">
        <v>203</v>
      </c>
    </row>
    <row r="4" spans="1:67" x14ac:dyDescent="0.3">
      <c r="A4" s="131">
        <v>1</v>
      </c>
      <c r="B4" s="171">
        <v>79</v>
      </c>
      <c r="C4" s="203">
        <v>1.72</v>
      </c>
      <c r="D4" s="130">
        <v>1</v>
      </c>
      <c r="E4" s="130">
        <v>40</v>
      </c>
      <c r="F4" s="130">
        <v>13</v>
      </c>
      <c r="G4" s="172">
        <v>188</v>
      </c>
      <c r="H4" s="170">
        <v>19</v>
      </c>
      <c r="I4" s="130">
        <v>1</v>
      </c>
      <c r="K4" t="s">
        <v>181</v>
      </c>
      <c r="L4" s="218">
        <v>25.843641383502728</v>
      </c>
      <c r="N4" t="s">
        <v>173</v>
      </c>
      <c r="O4" s="114">
        <v>82</v>
      </c>
      <c r="P4" s="116">
        <v>27</v>
      </c>
      <c r="Q4">
        <v>109</v>
      </c>
      <c r="S4">
        <v>0</v>
      </c>
      <c r="T4">
        <v>35</v>
      </c>
      <c r="U4">
        <v>4.7E-2</v>
      </c>
      <c r="V4">
        <v>4</v>
      </c>
      <c r="W4">
        <v>27</v>
      </c>
      <c r="X4">
        <v>5</v>
      </c>
      <c r="Y4">
        <v>186</v>
      </c>
      <c r="Z4">
        <v>7.9</v>
      </c>
      <c r="AA4" s="117">
        <v>1</v>
      </c>
      <c r="AB4" s="113">
        <v>0</v>
      </c>
      <c r="AC4" s="118">
        <v>1</v>
      </c>
      <c r="AD4">
        <v>1</v>
      </c>
      <c r="AE4">
        <v>0.72398828482262689</v>
      </c>
      <c r="AF4" s="114">
        <v>0.72398828482262689</v>
      </c>
      <c r="AG4" s="116">
        <v>0.27601171517737311</v>
      </c>
      <c r="AH4" s="114">
        <v>-0.32298006791155448</v>
      </c>
      <c r="AI4" s="116">
        <v>100</v>
      </c>
      <c r="AJ4">
        <v>0.38123781967686732</v>
      </c>
      <c r="AQ4" s="114">
        <v>28.388781740612398</v>
      </c>
      <c r="AR4" s="115">
        <v>-0.47533003459223344</v>
      </c>
      <c r="AS4" s="115">
        <v>-3.0481691057335544E-2</v>
      </c>
      <c r="AT4" s="115">
        <v>1.2321934287493194E-2</v>
      </c>
      <c r="AU4" s="115">
        <v>-0.26892739193332993</v>
      </c>
      <c r="AV4" s="115">
        <v>-6.4366778755032134E-2</v>
      </c>
      <c r="AW4" s="115">
        <v>5.6560205782023296E-2</v>
      </c>
      <c r="AX4" s="115">
        <v>-0.1457234241911162</v>
      </c>
      <c r="AY4" s="116">
        <v>0.20463872010153408</v>
      </c>
      <c r="BA4" s="122">
        <v>1.4562511192431224E-13</v>
      </c>
      <c r="BK4">
        <v>0</v>
      </c>
      <c r="BL4">
        <v>0</v>
      </c>
      <c r="BM4">
        <v>1</v>
      </c>
      <c r="BN4">
        <v>1</v>
      </c>
      <c r="BO4">
        <v>1.851851851851849E-2</v>
      </c>
    </row>
    <row r="5" spans="1:67" x14ac:dyDescent="0.3">
      <c r="A5" s="131">
        <v>0</v>
      </c>
      <c r="B5" s="171">
        <v>66</v>
      </c>
      <c r="C5" s="203">
        <v>1.3720000000000001</v>
      </c>
      <c r="D5" s="130">
        <v>1</v>
      </c>
      <c r="E5" s="130">
        <v>29</v>
      </c>
      <c r="F5" s="130">
        <v>10</v>
      </c>
      <c r="G5" s="172">
        <v>180</v>
      </c>
      <c r="H5" s="170">
        <v>18.2</v>
      </c>
      <c r="I5" s="130">
        <v>1</v>
      </c>
      <c r="K5" t="s">
        <v>105</v>
      </c>
      <c r="L5" s="123">
        <v>8</v>
      </c>
      <c r="N5" t="s">
        <v>174</v>
      </c>
      <c r="O5" s="119">
        <v>14</v>
      </c>
      <c r="P5" s="121">
        <v>27</v>
      </c>
      <c r="Q5">
        <v>41</v>
      </c>
      <c r="S5">
        <v>0</v>
      </c>
      <c r="T5">
        <v>40</v>
      </c>
      <c r="U5">
        <v>0.97599999999999998</v>
      </c>
      <c r="V5">
        <v>2</v>
      </c>
      <c r="W5">
        <v>37</v>
      </c>
      <c r="X5">
        <v>5</v>
      </c>
      <c r="Y5">
        <v>168</v>
      </c>
      <c r="Z5">
        <v>6.2</v>
      </c>
      <c r="AA5" s="117">
        <v>0</v>
      </c>
      <c r="AB5" s="113">
        <v>1</v>
      </c>
      <c r="AC5" s="118">
        <v>1</v>
      </c>
      <c r="AD5">
        <v>0</v>
      </c>
      <c r="AE5">
        <v>0.49209532179038529</v>
      </c>
      <c r="AF5" s="117">
        <v>0.49209532179038529</v>
      </c>
      <c r="AG5" s="118">
        <v>0.50790467820961471</v>
      </c>
      <c r="AH5" s="117">
        <v>-0.67746149033014624</v>
      </c>
      <c r="AI5" s="118">
        <v>100</v>
      </c>
      <c r="AJ5">
        <v>0.96887337900694659</v>
      </c>
      <c r="AL5" s="122">
        <v>-2.5568490484279423</v>
      </c>
      <c r="AQ5" s="117">
        <v>-0.47533003459221074</v>
      </c>
      <c r="AR5" s="113">
        <v>0.26054054304502117</v>
      </c>
      <c r="AS5" s="113">
        <v>-2.9393048207783084E-3</v>
      </c>
      <c r="AT5" s="113">
        <v>-2.2428930628339769E-2</v>
      </c>
      <c r="AU5" s="113">
        <v>-2.0706359277060347E-3</v>
      </c>
      <c r="AV5" s="113">
        <v>7.8614970230511689E-3</v>
      </c>
      <c r="AW5" s="113">
        <v>-1.8120499632565974E-2</v>
      </c>
      <c r="AX5" s="113">
        <v>2.1151119869795469E-3</v>
      </c>
      <c r="AY5" s="118">
        <v>3.6793885771967006E-3</v>
      </c>
      <c r="BA5" s="123">
        <v>-2.4864660738834777E-15</v>
      </c>
      <c r="BH5">
        <v>0.19288525229661585</v>
      </c>
      <c r="BI5">
        <v>1</v>
      </c>
      <c r="BJ5">
        <v>0</v>
      </c>
      <c r="BK5">
        <v>1</v>
      </c>
      <c r="BL5">
        <v>0</v>
      </c>
      <c r="BM5">
        <v>0.98148148148148151</v>
      </c>
      <c r="BN5">
        <v>1</v>
      </c>
      <c r="BO5">
        <v>1.851851851851849E-2</v>
      </c>
    </row>
    <row r="6" spans="1:67" x14ac:dyDescent="0.3">
      <c r="A6" s="131">
        <v>0</v>
      </c>
      <c r="B6" s="171">
        <v>51</v>
      </c>
      <c r="C6" s="203">
        <v>0.93500000000000005</v>
      </c>
      <c r="D6" s="130">
        <v>4</v>
      </c>
      <c r="E6" s="130">
        <v>36</v>
      </c>
      <c r="F6" s="130">
        <v>4</v>
      </c>
      <c r="G6" s="172">
        <v>171</v>
      </c>
      <c r="H6" s="170">
        <v>7.6</v>
      </c>
      <c r="I6" s="130">
        <v>1</v>
      </c>
      <c r="K6" t="s">
        <v>164</v>
      </c>
      <c r="L6" s="220">
        <v>1.1169894055019381E-3</v>
      </c>
      <c r="O6">
        <v>96</v>
      </c>
      <c r="P6">
        <v>54</v>
      </c>
      <c r="Q6">
        <v>150</v>
      </c>
      <c r="S6">
        <v>0</v>
      </c>
      <c r="T6">
        <v>41</v>
      </c>
      <c r="U6">
        <v>0.879</v>
      </c>
      <c r="V6">
        <v>2</v>
      </c>
      <c r="W6">
        <v>39</v>
      </c>
      <c r="X6">
        <v>5</v>
      </c>
      <c r="Y6">
        <v>167</v>
      </c>
      <c r="Z6">
        <v>7.2</v>
      </c>
      <c r="AA6" s="117">
        <v>0</v>
      </c>
      <c r="AB6" s="113">
        <v>1</v>
      </c>
      <c r="AC6" s="118">
        <v>1</v>
      </c>
      <c r="AD6">
        <v>0</v>
      </c>
      <c r="AE6">
        <v>0.41614416195783277</v>
      </c>
      <c r="AF6" s="117">
        <v>0.41614416195783277</v>
      </c>
      <c r="AG6" s="118">
        <v>0.58385583804216723</v>
      </c>
      <c r="AH6" s="117">
        <v>-0.53810117929456658</v>
      </c>
      <c r="AI6" s="118">
        <v>100</v>
      </c>
      <c r="AJ6">
        <v>0.71275156441576604</v>
      </c>
      <c r="AL6" s="123">
        <v>-1.5101459957615635</v>
      </c>
      <c r="AQ6" s="117">
        <v>-3.0481691057335367E-2</v>
      </c>
      <c r="AR6" s="113">
        <v>-2.9393048207783084E-3</v>
      </c>
      <c r="AS6" s="113">
        <v>6.0694125613815458E-4</v>
      </c>
      <c r="AT6" s="113">
        <v>1.5196869527575895E-3</v>
      </c>
      <c r="AU6" s="113">
        <v>2.1617118649812939E-4</v>
      </c>
      <c r="AV6" s="113">
        <v>-2.5502437665245317E-4</v>
      </c>
      <c r="AW6" s="113">
        <v>6.627658287572584E-4</v>
      </c>
      <c r="AX6" s="113">
        <v>1.2719341159051997E-4</v>
      </c>
      <c r="AY6" s="118">
        <v>-2.2190987951338855E-3</v>
      </c>
      <c r="BA6" s="123">
        <v>-1.0070638008078773E-16</v>
      </c>
      <c r="BH6">
        <v>0.20030704288905876</v>
      </c>
      <c r="BI6">
        <v>1</v>
      </c>
      <c r="BJ6">
        <v>0</v>
      </c>
      <c r="BK6">
        <v>2</v>
      </c>
      <c r="BL6">
        <v>0</v>
      </c>
      <c r="BM6">
        <v>0.96296296296296302</v>
      </c>
      <c r="BN6">
        <v>1</v>
      </c>
      <c r="BO6">
        <v>1.8518518518518601E-2</v>
      </c>
    </row>
    <row r="7" spans="1:67" x14ac:dyDescent="0.3">
      <c r="A7" s="131">
        <v>1</v>
      </c>
      <c r="B7" s="171">
        <v>62</v>
      </c>
      <c r="C7" s="203">
        <v>2.0190000000000001</v>
      </c>
      <c r="D7" s="130">
        <v>0</v>
      </c>
      <c r="E7" s="130">
        <v>32</v>
      </c>
      <c r="F7" s="130">
        <v>15</v>
      </c>
      <c r="G7" s="172">
        <v>192</v>
      </c>
      <c r="H7" s="170">
        <v>18.5</v>
      </c>
      <c r="I7" s="130">
        <v>1</v>
      </c>
      <c r="K7" t="s">
        <v>182</v>
      </c>
      <c r="L7" s="123">
        <v>0.05</v>
      </c>
      <c r="S7">
        <v>0</v>
      </c>
      <c r="T7">
        <v>42</v>
      </c>
      <c r="U7">
        <v>1.2829999999999999</v>
      </c>
      <c r="V7">
        <v>4</v>
      </c>
      <c r="W7">
        <v>37</v>
      </c>
      <c r="X7">
        <v>6</v>
      </c>
      <c r="Y7">
        <v>175</v>
      </c>
      <c r="Z7">
        <v>7.9</v>
      </c>
      <c r="AA7" s="117">
        <v>1</v>
      </c>
      <c r="AB7" s="113">
        <v>0</v>
      </c>
      <c r="AC7" s="118">
        <v>1</v>
      </c>
      <c r="AD7">
        <v>1</v>
      </c>
      <c r="AE7">
        <v>0.74594474853097603</v>
      </c>
      <c r="AF7" s="117">
        <v>0.74594474853097603</v>
      </c>
      <c r="AG7" s="118">
        <v>0.25405525146902397</v>
      </c>
      <c r="AH7" s="117">
        <v>-0.29310374515262178</v>
      </c>
      <c r="AI7" s="118">
        <v>100</v>
      </c>
      <c r="AJ7">
        <v>0.34058186208743596</v>
      </c>
      <c r="AL7" s="123">
        <v>4.9007701149318954E-2</v>
      </c>
      <c r="AQ7" s="117">
        <v>1.2321934287494288E-2</v>
      </c>
      <c r="AR7" s="113">
        <v>-2.2428930628339748E-2</v>
      </c>
      <c r="AS7" s="113">
        <v>1.5196869527575642E-3</v>
      </c>
      <c r="AT7" s="113">
        <v>0.1027627549483375</v>
      </c>
      <c r="AU7" s="113">
        <v>1.4749034101392082E-2</v>
      </c>
      <c r="AV7" s="113">
        <v>-2.313406233266212E-3</v>
      </c>
      <c r="AW7" s="113">
        <v>4.440312596113211E-3</v>
      </c>
      <c r="AX7" s="113">
        <v>-6.7930356070315288E-4</v>
      </c>
      <c r="AY7" s="118">
        <v>-4.4843739696127814E-3</v>
      </c>
      <c r="BA7" s="123">
        <v>4.6346599510386009E-17</v>
      </c>
      <c r="BH7">
        <v>0.23279370354587098</v>
      </c>
      <c r="BI7">
        <v>1</v>
      </c>
      <c r="BJ7">
        <v>0</v>
      </c>
      <c r="BK7">
        <v>3</v>
      </c>
      <c r="BL7">
        <v>0</v>
      </c>
      <c r="BM7">
        <v>0.94444444444444442</v>
      </c>
      <c r="BN7">
        <v>1</v>
      </c>
      <c r="BO7">
        <v>1.851851851851849E-2</v>
      </c>
    </row>
    <row r="8" spans="1:67" x14ac:dyDescent="0.3">
      <c r="A8" s="131">
        <v>0</v>
      </c>
      <c r="B8" s="171">
        <v>61</v>
      </c>
      <c r="C8" s="203">
        <v>0.66200000000000003</v>
      </c>
      <c r="D8" s="130">
        <v>2</v>
      </c>
      <c r="E8" s="130">
        <v>52</v>
      </c>
      <c r="F8" s="130">
        <v>15</v>
      </c>
      <c r="G8" s="172">
        <v>191</v>
      </c>
      <c r="H8" s="170">
        <v>13.1</v>
      </c>
      <c r="I8" s="130">
        <v>1</v>
      </c>
      <c r="K8" t="s">
        <v>165</v>
      </c>
      <c r="L8" s="127" t="s">
        <v>233</v>
      </c>
      <c r="N8" t="s">
        <v>196</v>
      </c>
      <c r="O8" s="210">
        <v>0.85416666666666663</v>
      </c>
      <c r="P8" s="211">
        <v>0.5</v>
      </c>
      <c r="Q8" s="108">
        <v>0.72666666666666668</v>
      </c>
      <c r="S8">
        <v>0</v>
      </c>
      <c r="T8">
        <v>42</v>
      </c>
      <c r="U8">
        <v>1.4279999999999999</v>
      </c>
      <c r="V8">
        <v>4</v>
      </c>
      <c r="W8">
        <v>45</v>
      </c>
      <c r="X8">
        <v>5</v>
      </c>
      <c r="Y8">
        <v>165</v>
      </c>
      <c r="Z8">
        <v>7.6</v>
      </c>
      <c r="AA8" s="117">
        <v>1</v>
      </c>
      <c r="AB8" s="113">
        <v>0</v>
      </c>
      <c r="AC8" s="118">
        <v>1</v>
      </c>
      <c r="AD8">
        <v>1</v>
      </c>
      <c r="AE8">
        <v>0.53130940969540608</v>
      </c>
      <c r="AF8" s="117">
        <v>0.53130940969540608</v>
      </c>
      <c r="AG8" s="118">
        <v>0.46869059030459392</v>
      </c>
      <c r="AH8" s="117">
        <v>-0.63241073498113842</v>
      </c>
      <c r="AI8" s="118">
        <v>100</v>
      </c>
      <c r="AJ8">
        <v>0.88214246115702932</v>
      </c>
      <c r="AL8" s="123">
        <v>0.64345194015186735</v>
      </c>
      <c r="AQ8" s="117">
        <v>-0.26892739193333343</v>
      </c>
      <c r="AR8" s="113">
        <v>-2.0706359277057108E-3</v>
      </c>
      <c r="AS8" s="113">
        <v>2.1617118649812085E-4</v>
      </c>
      <c r="AT8" s="113">
        <v>1.4749034101392028E-2</v>
      </c>
      <c r="AU8" s="113">
        <v>2.2903281962990917E-2</v>
      </c>
      <c r="AV8" s="113">
        <v>-1.9212382670957806E-4</v>
      </c>
      <c r="AW8" s="113">
        <v>-6.9218860192999472E-4</v>
      </c>
      <c r="AX8" s="113">
        <v>1.0445622773911365E-3</v>
      </c>
      <c r="AY8" s="118">
        <v>1.2108464351024174E-3</v>
      </c>
      <c r="BA8" s="123">
        <v>-1.2307405826269761E-15</v>
      </c>
      <c r="BH8">
        <v>0.26662783935685314</v>
      </c>
      <c r="BI8">
        <v>1</v>
      </c>
      <c r="BJ8">
        <v>0</v>
      </c>
      <c r="BK8">
        <v>4</v>
      </c>
      <c r="BL8">
        <v>0</v>
      </c>
      <c r="BM8">
        <v>0.92592592592592593</v>
      </c>
      <c r="BN8">
        <v>1</v>
      </c>
      <c r="BO8">
        <v>0</v>
      </c>
    </row>
    <row r="9" spans="1:67" x14ac:dyDescent="0.3">
      <c r="A9" s="131">
        <v>0</v>
      </c>
      <c r="B9" s="171">
        <v>59</v>
      </c>
      <c r="C9" s="203">
        <v>0.7</v>
      </c>
      <c r="D9" s="130">
        <v>2</v>
      </c>
      <c r="E9" s="130">
        <v>41</v>
      </c>
      <c r="F9" s="130">
        <v>4</v>
      </c>
      <c r="G9" s="172">
        <v>182</v>
      </c>
      <c r="H9" s="170">
        <v>14.9</v>
      </c>
      <c r="I9" s="130">
        <v>1</v>
      </c>
      <c r="S9">
        <v>0</v>
      </c>
      <c r="T9">
        <v>43</v>
      </c>
      <c r="U9">
        <v>0.48</v>
      </c>
      <c r="V9">
        <v>3</v>
      </c>
      <c r="W9">
        <v>30</v>
      </c>
      <c r="X9">
        <v>4</v>
      </c>
      <c r="Y9">
        <v>175</v>
      </c>
      <c r="Z9">
        <v>7.5</v>
      </c>
      <c r="AA9" s="117">
        <v>0</v>
      </c>
      <c r="AB9" s="113">
        <v>1</v>
      </c>
      <c r="AC9" s="118">
        <v>1</v>
      </c>
      <c r="AD9">
        <v>0</v>
      </c>
      <c r="AE9">
        <v>0.67125774720025388</v>
      </c>
      <c r="AF9" s="117">
        <v>0.67125774720025388</v>
      </c>
      <c r="AG9" s="118">
        <v>0.32874225279974612</v>
      </c>
      <c r="AH9" s="117">
        <v>-1.1124812613959851</v>
      </c>
      <c r="AI9" s="118">
        <v>0</v>
      </c>
      <c r="AJ9">
        <v>2.041896779265401</v>
      </c>
      <c r="AL9" s="123">
        <v>0.35626025729201188</v>
      </c>
      <c r="AQ9" s="117">
        <v>-6.4366778755026846E-2</v>
      </c>
      <c r="AR9" s="113">
        <v>7.861497023051103E-3</v>
      </c>
      <c r="AS9" s="113">
        <v>-2.550243766524555E-4</v>
      </c>
      <c r="AT9" s="113">
        <v>-2.313406233266205E-3</v>
      </c>
      <c r="AU9" s="113">
        <v>-1.9212382670963623E-4</v>
      </c>
      <c r="AV9" s="113">
        <v>1.0177565827089641E-3</v>
      </c>
      <c r="AW9" s="113">
        <v>-9.7242059623049314E-4</v>
      </c>
      <c r="AX9" s="113">
        <v>2.1151001142939095E-4</v>
      </c>
      <c r="AY9" s="118">
        <v>8.82288362195415E-4</v>
      </c>
      <c r="BA9" s="123">
        <v>-2.766710935246545E-16</v>
      </c>
      <c r="BH9">
        <v>0.26673451847595497</v>
      </c>
      <c r="BI9">
        <v>0</v>
      </c>
      <c r="BJ9">
        <v>1</v>
      </c>
      <c r="BK9">
        <v>4</v>
      </c>
      <c r="BL9">
        <v>1</v>
      </c>
      <c r="BM9">
        <v>0.92592592592592593</v>
      </c>
      <c r="BN9">
        <v>0.98958333333333337</v>
      </c>
      <c r="BO9">
        <v>1.8325617283950591E-2</v>
      </c>
    </row>
    <row r="10" spans="1:67" x14ac:dyDescent="0.3">
      <c r="A10" s="131">
        <v>1</v>
      </c>
      <c r="B10" s="171">
        <v>65</v>
      </c>
      <c r="C10" s="203">
        <v>0.93700000000000006</v>
      </c>
      <c r="D10" s="130">
        <v>4</v>
      </c>
      <c r="E10" s="130">
        <v>31</v>
      </c>
      <c r="F10" s="130">
        <v>12</v>
      </c>
      <c r="G10" s="172">
        <v>192</v>
      </c>
      <c r="H10" s="170">
        <v>17.100000000000001</v>
      </c>
      <c r="I10" s="130">
        <v>0</v>
      </c>
      <c r="K10" t="s">
        <v>183</v>
      </c>
      <c r="L10" s="218">
        <v>0.13183818872007447</v>
      </c>
      <c r="N10" t="s">
        <v>197</v>
      </c>
      <c r="O10" s="110">
        <v>0.5</v>
      </c>
      <c r="S10">
        <v>0</v>
      </c>
      <c r="T10">
        <v>43</v>
      </c>
      <c r="U10">
        <v>1.607</v>
      </c>
      <c r="V10">
        <v>1</v>
      </c>
      <c r="W10">
        <v>45</v>
      </c>
      <c r="X10">
        <v>8</v>
      </c>
      <c r="Y10">
        <v>170</v>
      </c>
      <c r="Z10">
        <v>8.1</v>
      </c>
      <c r="AA10" s="117">
        <v>0</v>
      </c>
      <c r="AB10" s="113">
        <v>1</v>
      </c>
      <c r="AC10" s="118">
        <v>1</v>
      </c>
      <c r="AD10">
        <v>0</v>
      </c>
      <c r="AE10">
        <v>0.41177276324178286</v>
      </c>
      <c r="AF10" s="117">
        <v>0.41177276324178286</v>
      </c>
      <c r="AG10" s="118">
        <v>0.58822723675821709</v>
      </c>
      <c r="AH10" s="117">
        <v>-0.53064194866701309</v>
      </c>
      <c r="AI10" s="118">
        <v>100</v>
      </c>
      <c r="AJ10">
        <v>0.70002328608771403</v>
      </c>
      <c r="AL10" s="123">
        <v>-9.7603474305395385E-2</v>
      </c>
      <c r="AQ10" s="117">
        <v>5.6560205782023698E-2</v>
      </c>
      <c r="AR10" s="113">
        <v>-1.8120499632566033E-2</v>
      </c>
      <c r="AS10" s="113">
        <v>6.6276582875725981E-4</v>
      </c>
      <c r="AT10" s="113">
        <v>4.4403125961132483E-3</v>
      </c>
      <c r="AU10" s="113">
        <v>-6.9218860192997065E-4</v>
      </c>
      <c r="AV10" s="113">
        <v>-9.7242059623050962E-4</v>
      </c>
      <c r="AW10" s="113">
        <v>4.7002432634735908E-3</v>
      </c>
      <c r="AX10" s="113">
        <v>-3.0152516514760563E-4</v>
      </c>
      <c r="AY10" s="118">
        <v>-3.6709150589011117E-3</v>
      </c>
      <c r="BA10" s="123">
        <v>3.9464271954471139E-16</v>
      </c>
      <c r="BH10">
        <v>0.27380294246001041</v>
      </c>
      <c r="BI10">
        <v>1</v>
      </c>
      <c r="BJ10">
        <v>0</v>
      </c>
      <c r="BK10">
        <v>5</v>
      </c>
      <c r="BL10">
        <v>1</v>
      </c>
      <c r="BM10">
        <v>0.90740740740740744</v>
      </c>
      <c r="BN10">
        <v>0.98958333333333337</v>
      </c>
      <c r="BO10">
        <v>1.8325617283950699E-2</v>
      </c>
    </row>
    <row r="11" spans="1:67" x14ac:dyDescent="0.3">
      <c r="A11" s="131">
        <v>1</v>
      </c>
      <c r="B11" s="171">
        <v>55</v>
      </c>
      <c r="C11" s="203">
        <v>6.5000000000000002E-2</v>
      </c>
      <c r="D11" s="130">
        <v>3</v>
      </c>
      <c r="E11" s="130">
        <v>42</v>
      </c>
      <c r="F11" s="130">
        <v>13</v>
      </c>
      <c r="G11" s="172">
        <v>165</v>
      </c>
      <c r="H11" s="170">
        <v>9.1999999999999993</v>
      </c>
      <c r="I11" s="130">
        <v>0</v>
      </c>
      <c r="K11" t="s">
        <v>184</v>
      </c>
      <c r="L11" s="220">
        <v>0.1582657587725268</v>
      </c>
      <c r="S11">
        <v>0</v>
      </c>
      <c r="T11">
        <v>44</v>
      </c>
      <c r="U11">
        <v>4.5900000000000003E-2</v>
      </c>
      <c r="V11">
        <v>6</v>
      </c>
      <c r="W11">
        <v>29</v>
      </c>
      <c r="X11">
        <v>2</v>
      </c>
      <c r="Y11">
        <v>168</v>
      </c>
      <c r="Z11">
        <v>6.8</v>
      </c>
      <c r="AA11" s="117">
        <v>1</v>
      </c>
      <c r="AB11" s="113">
        <v>0</v>
      </c>
      <c r="AC11" s="118">
        <v>1</v>
      </c>
      <c r="AD11">
        <v>1</v>
      </c>
      <c r="AE11">
        <v>0.79237914293588674</v>
      </c>
      <c r="AF11" s="117">
        <v>0.79237914293588674</v>
      </c>
      <c r="AG11" s="118">
        <v>0.20762085706411326</v>
      </c>
      <c r="AH11" s="117">
        <v>-0.23271528588743765</v>
      </c>
      <c r="AI11" s="118">
        <v>100</v>
      </c>
      <c r="AJ11">
        <v>0.26202211266546721</v>
      </c>
      <c r="AL11" s="123">
        <v>0.12770465484490492</v>
      </c>
      <c r="AQ11" s="117">
        <v>-0.14572342419111753</v>
      </c>
      <c r="AR11" s="113">
        <v>2.1151119869796987E-3</v>
      </c>
      <c r="AS11" s="113">
        <v>1.2719341159052235E-4</v>
      </c>
      <c r="AT11" s="113">
        <v>-6.7930356070315038E-4</v>
      </c>
      <c r="AU11" s="113">
        <v>1.0445622773911293E-3</v>
      </c>
      <c r="AV11" s="113">
        <v>2.115100114294222E-4</v>
      </c>
      <c r="AW11" s="113">
        <v>-3.0152516514760655E-4</v>
      </c>
      <c r="AX11" s="113">
        <v>8.0764856159660212E-4</v>
      </c>
      <c r="AY11" s="118">
        <v>-1.2590123328320715E-3</v>
      </c>
      <c r="BA11" s="123">
        <v>-7.8265486514051143E-16</v>
      </c>
      <c r="BH11">
        <v>0.30053008704502787</v>
      </c>
      <c r="BI11">
        <v>1</v>
      </c>
      <c r="BJ11">
        <v>0</v>
      </c>
      <c r="BK11">
        <v>6</v>
      </c>
      <c r="BL11">
        <v>1</v>
      </c>
      <c r="BM11">
        <v>0.88888888888888884</v>
      </c>
      <c r="BN11">
        <v>0.98958333333333337</v>
      </c>
      <c r="BO11">
        <v>1.8325617283950591E-2</v>
      </c>
    </row>
    <row r="12" spans="1:67" x14ac:dyDescent="0.3">
      <c r="A12" s="131">
        <v>1</v>
      </c>
      <c r="B12" s="171">
        <v>65</v>
      </c>
      <c r="C12" s="203">
        <v>2.1440000000000001</v>
      </c>
      <c r="D12" s="130">
        <v>2</v>
      </c>
      <c r="E12" s="130">
        <v>32</v>
      </c>
      <c r="F12" s="130">
        <v>8</v>
      </c>
      <c r="G12" s="172">
        <v>180</v>
      </c>
      <c r="H12" s="170">
        <v>10.3</v>
      </c>
      <c r="I12" s="130">
        <v>1</v>
      </c>
      <c r="K12" t="s">
        <v>185</v>
      </c>
      <c r="L12" s="219">
        <v>0.21700306683715587</v>
      </c>
      <c r="N12" s="226" t="s">
        <v>235</v>
      </c>
      <c r="S12">
        <v>0</v>
      </c>
      <c r="T12">
        <v>44</v>
      </c>
      <c r="U12">
        <v>0.115</v>
      </c>
      <c r="V12">
        <v>3</v>
      </c>
      <c r="W12">
        <v>46</v>
      </c>
      <c r="X12">
        <v>6</v>
      </c>
      <c r="Y12">
        <v>167</v>
      </c>
      <c r="Z12">
        <v>6.6</v>
      </c>
      <c r="AA12" s="117">
        <v>0</v>
      </c>
      <c r="AB12" s="113">
        <v>1</v>
      </c>
      <c r="AC12" s="118">
        <v>1</v>
      </c>
      <c r="AD12">
        <v>0</v>
      </c>
      <c r="AE12">
        <v>0.30299154176687143</v>
      </c>
      <c r="AF12" s="117">
        <v>0.30299154176687143</v>
      </c>
      <c r="AG12" s="118">
        <v>0.69700845823312862</v>
      </c>
      <c r="AH12" s="117">
        <v>-0.36095773309706813</v>
      </c>
      <c r="AI12" s="118">
        <v>100</v>
      </c>
      <c r="AJ12">
        <v>0.43470281915220277</v>
      </c>
      <c r="AL12" s="123">
        <v>1.6114777529608947E-2</v>
      </c>
      <c r="AQ12" s="119">
        <v>0.20463872010153572</v>
      </c>
      <c r="AR12" s="120">
        <v>3.6793885771965388E-3</v>
      </c>
      <c r="AS12" s="120">
        <v>-2.2190987951338959E-3</v>
      </c>
      <c r="AT12" s="120">
        <v>-4.4843739696128933E-3</v>
      </c>
      <c r="AU12" s="120">
        <v>1.2108464351023778E-3</v>
      </c>
      <c r="AV12" s="120">
        <v>8.822883621953764E-4</v>
      </c>
      <c r="AW12" s="120">
        <v>-3.6709150589011065E-3</v>
      </c>
      <c r="AX12" s="120">
        <v>-1.2590123328320678E-3</v>
      </c>
      <c r="AY12" s="121">
        <v>1.3261910291711638E-2</v>
      </c>
      <c r="BA12" s="124">
        <v>9.9934813770453674E-16</v>
      </c>
      <c r="BH12">
        <v>0.30226030106371998</v>
      </c>
      <c r="BI12">
        <v>1</v>
      </c>
      <c r="BJ12">
        <v>0</v>
      </c>
      <c r="BK12">
        <v>7</v>
      </c>
      <c r="BL12">
        <v>1</v>
      </c>
      <c r="BM12">
        <v>0.87037037037037035</v>
      </c>
      <c r="BN12">
        <v>0.98958333333333337</v>
      </c>
      <c r="BO12">
        <v>1.8325617283950591E-2</v>
      </c>
    </row>
    <row r="13" spans="1:67" ht="16.2" x14ac:dyDescent="0.3">
      <c r="A13" s="131">
        <v>1</v>
      </c>
      <c r="B13" s="171">
        <v>74</v>
      </c>
      <c r="C13" s="203">
        <v>0.248</v>
      </c>
      <c r="D13" s="130">
        <v>1</v>
      </c>
      <c r="E13" s="130">
        <v>39</v>
      </c>
      <c r="F13" s="130">
        <v>21</v>
      </c>
      <c r="G13" s="172">
        <v>187</v>
      </c>
      <c r="H13" s="170">
        <v>19.3</v>
      </c>
      <c r="I13" s="130">
        <v>1</v>
      </c>
      <c r="N13" t="s">
        <v>236</v>
      </c>
      <c r="P13" s="108">
        <f>(O6/Q6)^2+(1-(O6/Q6))^2</f>
        <v>0.53920000000000001</v>
      </c>
      <c r="S13">
        <v>0</v>
      </c>
      <c r="T13">
        <v>44</v>
      </c>
      <c r="U13">
        <v>0.19600000000000001</v>
      </c>
      <c r="V13">
        <v>3</v>
      </c>
      <c r="W13">
        <v>33</v>
      </c>
      <c r="X13">
        <v>12</v>
      </c>
      <c r="Y13">
        <v>189</v>
      </c>
      <c r="Z13">
        <v>9.5</v>
      </c>
      <c r="AA13" s="117">
        <v>1</v>
      </c>
      <c r="AB13" s="113">
        <v>0</v>
      </c>
      <c r="AC13" s="118">
        <v>1</v>
      </c>
      <c r="AD13">
        <v>1</v>
      </c>
      <c r="AE13">
        <v>0.79738595849292981</v>
      </c>
      <c r="AF13" s="117">
        <v>0.79738595849292981</v>
      </c>
      <c r="AG13" s="118">
        <v>0.20261404150707019</v>
      </c>
      <c r="AH13" s="117">
        <v>-0.22641645330338114</v>
      </c>
      <c r="AI13" s="118">
        <v>100</v>
      </c>
      <c r="AJ13">
        <v>0.25409782972603817</v>
      </c>
      <c r="AL13" s="124">
        <v>-8.2272145655708742E-2</v>
      </c>
      <c r="BH13">
        <v>0.30299154176687143</v>
      </c>
      <c r="BI13">
        <v>1</v>
      </c>
      <c r="BJ13">
        <v>0</v>
      </c>
      <c r="BK13">
        <v>8</v>
      </c>
      <c r="BL13">
        <v>1</v>
      </c>
      <c r="BM13">
        <v>0.85185185185185186</v>
      </c>
      <c r="BN13">
        <v>0.98958333333333337</v>
      </c>
      <c r="BO13">
        <v>1.8325617283950591E-2</v>
      </c>
    </row>
    <row r="14" spans="1:67" x14ac:dyDescent="0.3">
      <c r="A14" s="131">
        <v>0</v>
      </c>
      <c r="B14" s="171">
        <v>43</v>
      </c>
      <c r="C14" s="203">
        <v>1.607</v>
      </c>
      <c r="D14" s="130">
        <v>1</v>
      </c>
      <c r="E14" s="130">
        <v>45</v>
      </c>
      <c r="F14" s="130">
        <v>8</v>
      </c>
      <c r="G14" s="172">
        <v>170</v>
      </c>
      <c r="H14" s="170">
        <v>8.1</v>
      </c>
      <c r="I14" s="130">
        <v>0</v>
      </c>
      <c r="K14" t="s">
        <v>186</v>
      </c>
      <c r="L14" s="218">
        <v>154.56510847286211</v>
      </c>
      <c r="N14" t="s">
        <v>237</v>
      </c>
      <c r="P14">
        <f>0.5+(0.25*0.5)</f>
        <v>0.625</v>
      </c>
      <c r="S14">
        <v>0</v>
      </c>
      <c r="T14">
        <v>44</v>
      </c>
      <c r="U14">
        <v>1.18</v>
      </c>
      <c r="V14">
        <v>2</v>
      </c>
      <c r="W14">
        <v>34</v>
      </c>
      <c r="X14">
        <v>6</v>
      </c>
      <c r="Y14">
        <v>183</v>
      </c>
      <c r="Z14">
        <v>8</v>
      </c>
      <c r="AA14" s="117">
        <v>0</v>
      </c>
      <c r="AB14" s="113">
        <v>1</v>
      </c>
      <c r="AC14" s="118">
        <v>1</v>
      </c>
      <c r="AD14">
        <v>0</v>
      </c>
      <c r="AE14">
        <v>0.69207125932616353</v>
      </c>
      <c r="AF14" s="117">
        <v>0.69207125932616353</v>
      </c>
      <c r="AG14" s="118">
        <v>0.30792874067383647</v>
      </c>
      <c r="AH14" s="117">
        <v>-1.1778868842253343</v>
      </c>
      <c r="AI14" s="118">
        <v>0</v>
      </c>
      <c r="AJ14">
        <v>2.2475045941204219</v>
      </c>
      <c r="BH14">
        <v>0.31042841450419634</v>
      </c>
      <c r="BI14">
        <v>1</v>
      </c>
      <c r="BJ14">
        <v>0</v>
      </c>
      <c r="BK14">
        <v>9</v>
      </c>
      <c r="BL14">
        <v>1</v>
      </c>
      <c r="BM14">
        <v>0.83333333333333337</v>
      </c>
      <c r="BN14">
        <v>0.98958333333333337</v>
      </c>
      <c r="BO14">
        <v>1.8325617283950591E-2</v>
      </c>
    </row>
    <row r="15" spans="1:67" x14ac:dyDescent="0.3">
      <c r="A15" s="131">
        <v>0</v>
      </c>
      <c r="B15" s="171">
        <v>78</v>
      </c>
      <c r="C15" s="203">
        <v>1.6240000000000001</v>
      </c>
      <c r="D15" s="130">
        <v>5</v>
      </c>
      <c r="E15" s="130">
        <v>39</v>
      </c>
      <c r="F15" s="130">
        <v>11</v>
      </c>
      <c r="G15" s="172">
        <v>175</v>
      </c>
      <c r="H15" s="170">
        <v>9.1</v>
      </c>
      <c r="I15" s="130">
        <v>1</v>
      </c>
      <c r="K15" t="s">
        <v>105</v>
      </c>
      <c r="L15" s="123">
        <v>148</v>
      </c>
      <c r="S15">
        <v>0</v>
      </c>
      <c r="T15">
        <v>44</v>
      </c>
      <c r="U15">
        <v>1.2270000000000001</v>
      </c>
      <c r="V15">
        <v>5</v>
      </c>
      <c r="W15">
        <v>37</v>
      </c>
      <c r="X15">
        <v>10</v>
      </c>
      <c r="Y15">
        <v>180</v>
      </c>
      <c r="Z15">
        <v>9.1</v>
      </c>
      <c r="AA15" s="117">
        <v>1</v>
      </c>
      <c r="AB15" s="113">
        <v>0</v>
      </c>
      <c r="AC15" s="118">
        <v>1</v>
      </c>
      <c r="AD15">
        <v>1</v>
      </c>
      <c r="AE15">
        <v>0.87953223923164792</v>
      </c>
      <c r="AF15" s="117">
        <v>0.87953223923164792</v>
      </c>
      <c r="AG15" s="118">
        <v>0.12046776076835208</v>
      </c>
      <c r="AH15" s="117">
        <v>-0.12836505915838822</v>
      </c>
      <c r="AI15" s="118">
        <v>100</v>
      </c>
      <c r="AJ15">
        <v>0.1369679875220853</v>
      </c>
      <c r="BH15">
        <v>0.31407668593508259</v>
      </c>
      <c r="BI15">
        <v>1</v>
      </c>
      <c r="BJ15">
        <v>0</v>
      </c>
      <c r="BK15">
        <v>10</v>
      </c>
      <c r="BL15">
        <v>1</v>
      </c>
      <c r="BM15">
        <v>0.81481481481481488</v>
      </c>
      <c r="BN15">
        <v>0.98958333333333337</v>
      </c>
      <c r="BO15">
        <v>0</v>
      </c>
    </row>
    <row r="16" spans="1:67" x14ac:dyDescent="0.3">
      <c r="A16" s="131">
        <v>1</v>
      </c>
      <c r="B16" s="171">
        <v>67</v>
      </c>
      <c r="C16" s="203">
        <v>0.05</v>
      </c>
      <c r="D16" s="130">
        <v>4</v>
      </c>
      <c r="E16" s="130">
        <v>31</v>
      </c>
      <c r="F16" s="130">
        <v>13</v>
      </c>
      <c r="G16" s="172">
        <v>181</v>
      </c>
      <c r="H16" s="170">
        <v>15.7</v>
      </c>
      <c r="I16" s="130">
        <v>0</v>
      </c>
      <c r="K16" t="s">
        <v>164</v>
      </c>
      <c r="L16" s="220">
        <v>0.33917740478624009</v>
      </c>
      <c r="S16">
        <v>0</v>
      </c>
      <c r="T16">
        <v>46</v>
      </c>
      <c r="U16">
        <v>1.4810000000000001</v>
      </c>
      <c r="V16">
        <v>3</v>
      </c>
      <c r="W16">
        <v>40</v>
      </c>
      <c r="X16">
        <v>1</v>
      </c>
      <c r="Y16">
        <v>165</v>
      </c>
      <c r="Z16">
        <v>7.8</v>
      </c>
      <c r="AA16" s="117">
        <v>0</v>
      </c>
      <c r="AB16" s="113">
        <v>1</v>
      </c>
      <c r="AC16" s="118">
        <v>1</v>
      </c>
      <c r="AD16">
        <v>0</v>
      </c>
      <c r="AE16">
        <v>0.49000621581308063</v>
      </c>
      <c r="AF16" s="117">
        <v>0.49000621581308063</v>
      </c>
      <c r="AG16" s="118">
        <v>0.50999378418691932</v>
      </c>
      <c r="AH16" s="117">
        <v>-0.67335674120682387</v>
      </c>
      <c r="AI16" s="118">
        <v>100</v>
      </c>
      <c r="AJ16">
        <v>0.96080821179868936</v>
      </c>
      <c r="BH16">
        <v>0.3264359458409779</v>
      </c>
      <c r="BI16">
        <v>0</v>
      </c>
      <c r="BJ16">
        <v>1</v>
      </c>
      <c r="BK16">
        <v>10</v>
      </c>
      <c r="BL16">
        <v>2</v>
      </c>
      <c r="BM16">
        <v>0.81481481481481488</v>
      </c>
      <c r="BN16">
        <v>0.97916666666666663</v>
      </c>
      <c r="BO16">
        <v>1.8132716049382797E-2</v>
      </c>
    </row>
    <row r="17" spans="1:67" x14ac:dyDescent="0.3">
      <c r="A17" s="131">
        <v>1</v>
      </c>
      <c r="B17" s="171">
        <v>62</v>
      </c>
      <c r="C17" s="203">
        <v>0.58799999999999997</v>
      </c>
      <c r="D17" s="130">
        <v>4</v>
      </c>
      <c r="E17" s="130">
        <v>41</v>
      </c>
      <c r="F17" s="130">
        <v>10</v>
      </c>
      <c r="G17" s="172">
        <v>167</v>
      </c>
      <c r="H17" s="170">
        <v>9.8000000000000007</v>
      </c>
      <c r="I17" s="130">
        <v>1</v>
      </c>
      <c r="K17" t="s">
        <v>182</v>
      </c>
      <c r="L17" s="123">
        <v>0.05</v>
      </c>
      <c r="S17">
        <v>0</v>
      </c>
      <c r="T17">
        <v>46</v>
      </c>
      <c r="U17">
        <v>1.9630000000000001</v>
      </c>
      <c r="V17">
        <v>4</v>
      </c>
      <c r="W17">
        <v>28</v>
      </c>
      <c r="X17">
        <v>10</v>
      </c>
      <c r="Y17">
        <v>181</v>
      </c>
      <c r="Z17">
        <v>9.6999999999999993</v>
      </c>
      <c r="AA17" s="117">
        <v>1</v>
      </c>
      <c r="AB17" s="113">
        <v>0</v>
      </c>
      <c r="AC17" s="118">
        <v>1</v>
      </c>
      <c r="AD17">
        <v>1</v>
      </c>
      <c r="AE17">
        <v>0.95471887212944562</v>
      </c>
      <c r="AF17" s="117">
        <v>0.95471887212944562</v>
      </c>
      <c r="AG17" s="118">
        <v>4.5281127870554383E-2</v>
      </c>
      <c r="AH17" s="117">
        <v>-4.6338356571718524E-2</v>
      </c>
      <c r="AI17" s="118">
        <v>100</v>
      </c>
      <c r="AJ17">
        <v>4.7428755408969167E-2</v>
      </c>
      <c r="BH17">
        <v>0.32895064940503221</v>
      </c>
      <c r="BI17">
        <v>1</v>
      </c>
      <c r="BJ17">
        <v>0</v>
      </c>
      <c r="BK17">
        <v>11</v>
      </c>
      <c r="BL17">
        <v>2</v>
      </c>
      <c r="BM17">
        <v>0.79629629629629628</v>
      </c>
      <c r="BN17">
        <v>0.97916666666666663</v>
      </c>
      <c r="BO17">
        <v>0</v>
      </c>
    </row>
    <row r="18" spans="1:67" x14ac:dyDescent="0.3">
      <c r="A18" s="131">
        <v>1</v>
      </c>
      <c r="B18" s="171">
        <v>99</v>
      </c>
      <c r="C18" s="203">
        <v>1.76</v>
      </c>
      <c r="D18" s="130">
        <v>4</v>
      </c>
      <c r="E18" s="130">
        <v>38</v>
      </c>
      <c r="F18" s="130">
        <v>12</v>
      </c>
      <c r="G18" s="172">
        <v>170</v>
      </c>
      <c r="H18" s="170">
        <v>19.5</v>
      </c>
      <c r="I18" s="130">
        <v>0</v>
      </c>
      <c r="K18" t="s">
        <v>165</v>
      </c>
      <c r="L18" s="127" t="s">
        <v>234</v>
      </c>
      <c r="S18">
        <v>0</v>
      </c>
      <c r="T18">
        <v>46</v>
      </c>
      <c r="U18">
        <v>2.6259999999999999</v>
      </c>
      <c r="V18">
        <v>2</v>
      </c>
      <c r="W18">
        <v>50</v>
      </c>
      <c r="X18">
        <v>4</v>
      </c>
      <c r="Y18">
        <v>180</v>
      </c>
      <c r="Z18">
        <v>7.7</v>
      </c>
      <c r="AA18" s="117">
        <v>0</v>
      </c>
      <c r="AB18" s="113">
        <v>1</v>
      </c>
      <c r="AC18" s="118">
        <v>1</v>
      </c>
      <c r="AD18">
        <v>0</v>
      </c>
      <c r="AE18">
        <v>0.49938496324871567</v>
      </c>
      <c r="AF18" s="117">
        <v>0.49938496324871567</v>
      </c>
      <c r="AG18" s="118">
        <v>0.50061503675128427</v>
      </c>
      <c r="AH18" s="117">
        <v>-0.69191786297795921</v>
      </c>
      <c r="AI18" s="118">
        <v>100</v>
      </c>
      <c r="AJ18">
        <v>0.99754287543867826</v>
      </c>
      <c r="BH18">
        <v>0.33101980163432781</v>
      </c>
      <c r="BI18">
        <v>0</v>
      </c>
      <c r="BJ18">
        <v>1</v>
      </c>
      <c r="BK18">
        <v>11</v>
      </c>
      <c r="BL18">
        <v>3</v>
      </c>
      <c r="BM18">
        <v>0.79629629629629628</v>
      </c>
      <c r="BN18">
        <v>0.96875</v>
      </c>
      <c r="BO18">
        <v>1.7939814814814787E-2</v>
      </c>
    </row>
    <row r="19" spans="1:67" ht="15" thickBot="1" x14ac:dyDescent="0.35">
      <c r="A19" s="131">
        <v>1</v>
      </c>
      <c r="B19" s="171">
        <v>67</v>
      </c>
      <c r="C19" s="203">
        <v>4.4999999999999998E-2</v>
      </c>
      <c r="D19" s="130">
        <v>0</v>
      </c>
      <c r="E19" s="130">
        <v>29</v>
      </c>
      <c r="F19" s="130">
        <v>13</v>
      </c>
      <c r="G19" s="172">
        <v>192</v>
      </c>
      <c r="H19" s="170">
        <v>16.2</v>
      </c>
      <c r="I19" s="130">
        <v>1</v>
      </c>
      <c r="S19">
        <v>0</v>
      </c>
      <c r="T19">
        <v>48</v>
      </c>
      <c r="U19">
        <v>1.7999999999999999E-2</v>
      </c>
      <c r="V19">
        <v>2</v>
      </c>
      <c r="W19">
        <v>28</v>
      </c>
      <c r="X19">
        <v>1</v>
      </c>
      <c r="Y19">
        <v>160</v>
      </c>
      <c r="Z19">
        <v>5.9</v>
      </c>
      <c r="AA19" s="117">
        <v>0</v>
      </c>
      <c r="AB19" s="113">
        <v>1</v>
      </c>
      <c r="AC19" s="118">
        <v>1</v>
      </c>
      <c r="AD19">
        <v>0</v>
      </c>
      <c r="AE19">
        <v>0.5018473355713654</v>
      </c>
      <c r="AF19" s="117">
        <v>0.5018473355713654</v>
      </c>
      <c r="AG19" s="118">
        <v>0.4981526644286346</v>
      </c>
      <c r="AH19" s="117">
        <v>-0.69684869385831172</v>
      </c>
      <c r="AI19" s="118">
        <v>0</v>
      </c>
      <c r="AJ19">
        <v>1.0074167447181448</v>
      </c>
      <c r="BH19">
        <v>0.33180345266349026</v>
      </c>
      <c r="BI19">
        <v>1</v>
      </c>
      <c r="BJ19">
        <v>0</v>
      </c>
      <c r="BK19">
        <v>12</v>
      </c>
      <c r="BL19">
        <v>3</v>
      </c>
      <c r="BM19">
        <v>0.77777777777777779</v>
      </c>
      <c r="BN19">
        <v>0.96875</v>
      </c>
      <c r="BO19">
        <v>1.7939814814814787E-2</v>
      </c>
    </row>
    <row r="20" spans="1:67" ht="15" thickTop="1" x14ac:dyDescent="0.3">
      <c r="A20" s="131">
        <v>0</v>
      </c>
      <c r="B20" s="171">
        <v>51</v>
      </c>
      <c r="C20" s="203">
        <v>1</v>
      </c>
      <c r="D20" s="130">
        <v>3</v>
      </c>
      <c r="E20" s="130">
        <v>34</v>
      </c>
      <c r="F20" s="130">
        <v>6</v>
      </c>
      <c r="G20" s="172">
        <v>184</v>
      </c>
      <c r="H20" s="170">
        <v>8</v>
      </c>
      <c r="I20" s="130">
        <v>1</v>
      </c>
      <c r="K20" s="125"/>
      <c r="L20" s="125" t="s">
        <v>188</v>
      </c>
      <c r="M20" s="125" t="s">
        <v>189</v>
      </c>
      <c r="N20" s="125" t="s">
        <v>190</v>
      </c>
      <c r="O20" s="125" t="s">
        <v>164</v>
      </c>
      <c r="P20" s="125" t="s">
        <v>191</v>
      </c>
      <c r="Q20" s="125" t="s">
        <v>166</v>
      </c>
      <c r="R20" s="125" t="s">
        <v>167</v>
      </c>
      <c r="S20">
        <v>0</v>
      </c>
      <c r="T20">
        <v>48</v>
      </c>
      <c r="U20">
        <v>0.183</v>
      </c>
      <c r="V20">
        <v>4</v>
      </c>
      <c r="W20">
        <v>37</v>
      </c>
      <c r="X20">
        <v>11</v>
      </c>
      <c r="Y20">
        <v>178</v>
      </c>
      <c r="Z20">
        <v>9</v>
      </c>
      <c r="AA20" s="117">
        <v>1</v>
      </c>
      <c r="AB20" s="113">
        <v>0</v>
      </c>
      <c r="AC20" s="118">
        <v>1</v>
      </c>
      <c r="AD20">
        <v>1</v>
      </c>
      <c r="AE20">
        <v>0.77897740157617235</v>
      </c>
      <c r="AF20" s="117">
        <v>0.77897740157617235</v>
      </c>
      <c r="AG20" s="118">
        <v>0.22102259842382765</v>
      </c>
      <c r="AH20" s="117">
        <v>-0.24977324306211898</v>
      </c>
      <c r="AI20" s="118">
        <v>100</v>
      </c>
      <c r="AJ20">
        <v>0.28373428802506145</v>
      </c>
      <c r="BH20">
        <v>0.33412223720035444</v>
      </c>
      <c r="BI20">
        <v>1</v>
      </c>
      <c r="BJ20">
        <v>0</v>
      </c>
      <c r="BK20">
        <v>13</v>
      </c>
      <c r="BL20">
        <v>3</v>
      </c>
      <c r="BM20">
        <v>0.7592592592592593</v>
      </c>
      <c r="BN20">
        <v>0.96875</v>
      </c>
      <c r="BO20">
        <v>0</v>
      </c>
    </row>
    <row r="21" spans="1:67" x14ac:dyDescent="0.3">
      <c r="A21" s="131">
        <v>1</v>
      </c>
      <c r="B21" s="171">
        <v>71</v>
      </c>
      <c r="C21" s="203">
        <v>0.121</v>
      </c>
      <c r="D21" s="130">
        <v>0</v>
      </c>
      <c r="E21" s="130">
        <v>34</v>
      </c>
      <c r="F21" s="130">
        <v>8</v>
      </c>
      <c r="G21" s="172">
        <v>193</v>
      </c>
      <c r="H21" s="170">
        <v>12.2</v>
      </c>
      <c r="I21" s="130">
        <v>0</v>
      </c>
      <c r="K21" t="s">
        <v>104</v>
      </c>
      <c r="L21" s="92">
        <v>-2.5568490484279423</v>
      </c>
      <c r="M21" s="92">
        <v>5.3281123993974076</v>
      </c>
      <c r="N21" s="92">
        <v>0.23028381831174163</v>
      </c>
      <c r="O21" s="92">
        <v>0.63131346131991917</v>
      </c>
      <c r="P21" s="92">
        <v>7.7548708100010175E-2</v>
      </c>
      <c r="Q21" s="92"/>
      <c r="R21" s="92"/>
      <c r="S21">
        <v>0</v>
      </c>
      <c r="T21">
        <v>49</v>
      </c>
      <c r="U21">
        <v>0.85199999999999998</v>
      </c>
      <c r="V21">
        <v>3</v>
      </c>
      <c r="W21">
        <v>37</v>
      </c>
      <c r="X21">
        <v>9</v>
      </c>
      <c r="Y21">
        <v>168</v>
      </c>
      <c r="Z21">
        <v>8.1999999999999993</v>
      </c>
      <c r="AA21" s="117">
        <v>1</v>
      </c>
      <c r="AB21" s="113">
        <v>0</v>
      </c>
      <c r="AC21" s="118">
        <v>1</v>
      </c>
      <c r="AD21">
        <v>1</v>
      </c>
      <c r="AE21">
        <v>0.73734112566664667</v>
      </c>
      <c r="AF21" s="117">
        <v>0.73734112566664667</v>
      </c>
      <c r="AG21" s="118">
        <v>0.26265887433335333</v>
      </c>
      <c r="AH21" s="117">
        <v>-0.30470463679987769</v>
      </c>
      <c r="AI21" s="118">
        <v>100</v>
      </c>
      <c r="AJ21">
        <v>0.35622436507373373</v>
      </c>
      <c r="BH21">
        <v>0.33574686036298496</v>
      </c>
      <c r="BI21">
        <v>0</v>
      </c>
      <c r="BJ21">
        <v>1</v>
      </c>
      <c r="BK21">
        <v>13</v>
      </c>
      <c r="BL21">
        <v>4</v>
      </c>
      <c r="BM21">
        <v>0.7592592592592593</v>
      </c>
      <c r="BN21">
        <v>0.95833333333333337</v>
      </c>
      <c r="BO21">
        <v>1.7746913580246992E-2</v>
      </c>
    </row>
    <row r="22" spans="1:67" x14ac:dyDescent="0.3">
      <c r="A22" s="131">
        <v>1</v>
      </c>
      <c r="B22" s="171">
        <v>65</v>
      </c>
      <c r="C22" s="203">
        <v>0.159</v>
      </c>
      <c r="D22" s="130">
        <v>2</v>
      </c>
      <c r="E22" s="130">
        <v>47</v>
      </c>
      <c r="F22" s="130">
        <v>14</v>
      </c>
      <c r="G22" s="172">
        <v>174</v>
      </c>
      <c r="H22" s="170">
        <v>11.1</v>
      </c>
      <c r="I22" s="130">
        <v>0</v>
      </c>
      <c r="K22" t="s">
        <v>54</v>
      </c>
      <c r="L22" s="92">
        <v>-1.5101459957615635</v>
      </c>
      <c r="M22" s="92">
        <v>0.51043172221661648</v>
      </c>
      <c r="N22" s="92">
        <v>8.7531134381669311</v>
      </c>
      <c r="O22" s="92">
        <v>3.090739365763321E-3</v>
      </c>
      <c r="P22" s="92">
        <v>0.22087772839311631</v>
      </c>
      <c r="Q22" s="92">
        <v>8.1221621886279904E-2</v>
      </c>
      <c r="R22" s="92">
        <v>0.60066482011909228</v>
      </c>
      <c r="S22">
        <v>0</v>
      </c>
      <c r="T22">
        <v>49</v>
      </c>
      <c r="U22">
        <v>0.98299999999999998</v>
      </c>
      <c r="V22">
        <v>4</v>
      </c>
      <c r="W22">
        <v>39</v>
      </c>
      <c r="X22">
        <v>7</v>
      </c>
      <c r="Y22">
        <v>180</v>
      </c>
      <c r="Z22">
        <v>8.1</v>
      </c>
      <c r="AA22" s="117">
        <v>1</v>
      </c>
      <c r="AB22" s="113">
        <v>0</v>
      </c>
      <c r="AC22" s="118">
        <v>1</v>
      </c>
      <c r="AD22">
        <v>1</v>
      </c>
      <c r="AE22">
        <v>0.77272021696964499</v>
      </c>
      <c r="AF22" s="117">
        <v>0.77272021696964499</v>
      </c>
      <c r="AG22" s="118">
        <v>0.22727978303035501</v>
      </c>
      <c r="AH22" s="117">
        <v>-0.25783824032424685</v>
      </c>
      <c r="AI22" s="118">
        <v>100</v>
      </c>
      <c r="AJ22">
        <v>0.29412946372966881</v>
      </c>
      <c r="BH22">
        <v>0.36838727826579476</v>
      </c>
      <c r="BI22">
        <v>1</v>
      </c>
      <c r="BJ22">
        <v>0</v>
      </c>
      <c r="BK22">
        <v>14</v>
      </c>
      <c r="BL22">
        <v>4</v>
      </c>
      <c r="BM22">
        <v>0.7407407407407407</v>
      </c>
      <c r="BN22">
        <v>0.95833333333333337</v>
      </c>
      <c r="BO22">
        <v>1.7746913580246888E-2</v>
      </c>
    </row>
    <row r="23" spans="1:67" x14ac:dyDescent="0.3">
      <c r="A23" s="131">
        <v>1</v>
      </c>
      <c r="B23" s="171">
        <v>86</v>
      </c>
      <c r="C23" s="203">
        <v>2.2839999999999998</v>
      </c>
      <c r="D23" s="130">
        <v>0</v>
      </c>
      <c r="E23" s="130">
        <v>38</v>
      </c>
      <c r="F23" s="130">
        <v>10</v>
      </c>
      <c r="G23" s="172">
        <v>192</v>
      </c>
      <c r="H23" s="170">
        <v>16.8</v>
      </c>
      <c r="I23" s="130">
        <v>1</v>
      </c>
      <c r="K23" t="s">
        <v>41</v>
      </c>
      <c r="L23" s="92">
        <v>4.9007701149318954E-2</v>
      </c>
      <c r="M23" s="92">
        <v>2.4636177790764432E-2</v>
      </c>
      <c r="N23" s="92">
        <v>3.9571453541036927</v>
      </c>
      <c r="O23" s="92">
        <v>4.6672789428612818E-2</v>
      </c>
      <c r="P23" s="92">
        <v>1.0502284386749101</v>
      </c>
      <c r="Q23" s="92">
        <v>1.0007219404363352</v>
      </c>
      <c r="R23" s="92">
        <v>1.1021840621587828</v>
      </c>
      <c r="S23">
        <v>0</v>
      </c>
      <c r="T23">
        <v>49</v>
      </c>
      <c r="U23">
        <v>1.248</v>
      </c>
      <c r="V23">
        <v>2</v>
      </c>
      <c r="W23">
        <v>53</v>
      </c>
      <c r="X23">
        <v>12</v>
      </c>
      <c r="Y23">
        <v>182</v>
      </c>
      <c r="Z23">
        <v>9.4</v>
      </c>
      <c r="AA23" s="117">
        <v>0</v>
      </c>
      <c r="AB23" s="113">
        <v>1</v>
      </c>
      <c r="AC23" s="118">
        <v>1</v>
      </c>
      <c r="AD23">
        <v>0</v>
      </c>
      <c r="AE23">
        <v>0.46980675691260526</v>
      </c>
      <c r="AF23" s="117">
        <v>0.46980675691260526</v>
      </c>
      <c r="AG23" s="118">
        <v>0.53019324308739479</v>
      </c>
      <c r="AH23" s="117">
        <v>-0.63451372929103855</v>
      </c>
      <c r="AI23" s="118">
        <v>100</v>
      </c>
      <c r="AJ23">
        <v>0.88610476092990176</v>
      </c>
      <c r="BH23">
        <v>0.37451747504798494</v>
      </c>
      <c r="BI23">
        <v>1</v>
      </c>
      <c r="BJ23">
        <v>0</v>
      </c>
      <c r="BK23">
        <v>15</v>
      </c>
      <c r="BL23">
        <v>4</v>
      </c>
      <c r="BM23">
        <v>0.72222222222222221</v>
      </c>
      <c r="BN23">
        <v>0.95833333333333337</v>
      </c>
      <c r="BO23">
        <v>1.7746913580246888E-2</v>
      </c>
    </row>
    <row r="24" spans="1:67" x14ac:dyDescent="0.3">
      <c r="A24" s="131">
        <v>0</v>
      </c>
      <c r="B24" s="171">
        <v>51</v>
      </c>
      <c r="C24" s="203">
        <v>0.79900000000000004</v>
      </c>
      <c r="D24" s="130">
        <v>6</v>
      </c>
      <c r="E24" s="130">
        <v>34</v>
      </c>
      <c r="F24" s="130">
        <v>12</v>
      </c>
      <c r="G24" s="172">
        <v>189</v>
      </c>
      <c r="H24" s="170">
        <v>11.8</v>
      </c>
      <c r="I24" s="130">
        <v>1</v>
      </c>
      <c r="K24" t="s">
        <v>43</v>
      </c>
      <c r="L24" s="92">
        <v>0.64345194015186735</v>
      </c>
      <c r="M24" s="92">
        <v>0.32056630351354382</v>
      </c>
      <c r="N24" s="92">
        <v>4.0289927950389242</v>
      </c>
      <c r="O24" s="92">
        <v>4.4724634601855641E-2</v>
      </c>
      <c r="P24" s="92">
        <v>1.9030387299415492</v>
      </c>
      <c r="Q24" s="92">
        <v>1.0152689275064628</v>
      </c>
      <c r="R24" s="92">
        <v>3.5670907574727204</v>
      </c>
      <c r="S24">
        <v>0</v>
      </c>
      <c r="T24">
        <v>49</v>
      </c>
      <c r="U24">
        <v>1.881</v>
      </c>
      <c r="V24">
        <v>1</v>
      </c>
      <c r="W24">
        <v>46</v>
      </c>
      <c r="X24">
        <v>9</v>
      </c>
      <c r="Y24">
        <v>194</v>
      </c>
      <c r="Z24">
        <v>10.3</v>
      </c>
      <c r="AA24" s="117">
        <v>0</v>
      </c>
      <c r="AB24" s="113">
        <v>1</v>
      </c>
      <c r="AC24" s="118">
        <v>1</v>
      </c>
      <c r="AD24">
        <v>0</v>
      </c>
      <c r="AE24">
        <v>0.58651269017440844</v>
      </c>
      <c r="AF24" s="117">
        <v>0.58651269017440844</v>
      </c>
      <c r="AG24" s="118">
        <v>0.41348730982559156</v>
      </c>
      <c r="AH24" s="117">
        <v>-0.88312845464932455</v>
      </c>
      <c r="AI24" s="118">
        <v>0</v>
      </c>
      <c r="AJ24">
        <v>1.4184539071387676</v>
      </c>
      <c r="BH24">
        <v>0.40227784345498885</v>
      </c>
      <c r="BI24">
        <v>1</v>
      </c>
      <c r="BJ24">
        <v>0</v>
      </c>
      <c r="BK24">
        <v>16</v>
      </c>
      <c r="BL24">
        <v>4</v>
      </c>
      <c r="BM24">
        <v>0.70370370370370372</v>
      </c>
      <c r="BN24">
        <v>0.95833333333333337</v>
      </c>
      <c r="BO24">
        <v>1.7746913580246992E-2</v>
      </c>
    </row>
    <row r="25" spans="1:67" x14ac:dyDescent="0.3">
      <c r="A25" s="131">
        <v>1</v>
      </c>
      <c r="B25" s="171">
        <v>56</v>
      </c>
      <c r="C25" s="203">
        <v>0.91100000000000003</v>
      </c>
      <c r="D25" s="130">
        <v>2</v>
      </c>
      <c r="E25" s="130">
        <v>30</v>
      </c>
      <c r="F25" s="130">
        <v>13</v>
      </c>
      <c r="G25" s="172">
        <v>185</v>
      </c>
      <c r="H25" s="170">
        <v>14</v>
      </c>
      <c r="I25" s="130">
        <v>1</v>
      </c>
      <c r="K25" t="s">
        <v>45</v>
      </c>
      <c r="L25" s="92">
        <v>0.35626025729201188</v>
      </c>
      <c r="M25" s="92">
        <v>0.15133830302666579</v>
      </c>
      <c r="N25" s="92">
        <v>5.5416237345748494</v>
      </c>
      <c r="O25" s="92">
        <v>1.8569345515698596E-2</v>
      </c>
      <c r="P25" s="92">
        <v>1.4279791418912899</v>
      </c>
      <c r="Q25" s="92">
        <v>1.0614571499326675</v>
      </c>
      <c r="R25" s="92">
        <v>1.9210614670652837</v>
      </c>
      <c r="S25">
        <v>0</v>
      </c>
      <c r="T25">
        <v>50</v>
      </c>
      <c r="U25">
        <v>0.53200000000000003</v>
      </c>
      <c r="V25">
        <v>2</v>
      </c>
      <c r="W25">
        <v>46</v>
      </c>
      <c r="X25">
        <v>3</v>
      </c>
      <c r="Y25">
        <v>172</v>
      </c>
      <c r="Z25">
        <v>7.6</v>
      </c>
      <c r="AA25" s="117">
        <v>0</v>
      </c>
      <c r="AB25" s="113">
        <v>1</v>
      </c>
      <c r="AC25" s="118">
        <v>1</v>
      </c>
      <c r="AD25">
        <v>0</v>
      </c>
      <c r="AE25">
        <v>0.26662783935685314</v>
      </c>
      <c r="AF25" s="117">
        <v>0.26662783935685314</v>
      </c>
      <c r="AG25" s="118">
        <v>0.73337216064314692</v>
      </c>
      <c r="AH25" s="117">
        <v>-0.31010198337388306</v>
      </c>
      <c r="AI25" s="118">
        <v>100</v>
      </c>
      <c r="AJ25">
        <v>0.36356416791582047</v>
      </c>
      <c r="BH25">
        <v>0.41177276324178286</v>
      </c>
      <c r="BI25">
        <v>1</v>
      </c>
      <c r="BJ25">
        <v>0</v>
      </c>
      <c r="BK25">
        <v>17</v>
      </c>
      <c r="BL25">
        <v>4</v>
      </c>
      <c r="BM25">
        <v>0.68518518518518512</v>
      </c>
      <c r="BN25">
        <v>0.95833333333333337</v>
      </c>
      <c r="BO25">
        <v>1.7746913580246781E-2</v>
      </c>
    </row>
    <row r="26" spans="1:67" x14ac:dyDescent="0.3">
      <c r="A26" s="131">
        <v>0</v>
      </c>
      <c r="B26" s="171">
        <v>60</v>
      </c>
      <c r="C26" s="203">
        <v>0.81299999999999994</v>
      </c>
      <c r="D26" s="130">
        <v>3</v>
      </c>
      <c r="E26" s="130">
        <v>44</v>
      </c>
      <c r="F26" s="130">
        <v>8</v>
      </c>
      <c r="G26" s="172">
        <v>177</v>
      </c>
      <c r="H26" s="170">
        <v>10.5</v>
      </c>
      <c r="I26" s="130">
        <v>1</v>
      </c>
      <c r="K26" t="s">
        <v>49</v>
      </c>
      <c r="L26" s="92">
        <v>-9.7603474305395385E-2</v>
      </c>
      <c r="M26" s="92">
        <v>3.190229745189152E-2</v>
      </c>
      <c r="N26" s="92">
        <v>9.3602324547264946</v>
      </c>
      <c r="O26" s="92">
        <v>2.2174402194945035E-3</v>
      </c>
      <c r="P26" s="92">
        <v>0.90700848462706074</v>
      </c>
      <c r="Q26" s="92">
        <v>0.85203231170531246</v>
      </c>
      <c r="R26" s="92">
        <v>0.96553191690458717</v>
      </c>
      <c r="S26">
        <v>0</v>
      </c>
      <c r="T26">
        <v>51</v>
      </c>
      <c r="U26">
        <v>0.17199999999999999</v>
      </c>
      <c r="V26">
        <v>5</v>
      </c>
      <c r="W26">
        <v>33</v>
      </c>
      <c r="X26">
        <v>11</v>
      </c>
      <c r="Y26">
        <v>184</v>
      </c>
      <c r="Z26">
        <v>12.7</v>
      </c>
      <c r="AA26" s="117">
        <v>1</v>
      </c>
      <c r="AB26" s="113">
        <v>0</v>
      </c>
      <c r="AC26" s="118">
        <v>1</v>
      </c>
      <c r="AD26">
        <v>1</v>
      </c>
      <c r="AE26">
        <v>0.87420024843484756</v>
      </c>
      <c r="AF26" s="117">
        <v>0.87420024843484756</v>
      </c>
      <c r="AG26" s="118">
        <v>0.12579975156515244</v>
      </c>
      <c r="AH26" s="117">
        <v>-0.13444581236759659</v>
      </c>
      <c r="AI26" s="118">
        <v>100</v>
      </c>
      <c r="AJ26">
        <v>0.14390267194545192</v>
      </c>
      <c r="BH26">
        <v>0.41614416195783277</v>
      </c>
      <c r="BI26">
        <v>1</v>
      </c>
      <c r="BJ26">
        <v>0</v>
      </c>
      <c r="BK26">
        <v>18</v>
      </c>
      <c r="BL26">
        <v>4</v>
      </c>
      <c r="BM26">
        <v>0.66666666666666674</v>
      </c>
      <c r="BN26">
        <v>0.95833333333333337</v>
      </c>
      <c r="BO26">
        <v>0</v>
      </c>
    </row>
    <row r="27" spans="1:67" x14ac:dyDescent="0.3">
      <c r="A27" s="131">
        <v>0</v>
      </c>
      <c r="B27" s="171">
        <v>40</v>
      </c>
      <c r="C27" s="203">
        <v>0.97599999999999998</v>
      </c>
      <c r="D27" s="130">
        <v>2</v>
      </c>
      <c r="E27" s="130">
        <v>37</v>
      </c>
      <c r="F27" s="130">
        <v>5</v>
      </c>
      <c r="G27" s="172">
        <v>168</v>
      </c>
      <c r="H27" s="170">
        <v>6.2</v>
      </c>
      <c r="I27" s="130">
        <v>0</v>
      </c>
      <c r="K27" t="s">
        <v>50</v>
      </c>
      <c r="L27" s="92">
        <v>0.12770465484490492</v>
      </c>
      <c r="M27" s="92">
        <v>6.8558320162279293E-2</v>
      </c>
      <c r="N27" s="92">
        <v>3.4697095352047684</v>
      </c>
      <c r="O27" s="92">
        <v>6.2502285024927551E-2</v>
      </c>
      <c r="P27" s="92">
        <v>1.1362173768393802</v>
      </c>
      <c r="Q27" s="92">
        <v>0.99335499284229212</v>
      </c>
      <c r="R27" s="92">
        <v>1.2996259511796939</v>
      </c>
      <c r="S27">
        <v>0</v>
      </c>
      <c r="T27">
        <v>51</v>
      </c>
      <c r="U27">
        <v>0.498</v>
      </c>
      <c r="V27">
        <v>4</v>
      </c>
      <c r="W27">
        <v>30</v>
      </c>
      <c r="X27">
        <v>5</v>
      </c>
      <c r="Y27">
        <v>187</v>
      </c>
      <c r="Z27">
        <v>9.6</v>
      </c>
      <c r="AA27" s="117">
        <v>1</v>
      </c>
      <c r="AB27" s="113">
        <v>0</v>
      </c>
      <c r="AC27" s="118">
        <v>1</v>
      </c>
      <c r="AD27">
        <v>1</v>
      </c>
      <c r="AE27">
        <v>0.83508366742596729</v>
      </c>
      <c r="AF27" s="117">
        <v>0.83508366742596729</v>
      </c>
      <c r="AG27" s="118">
        <v>0.16491633257403271</v>
      </c>
      <c r="AH27" s="117">
        <v>-0.18022335864087691</v>
      </c>
      <c r="AI27" s="118">
        <v>100</v>
      </c>
      <c r="AJ27">
        <v>0.19748480183113273</v>
      </c>
      <c r="BH27">
        <v>0.41864150706171338</v>
      </c>
      <c r="BI27">
        <v>0</v>
      </c>
      <c r="BJ27">
        <v>1</v>
      </c>
      <c r="BK27">
        <v>18</v>
      </c>
      <c r="BL27">
        <v>5</v>
      </c>
      <c r="BM27">
        <v>0.66666666666666674</v>
      </c>
      <c r="BN27">
        <v>0.94791666666666663</v>
      </c>
      <c r="BO27">
        <v>0</v>
      </c>
    </row>
    <row r="28" spans="1:67" x14ac:dyDescent="0.3">
      <c r="A28" s="131">
        <v>1</v>
      </c>
      <c r="B28" s="171">
        <v>85</v>
      </c>
      <c r="C28" s="203">
        <v>1.86</v>
      </c>
      <c r="D28" s="130">
        <v>2</v>
      </c>
      <c r="E28" s="130">
        <v>37</v>
      </c>
      <c r="F28" s="130">
        <v>13</v>
      </c>
      <c r="G28" s="172">
        <v>172</v>
      </c>
      <c r="H28" s="170">
        <v>16.899999999999999</v>
      </c>
      <c r="I28" s="130">
        <v>1</v>
      </c>
      <c r="K28" s="34" t="s">
        <v>56</v>
      </c>
      <c r="L28" s="212">
        <v>1.6114777529608947E-2</v>
      </c>
      <c r="M28" s="212">
        <v>2.8419158354824694E-2</v>
      </c>
      <c r="N28" s="212">
        <v>0.32153348272598714</v>
      </c>
      <c r="O28" s="212">
        <v>0.5706875321748629</v>
      </c>
      <c r="P28" s="212">
        <v>1.0162453208398059</v>
      </c>
      <c r="Q28" s="212">
        <v>0.9611875292827764</v>
      </c>
      <c r="R28" s="212">
        <v>1.0744568782529107</v>
      </c>
      <c r="S28">
        <v>0</v>
      </c>
      <c r="T28">
        <v>51</v>
      </c>
      <c r="U28">
        <v>0.79900000000000004</v>
      </c>
      <c r="V28">
        <v>6</v>
      </c>
      <c r="W28">
        <v>34</v>
      </c>
      <c r="X28">
        <v>12</v>
      </c>
      <c r="Y28">
        <v>189</v>
      </c>
      <c r="Z28">
        <v>11.8</v>
      </c>
      <c r="AA28" s="117">
        <v>1</v>
      </c>
      <c r="AB28" s="113">
        <v>0</v>
      </c>
      <c r="AC28" s="118">
        <v>1</v>
      </c>
      <c r="AD28">
        <v>1</v>
      </c>
      <c r="AE28">
        <v>0.94700178378996236</v>
      </c>
      <c r="AF28" s="117">
        <v>0.94700178378996236</v>
      </c>
      <c r="AG28" s="118">
        <v>5.2998216210037641E-2</v>
      </c>
      <c r="AH28" s="117">
        <v>-5.4454302175908471E-2</v>
      </c>
      <c r="AI28" s="118">
        <v>100</v>
      </c>
      <c r="AJ28">
        <v>5.5964220043953197E-2</v>
      </c>
      <c r="BH28">
        <v>0.42889839296632626</v>
      </c>
      <c r="BI28">
        <v>0</v>
      </c>
      <c r="BJ28">
        <v>1</v>
      </c>
      <c r="BK28">
        <v>18</v>
      </c>
      <c r="BL28">
        <v>6</v>
      </c>
      <c r="BM28">
        <v>0.66666666666666674</v>
      </c>
      <c r="BN28">
        <v>0.9375</v>
      </c>
      <c r="BO28">
        <v>1.7361111111111188E-2</v>
      </c>
    </row>
    <row r="29" spans="1:67" x14ac:dyDescent="0.3">
      <c r="A29" s="131">
        <v>0</v>
      </c>
      <c r="B29" s="171">
        <v>35</v>
      </c>
      <c r="C29" s="203">
        <v>4.7E-2</v>
      </c>
      <c r="D29" s="130">
        <v>4</v>
      </c>
      <c r="E29" s="130">
        <v>27</v>
      </c>
      <c r="F29" s="130">
        <v>5</v>
      </c>
      <c r="G29" s="172">
        <v>186</v>
      </c>
      <c r="H29" s="170">
        <v>7.9</v>
      </c>
      <c r="I29" s="130">
        <v>1</v>
      </c>
      <c r="K29" s="111" t="s">
        <v>39</v>
      </c>
      <c r="L29" s="202">
        <v>-8.2272145655708742E-2</v>
      </c>
      <c r="M29" s="202">
        <v>0.11516036771264512</v>
      </c>
      <c r="N29" s="202">
        <v>0.51038695043989457</v>
      </c>
      <c r="O29" s="202">
        <v>0.47497139616833822</v>
      </c>
      <c r="P29" s="202">
        <v>0.92102127264816991</v>
      </c>
      <c r="Q29" s="202">
        <v>0.73492831229478939</v>
      </c>
      <c r="R29" s="202">
        <v>1.1542352777534555</v>
      </c>
      <c r="S29">
        <v>0</v>
      </c>
      <c r="T29">
        <v>51</v>
      </c>
      <c r="U29">
        <v>0.93500000000000005</v>
      </c>
      <c r="V29">
        <v>4</v>
      </c>
      <c r="W29">
        <v>36</v>
      </c>
      <c r="X29">
        <v>4</v>
      </c>
      <c r="Y29">
        <v>171</v>
      </c>
      <c r="Z29">
        <v>7.6</v>
      </c>
      <c r="AA29" s="117">
        <v>1</v>
      </c>
      <c r="AB29" s="113">
        <v>0</v>
      </c>
      <c r="AC29" s="118">
        <v>1</v>
      </c>
      <c r="AD29">
        <v>1</v>
      </c>
      <c r="AE29">
        <v>0.74963461150817723</v>
      </c>
      <c r="AF29" s="117">
        <v>0.74963461150817723</v>
      </c>
      <c r="AG29" s="118">
        <v>0.25036538849182277</v>
      </c>
      <c r="AH29" s="117">
        <v>-0.28816937582054736</v>
      </c>
      <c r="AI29" s="118">
        <v>100</v>
      </c>
      <c r="AJ29">
        <v>0.33398322949378878</v>
      </c>
      <c r="BH29">
        <v>0.43392166499154849</v>
      </c>
      <c r="BI29">
        <v>1</v>
      </c>
      <c r="BJ29">
        <v>0</v>
      </c>
      <c r="BK29">
        <v>19</v>
      </c>
      <c r="BL29">
        <v>6</v>
      </c>
      <c r="BM29">
        <v>0.64814814814814814</v>
      </c>
      <c r="BN29">
        <v>0.9375</v>
      </c>
      <c r="BO29">
        <v>1.7361111111111084E-2</v>
      </c>
    </row>
    <row r="30" spans="1:67" x14ac:dyDescent="0.3">
      <c r="A30" s="131">
        <v>0</v>
      </c>
      <c r="B30" s="171">
        <v>51</v>
      </c>
      <c r="C30" s="203">
        <v>0.498</v>
      </c>
      <c r="D30" s="130">
        <v>4</v>
      </c>
      <c r="E30" s="130">
        <v>30</v>
      </c>
      <c r="F30" s="130">
        <v>5</v>
      </c>
      <c r="G30" s="172">
        <v>187</v>
      </c>
      <c r="H30" s="170">
        <v>9.6</v>
      </c>
      <c r="I30" s="130">
        <v>1</v>
      </c>
      <c r="S30">
        <v>0</v>
      </c>
      <c r="T30">
        <v>51</v>
      </c>
      <c r="U30">
        <v>1</v>
      </c>
      <c r="V30">
        <v>3</v>
      </c>
      <c r="W30">
        <v>34</v>
      </c>
      <c r="X30">
        <v>6</v>
      </c>
      <c r="Y30">
        <v>184</v>
      </c>
      <c r="Z30">
        <v>8</v>
      </c>
      <c r="AA30" s="117">
        <v>1</v>
      </c>
      <c r="AB30" s="113">
        <v>0</v>
      </c>
      <c r="AC30" s="118">
        <v>1</v>
      </c>
      <c r="AD30">
        <v>1</v>
      </c>
      <c r="AE30">
        <v>0.80367572828108769</v>
      </c>
      <c r="AF30" s="117">
        <v>0.80367572828108769</v>
      </c>
      <c r="AG30" s="118">
        <v>0.19632427171891231</v>
      </c>
      <c r="AH30" s="117">
        <v>-0.21855941419325445</v>
      </c>
      <c r="AI30" s="118">
        <v>100</v>
      </c>
      <c r="AJ30">
        <v>0.24428294249823029</v>
      </c>
      <c r="BH30">
        <v>0.44995206515997493</v>
      </c>
      <c r="BI30">
        <v>1</v>
      </c>
      <c r="BJ30">
        <v>0</v>
      </c>
      <c r="BK30">
        <v>20</v>
      </c>
      <c r="BL30">
        <v>6</v>
      </c>
      <c r="BM30">
        <v>0.62962962962962965</v>
      </c>
      <c r="BN30">
        <v>0.9375</v>
      </c>
      <c r="BO30">
        <v>1.7361111111111084E-2</v>
      </c>
    </row>
    <row r="31" spans="1:67" x14ac:dyDescent="0.3">
      <c r="A31" s="131">
        <v>1</v>
      </c>
      <c r="B31" s="171">
        <v>102</v>
      </c>
      <c r="C31" s="203">
        <v>8.4000000000000005E-2</v>
      </c>
      <c r="D31" s="130">
        <v>2</v>
      </c>
      <c r="E31" s="130">
        <v>38</v>
      </c>
      <c r="F31" s="130">
        <v>11</v>
      </c>
      <c r="G31" s="172">
        <v>177</v>
      </c>
      <c r="H31" s="170">
        <v>16.3</v>
      </c>
      <c r="I31" s="130">
        <v>1</v>
      </c>
      <c r="S31">
        <v>0</v>
      </c>
      <c r="T31">
        <v>51</v>
      </c>
      <c r="U31">
        <v>1.083</v>
      </c>
      <c r="V31">
        <v>2</v>
      </c>
      <c r="W31">
        <v>53</v>
      </c>
      <c r="X31">
        <v>7</v>
      </c>
      <c r="Y31">
        <v>167</v>
      </c>
      <c r="Z31">
        <v>7.4</v>
      </c>
      <c r="AA31" s="117">
        <v>0</v>
      </c>
      <c r="AB31" s="113">
        <v>1</v>
      </c>
      <c r="AC31" s="118">
        <v>1</v>
      </c>
      <c r="AD31">
        <v>0</v>
      </c>
      <c r="AE31">
        <v>0.30053008704502787</v>
      </c>
      <c r="AF31" s="117">
        <v>0.30053008704502787</v>
      </c>
      <c r="AG31" s="118">
        <v>0.69946991295497218</v>
      </c>
      <c r="AH31" s="117">
        <v>-0.35743249801756133</v>
      </c>
      <c r="AI31" s="118">
        <v>100</v>
      </c>
      <c r="AJ31">
        <v>0.42965405870770346</v>
      </c>
      <c r="BH31">
        <v>0.45224291886069712</v>
      </c>
      <c r="BI31">
        <v>1</v>
      </c>
      <c r="BJ31">
        <v>0</v>
      </c>
      <c r="BK31">
        <v>21</v>
      </c>
      <c r="BL31">
        <v>6</v>
      </c>
      <c r="BM31">
        <v>0.61111111111111116</v>
      </c>
      <c r="BN31">
        <v>0.9375</v>
      </c>
      <c r="BO31">
        <v>0</v>
      </c>
    </row>
    <row r="32" spans="1:67" x14ac:dyDescent="0.3">
      <c r="A32" s="131">
        <v>0</v>
      </c>
      <c r="B32" s="171">
        <v>70</v>
      </c>
      <c r="C32" s="203">
        <v>4.8000000000000001E-2</v>
      </c>
      <c r="D32" s="130">
        <v>4</v>
      </c>
      <c r="E32" s="130">
        <v>35</v>
      </c>
      <c r="F32" s="130">
        <v>11</v>
      </c>
      <c r="G32" s="172">
        <v>172</v>
      </c>
      <c r="H32" s="170">
        <v>11.2</v>
      </c>
      <c r="I32" s="130">
        <v>1</v>
      </c>
      <c r="S32">
        <v>0</v>
      </c>
      <c r="T32">
        <v>51</v>
      </c>
      <c r="U32">
        <v>1.0840000000000001</v>
      </c>
      <c r="V32">
        <v>2</v>
      </c>
      <c r="W32">
        <v>53</v>
      </c>
      <c r="X32">
        <v>9</v>
      </c>
      <c r="Y32">
        <v>170</v>
      </c>
      <c r="Z32">
        <v>11</v>
      </c>
      <c r="AA32" s="117">
        <v>0</v>
      </c>
      <c r="AB32" s="113">
        <v>1</v>
      </c>
      <c r="AC32" s="118">
        <v>1</v>
      </c>
      <c r="AD32">
        <v>0</v>
      </c>
      <c r="AE32">
        <v>0.30226030106371998</v>
      </c>
      <c r="AF32" s="117">
        <v>0.30226030106371998</v>
      </c>
      <c r="AG32" s="118">
        <v>0.69773969893628007</v>
      </c>
      <c r="AH32" s="117">
        <v>-0.359909169933329</v>
      </c>
      <c r="AI32" s="118">
        <v>100</v>
      </c>
      <c r="AJ32">
        <v>0.43319923106643154</v>
      </c>
      <c r="BH32">
        <v>0.45575665767296719</v>
      </c>
      <c r="BI32">
        <v>0</v>
      </c>
      <c r="BJ32">
        <v>1</v>
      </c>
      <c r="BK32">
        <v>21</v>
      </c>
      <c r="BL32">
        <v>7</v>
      </c>
      <c r="BM32">
        <v>0.61111111111111116</v>
      </c>
      <c r="BN32">
        <v>0.92708333333333337</v>
      </c>
      <c r="BO32">
        <v>0</v>
      </c>
    </row>
    <row r="33" spans="1:67" x14ac:dyDescent="0.3">
      <c r="A33" s="131">
        <v>1</v>
      </c>
      <c r="B33" s="171">
        <v>61</v>
      </c>
      <c r="C33" s="203">
        <v>0.96</v>
      </c>
      <c r="D33" s="130">
        <v>2</v>
      </c>
      <c r="E33" s="130">
        <v>30</v>
      </c>
      <c r="F33" s="130">
        <v>10</v>
      </c>
      <c r="G33" s="172">
        <v>173</v>
      </c>
      <c r="H33" s="170">
        <v>13.1</v>
      </c>
      <c r="I33" s="130">
        <v>1</v>
      </c>
      <c r="S33">
        <v>0</v>
      </c>
      <c r="T33">
        <v>51</v>
      </c>
      <c r="U33">
        <v>1.155</v>
      </c>
      <c r="V33">
        <v>2</v>
      </c>
      <c r="W33">
        <v>35</v>
      </c>
      <c r="X33">
        <v>1</v>
      </c>
      <c r="Y33">
        <v>181</v>
      </c>
      <c r="Z33">
        <v>10.6</v>
      </c>
      <c r="AA33" s="117">
        <v>0</v>
      </c>
      <c r="AB33" s="113">
        <v>1</v>
      </c>
      <c r="AC33" s="118">
        <v>1</v>
      </c>
      <c r="AD33">
        <v>0</v>
      </c>
      <c r="AE33">
        <v>0.53855437921606575</v>
      </c>
      <c r="AF33" s="117">
        <v>0.53855437921606575</v>
      </c>
      <c r="AG33" s="118">
        <v>0.46144562078393425</v>
      </c>
      <c r="AH33" s="117">
        <v>-0.77339106343599828</v>
      </c>
      <c r="AI33" s="118">
        <v>0</v>
      </c>
      <c r="AJ33">
        <v>1.1671025901191436</v>
      </c>
      <c r="BH33">
        <v>0.45918217802539496</v>
      </c>
      <c r="BI33">
        <v>0</v>
      </c>
      <c r="BJ33">
        <v>1</v>
      </c>
      <c r="BK33">
        <v>21</v>
      </c>
      <c r="BL33">
        <v>8</v>
      </c>
      <c r="BM33">
        <v>0.61111111111111116</v>
      </c>
      <c r="BN33">
        <v>0.91666666666666663</v>
      </c>
      <c r="BO33">
        <v>0</v>
      </c>
    </row>
    <row r="34" spans="1:67" x14ac:dyDescent="0.3">
      <c r="A34" s="131">
        <v>0</v>
      </c>
      <c r="B34" s="171">
        <v>44</v>
      </c>
      <c r="C34" s="203">
        <v>1.18</v>
      </c>
      <c r="D34" s="130">
        <v>2</v>
      </c>
      <c r="E34" s="130">
        <v>34</v>
      </c>
      <c r="F34" s="130">
        <v>6</v>
      </c>
      <c r="G34" s="172">
        <v>183</v>
      </c>
      <c r="H34" s="170">
        <v>8</v>
      </c>
      <c r="I34" s="130">
        <v>0</v>
      </c>
      <c r="S34">
        <v>0</v>
      </c>
      <c r="T34">
        <v>51</v>
      </c>
      <c r="U34">
        <v>1.464</v>
      </c>
      <c r="V34">
        <v>4</v>
      </c>
      <c r="W34">
        <v>46</v>
      </c>
      <c r="X34">
        <v>6</v>
      </c>
      <c r="Y34">
        <v>167</v>
      </c>
      <c r="Z34">
        <v>7.9</v>
      </c>
      <c r="AA34" s="117">
        <v>1</v>
      </c>
      <c r="AB34" s="113">
        <v>0</v>
      </c>
      <c r="AC34" s="118">
        <v>1</v>
      </c>
      <c r="AD34">
        <v>1</v>
      </c>
      <c r="AE34">
        <v>0.65187345059528057</v>
      </c>
      <c r="AF34" s="117">
        <v>0.65187345059528057</v>
      </c>
      <c r="AG34" s="118">
        <v>0.34812654940471943</v>
      </c>
      <c r="AH34" s="117">
        <v>-0.4279048300732145</v>
      </c>
      <c r="AI34" s="118">
        <v>100</v>
      </c>
      <c r="AJ34">
        <v>0.53404007953816146</v>
      </c>
      <c r="BH34">
        <v>0.46171799148031406</v>
      </c>
      <c r="BI34">
        <v>0</v>
      </c>
      <c r="BJ34">
        <v>1</v>
      </c>
      <c r="BK34">
        <v>21</v>
      </c>
      <c r="BL34">
        <v>9</v>
      </c>
      <c r="BM34">
        <v>0.61111111111111116</v>
      </c>
      <c r="BN34">
        <v>0.90625</v>
      </c>
      <c r="BO34">
        <v>0</v>
      </c>
    </row>
    <row r="35" spans="1:67" x14ac:dyDescent="0.3">
      <c r="A35" s="131">
        <v>0</v>
      </c>
      <c r="B35" s="171">
        <v>98</v>
      </c>
      <c r="C35" s="203">
        <v>0.97399999999999998</v>
      </c>
      <c r="D35" s="130">
        <v>1</v>
      </c>
      <c r="E35" s="130">
        <v>37</v>
      </c>
      <c r="F35" s="130">
        <v>6</v>
      </c>
      <c r="G35" s="172">
        <v>194</v>
      </c>
      <c r="H35" s="170">
        <v>16.100000000000001</v>
      </c>
      <c r="I35" s="130">
        <v>1</v>
      </c>
      <c r="S35">
        <v>0</v>
      </c>
      <c r="T35">
        <v>53</v>
      </c>
      <c r="U35">
        <v>0.56799999999999995</v>
      </c>
      <c r="V35">
        <v>3</v>
      </c>
      <c r="W35">
        <v>44</v>
      </c>
      <c r="X35">
        <v>8</v>
      </c>
      <c r="Y35">
        <v>167</v>
      </c>
      <c r="Z35">
        <v>8.5</v>
      </c>
      <c r="AA35" s="117">
        <v>0</v>
      </c>
      <c r="AB35" s="113">
        <v>1</v>
      </c>
      <c r="AC35" s="118">
        <v>1</v>
      </c>
      <c r="AD35">
        <v>0</v>
      </c>
      <c r="AE35">
        <v>0.5482889107583987</v>
      </c>
      <c r="AF35" s="117">
        <v>0.5482889107583987</v>
      </c>
      <c r="AG35" s="118">
        <v>0.4517110892416013</v>
      </c>
      <c r="AH35" s="117">
        <v>-0.79471248660831084</v>
      </c>
      <c r="AI35" s="118">
        <v>0</v>
      </c>
      <c r="AJ35">
        <v>1.2138044068808371</v>
      </c>
      <c r="BH35">
        <v>0.46781005206029219</v>
      </c>
      <c r="BI35">
        <v>0</v>
      </c>
      <c r="BJ35">
        <v>1</v>
      </c>
      <c r="BK35">
        <v>21</v>
      </c>
      <c r="BL35">
        <v>10</v>
      </c>
      <c r="BM35">
        <v>0.61111111111111116</v>
      </c>
      <c r="BN35">
        <v>0.89583333333333337</v>
      </c>
      <c r="BO35">
        <v>1.658950617283958E-2</v>
      </c>
    </row>
    <row r="36" spans="1:67" x14ac:dyDescent="0.3">
      <c r="A36" s="131">
        <v>0</v>
      </c>
      <c r="B36" s="171">
        <v>53</v>
      </c>
      <c r="C36" s="203">
        <v>1.3149999999999999</v>
      </c>
      <c r="D36" s="130">
        <v>1</v>
      </c>
      <c r="E36" s="130">
        <v>35</v>
      </c>
      <c r="F36" s="130">
        <v>9</v>
      </c>
      <c r="G36" s="172">
        <v>189</v>
      </c>
      <c r="H36" s="170">
        <v>10.4</v>
      </c>
      <c r="I36" s="130">
        <v>1</v>
      </c>
      <c r="S36">
        <v>0</v>
      </c>
      <c r="T36">
        <v>53</v>
      </c>
      <c r="U36">
        <v>1.018</v>
      </c>
      <c r="V36">
        <v>1</v>
      </c>
      <c r="W36">
        <v>36</v>
      </c>
      <c r="X36">
        <v>10</v>
      </c>
      <c r="Y36">
        <v>182</v>
      </c>
      <c r="Z36">
        <v>10.7</v>
      </c>
      <c r="AA36" s="117">
        <v>0</v>
      </c>
      <c r="AB36" s="113">
        <v>1</v>
      </c>
      <c r="AC36" s="118">
        <v>1</v>
      </c>
      <c r="AD36">
        <v>0</v>
      </c>
      <c r="AE36">
        <v>0.70427781868507044</v>
      </c>
      <c r="AF36" s="117">
        <v>0.70427781868507044</v>
      </c>
      <c r="AG36" s="118">
        <v>0.29572218131492956</v>
      </c>
      <c r="AH36" s="117">
        <v>-1.2183348420356812</v>
      </c>
      <c r="AI36" s="118">
        <v>0</v>
      </c>
      <c r="AJ36">
        <v>2.3815522242988232</v>
      </c>
      <c r="BH36">
        <v>0.46980675691260526</v>
      </c>
      <c r="BI36">
        <v>1</v>
      </c>
      <c r="BJ36">
        <v>0</v>
      </c>
      <c r="BK36">
        <v>22</v>
      </c>
      <c r="BL36">
        <v>10</v>
      </c>
      <c r="BM36">
        <v>0.59259259259259256</v>
      </c>
      <c r="BN36">
        <v>0.89583333333333337</v>
      </c>
      <c r="BO36">
        <v>0</v>
      </c>
    </row>
    <row r="37" spans="1:67" x14ac:dyDescent="0.3">
      <c r="A37" s="131">
        <v>1</v>
      </c>
      <c r="B37" s="171">
        <v>44</v>
      </c>
      <c r="C37" s="203">
        <v>0.97399999999999998</v>
      </c>
      <c r="D37" s="130">
        <v>3</v>
      </c>
      <c r="E37" s="130">
        <v>33</v>
      </c>
      <c r="F37" s="130">
        <v>6</v>
      </c>
      <c r="G37" s="172">
        <v>170</v>
      </c>
      <c r="H37" s="170">
        <v>7.4</v>
      </c>
      <c r="I37" s="130">
        <v>0</v>
      </c>
      <c r="S37">
        <v>0</v>
      </c>
      <c r="T37">
        <v>53</v>
      </c>
      <c r="U37">
        <v>1.3149999999999999</v>
      </c>
      <c r="V37">
        <v>1</v>
      </c>
      <c r="W37">
        <v>35</v>
      </c>
      <c r="X37">
        <v>9</v>
      </c>
      <c r="Y37">
        <v>189</v>
      </c>
      <c r="Z37">
        <v>10.4</v>
      </c>
      <c r="AA37" s="117">
        <v>1</v>
      </c>
      <c r="AB37" s="113">
        <v>0</v>
      </c>
      <c r="AC37" s="118">
        <v>1</v>
      </c>
      <c r="AD37">
        <v>1</v>
      </c>
      <c r="AE37">
        <v>0.76246499592843375</v>
      </c>
      <c r="AF37" s="117">
        <v>0.76246499592843375</v>
      </c>
      <c r="AG37" s="118">
        <v>0.23753500407156625</v>
      </c>
      <c r="AH37" s="117">
        <v>-0.27119867853343127</v>
      </c>
      <c r="AI37" s="118">
        <v>100</v>
      </c>
      <c r="AJ37">
        <v>0.31153561847429606</v>
      </c>
      <c r="BH37">
        <v>0.48377522809694573</v>
      </c>
      <c r="BI37">
        <v>0</v>
      </c>
      <c r="BJ37">
        <v>1</v>
      </c>
      <c r="BK37">
        <v>22</v>
      </c>
      <c r="BL37">
        <v>11</v>
      </c>
      <c r="BM37">
        <v>0.59259259259259256</v>
      </c>
      <c r="BN37">
        <v>0.88541666666666663</v>
      </c>
      <c r="BO37">
        <v>1.6396604938271577E-2</v>
      </c>
    </row>
    <row r="38" spans="1:67" x14ac:dyDescent="0.3">
      <c r="A38" s="131">
        <v>0</v>
      </c>
      <c r="B38" s="171">
        <v>58</v>
      </c>
      <c r="C38" s="203">
        <v>0.16700000000000001</v>
      </c>
      <c r="D38" s="130">
        <v>1</v>
      </c>
      <c r="E38" s="130">
        <v>39</v>
      </c>
      <c r="F38" s="130">
        <v>10</v>
      </c>
      <c r="G38" s="172">
        <v>188</v>
      </c>
      <c r="H38" s="170">
        <v>10.5</v>
      </c>
      <c r="I38" s="130">
        <v>0</v>
      </c>
      <c r="S38">
        <v>0</v>
      </c>
      <c r="T38">
        <v>53</v>
      </c>
      <c r="U38">
        <v>1.512</v>
      </c>
      <c r="V38">
        <v>2</v>
      </c>
      <c r="W38">
        <v>39</v>
      </c>
      <c r="X38">
        <v>13</v>
      </c>
      <c r="Y38">
        <v>179</v>
      </c>
      <c r="Z38">
        <v>11.8</v>
      </c>
      <c r="AA38" s="117">
        <v>1</v>
      </c>
      <c r="AB38" s="113">
        <v>0</v>
      </c>
      <c r="AC38" s="118">
        <v>1</v>
      </c>
      <c r="AD38">
        <v>1</v>
      </c>
      <c r="AE38">
        <v>0.81657873483782384</v>
      </c>
      <c r="AF38" s="117">
        <v>0.81657873483782384</v>
      </c>
      <c r="AG38" s="118">
        <v>0.18342126516217616</v>
      </c>
      <c r="AH38" s="117">
        <v>-0.20263194153563432</v>
      </c>
      <c r="AI38" s="118">
        <v>100</v>
      </c>
      <c r="AJ38">
        <v>0.22462165292438629</v>
      </c>
      <c r="BH38">
        <v>0.49000621581308063</v>
      </c>
      <c r="BI38">
        <v>1</v>
      </c>
      <c r="BJ38">
        <v>0</v>
      </c>
      <c r="BK38">
        <v>23</v>
      </c>
      <c r="BL38">
        <v>11</v>
      </c>
      <c r="BM38">
        <v>0.57407407407407407</v>
      </c>
      <c r="BN38">
        <v>0.88541666666666663</v>
      </c>
      <c r="BO38">
        <v>1.6396604938271577E-2</v>
      </c>
    </row>
    <row r="39" spans="1:67" x14ac:dyDescent="0.3">
      <c r="A39" s="131">
        <v>0</v>
      </c>
      <c r="B39" s="171">
        <v>60</v>
      </c>
      <c r="C39" s="203">
        <v>0.93700000000000006</v>
      </c>
      <c r="D39" s="130">
        <v>3</v>
      </c>
      <c r="E39" s="130">
        <v>59</v>
      </c>
      <c r="F39" s="130">
        <v>15</v>
      </c>
      <c r="G39" s="172">
        <v>171</v>
      </c>
      <c r="H39" s="170">
        <v>12</v>
      </c>
      <c r="I39" s="130">
        <v>1</v>
      </c>
      <c r="S39">
        <v>0</v>
      </c>
      <c r="T39">
        <v>53</v>
      </c>
      <c r="U39">
        <v>2.8719999999999999</v>
      </c>
      <c r="V39">
        <v>6</v>
      </c>
      <c r="W39">
        <v>35</v>
      </c>
      <c r="X39">
        <v>4</v>
      </c>
      <c r="Y39">
        <v>171</v>
      </c>
      <c r="Z39">
        <v>8.6999999999999993</v>
      </c>
      <c r="AA39" s="117">
        <v>1</v>
      </c>
      <c r="AB39" s="113">
        <v>0</v>
      </c>
      <c r="AC39" s="118">
        <v>1</v>
      </c>
      <c r="AD39">
        <v>1</v>
      </c>
      <c r="AE39">
        <v>0.95932713352559229</v>
      </c>
      <c r="AF39" s="117">
        <v>0.95932713352559229</v>
      </c>
      <c r="AG39" s="118">
        <v>4.067286647440771E-2</v>
      </c>
      <c r="AH39" s="117">
        <v>-4.1523142844811275E-2</v>
      </c>
      <c r="AI39" s="118">
        <v>100</v>
      </c>
      <c r="AJ39">
        <v>4.2397285610938751E-2</v>
      </c>
      <c r="BH39">
        <v>0.49209532179038529</v>
      </c>
      <c r="BI39">
        <v>1</v>
      </c>
      <c r="BJ39">
        <v>0</v>
      </c>
      <c r="BK39">
        <v>24</v>
      </c>
      <c r="BL39">
        <v>11</v>
      </c>
      <c r="BM39">
        <v>0.55555555555555558</v>
      </c>
      <c r="BN39">
        <v>0.88541666666666663</v>
      </c>
      <c r="BO39">
        <v>1.6396604938271678E-2</v>
      </c>
    </row>
    <row r="40" spans="1:67" x14ac:dyDescent="0.3">
      <c r="A40" s="131">
        <v>0</v>
      </c>
      <c r="B40" s="171">
        <v>54</v>
      </c>
      <c r="C40" s="203">
        <v>4.5999999999999999E-2</v>
      </c>
      <c r="D40" s="130">
        <v>0</v>
      </c>
      <c r="E40" s="130">
        <v>30</v>
      </c>
      <c r="F40" s="130">
        <v>13</v>
      </c>
      <c r="G40" s="172">
        <v>204</v>
      </c>
      <c r="H40" s="170">
        <v>14.5</v>
      </c>
      <c r="I40" s="130">
        <v>1</v>
      </c>
      <c r="S40">
        <v>0</v>
      </c>
      <c r="T40">
        <v>54</v>
      </c>
      <c r="U40">
        <v>4.5999999999999999E-2</v>
      </c>
      <c r="V40">
        <v>0</v>
      </c>
      <c r="W40">
        <v>30</v>
      </c>
      <c r="X40">
        <v>13</v>
      </c>
      <c r="Y40">
        <v>204</v>
      </c>
      <c r="Z40">
        <v>14.5</v>
      </c>
      <c r="AA40" s="117">
        <v>1</v>
      </c>
      <c r="AB40" s="113">
        <v>0</v>
      </c>
      <c r="AC40" s="118">
        <v>1</v>
      </c>
      <c r="AD40">
        <v>1</v>
      </c>
      <c r="AE40">
        <v>0.72024765544982783</v>
      </c>
      <c r="AF40" s="117">
        <v>0.72024765544982783</v>
      </c>
      <c r="AG40" s="118">
        <v>0.27975234455017217</v>
      </c>
      <c r="AH40" s="117">
        <v>-0.32816016021220679</v>
      </c>
      <c r="AI40" s="118">
        <v>100</v>
      </c>
      <c r="AJ40">
        <v>0.38841132273516943</v>
      </c>
      <c r="BH40">
        <v>0.49309788336225491</v>
      </c>
      <c r="BI40">
        <v>1</v>
      </c>
      <c r="BJ40">
        <v>0</v>
      </c>
      <c r="BK40">
        <v>25</v>
      </c>
      <c r="BL40">
        <v>11</v>
      </c>
      <c r="BM40">
        <v>0.53703703703703698</v>
      </c>
      <c r="BN40">
        <v>0.88541666666666663</v>
      </c>
      <c r="BO40">
        <v>0</v>
      </c>
    </row>
    <row r="41" spans="1:67" x14ac:dyDescent="0.3">
      <c r="A41" s="131">
        <v>0</v>
      </c>
      <c r="B41" s="171">
        <v>48</v>
      </c>
      <c r="C41" s="207">
        <v>1.7999999999999999E-2</v>
      </c>
      <c r="D41" s="174">
        <v>2</v>
      </c>
      <c r="E41" s="130">
        <v>28</v>
      </c>
      <c r="F41" s="130">
        <v>1</v>
      </c>
      <c r="G41" s="172">
        <v>160</v>
      </c>
      <c r="H41" s="173">
        <v>5.9</v>
      </c>
      <c r="I41" s="130">
        <v>0</v>
      </c>
      <c r="S41">
        <v>0</v>
      </c>
      <c r="T41">
        <v>54</v>
      </c>
      <c r="U41">
        <v>0.626</v>
      </c>
      <c r="V41">
        <v>2</v>
      </c>
      <c r="W41">
        <v>38</v>
      </c>
      <c r="X41">
        <v>8</v>
      </c>
      <c r="Y41">
        <v>193</v>
      </c>
      <c r="Z41">
        <v>9.6999999999999993</v>
      </c>
      <c r="AA41" s="117">
        <v>1</v>
      </c>
      <c r="AB41" s="113">
        <v>0</v>
      </c>
      <c r="AC41" s="118">
        <v>1</v>
      </c>
      <c r="AD41">
        <v>1</v>
      </c>
      <c r="AE41">
        <v>0.69629269978796104</v>
      </c>
      <c r="AF41" s="117">
        <v>0.69629269978796104</v>
      </c>
      <c r="AG41" s="118">
        <v>0.30370730021203896</v>
      </c>
      <c r="AH41" s="117">
        <v>-0.36198516137990627</v>
      </c>
      <c r="AI41" s="118">
        <v>100</v>
      </c>
      <c r="AJ41">
        <v>0.43617763090798684</v>
      </c>
      <c r="BH41">
        <v>0.49515872847074349</v>
      </c>
      <c r="BI41">
        <v>0</v>
      </c>
      <c r="BJ41">
        <v>1</v>
      </c>
      <c r="BK41">
        <v>25</v>
      </c>
      <c r="BL41">
        <v>12</v>
      </c>
      <c r="BM41">
        <v>0.53703703703703698</v>
      </c>
      <c r="BN41">
        <v>0.875</v>
      </c>
      <c r="BO41">
        <v>0</v>
      </c>
    </row>
    <row r="42" spans="1:67" x14ac:dyDescent="0.3">
      <c r="A42" s="131">
        <v>1</v>
      </c>
      <c r="B42" s="171">
        <v>53</v>
      </c>
      <c r="C42" s="203">
        <v>0.84</v>
      </c>
      <c r="D42" s="130">
        <v>3</v>
      </c>
      <c r="E42" s="130">
        <v>36</v>
      </c>
      <c r="F42" s="130">
        <v>9</v>
      </c>
      <c r="G42" s="172">
        <v>176</v>
      </c>
      <c r="H42" s="170">
        <v>9</v>
      </c>
      <c r="I42" s="130">
        <v>1</v>
      </c>
      <c r="S42">
        <v>0</v>
      </c>
      <c r="T42">
        <v>55</v>
      </c>
      <c r="U42">
        <v>8.5000000000000006E-2</v>
      </c>
      <c r="V42">
        <v>7</v>
      </c>
      <c r="W42">
        <v>38</v>
      </c>
      <c r="X42">
        <v>4</v>
      </c>
      <c r="Y42">
        <v>169</v>
      </c>
      <c r="Z42">
        <v>9.3000000000000007</v>
      </c>
      <c r="AA42" s="117">
        <v>1</v>
      </c>
      <c r="AB42" s="113">
        <v>0</v>
      </c>
      <c r="AC42" s="118">
        <v>1</v>
      </c>
      <c r="AD42">
        <v>1</v>
      </c>
      <c r="AE42">
        <v>0.80957373155193502</v>
      </c>
      <c r="AF42" s="117">
        <v>0.80957373155193502</v>
      </c>
      <c r="AG42" s="118">
        <v>0.19042626844806498</v>
      </c>
      <c r="AH42" s="117">
        <v>-0.21124742718093933</v>
      </c>
      <c r="AI42" s="118">
        <v>100</v>
      </c>
      <c r="AJ42">
        <v>0.23521794374802901</v>
      </c>
      <c r="BH42">
        <v>0.49614409063426307</v>
      </c>
      <c r="BI42">
        <v>0</v>
      </c>
      <c r="BJ42">
        <v>1</v>
      </c>
      <c r="BK42">
        <v>25</v>
      </c>
      <c r="BL42">
        <v>13</v>
      </c>
      <c r="BM42">
        <v>0.53703703703703698</v>
      </c>
      <c r="BN42">
        <v>0.86458333333333337</v>
      </c>
      <c r="BO42">
        <v>0</v>
      </c>
    </row>
    <row r="43" spans="1:67" x14ac:dyDescent="0.3">
      <c r="A43" s="131">
        <v>0</v>
      </c>
      <c r="B43" s="171">
        <v>88</v>
      </c>
      <c r="C43" s="203">
        <v>1</v>
      </c>
      <c r="D43" s="130">
        <v>2</v>
      </c>
      <c r="E43" s="130">
        <v>40</v>
      </c>
      <c r="F43" s="130">
        <v>8</v>
      </c>
      <c r="G43" s="172">
        <v>177</v>
      </c>
      <c r="H43" s="170">
        <v>15.8</v>
      </c>
      <c r="I43" s="130">
        <v>1</v>
      </c>
      <c r="S43">
        <v>0</v>
      </c>
      <c r="T43">
        <v>55</v>
      </c>
      <c r="U43">
        <v>0.65500000000000003</v>
      </c>
      <c r="V43">
        <v>3</v>
      </c>
      <c r="W43">
        <v>37</v>
      </c>
      <c r="X43">
        <v>9</v>
      </c>
      <c r="Y43">
        <v>168</v>
      </c>
      <c r="Z43">
        <v>9.4</v>
      </c>
      <c r="AA43" s="117">
        <v>1</v>
      </c>
      <c r="AB43" s="113">
        <v>0</v>
      </c>
      <c r="AC43" s="118">
        <v>1</v>
      </c>
      <c r="AD43">
        <v>1</v>
      </c>
      <c r="AE43">
        <v>0.75040137597299073</v>
      </c>
      <c r="AF43" s="117">
        <v>0.75040137597299073</v>
      </c>
      <c r="AG43" s="118">
        <v>0.24959862402700927</v>
      </c>
      <c r="AH43" s="117">
        <v>-0.2871470476390971</v>
      </c>
      <c r="AI43" s="118">
        <v>100</v>
      </c>
      <c r="AJ43">
        <v>0.33262015771675918</v>
      </c>
      <c r="BH43">
        <v>0.49903400664379466</v>
      </c>
      <c r="BI43">
        <v>0</v>
      </c>
      <c r="BJ43">
        <v>1</v>
      </c>
      <c r="BK43">
        <v>25</v>
      </c>
      <c r="BL43">
        <v>14</v>
      </c>
      <c r="BM43">
        <v>0.53703703703703698</v>
      </c>
      <c r="BN43">
        <v>0.85416666666666663</v>
      </c>
      <c r="BO43">
        <v>1.5817901234567781E-2</v>
      </c>
    </row>
    <row r="44" spans="1:67" x14ac:dyDescent="0.3">
      <c r="A44" s="131">
        <v>0</v>
      </c>
      <c r="B44" s="171">
        <v>59</v>
      </c>
      <c r="C44" s="203">
        <v>1.159</v>
      </c>
      <c r="D44" s="130">
        <v>1</v>
      </c>
      <c r="E44" s="130">
        <v>43</v>
      </c>
      <c r="F44" s="130">
        <v>15</v>
      </c>
      <c r="G44" s="172">
        <v>184</v>
      </c>
      <c r="H44" s="170">
        <v>14</v>
      </c>
      <c r="I44" s="130">
        <v>1</v>
      </c>
      <c r="S44">
        <v>0</v>
      </c>
      <c r="T44">
        <v>55</v>
      </c>
      <c r="U44">
        <v>0.73899999999999999</v>
      </c>
      <c r="V44">
        <v>3</v>
      </c>
      <c r="W44">
        <v>43</v>
      </c>
      <c r="X44">
        <v>11</v>
      </c>
      <c r="Y44">
        <v>175</v>
      </c>
      <c r="Z44">
        <v>11.6</v>
      </c>
      <c r="AA44" s="117">
        <v>1</v>
      </c>
      <c r="AB44" s="113">
        <v>0</v>
      </c>
      <c r="AC44" s="118">
        <v>1</v>
      </c>
      <c r="AD44">
        <v>1</v>
      </c>
      <c r="AE44">
        <v>0.68057102866857733</v>
      </c>
      <c r="AF44" s="117">
        <v>0.68057102866857733</v>
      </c>
      <c r="AG44" s="118">
        <v>0.31942897133142267</v>
      </c>
      <c r="AH44" s="117">
        <v>-0.38482308516108021</v>
      </c>
      <c r="AI44" s="118">
        <v>100</v>
      </c>
      <c r="AJ44">
        <v>0.46935434785746272</v>
      </c>
      <c r="BH44">
        <v>0.49938496324871567</v>
      </c>
      <c r="BI44">
        <v>1</v>
      </c>
      <c r="BJ44">
        <v>0</v>
      </c>
      <c r="BK44">
        <v>26</v>
      </c>
      <c r="BL44">
        <v>14</v>
      </c>
      <c r="BM44">
        <v>0.5185185185185186</v>
      </c>
      <c r="BN44">
        <v>0.85416666666666663</v>
      </c>
      <c r="BO44">
        <v>1.5817901234567971E-2</v>
      </c>
    </row>
    <row r="45" spans="1:67" x14ac:dyDescent="0.3">
      <c r="A45" s="131">
        <v>0</v>
      </c>
      <c r="B45" s="171">
        <v>117</v>
      </c>
      <c r="C45" s="203">
        <v>0.104</v>
      </c>
      <c r="D45" s="130">
        <v>2</v>
      </c>
      <c r="E45" s="130">
        <v>52</v>
      </c>
      <c r="F45" s="130">
        <v>15</v>
      </c>
      <c r="G45" s="172">
        <v>169</v>
      </c>
      <c r="H45" s="170">
        <v>15.3</v>
      </c>
      <c r="I45" s="130">
        <v>1</v>
      </c>
      <c r="S45">
        <v>0</v>
      </c>
      <c r="T45">
        <v>55</v>
      </c>
      <c r="U45">
        <v>1.1679999999999999</v>
      </c>
      <c r="V45">
        <v>3</v>
      </c>
      <c r="W45">
        <v>52</v>
      </c>
      <c r="X45">
        <v>10</v>
      </c>
      <c r="Y45">
        <v>182</v>
      </c>
      <c r="Z45">
        <v>10</v>
      </c>
      <c r="AA45" s="117">
        <v>1</v>
      </c>
      <c r="AB45" s="113">
        <v>0</v>
      </c>
      <c r="AC45" s="118">
        <v>1</v>
      </c>
      <c r="AD45">
        <v>1</v>
      </c>
      <c r="AE45">
        <v>0.56727483271023937</v>
      </c>
      <c r="AF45" s="117">
        <v>0.56727483271023937</v>
      </c>
      <c r="AG45" s="118">
        <v>0.43272516728976063</v>
      </c>
      <c r="AH45" s="117">
        <v>-0.56691137891548704</v>
      </c>
      <c r="AI45" s="118">
        <v>100</v>
      </c>
      <c r="AJ45">
        <v>0.76281397012159369</v>
      </c>
      <c r="BH45">
        <v>0.4999058715339183</v>
      </c>
      <c r="BI45">
        <v>1</v>
      </c>
      <c r="BJ45">
        <v>0</v>
      </c>
      <c r="BK45">
        <v>27</v>
      </c>
      <c r="BL45">
        <v>14</v>
      </c>
      <c r="BM45">
        <v>0.5</v>
      </c>
      <c r="BN45">
        <v>0.85416666666666663</v>
      </c>
      <c r="BO45">
        <v>1.5817901234567874E-2</v>
      </c>
    </row>
    <row r="46" spans="1:67" x14ac:dyDescent="0.3">
      <c r="A46" s="131">
        <v>0</v>
      </c>
      <c r="B46" s="171">
        <v>83</v>
      </c>
      <c r="C46" s="203">
        <v>0.93600000000000005</v>
      </c>
      <c r="D46" s="130">
        <v>2</v>
      </c>
      <c r="E46" s="130">
        <v>45</v>
      </c>
      <c r="F46" s="130">
        <v>9</v>
      </c>
      <c r="G46" s="172">
        <v>178</v>
      </c>
      <c r="H46" s="170">
        <v>14.4</v>
      </c>
      <c r="I46" s="130">
        <v>1</v>
      </c>
      <c r="S46">
        <v>0</v>
      </c>
      <c r="T46">
        <v>56</v>
      </c>
      <c r="U46">
        <v>3.9E-2</v>
      </c>
      <c r="V46">
        <v>1</v>
      </c>
      <c r="W46">
        <v>43</v>
      </c>
      <c r="X46">
        <v>6</v>
      </c>
      <c r="Y46">
        <v>172</v>
      </c>
      <c r="Z46">
        <v>8.4</v>
      </c>
      <c r="AA46" s="117">
        <v>0</v>
      </c>
      <c r="AB46" s="113">
        <v>1</v>
      </c>
      <c r="AC46" s="118">
        <v>1</v>
      </c>
      <c r="AD46">
        <v>0</v>
      </c>
      <c r="AE46">
        <v>0.31407668593508259</v>
      </c>
      <c r="AF46" s="117">
        <v>0.31407668593508259</v>
      </c>
      <c r="AG46" s="118">
        <v>0.68592331406491747</v>
      </c>
      <c r="AH46" s="117">
        <v>-0.37698944458227263</v>
      </c>
      <c r="AI46" s="118">
        <v>100</v>
      </c>
      <c r="AJ46">
        <v>0.45788892066345127</v>
      </c>
      <c r="BH46">
        <v>0.5018473355713654</v>
      </c>
      <c r="BI46">
        <v>1</v>
      </c>
      <c r="BJ46">
        <v>0</v>
      </c>
      <c r="BK46">
        <v>28</v>
      </c>
      <c r="BL46">
        <v>14</v>
      </c>
      <c r="BM46">
        <v>0.48148148148148151</v>
      </c>
      <c r="BN46">
        <v>0.85416666666666663</v>
      </c>
      <c r="BO46">
        <v>0</v>
      </c>
    </row>
    <row r="47" spans="1:67" x14ac:dyDescent="0.3">
      <c r="A47" s="131">
        <v>0</v>
      </c>
      <c r="B47" s="171">
        <v>91</v>
      </c>
      <c r="C47" s="203">
        <v>1.968</v>
      </c>
      <c r="D47" s="130">
        <v>1</v>
      </c>
      <c r="E47" s="130">
        <v>33</v>
      </c>
      <c r="F47" s="130">
        <v>5</v>
      </c>
      <c r="G47" s="172">
        <v>194</v>
      </c>
      <c r="H47" s="170">
        <v>14.8</v>
      </c>
      <c r="I47" s="130">
        <v>1</v>
      </c>
      <c r="S47">
        <v>0</v>
      </c>
      <c r="T47">
        <v>56</v>
      </c>
      <c r="U47">
        <v>0.123</v>
      </c>
      <c r="V47">
        <v>3</v>
      </c>
      <c r="W47">
        <v>45</v>
      </c>
      <c r="X47">
        <v>6</v>
      </c>
      <c r="Y47">
        <v>167</v>
      </c>
      <c r="Z47">
        <v>7.2</v>
      </c>
      <c r="AA47" s="117">
        <v>0</v>
      </c>
      <c r="AB47" s="113">
        <v>1</v>
      </c>
      <c r="AC47" s="118">
        <v>1</v>
      </c>
      <c r="AD47">
        <v>0</v>
      </c>
      <c r="AE47">
        <v>0.45224291886069712</v>
      </c>
      <c r="AF47" s="117">
        <v>0.45224291886069712</v>
      </c>
      <c r="AG47" s="118">
        <v>0.54775708113930288</v>
      </c>
      <c r="AH47" s="117">
        <v>-0.60192337290540754</v>
      </c>
      <c r="AI47" s="118">
        <v>100</v>
      </c>
      <c r="AJ47">
        <v>0.82562678682319934</v>
      </c>
      <c r="BH47">
        <v>0.51305998861121349</v>
      </c>
      <c r="BI47">
        <v>0</v>
      </c>
      <c r="BJ47">
        <v>1</v>
      </c>
      <c r="BK47">
        <v>28</v>
      </c>
      <c r="BL47">
        <v>15</v>
      </c>
      <c r="BM47">
        <v>0.48148148148148151</v>
      </c>
      <c r="BN47">
        <v>0.84375</v>
      </c>
      <c r="BO47">
        <v>1.5625000000000069E-2</v>
      </c>
    </row>
    <row r="48" spans="1:67" x14ac:dyDescent="0.3">
      <c r="A48" s="131">
        <v>0</v>
      </c>
      <c r="B48" s="171">
        <v>56</v>
      </c>
      <c r="C48" s="203">
        <v>2.536</v>
      </c>
      <c r="D48" s="130">
        <v>1</v>
      </c>
      <c r="E48" s="130">
        <v>36</v>
      </c>
      <c r="F48" s="130">
        <v>8</v>
      </c>
      <c r="G48" s="172">
        <v>179</v>
      </c>
      <c r="H48" s="170">
        <v>12.1</v>
      </c>
      <c r="I48" s="130">
        <v>1</v>
      </c>
      <c r="S48">
        <v>0</v>
      </c>
      <c r="T48">
        <v>56</v>
      </c>
      <c r="U48">
        <v>0.29199999999999998</v>
      </c>
      <c r="V48">
        <v>3</v>
      </c>
      <c r="W48">
        <v>34</v>
      </c>
      <c r="X48">
        <v>9</v>
      </c>
      <c r="Y48">
        <v>186</v>
      </c>
      <c r="Z48">
        <v>10.3</v>
      </c>
      <c r="AA48" s="117">
        <v>1</v>
      </c>
      <c r="AB48" s="113">
        <v>0</v>
      </c>
      <c r="AC48" s="118">
        <v>1</v>
      </c>
      <c r="AD48">
        <v>1</v>
      </c>
      <c r="AE48">
        <v>0.80612422574666276</v>
      </c>
      <c r="AF48" s="117">
        <v>0.80612422574666276</v>
      </c>
      <c r="AG48" s="118">
        <v>0.19387577425333724</v>
      </c>
      <c r="AH48" s="117">
        <v>-0.2155174221151826</v>
      </c>
      <c r="AI48" s="118">
        <v>100</v>
      </c>
      <c r="AJ48">
        <v>0.24050359493136705</v>
      </c>
      <c r="BH48">
        <v>0.51667485815417658</v>
      </c>
      <c r="BI48">
        <v>1</v>
      </c>
      <c r="BJ48">
        <v>0</v>
      </c>
      <c r="BK48">
        <v>29</v>
      </c>
      <c r="BL48">
        <v>15</v>
      </c>
      <c r="BM48">
        <v>0.46296296296296291</v>
      </c>
      <c r="BN48">
        <v>0.84375</v>
      </c>
      <c r="BO48">
        <v>0</v>
      </c>
    </row>
    <row r="49" spans="1:67" x14ac:dyDescent="0.3">
      <c r="A49" s="131">
        <v>1</v>
      </c>
      <c r="B49" s="171">
        <v>51</v>
      </c>
      <c r="C49" s="203">
        <v>0.41699999999999998</v>
      </c>
      <c r="D49" s="130">
        <v>3</v>
      </c>
      <c r="E49" s="130">
        <v>36</v>
      </c>
      <c r="F49" s="130">
        <v>8</v>
      </c>
      <c r="G49" s="172">
        <v>167</v>
      </c>
      <c r="H49" s="170">
        <v>8</v>
      </c>
      <c r="I49" s="130">
        <v>0</v>
      </c>
      <c r="S49">
        <v>0</v>
      </c>
      <c r="T49">
        <v>56</v>
      </c>
      <c r="U49">
        <v>0.496</v>
      </c>
      <c r="V49">
        <v>3</v>
      </c>
      <c r="W49">
        <v>54</v>
      </c>
      <c r="X49">
        <v>8</v>
      </c>
      <c r="Y49">
        <v>179</v>
      </c>
      <c r="Z49">
        <v>8.8000000000000007</v>
      </c>
      <c r="AA49" s="117">
        <v>0</v>
      </c>
      <c r="AB49" s="113">
        <v>1</v>
      </c>
      <c r="AC49" s="118">
        <v>1</v>
      </c>
      <c r="AD49">
        <v>0</v>
      </c>
      <c r="AE49">
        <v>0.37451747504798494</v>
      </c>
      <c r="AF49" s="117">
        <v>0.37451747504798494</v>
      </c>
      <c r="AG49" s="118">
        <v>0.62548252495201506</v>
      </c>
      <c r="AH49" s="117">
        <v>-0.4692318871920314</v>
      </c>
      <c r="AI49" s="118">
        <v>100</v>
      </c>
      <c r="AJ49">
        <v>0.5987656890601647</v>
      </c>
      <c r="BH49">
        <v>0.52037679141155191</v>
      </c>
      <c r="BI49">
        <v>0</v>
      </c>
      <c r="BJ49">
        <v>1</v>
      </c>
      <c r="BK49">
        <v>29</v>
      </c>
      <c r="BL49">
        <v>16</v>
      </c>
      <c r="BM49">
        <v>0.46296296296296291</v>
      </c>
      <c r="BN49">
        <v>0.83333333333333337</v>
      </c>
      <c r="BO49">
        <v>0</v>
      </c>
    </row>
    <row r="50" spans="1:67" x14ac:dyDescent="0.3">
      <c r="A50" s="131">
        <v>0</v>
      </c>
      <c r="B50" s="171">
        <v>56</v>
      </c>
      <c r="C50" s="203">
        <v>3.9E-2</v>
      </c>
      <c r="D50" s="130">
        <v>1</v>
      </c>
      <c r="E50" s="130">
        <v>43</v>
      </c>
      <c r="F50" s="130">
        <v>6</v>
      </c>
      <c r="G50" s="172">
        <v>172</v>
      </c>
      <c r="H50" s="170">
        <v>8.4</v>
      </c>
      <c r="I50" s="130">
        <v>0</v>
      </c>
      <c r="S50">
        <v>0</v>
      </c>
      <c r="T50">
        <v>56</v>
      </c>
      <c r="U50">
        <v>1.1419999999999999</v>
      </c>
      <c r="V50">
        <v>2</v>
      </c>
      <c r="W50">
        <v>35</v>
      </c>
      <c r="X50">
        <v>8</v>
      </c>
      <c r="Y50">
        <v>170</v>
      </c>
      <c r="Z50">
        <v>11.8</v>
      </c>
      <c r="AA50" s="117">
        <v>1</v>
      </c>
      <c r="AB50" s="113">
        <v>0</v>
      </c>
      <c r="AC50" s="118">
        <v>1</v>
      </c>
      <c r="AD50">
        <v>1</v>
      </c>
      <c r="AE50">
        <v>0.73285207555966336</v>
      </c>
      <c r="AF50" s="117">
        <v>0.73285207555966336</v>
      </c>
      <c r="AG50" s="118">
        <v>0.26714792444033664</v>
      </c>
      <c r="AH50" s="117">
        <v>-0.31081140433754517</v>
      </c>
      <c r="AI50" s="118">
        <v>100</v>
      </c>
      <c r="AJ50">
        <v>0.36453185212898731</v>
      </c>
      <c r="BH50">
        <v>0.52726765227911976</v>
      </c>
      <c r="BI50">
        <v>0</v>
      </c>
      <c r="BJ50">
        <v>1</v>
      </c>
      <c r="BK50">
        <v>29</v>
      </c>
      <c r="BL50">
        <v>17</v>
      </c>
      <c r="BM50">
        <v>0.46296296296296291</v>
      </c>
      <c r="BN50">
        <v>0.82291666666666663</v>
      </c>
      <c r="BO50">
        <v>0</v>
      </c>
    </row>
    <row r="51" spans="1:67" x14ac:dyDescent="0.3">
      <c r="A51" s="131">
        <v>0</v>
      </c>
      <c r="B51" s="171">
        <v>51</v>
      </c>
      <c r="C51" s="203">
        <v>1.155</v>
      </c>
      <c r="D51" s="130">
        <v>2</v>
      </c>
      <c r="E51" s="130">
        <v>35</v>
      </c>
      <c r="F51" s="130">
        <v>1</v>
      </c>
      <c r="G51" s="172">
        <v>181</v>
      </c>
      <c r="H51" s="170">
        <v>10.6</v>
      </c>
      <c r="I51" s="130">
        <v>0</v>
      </c>
      <c r="S51">
        <v>0</v>
      </c>
      <c r="T51">
        <v>56</v>
      </c>
      <c r="U51">
        <v>1.4039999999999999</v>
      </c>
      <c r="V51">
        <v>1</v>
      </c>
      <c r="W51">
        <v>34</v>
      </c>
      <c r="X51">
        <v>8</v>
      </c>
      <c r="Y51">
        <v>181</v>
      </c>
      <c r="Z51">
        <v>9</v>
      </c>
      <c r="AA51" s="117">
        <v>1</v>
      </c>
      <c r="AB51" s="113">
        <v>0</v>
      </c>
      <c r="AC51" s="118">
        <v>1</v>
      </c>
      <c r="AD51">
        <v>1</v>
      </c>
      <c r="AE51">
        <v>0.79029318016968131</v>
      </c>
      <c r="AF51" s="117">
        <v>0.79029318016968131</v>
      </c>
      <c r="AG51" s="118">
        <v>0.20970681983031869</v>
      </c>
      <c r="AH51" s="117">
        <v>-0.23535128822805221</v>
      </c>
      <c r="AI51" s="118">
        <v>100</v>
      </c>
      <c r="AJ51">
        <v>0.26535319434908095</v>
      </c>
      <c r="BH51">
        <v>0.52864114122234995</v>
      </c>
      <c r="BI51">
        <v>0</v>
      </c>
      <c r="BJ51">
        <v>1</v>
      </c>
      <c r="BK51">
        <v>29</v>
      </c>
      <c r="BL51">
        <v>18</v>
      </c>
      <c r="BM51">
        <v>0.46296296296296291</v>
      </c>
      <c r="BN51">
        <v>0.8125</v>
      </c>
      <c r="BO51">
        <v>0</v>
      </c>
    </row>
    <row r="52" spans="1:67" x14ac:dyDescent="0.3">
      <c r="A52" s="131">
        <v>0</v>
      </c>
      <c r="B52" s="171">
        <v>56</v>
      </c>
      <c r="C52" s="203">
        <v>1.9990000000000001</v>
      </c>
      <c r="D52" s="130">
        <v>0</v>
      </c>
      <c r="E52" s="130">
        <v>49</v>
      </c>
      <c r="F52" s="130">
        <v>7</v>
      </c>
      <c r="G52" s="172">
        <v>189</v>
      </c>
      <c r="H52" s="170">
        <v>10.9</v>
      </c>
      <c r="I52" s="130">
        <v>0</v>
      </c>
      <c r="S52">
        <v>0</v>
      </c>
      <c r="T52">
        <v>56</v>
      </c>
      <c r="U52">
        <v>1.56</v>
      </c>
      <c r="V52">
        <v>5</v>
      </c>
      <c r="W52">
        <v>46</v>
      </c>
      <c r="X52">
        <v>1</v>
      </c>
      <c r="Y52">
        <v>166</v>
      </c>
      <c r="Z52">
        <v>7.3</v>
      </c>
      <c r="AA52" s="117">
        <v>1</v>
      </c>
      <c r="AB52" s="113">
        <v>0</v>
      </c>
      <c r="AC52" s="118">
        <v>1</v>
      </c>
      <c r="AD52">
        <v>1</v>
      </c>
      <c r="AE52">
        <v>0.66487150532992711</v>
      </c>
      <c r="AF52" s="117">
        <v>0.66487150532992711</v>
      </c>
      <c r="AG52" s="118">
        <v>0.33512849467007289</v>
      </c>
      <c r="AH52" s="117">
        <v>-0.4081614820644302</v>
      </c>
      <c r="AI52" s="118">
        <v>100</v>
      </c>
      <c r="AJ52">
        <v>0.50405001866303945</v>
      </c>
      <c r="BH52">
        <v>0.53130940969540608</v>
      </c>
      <c r="BI52">
        <v>0</v>
      </c>
      <c r="BJ52">
        <v>1</v>
      </c>
      <c r="BK52">
        <v>29</v>
      </c>
      <c r="BL52">
        <v>19</v>
      </c>
      <c r="BM52">
        <v>0.46296296296296291</v>
      </c>
      <c r="BN52">
        <v>0.80208333333333337</v>
      </c>
      <c r="BO52">
        <v>0</v>
      </c>
    </row>
    <row r="53" spans="1:67" x14ac:dyDescent="0.3">
      <c r="A53" s="131">
        <v>0</v>
      </c>
      <c r="B53" s="171">
        <v>53</v>
      </c>
      <c r="C53" s="203">
        <v>2.8719999999999999</v>
      </c>
      <c r="D53" s="130">
        <v>6</v>
      </c>
      <c r="E53" s="130">
        <v>35</v>
      </c>
      <c r="F53" s="130">
        <v>4</v>
      </c>
      <c r="G53" s="172">
        <v>171</v>
      </c>
      <c r="H53" s="170">
        <v>8.6999999999999993</v>
      </c>
      <c r="I53" s="130">
        <v>1</v>
      </c>
      <c r="S53">
        <v>0</v>
      </c>
      <c r="T53">
        <v>56</v>
      </c>
      <c r="U53">
        <v>1.9990000000000001</v>
      </c>
      <c r="V53">
        <v>0</v>
      </c>
      <c r="W53">
        <v>49</v>
      </c>
      <c r="X53">
        <v>7</v>
      </c>
      <c r="Y53">
        <v>189</v>
      </c>
      <c r="Z53">
        <v>10.9</v>
      </c>
      <c r="AA53" s="117">
        <v>0</v>
      </c>
      <c r="AB53" s="113">
        <v>1</v>
      </c>
      <c r="AC53" s="118">
        <v>1</v>
      </c>
      <c r="AD53">
        <v>0</v>
      </c>
      <c r="AE53">
        <v>0.43392166499154849</v>
      </c>
      <c r="AF53" s="117">
        <v>0.43392166499154849</v>
      </c>
      <c r="AG53" s="118">
        <v>0.56607833500845151</v>
      </c>
      <c r="AH53" s="117">
        <v>-0.56902280928049664</v>
      </c>
      <c r="AI53" s="118">
        <v>100</v>
      </c>
      <c r="AJ53">
        <v>0.7665399612671453</v>
      </c>
      <c r="BH53">
        <v>0.53505920592632306</v>
      </c>
      <c r="BI53">
        <v>0</v>
      </c>
      <c r="BJ53">
        <v>1</v>
      </c>
      <c r="BK53">
        <v>29</v>
      </c>
      <c r="BL53">
        <v>20</v>
      </c>
      <c r="BM53">
        <v>0.46296296296296291</v>
      </c>
      <c r="BN53">
        <v>0.79166666666666663</v>
      </c>
      <c r="BO53">
        <v>1.466049382716047E-2</v>
      </c>
    </row>
    <row r="54" spans="1:67" x14ac:dyDescent="0.3">
      <c r="A54" s="131">
        <v>0</v>
      </c>
      <c r="B54" s="171">
        <v>62</v>
      </c>
      <c r="C54" s="203">
        <v>0.73399999999999999</v>
      </c>
      <c r="D54" s="130">
        <v>3</v>
      </c>
      <c r="E54" s="130">
        <v>44</v>
      </c>
      <c r="F54" s="130">
        <v>5</v>
      </c>
      <c r="G54" s="172">
        <v>169</v>
      </c>
      <c r="H54" s="170">
        <v>9.5</v>
      </c>
      <c r="I54" s="130">
        <v>1</v>
      </c>
      <c r="S54">
        <v>0</v>
      </c>
      <c r="T54">
        <v>56</v>
      </c>
      <c r="U54">
        <v>2.536</v>
      </c>
      <c r="V54">
        <v>1</v>
      </c>
      <c r="W54">
        <v>36</v>
      </c>
      <c r="X54">
        <v>8</v>
      </c>
      <c r="Y54">
        <v>179</v>
      </c>
      <c r="Z54">
        <v>12.1</v>
      </c>
      <c r="AA54" s="117">
        <v>1</v>
      </c>
      <c r="AB54" s="113">
        <v>0</v>
      </c>
      <c r="AC54" s="118">
        <v>1</v>
      </c>
      <c r="AD54">
        <v>1</v>
      </c>
      <c r="AE54">
        <v>0.82815408141334412</v>
      </c>
      <c r="AF54" s="117">
        <v>0.82815408141334412</v>
      </c>
      <c r="AG54" s="118">
        <v>0.17184591858665588</v>
      </c>
      <c r="AH54" s="117">
        <v>-0.18855605324576588</v>
      </c>
      <c r="AI54" s="118">
        <v>100</v>
      </c>
      <c r="AJ54">
        <v>0.20750476565107334</v>
      </c>
      <c r="BH54">
        <v>0.53855437921606575</v>
      </c>
      <c r="BI54">
        <v>1</v>
      </c>
      <c r="BJ54">
        <v>0</v>
      </c>
      <c r="BK54">
        <v>30</v>
      </c>
      <c r="BL54">
        <v>20</v>
      </c>
      <c r="BM54">
        <v>0.44444444444444442</v>
      </c>
      <c r="BN54">
        <v>0.79166666666666663</v>
      </c>
      <c r="BO54">
        <v>0</v>
      </c>
    </row>
    <row r="55" spans="1:67" x14ac:dyDescent="0.3">
      <c r="A55" s="131">
        <v>0</v>
      </c>
      <c r="B55" s="171">
        <v>44</v>
      </c>
      <c r="C55" s="203">
        <v>4.5900000000000003E-2</v>
      </c>
      <c r="D55" s="130">
        <v>6</v>
      </c>
      <c r="E55" s="130">
        <v>29</v>
      </c>
      <c r="F55" s="130">
        <v>2</v>
      </c>
      <c r="G55" s="172">
        <v>168</v>
      </c>
      <c r="H55" s="170">
        <v>6.8</v>
      </c>
      <c r="I55" s="130">
        <v>1</v>
      </c>
      <c r="S55">
        <v>0</v>
      </c>
      <c r="T55">
        <v>58</v>
      </c>
      <c r="U55">
        <v>0.16700000000000001</v>
      </c>
      <c r="V55">
        <v>1</v>
      </c>
      <c r="W55">
        <v>39</v>
      </c>
      <c r="X55">
        <v>10</v>
      </c>
      <c r="Y55">
        <v>188</v>
      </c>
      <c r="Z55">
        <v>10.5</v>
      </c>
      <c r="AA55" s="117">
        <v>0</v>
      </c>
      <c r="AB55" s="113">
        <v>1</v>
      </c>
      <c r="AC55" s="118">
        <v>1</v>
      </c>
      <c r="AD55">
        <v>0</v>
      </c>
      <c r="AE55">
        <v>0.59521004238237696</v>
      </c>
      <c r="AF55" s="117">
        <v>0.59521004238237696</v>
      </c>
      <c r="AG55" s="118">
        <v>0.40478995761762304</v>
      </c>
      <c r="AH55" s="117">
        <v>-0.9043869695734712</v>
      </c>
      <c r="AI55" s="118">
        <v>0</v>
      </c>
      <c r="AJ55">
        <v>1.4704170179652296</v>
      </c>
      <c r="BH55">
        <v>0.54424432606663953</v>
      </c>
      <c r="BI55">
        <v>0</v>
      </c>
      <c r="BJ55">
        <v>1</v>
      </c>
      <c r="BK55">
        <v>30</v>
      </c>
      <c r="BL55">
        <v>21</v>
      </c>
      <c r="BM55">
        <v>0.44444444444444442</v>
      </c>
      <c r="BN55">
        <v>0.78125</v>
      </c>
      <c r="BO55">
        <v>1.446759259259257E-2</v>
      </c>
    </row>
    <row r="56" spans="1:67" x14ac:dyDescent="0.3">
      <c r="A56" s="131">
        <v>0</v>
      </c>
      <c r="B56" s="171">
        <v>41</v>
      </c>
      <c r="C56" s="203">
        <v>0.879</v>
      </c>
      <c r="D56" s="130">
        <v>2</v>
      </c>
      <c r="E56" s="130">
        <v>39</v>
      </c>
      <c r="F56" s="130">
        <v>5</v>
      </c>
      <c r="G56" s="172">
        <v>167</v>
      </c>
      <c r="H56" s="170">
        <v>7.2</v>
      </c>
      <c r="I56" s="130">
        <v>0</v>
      </c>
      <c r="S56">
        <v>0</v>
      </c>
      <c r="T56">
        <v>58</v>
      </c>
      <c r="U56">
        <v>0.44700000000000001</v>
      </c>
      <c r="V56">
        <v>4</v>
      </c>
      <c r="W56">
        <v>43</v>
      </c>
      <c r="X56">
        <v>10</v>
      </c>
      <c r="Y56">
        <v>184</v>
      </c>
      <c r="Z56">
        <v>8.1</v>
      </c>
      <c r="AA56" s="117">
        <v>1</v>
      </c>
      <c r="AB56" s="113">
        <v>0</v>
      </c>
      <c r="AC56" s="118">
        <v>1</v>
      </c>
      <c r="AD56">
        <v>1</v>
      </c>
      <c r="AE56">
        <v>0.79852058082535637</v>
      </c>
      <c r="AF56" s="117">
        <v>0.79852058082535637</v>
      </c>
      <c r="AG56" s="118">
        <v>0.20147941917464363</v>
      </c>
      <c r="AH56" s="117">
        <v>-0.22499453730060512</v>
      </c>
      <c r="AI56" s="118">
        <v>100</v>
      </c>
      <c r="AJ56">
        <v>0.25231587514800569</v>
      </c>
      <c r="BH56">
        <v>0.54509625927682348</v>
      </c>
      <c r="BI56">
        <v>1</v>
      </c>
      <c r="BJ56">
        <v>0</v>
      </c>
      <c r="BK56">
        <v>31</v>
      </c>
      <c r="BL56">
        <v>21</v>
      </c>
      <c r="BM56">
        <v>0.42592592592592593</v>
      </c>
      <c r="BN56">
        <v>0.78125</v>
      </c>
      <c r="BO56">
        <v>1.446759259259257E-2</v>
      </c>
    </row>
    <row r="57" spans="1:67" x14ac:dyDescent="0.3">
      <c r="A57" s="131">
        <v>0</v>
      </c>
      <c r="B57" s="171">
        <v>72</v>
      </c>
      <c r="C57" s="203">
        <v>1.496</v>
      </c>
      <c r="D57" s="130">
        <v>2</v>
      </c>
      <c r="E57" s="130">
        <v>36</v>
      </c>
      <c r="F57" s="130">
        <v>6</v>
      </c>
      <c r="G57" s="172">
        <v>184</v>
      </c>
      <c r="H57" s="170">
        <v>11.3</v>
      </c>
      <c r="I57" s="130">
        <v>1</v>
      </c>
      <c r="S57">
        <v>0</v>
      </c>
      <c r="T57">
        <v>58</v>
      </c>
      <c r="U57">
        <v>0.496</v>
      </c>
      <c r="V57">
        <v>2</v>
      </c>
      <c r="W57">
        <v>42</v>
      </c>
      <c r="X57">
        <v>5</v>
      </c>
      <c r="Y57">
        <v>165</v>
      </c>
      <c r="Z57">
        <v>6.6</v>
      </c>
      <c r="AA57" s="117">
        <v>0</v>
      </c>
      <c r="AB57" s="113">
        <v>1</v>
      </c>
      <c r="AC57" s="118">
        <v>1</v>
      </c>
      <c r="AD57">
        <v>0</v>
      </c>
      <c r="AE57">
        <v>0.49309788336225491</v>
      </c>
      <c r="AF57" s="117">
        <v>0.49309788336225491</v>
      </c>
      <c r="AG57" s="118">
        <v>0.50690211663774509</v>
      </c>
      <c r="AH57" s="117">
        <v>-0.67943735786105186</v>
      </c>
      <c r="AI57" s="118">
        <v>100</v>
      </c>
      <c r="AJ57">
        <v>0.97276745781403928</v>
      </c>
      <c r="BH57">
        <v>0.5482889107583987</v>
      </c>
      <c r="BI57">
        <v>1</v>
      </c>
      <c r="BJ57">
        <v>0</v>
      </c>
      <c r="BK57">
        <v>32</v>
      </c>
      <c r="BL57">
        <v>21</v>
      </c>
      <c r="BM57">
        <v>0.40740740740740744</v>
      </c>
      <c r="BN57">
        <v>0.78125</v>
      </c>
      <c r="BO57">
        <v>0</v>
      </c>
    </row>
    <row r="58" spans="1:67" x14ac:dyDescent="0.3">
      <c r="A58" s="131">
        <v>0</v>
      </c>
      <c r="B58" s="171">
        <v>55</v>
      </c>
      <c r="C58" s="203">
        <v>0.65500000000000003</v>
      </c>
      <c r="D58" s="130">
        <v>3</v>
      </c>
      <c r="E58" s="130">
        <v>37</v>
      </c>
      <c r="F58" s="130">
        <v>9</v>
      </c>
      <c r="G58" s="172">
        <v>168</v>
      </c>
      <c r="H58" s="170">
        <v>9.4</v>
      </c>
      <c r="I58" s="130">
        <v>1</v>
      </c>
      <c r="S58">
        <v>0</v>
      </c>
      <c r="T58">
        <v>58</v>
      </c>
      <c r="U58">
        <v>0.86399999999999999</v>
      </c>
      <c r="V58">
        <v>4</v>
      </c>
      <c r="W58">
        <v>61</v>
      </c>
      <c r="X58">
        <v>8</v>
      </c>
      <c r="Y58">
        <v>168</v>
      </c>
      <c r="Z58">
        <v>8.8000000000000007</v>
      </c>
      <c r="AA58" s="117">
        <v>1</v>
      </c>
      <c r="AB58" s="113">
        <v>0</v>
      </c>
      <c r="AC58" s="118">
        <v>1</v>
      </c>
      <c r="AD58">
        <v>1</v>
      </c>
      <c r="AE58">
        <v>0.33574686036298496</v>
      </c>
      <c r="AF58" s="117">
        <v>0.33574686036298496</v>
      </c>
      <c r="AG58" s="118">
        <v>0.66425313963701504</v>
      </c>
      <c r="AH58" s="117">
        <v>-1.0913977947379701</v>
      </c>
      <c r="AI58" s="118">
        <v>0</v>
      </c>
      <c r="AJ58">
        <v>1.9784344041784132</v>
      </c>
      <c r="BH58">
        <v>0.55423066412065947</v>
      </c>
      <c r="BI58">
        <v>0</v>
      </c>
      <c r="BJ58">
        <v>1</v>
      </c>
      <c r="BK58">
        <v>32</v>
      </c>
      <c r="BL58">
        <v>22</v>
      </c>
      <c r="BM58">
        <v>0.40740740740740744</v>
      </c>
      <c r="BN58">
        <v>0.77083333333333337</v>
      </c>
      <c r="BO58">
        <v>0</v>
      </c>
    </row>
    <row r="59" spans="1:67" x14ac:dyDescent="0.3">
      <c r="A59" s="131">
        <v>1</v>
      </c>
      <c r="B59" s="171">
        <v>48</v>
      </c>
      <c r="C59" s="203">
        <v>1.6439999999999999</v>
      </c>
      <c r="D59" s="130">
        <v>3</v>
      </c>
      <c r="E59" s="130">
        <v>34</v>
      </c>
      <c r="F59" s="130">
        <v>19</v>
      </c>
      <c r="G59" s="172">
        <v>180</v>
      </c>
      <c r="H59" s="170">
        <v>8.6</v>
      </c>
      <c r="I59" s="130">
        <v>0</v>
      </c>
      <c r="S59">
        <v>0</v>
      </c>
      <c r="T59">
        <v>59</v>
      </c>
      <c r="U59">
        <v>0.7</v>
      </c>
      <c r="V59">
        <v>2</v>
      </c>
      <c r="W59">
        <v>41</v>
      </c>
      <c r="X59">
        <v>4</v>
      </c>
      <c r="Y59">
        <v>182</v>
      </c>
      <c r="Z59">
        <v>14.9</v>
      </c>
      <c r="AA59" s="117">
        <v>1</v>
      </c>
      <c r="AB59" s="113">
        <v>0</v>
      </c>
      <c r="AC59" s="118">
        <v>1</v>
      </c>
      <c r="AD59">
        <v>1</v>
      </c>
      <c r="AE59">
        <v>0.42889839296632626</v>
      </c>
      <c r="AF59" s="117">
        <v>0.42889839296632626</v>
      </c>
      <c r="AG59" s="118">
        <v>0.57110160703367374</v>
      </c>
      <c r="AH59" s="117">
        <v>-0.84653523433895816</v>
      </c>
      <c r="AI59" s="118">
        <v>0</v>
      </c>
      <c r="AJ59">
        <v>1.3315545509132094</v>
      </c>
      <c r="BH59">
        <v>0.56727483271023937</v>
      </c>
      <c r="BI59">
        <v>0</v>
      </c>
      <c r="BJ59">
        <v>1</v>
      </c>
      <c r="BK59">
        <v>32</v>
      </c>
      <c r="BL59">
        <v>23</v>
      </c>
      <c r="BM59">
        <v>0.40740740740740744</v>
      </c>
      <c r="BN59">
        <v>0.76041666666666663</v>
      </c>
      <c r="BO59">
        <v>1.4081790123456853E-2</v>
      </c>
    </row>
    <row r="60" spans="1:67" x14ac:dyDescent="0.3">
      <c r="A60" s="131">
        <v>1</v>
      </c>
      <c r="B60" s="171">
        <v>76</v>
      </c>
      <c r="C60" s="203">
        <v>0.81899999999999995</v>
      </c>
      <c r="D60" s="130">
        <v>4</v>
      </c>
      <c r="E60" s="130">
        <v>52</v>
      </c>
      <c r="F60" s="130">
        <v>18</v>
      </c>
      <c r="G60" s="172">
        <v>186</v>
      </c>
      <c r="H60" s="170">
        <v>17.100000000000001</v>
      </c>
      <c r="I60" s="130">
        <v>0</v>
      </c>
      <c r="S60">
        <v>0</v>
      </c>
      <c r="T60">
        <v>59</v>
      </c>
      <c r="U60">
        <v>1.159</v>
      </c>
      <c r="V60">
        <v>1</v>
      </c>
      <c r="W60">
        <v>43</v>
      </c>
      <c r="X60">
        <v>15</v>
      </c>
      <c r="Y60">
        <v>184</v>
      </c>
      <c r="Z60">
        <v>14</v>
      </c>
      <c r="AA60" s="117">
        <v>1</v>
      </c>
      <c r="AB60" s="113">
        <v>0</v>
      </c>
      <c r="AC60" s="118">
        <v>1</v>
      </c>
      <c r="AD60">
        <v>1</v>
      </c>
      <c r="AE60">
        <v>0.72483155033517244</v>
      </c>
      <c r="AF60" s="117">
        <v>0.72483155033517244</v>
      </c>
      <c r="AG60" s="118">
        <v>0.27516844966482756</v>
      </c>
      <c r="AH60" s="117">
        <v>-0.32181599548887541</v>
      </c>
      <c r="AI60" s="118">
        <v>100</v>
      </c>
      <c r="AJ60">
        <v>0.37963089429204033</v>
      </c>
      <c r="BH60">
        <v>0.5745558586309264</v>
      </c>
      <c r="BI60">
        <v>1</v>
      </c>
      <c r="BJ60">
        <v>0</v>
      </c>
      <c r="BK60">
        <v>33</v>
      </c>
      <c r="BL60">
        <v>23</v>
      </c>
      <c r="BM60">
        <v>0.38888888888888884</v>
      </c>
      <c r="BN60">
        <v>0.76041666666666663</v>
      </c>
      <c r="BO60">
        <v>0</v>
      </c>
    </row>
    <row r="61" spans="1:67" x14ac:dyDescent="0.3">
      <c r="A61" s="131">
        <v>1</v>
      </c>
      <c r="B61" s="171">
        <v>58</v>
      </c>
      <c r="C61" s="203">
        <v>1.623</v>
      </c>
      <c r="D61" s="130">
        <v>1</v>
      </c>
      <c r="E61" s="130">
        <v>45</v>
      </c>
      <c r="F61" s="130">
        <v>10</v>
      </c>
      <c r="G61" s="172">
        <v>187</v>
      </c>
      <c r="H61" s="170">
        <v>15.4</v>
      </c>
      <c r="I61" s="130">
        <v>0</v>
      </c>
      <c r="S61">
        <v>0</v>
      </c>
      <c r="T61">
        <v>60</v>
      </c>
      <c r="U61">
        <v>3.2000000000000001E-2</v>
      </c>
      <c r="V61">
        <v>5</v>
      </c>
      <c r="W61">
        <v>35</v>
      </c>
      <c r="X61">
        <v>8</v>
      </c>
      <c r="Y61">
        <v>185</v>
      </c>
      <c r="Z61">
        <v>11.6</v>
      </c>
      <c r="AA61" s="117">
        <v>1</v>
      </c>
      <c r="AB61" s="113">
        <v>0</v>
      </c>
      <c r="AC61" s="118">
        <v>1</v>
      </c>
      <c r="AD61">
        <v>1</v>
      </c>
      <c r="AE61">
        <v>0.86031363564762753</v>
      </c>
      <c r="AF61" s="117">
        <v>0.86031363564762753</v>
      </c>
      <c r="AG61" s="118">
        <v>0.13968636435237247</v>
      </c>
      <c r="AH61" s="117">
        <v>-0.15045826360525072</v>
      </c>
      <c r="AI61" s="118">
        <v>100</v>
      </c>
      <c r="AJ61">
        <v>0.16236679109150615</v>
      </c>
      <c r="BH61">
        <v>0.57651550738944213</v>
      </c>
      <c r="BI61">
        <v>0</v>
      </c>
      <c r="BJ61">
        <v>1</v>
      </c>
      <c r="BK61">
        <v>33</v>
      </c>
      <c r="BL61">
        <v>24</v>
      </c>
      <c r="BM61">
        <v>0.38888888888888884</v>
      </c>
      <c r="BN61">
        <v>0.75</v>
      </c>
      <c r="BO61">
        <v>0</v>
      </c>
    </row>
    <row r="62" spans="1:67" x14ac:dyDescent="0.3">
      <c r="A62" s="131">
        <v>0</v>
      </c>
      <c r="B62" s="171">
        <v>51</v>
      </c>
      <c r="C62" s="203">
        <v>1.0840000000000001</v>
      </c>
      <c r="D62" s="130">
        <v>2</v>
      </c>
      <c r="E62" s="130">
        <v>53</v>
      </c>
      <c r="F62" s="130">
        <v>9</v>
      </c>
      <c r="G62" s="172">
        <v>170</v>
      </c>
      <c r="H62" s="170">
        <v>11</v>
      </c>
      <c r="I62" s="130">
        <v>0</v>
      </c>
      <c r="S62">
        <v>0</v>
      </c>
      <c r="T62">
        <v>60</v>
      </c>
      <c r="U62">
        <v>0.81299999999999994</v>
      </c>
      <c r="V62">
        <v>3</v>
      </c>
      <c r="W62">
        <v>44</v>
      </c>
      <c r="X62">
        <v>8</v>
      </c>
      <c r="Y62">
        <v>177</v>
      </c>
      <c r="Z62">
        <v>10.5</v>
      </c>
      <c r="AA62" s="117">
        <v>1</v>
      </c>
      <c r="AB62" s="113">
        <v>0</v>
      </c>
      <c r="AC62" s="118">
        <v>1</v>
      </c>
      <c r="AD62">
        <v>1</v>
      </c>
      <c r="AE62">
        <v>0.66620328404073825</v>
      </c>
      <c r="AF62" s="117">
        <v>0.66620328404073825</v>
      </c>
      <c r="AG62" s="118">
        <v>0.33379671595926175</v>
      </c>
      <c r="AH62" s="117">
        <v>-0.40616042372294214</v>
      </c>
      <c r="AI62" s="118">
        <v>100</v>
      </c>
      <c r="AJ62">
        <v>0.50104333610407437</v>
      </c>
      <c r="BH62">
        <v>0.57731060829789971</v>
      </c>
      <c r="BI62">
        <v>0</v>
      </c>
      <c r="BJ62">
        <v>1</v>
      </c>
      <c r="BK62">
        <v>33</v>
      </c>
      <c r="BL62">
        <v>25</v>
      </c>
      <c r="BM62">
        <v>0.38888888888888884</v>
      </c>
      <c r="BN62">
        <v>0.73958333333333326</v>
      </c>
      <c r="BO62">
        <v>1.3695987654320965E-2</v>
      </c>
    </row>
    <row r="63" spans="1:67" x14ac:dyDescent="0.3">
      <c r="A63" s="131">
        <v>0</v>
      </c>
      <c r="B63" s="171">
        <v>67</v>
      </c>
      <c r="C63" s="203">
        <v>1.4610000000000001</v>
      </c>
      <c r="D63" s="130">
        <v>4</v>
      </c>
      <c r="E63" s="130">
        <v>44</v>
      </c>
      <c r="F63" s="130">
        <v>10</v>
      </c>
      <c r="G63" s="172">
        <v>187</v>
      </c>
      <c r="H63" s="170">
        <v>15.6</v>
      </c>
      <c r="I63" s="130">
        <v>0</v>
      </c>
      <c r="S63">
        <v>0</v>
      </c>
      <c r="T63">
        <v>60</v>
      </c>
      <c r="U63">
        <v>0.93700000000000006</v>
      </c>
      <c r="V63">
        <v>3</v>
      </c>
      <c r="W63">
        <v>59</v>
      </c>
      <c r="X63">
        <v>15</v>
      </c>
      <c r="Y63">
        <v>171</v>
      </c>
      <c r="Z63">
        <v>12</v>
      </c>
      <c r="AA63" s="117">
        <v>1</v>
      </c>
      <c r="AB63" s="113">
        <v>0</v>
      </c>
      <c r="AC63" s="118">
        <v>1</v>
      </c>
      <c r="AD63">
        <v>1</v>
      </c>
      <c r="AE63">
        <v>0.49515872847074349</v>
      </c>
      <c r="AF63" s="117">
        <v>0.49515872847074349</v>
      </c>
      <c r="AG63" s="118">
        <v>0.50484127152925651</v>
      </c>
      <c r="AH63" s="117">
        <v>-0.70287690423776394</v>
      </c>
      <c r="AI63" s="118">
        <v>0</v>
      </c>
      <c r="AJ63">
        <v>1.0195544226563809</v>
      </c>
      <c r="BH63">
        <v>0.58651269017440844</v>
      </c>
      <c r="BI63">
        <v>1</v>
      </c>
      <c r="BJ63">
        <v>0</v>
      </c>
      <c r="BK63">
        <v>34</v>
      </c>
      <c r="BL63">
        <v>25</v>
      </c>
      <c r="BM63">
        <v>0.37037037037037035</v>
      </c>
      <c r="BN63">
        <v>0.73958333333333326</v>
      </c>
      <c r="BO63">
        <v>0</v>
      </c>
    </row>
    <row r="64" spans="1:67" x14ac:dyDescent="0.3">
      <c r="A64" s="131">
        <v>0</v>
      </c>
      <c r="B64" s="171">
        <v>50</v>
      </c>
      <c r="C64" s="203">
        <v>0.53200000000000003</v>
      </c>
      <c r="D64" s="130">
        <v>2</v>
      </c>
      <c r="E64" s="130">
        <v>46</v>
      </c>
      <c r="F64" s="130">
        <v>3</v>
      </c>
      <c r="G64" s="172">
        <v>172</v>
      </c>
      <c r="H64" s="170">
        <v>7.6</v>
      </c>
      <c r="I64" s="130">
        <v>0</v>
      </c>
      <c r="S64">
        <v>0</v>
      </c>
      <c r="T64">
        <v>60</v>
      </c>
      <c r="U64">
        <v>1.8</v>
      </c>
      <c r="V64">
        <v>2</v>
      </c>
      <c r="W64">
        <v>39</v>
      </c>
      <c r="X64">
        <v>9</v>
      </c>
      <c r="Y64">
        <v>171</v>
      </c>
      <c r="Z64">
        <v>12.5</v>
      </c>
      <c r="AA64" s="117">
        <v>1</v>
      </c>
      <c r="AB64" s="113">
        <v>0</v>
      </c>
      <c r="AC64" s="118">
        <v>1</v>
      </c>
      <c r="AD64">
        <v>1</v>
      </c>
      <c r="AE64">
        <v>0.78990926240196546</v>
      </c>
      <c r="AF64" s="117">
        <v>0.78990926240196546</v>
      </c>
      <c r="AG64" s="118">
        <v>0.21009073759803454</v>
      </c>
      <c r="AH64" s="117">
        <v>-0.23583719783675386</v>
      </c>
      <c r="AI64" s="118">
        <v>100</v>
      </c>
      <c r="AJ64">
        <v>0.26596819102891406</v>
      </c>
      <c r="BH64">
        <v>0.59297663857420346</v>
      </c>
      <c r="BI64">
        <v>0</v>
      </c>
      <c r="BJ64">
        <v>1</v>
      </c>
      <c r="BK64">
        <v>34</v>
      </c>
      <c r="BL64">
        <v>26</v>
      </c>
      <c r="BM64">
        <v>0.37037037037037035</v>
      </c>
      <c r="BN64">
        <v>0.72916666666666674</v>
      </c>
      <c r="BO64">
        <v>1.3503086419753067E-2</v>
      </c>
    </row>
    <row r="65" spans="1:67" x14ac:dyDescent="0.3">
      <c r="A65" s="131">
        <v>1</v>
      </c>
      <c r="B65" s="171">
        <v>58</v>
      </c>
      <c r="C65" s="203">
        <v>1.3360000000000001</v>
      </c>
      <c r="D65" s="130">
        <v>2</v>
      </c>
      <c r="E65" s="130">
        <v>38</v>
      </c>
      <c r="F65" s="130">
        <v>9</v>
      </c>
      <c r="G65" s="172">
        <v>183</v>
      </c>
      <c r="H65" s="170">
        <v>11.4</v>
      </c>
      <c r="I65" s="130">
        <v>0</v>
      </c>
      <c r="S65">
        <v>0</v>
      </c>
      <c r="T65">
        <v>61</v>
      </c>
      <c r="U65">
        <v>0.66200000000000003</v>
      </c>
      <c r="V65">
        <v>2</v>
      </c>
      <c r="W65">
        <v>52</v>
      </c>
      <c r="X65">
        <v>15</v>
      </c>
      <c r="Y65">
        <v>191</v>
      </c>
      <c r="Z65">
        <v>13.1</v>
      </c>
      <c r="AA65" s="117">
        <v>1</v>
      </c>
      <c r="AB65" s="113">
        <v>0</v>
      </c>
      <c r="AC65" s="118">
        <v>1</v>
      </c>
      <c r="AD65">
        <v>1</v>
      </c>
      <c r="AE65">
        <v>0.60143622485066728</v>
      </c>
      <c r="AF65" s="117">
        <v>0.60143622485066728</v>
      </c>
      <c r="AG65" s="118">
        <v>0.39856377514933272</v>
      </c>
      <c r="AH65" s="117">
        <v>-0.50843477603708054</v>
      </c>
      <c r="AI65" s="118">
        <v>100</v>
      </c>
      <c r="AJ65">
        <v>0.66268668011856713</v>
      </c>
      <c r="BH65">
        <v>0.59521004238237696</v>
      </c>
      <c r="BI65">
        <v>1</v>
      </c>
      <c r="BJ65">
        <v>0</v>
      </c>
      <c r="BK65">
        <v>35</v>
      </c>
      <c r="BL65">
        <v>26</v>
      </c>
      <c r="BM65">
        <v>0.35185185185185186</v>
      </c>
      <c r="BN65">
        <v>0.72916666666666674</v>
      </c>
      <c r="BO65">
        <v>0</v>
      </c>
    </row>
    <row r="66" spans="1:67" x14ac:dyDescent="0.3">
      <c r="A66" s="131">
        <v>1</v>
      </c>
      <c r="B66" s="171">
        <v>89</v>
      </c>
      <c r="C66" s="203">
        <v>1.018</v>
      </c>
      <c r="D66" s="130">
        <v>0</v>
      </c>
      <c r="E66" s="130">
        <v>36</v>
      </c>
      <c r="F66" s="130">
        <v>12</v>
      </c>
      <c r="G66" s="172">
        <v>195</v>
      </c>
      <c r="H66" s="170">
        <v>23.5</v>
      </c>
      <c r="I66" s="130">
        <v>1</v>
      </c>
      <c r="S66">
        <v>0</v>
      </c>
      <c r="T66">
        <v>62</v>
      </c>
      <c r="U66">
        <v>0.73399999999999999</v>
      </c>
      <c r="V66">
        <v>3</v>
      </c>
      <c r="W66">
        <v>44</v>
      </c>
      <c r="X66">
        <v>5</v>
      </c>
      <c r="Y66">
        <v>169</v>
      </c>
      <c r="Z66">
        <v>9.5</v>
      </c>
      <c r="AA66" s="117">
        <v>1</v>
      </c>
      <c r="AB66" s="113">
        <v>0</v>
      </c>
      <c r="AC66" s="118">
        <v>1</v>
      </c>
      <c r="AD66">
        <v>1</v>
      </c>
      <c r="AE66">
        <v>0.57651550738944213</v>
      </c>
      <c r="AF66" s="117">
        <v>0.57651550738944213</v>
      </c>
      <c r="AG66" s="118">
        <v>0.42348449261055787</v>
      </c>
      <c r="AH66" s="117">
        <v>-0.55075304043368656</v>
      </c>
      <c r="AI66" s="118">
        <v>100</v>
      </c>
      <c r="AJ66">
        <v>0.73455871903284253</v>
      </c>
      <c r="BH66">
        <v>0.60143622485066728</v>
      </c>
      <c r="BI66">
        <v>0</v>
      </c>
      <c r="BJ66">
        <v>1</v>
      </c>
      <c r="BK66">
        <v>35</v>
      </c>
      <c r="BL66">
        <v>27</v>
      </c>
      <c r="BM66">
        <v>0.35185185185185186</v>
      </c>
      <c r="BN66">
        <v>0.71875</v>
      </c>
      <c r="BO66">
        <v>1.3310185185185164E-2</v>
      </c>
    </row>
    <row r="67" spans="1:67" x14ac:dyDescent="0.3">
      <c r="A67" s="131">
        <v>0</v>
      </c>
      <c r="B67" s="171">
        <v>76</v>
      </c>
      <c r="C67" s="203">
        <v>4.2999999999999997E-2</v>
      </c>
      <c r="D67" s="130">
        <v>2</v>
      </c>
      <c r="E67" s="130">
        <v>42</v>
      </c>
      <c r="F67" s="130">
        <v>3</v>
      </c>
      <c r="G67" s="172">
        <v>166</v>
      </c>
      <c r="H67" s="170">
        <v>12.4</v>
      </c>
      <c r="I67" s="130">
        <v>1</v>
      </c>
      <c r="S67">
        <v>0</v>
      </c>
      <c r="T67">
        <v>62</v>
      </c>
      <c r="U67">
        <v>1.1519999999999999</v>
      </c>
      <c r="V67">
        <v>2</v>
      </c>
      <c r="W67">
        <v>42</v>
      </c>
      <c r="X67">
        <v>8</v>
      </c>
      <c r="Y67">
        <v>178</v>
      </c>
      <c r="Z67">
        <v>9.6999999999999993</v>
      </c>
      <c r="AA67" s="117">
        <v>1</v>
      </c>
      <c r="AB67" s="113">
        <v>0</v>
      </c>
      <c r="AC67" s="118">
        <v>1</v>
      </c>
      <c r="AD67">
        <v>1</v>
      </c>
      <c r="AE67">
        <v>0.71668711516860206</v>
      </c>
      <c r="AF67" s="117">
        <v>0.71668711516860206</v>
      </c>
      <c r="AG67" s="118">
        <v>0.28331288483139794</v>
      </c>
      <c r="AH67" s="117">
        <v>-0.33311591414219244</v>
      </c>
      <c r="AI67" s="118">
        <v>100</v>
      </c>
      <c r="AJ67">
        <v>0.3953090251451612</v>
      </c>
      <c r="BH67">
        <v>0.60430049006924358</v>
      </c>
      <c r="BI67">
        <v>1</v>
      </c>
      <c r="BJ67">
        <v>0</v>
      </c>
      <c r="BK67">
        <v>36</v>
      </c>
      <c r="BL67">
        <v>27</v>
      </c>
      <c r="BM67">
        <v>0.33333333333333337</v>
      </c>
      <c r="BN67">
        <v>0.71875</v>
      </c>
      <c r="BO67">
        <v>1.3310185185185244E-2</v>
      </c>
    </row>
    <row r="68" spans="1:67" x14ac:dyDescent="0.3">
      <c r="A68" s="131">
        <v>1</v>
      </c>
      <c r="B68" s="171">
        <v>71</v>
      </c>
      <c r="C68" s="203">
        <v>1.28</v>
      </c>
      <c r="D68" s="130">
        <v>2</v>
      </c>
      <c r="E68" s="130">
        <v>28</v>
      </c>
      <c r="F68" s="130">
        <v>9</v>
      </c>
      <c r="G68" s="172">
        <v>186</v>
      </c>
      <c r="H68" s="170">
        <v>13.4</v>
      </c>
      <c r="I68" s="130">
        <v>0</v>
      </c>
      <c r="S68">
        <v>0</v>
      </c>
      <c r="T68">
        <v>63</v>
      </c>
      <c r="U68">
        <v>0.61199999999999999</v>
      </c>
      <c r="V68">
        <v>3</v>
      </c>
      <c r="W68">
        <v>35</v>
      </c>
      <c r="X68">
        <v>10</v>
      </c>
      <c r="Y68">
        <v>185</v>
      </c>
      <c r="Z68">
        <v>13.8</v>
      </c>
      <c r="AA68" s="117">
        <v>1</v>
      </c>
      <c r="AB68" s="113">
        <v>0</v>
      </c>
      <c r="AC68" s="118">
        <v>1</v>
      </c>
      <c r="AD68">
        <v>1</v>
      </c>
      <c r="AE68">
        <v>0.84553638888959515</v>
      </c>
      <c r="AF68" s="117">
        <v>0.84553638888959515</v>
      </c>
      <c r="AG68" s="118">
        <v>0.15446361111040485</v>
      </c>
      <c r="AH68" s="117">
        <v>-0.16778407326140923</v>
      </c>
      <c r="AI68" s="118">
        <v>100</v>
      </c>
      <c r="AJ68">
        <v>0.18268121057835837</v>
      </c>
      <c r="BH68">
        <v>0.60763632695315251</v>
      </c>
      <c r="BI68">
        <v>1</v>
      </c>
      <c r="BJ68">
        <v>0</v>
      </c>
      <c r="BK68">
        <v>37</v>
      </c>
      <c r="BL68">
        <v>27</v>
      </c>
      <c r="BM68">
        <v>0.31481481481481477</v>
      </c>
      <c r="BN68">
        <v>0.71875</v>
      </c>
      <c r="BO68">
        <v>0</v>
      </c>
    </row>
    <row r="69" spans="1:67" x14ac:dyDescent="0.3">
      <c r="A69" s="131">
        <v>0</v>
      </c>
      <c r="B69" s="171">
        <v>63</v>
      </c>
      <c r="C69" s="203">
        <v>0.61199999999999999</v>
      </c>
      <c r="D69" s="130">
        <v>3</v>
      </c>
      <c r="E69" s="130">
        <v>35</v>
      </c>
      <c r="F69" s="130">
        <v>10</v>
      </c>
      <c r="G69" s="172">
        <v>185</v>
      </c>
      <c r="H69" s="170">
        <v>13.8</v>
      </c>
      <c r="I69" s="130">
        <v>1</v>
      </c>
      <c r="S69">
        <v>0</v>
      </c>
      <c r="T69">
        <v>65</v>
      </c>
      <c r="U69">
        <v>0.59</v>
      </c>
      <c r="V69">
        <v>3</v>
      </c>
      <c r="W69">
        <v>32</v>
      </c>
      <c r="X69">
        <v>10</v>
      </c>
      <c r="Y69">
        <v>181</v>
      </c>
      <c r="Z69">
        <v>10.5</v>
      </c>
      <c r="AA69" s="117">
        <v>1</v>
      </c>
      <c r="AB69" s="113">
        <v>0</v>
      </c>
      <c r="AC69" s="118">
        <v>1</v>
      </c>
      <c r="AD69">
        <v>1</v>
      </c>
      <c r="AE69">
        <v>0.90751985878815178</v>
      </c>
      <c r="AF69" s="117">
        <v>0.90751985878815178</v>
      </c>
      <c r="AG69" s="118">
        <v>9.2480141211848221E-2</v>
      </c>
      <c r="AH69" s="117">
        <v>-9.703983012040901E-2</v>
      </c>
      <c r="AI69" s="118">
        <v>100</v>
      </c>
      <c r="AJ69">
        <v>0.1019042617263943</v>
      </c>
      <c r="BH69">
        <v>0.60768410094148606</v>
      </c>
      <c r="BI69">
        <v>0</v>
      </c>
      <c r="BJ69">
        <v>1</v>
      </c>
      <c r="BK69">
        <v>37</v>
      </c>
      <c r="BL69">
        <v>28</v>
      </c>
      <c r="BM69">
        <v>0.31481481481481477</v>
      </c>
      <c r="BN69">
        <v>0.70833333333333326</v>
      </c>
      <c r="BO69">
        <v>0</v>
      </c>
    </row>
    <row r="70" spans="1:67" x14ac:dyDescent="0.3">
      <c r="A70" s="131">
        <v>0</v>
      </c>
      <c r="B70" s="171">
        <v>55</v>
      </c>
      <c r="C70" s="203">
        <v>0.73899999999999999</v>
      </c>
      <c r="D70" s="130">
        <v>3</v>
      </c>
      <c r="E70" s="130">
        <v>43</v>
      </c>
      <c r="F70" s="130">
        <v>11</v>
      </c>
      <c r="G70" s="172">
        <v>175</v>
      </c>
      <c r="H70" s="170">
        <v>11.6</v>
      </c>
      <c r="I70" s="130">
        <v>1</v>
      </c>
      <c r="S70">
        <v>0</v>
      </c>
      <c r="T70">
        <v>65</v>
      </c>
      <c r="U70">
        <v>0.89900000000000002</v>
      </c>
      <c r="V70">
        <v>1</v>
      </c>
      <c r="W70">
        <v>60</v>
      </c>
      <c r="X70">
        <v>9</v>
      </c>
      <c r="Y70">
        <v>174</v>
      </c>
      <c r="Z70">
        <v>12.7</v>
      </c>
      <c r="AA70" s="117">
        <v>0</v>
      </c>
      <c r="AB70" s="113">
        <v>1</v>
      </c>
      <c r="AC70" s="118">
        <v>1</v>
      </c>
      <c r="AD70">
        <v>0</v>
      </c>
      <c r="AE70">
        <v>0.20030704288905876</v>
      </c>
      <c r="AF70" s="117">
        <v>0.20030704288905876</v>
      </c>
      <c r="AG70" s="118">
        <v>0.79969295711094124</v>
      </c>
      <c r="AH70" s="117">
        <v>-0.2235274285969901</v>
      </c>
      <c r="AI70" s="118">
        <v>100</v>
      </c>
      <c r="AJ70">
        <v>0.25047993871636687</v>
      </c>
      <c r="BH70">
        <v>0.62011582932401266</v>
      </c>
      <c r="BI70">
        <v>0</v>
      </c>
      <c r="BJ70">
        <v>1</v>
      </c>
      <c r="BK70">
        <v>37</v>
      </c>
      <c r="BL70">
        <v>29</v>
      </c>
      <c r="BM70">
        <v>0.31481481481481477</v>
      </c>
      <c r="BN70">
        <v>0.69791666666666674</v>
      </c>
      <c r="BO70">
        <v>0</v>
      </c>
    </row>
    <row r="71" spans="1:67" x14ac:dyDescent="0.3">
      <c r="A71" s="131">
        <v>0</v>
      </c>
      <c r="B71" s="171">
        <v>56</v>
      </c>
      <c r="C71" s="203">
        <v>1.1419999999999999</v>
      </c>
      <c r="D71" s="130">
        <v>2</v>
      </c>
      <c r="E71" s="130">
        <v>35</v>
      </c>
      <c r="F71" s="130">
        <v>8</v>
      </c>
      <c r="G71" s="172">
        <v>170</v>
      </c>
      <c r="H71" s="170">
        <v>11.8</v>
      </c>
      <c r="I71" s="130">
        <v>1</v>
      </c>
      <c r="S71">
        <v>0</v>
      </c>
      <c r="T71">
        <v>66</v>
      </c>
      <c r="U71">
        <v>9.1999999999999998E-2</v>
      </c>
      <c r="V71">
        <v>4</v>
      </c>
      <c r="W71">
        <v>43</v>
      </c>
      <c r="X71">
        <v>12</v>
      </c>
      <c r="Y71">
        <v>174</v>
      </c>
      <c r="Z71">
        <v>15.9</v>
      </c>
      <c r="AA71" s="117">
        <v>0</v>
      </c>
      <c r="AB71" s="113">
        <v>1</v>
      </c>
      <c r="AC71" s="118">
        <v>1</v>
      </c>
      <c r="AD71">
        <v>0</v>
      </c>
      <c r="AE71">
        <v>0.72972907875349502</v>
      </c>
      <c r="AF71" s="117">
        <v>0.72972907875349502</v>
      </c>
      <c r="AG71" s="118">
        <v>0.27027092124650498</v>
      </c>
      <c r="AH71" s="117">
        <v>-1.308330411041011</v>
      </c>
      <c r="AI71" s="118">
        <v>0</v>
      </c>
      <c r="AJ71">
        <v>2.6999910881568119</v>
      </c>
      <c r="BH71">
        <v>0.63125895403171683</v>
      </c>
      <c r="BI71">
        <v>0</v>
      </c>
      <c r="BJ71">
        <v>1</v>
      </c>
      <c r="BK71">
        <v>37</v>
      </c>
      <c r="BL71">
        <v>30</v>
      </c>
      <c r="BM71">
        <v>0.31481481481481477</v>
      </c>
      <c r="BN71">
        <v>0.6875</v>
      </c>
      <c r="BO71">
        <v>0</v>
      </c>
    </row>
    <row r="72" spans="1:67" x14ac:dyDescent="0.3">
      <c r="A72" s="131">
        <v>1</v>
      </c>
      <c r="B72" s="171">
        <v>57</v>
      </c>
      <c r="C72" s="203">
        <v>1.476</v>
      </c>
      <c r="D72" s="130">
        <v>1</v>
      </c>
      <c r="E72" s="130">
        <v>28</v>
      </c>
      <c r="F72" s="130">
        <v>8</v>
      </c>
      <c r="G72" s="172">
        <v>181</v>
      </c>
      <c r="H72" s="170">
        <v>12.4</v>
      </c>
      <c r="I72" s="130">
        <v>1</v>
      </c>
      <c r="S72">
        <v>0</v>
      </c>
      <c r="T72">
        <v>66</v>
      </c>
      <c r="U72">
        <v>1.3720000000000001</v>
      </c>
      <c r="V72">
        <v>1</v>
      </c>
      <c r="W72">
        <v>29</v>
      </c>
      <c r="X72">
        <v>10</v>
      </c>
      <c r="Y72">
        <v>180</v>
      </c>
      <c r="Z72">
        <v>18.2</v>
      </c>
      <c r="AA72" s="117">
        <v>1</v>
      </c>
      <c r="AB72" s="113">
        <v>0</v>
      </c>
      <c r="AC72" s="118">
        <v>1</v>
      </c>
      <c r="AD72">
        <v>1</v>
      </c>
      <c r="AE72">
        <v>0.85403287267539985</v>
      </c>
      <c r="AF72" s="117">
        <v>0.85403287267539985</v>
      </c>
      <c r="AG72" s="118">
        <v>0.14596712732460015</v>
      </c>
      <c r="AH72" s="117">
        <v>-0.15778559334024306</v>
      </c>
      <c r="AI72" s="118">
        <v>100</v>
      </c>
      <c r="AJ72">
        <v>0.17091511579329949</v>
      </c>
      <c r="BH72">
        <v>0.63458913122642213</v>
      </c>
      <c r="BI72">
        <v>0</v>
      </c>
      <c r="BJ72">
        <v>1</v>
      </c>
      <c r="BK72">
        <v>37</v>
      </c>
      <c r="BL72">
        <v>31</v>
      </c>
      <c r="BM72">
        <v>0.31481481481481477</v>
      </c>
      <c r="BN72">
        <v>0.67708333333333326</v>
      </c>
      <c r="BO72">
        <v>0</v>
      </c>
    </row>
    <row r="73" spans="1:67" x14ac:dyDescent="0.3">
      <c r="A73" s="131">
        <v>0</v>
      </c>
      <c r="B73" s="171">
        <v>79</v>
      </c>
      <c r="C73" s="203">
        <v>0.54600000000000004</v>
      </c>
      <c r="D73" s="130">
        <v>4</v>
      </c>
      <c r="E73" s="130">
        <v>56</v>
      </c>
      <c r="F73" s="130">
        <v>3</v>
      </c>
      <c r="G73" s="172">
        <v>170</v>
      </c>
      <c r="H73" s="170">
        <v>8.1</v>
      </c>
      <c r="I73" s="130">
        <v>1</v>
      </c>
      <c r="S73">
        <v>0</v>
      </c>
      <c r="T73">
        <v>66</v>
      </c>
      <c r="U73">
        <v>2.2850000000000001</v>
      </c>
      <c r="V73">
        <v>3</v>
      </c>
      <c r="W73">
        <v>32</v>
      </c>
      <c r="X73">
        <v>9</v>
      </c>
      <c r="Y73">
        <v>177</v>
      </c>
      <c r="Z73">
        <v>13.9</v>
      </c>
      <c r="AA73" s="117">
        <v>1</v>
      </c>
      <c r="AB73" s="113">
        <v>0</v>
      </c>
      <c r="AC73" s="118">
        <v>1</v>
      </c>
      <c r="AD73">
        <v>1</v>
      </c>
      <c r="AE73">
        <v>0.95033391924780786</v>
      </c>
      <c r="AF73" s="117">
        <v>0.95033391924780786</v>
      </c>
      <c r="AG73" s="118">
        <v>4.9666080752192143E-2</v>
      </c>
      <c r="AH73" s="117">
        <v>-5.0941862202014694E-2</v>
      </c>
      <c r="AI73" s="118">
        <v>100</v>
      </c>
      <c r="AJ73">
        <v>5.2261715325811996E-2</v>
      </c>
      <c r="BH73">
        <v>0.65187345059528057</v>
      </c>
      <c r="BI73">
        <v>0</v>
      </c>
      <c r="BJ73">
        <v>1</v>
      </c>
      <c r="BK73">
        <v>37</v>
      </c>
      <c r="BL73">
        <v>32</v>
      </c>
      <c r="BM73">
        <v>0.31481481481481477</v>
      </c>
      <c r="BN73">
        <v>0.66666666666666674</v>
      </c>
      <c r="BO73">
        <v>0</v>
      </c>
    </row>
    <row r="74" spans="1:67" x14ac:dyDescent="0.3">
      <c r="A74" s="131">
        <v>1</v>
      </c>
      <c r="B74" s="171">
        <v>53</v>
      </c>
      <c r="C74" s="203">
        <v>1.2949999999999999</v>
      </c>
      <c r="D74" s="130">
        <v>1</v>
      </c>
      <c r="E74" s="130">
        <v>40</v>
      </c>
      <c r="F74" s="130">
        <v>8</v>
      </c>
      <c r="G74" s="172">
        <v>182</v>
      </c>
      <c r="H74" s="170">
        <v>9.5</v>
      </c>
      <c r="I74" s="130">
        <v>1</v>
      </c>
      <c r="S74">
        <v>0</v>
      </c>
      <c r="T74">
        <v>66</v>
      </c>
      <c r="U74">
        <v>2.62</v>
      </c>
      <c r="V74">
        <v>2</v>
      </c>
      <c r="W74">
        <v>39</v>
      </c>
      <c r="X74">
        <v>8</v>
      </c>
      <c r="Y74">
        <v>172</v>
      </c>
      <c r="Z74">
        <v>13.6</v>
      </c>
      <c r="AA74" s="117">
        <v>0</v>
      </c>
      <c r="AB74" s="113">
        <v>1</v>
      </c>
      <c r="AC74" s="118">
        <v>1</v>
      </c>
      <c r="AD74">
        <v>0</v>
      </c>
      <c r="AE74">
        <v>0.87478721679330929</v>
      </c>
      <c r="AF74" s="117">
        <v>0.87478721679330929</v>
      </c>
      <c r="AG74" s="118">
        <v>0.12521278320669071</v>
      </c>
      <c r="AH74" s="117">
        <v>-2.0777407232383611</v>
      </c>
      <c r="AI74" s="118">
        <v>0</v>
      </c>
      <c r="AJ74">
        <v>6.9864050170443397</v>
      </c>
      <c r="BH74">
        <v>0.65359360699198843</v>
      </c>
      <c r="BI74">
        <v>0</v>
      </c>
      <c r="BJ74">
        <v>1</v>
      </c>
      <c r="BK74">
        <v>37</v>
      </c>
      <c r="BL74">
        <v>33</v>
      </c>
      <c r="BM74">
        <v>0.31481481481481477</v>
      </c>
      <c r="BN74">
        <v>0.65625</v>
      </c>
      <c r="BO74">
        <v>0</v>
      </c>
    </row>
    <row r="75" spans="1:67" x14ac:dyDescent="0.3">
      <c r="A75" s="131">
        <v>1</v>
      </c>
      <c r="B75" s="171">
        <v>47</v>
      </c>
      <c r="C75" s="203">
        <v>1.512</v>
      </c>
      <c r="D75" s="130">
        <v>0</v>
      </c>
      <c r="E75" s="130">
        <v>31</v>
      </c>
      <c r="F75" s="130">
        <v>7</v>
      </c>
      <c r="G75" s="172">
        <v>180</v>
      </c>
      <c r="H75" s="170">
        <v>8.4</v>
      </c>
      <c r="I75" s="130">
        <v>0</v>
      </c>
      <c r="S75">
        <v>0</v>
      </c>
      <c r="T75">
        <v>67</v>
      </c>
      <c r="U75">
        <v>0.85599999999999998</v>
      </c>
      <c r="V75">
        <v>3</v>
      </c>
      <c r="W75">
        <v>33</v>
      </c>
      <c r="X75">
        <v>1</v>
      </c>
      <c r="Y75">
        <v>188</v>
      </c>
      <c r="Z75">
        <v>12.5</v>
      </c>
      <c r="AA75" s="117">
        <v>1</v>
      </c>
      <c r="AB75" s="113">
        <v>0</v>
      </c>
      <c r="AC75" s="118">
        <v>1</v>
      </c>
      <c r="AD75">
        <v>1</v>
      </c>
      <c r="AE75">
        <v>0.77802759474142624</v>
      </c>
      <c r="AF75" s="117">
        <v>0.77802759474142624</v>
      </c>
      <c r="AG75" s="118">
        <v>0.22197240525857376</v>
      </c>
      <c r="AH75" s="117">
        <v>-0.25099328661343523</v>
      </c>
      <c r="AI75" s="118">
        <v>100</v>
      </c>
      <c r="AJ75">
        <v>0.28530145557670772</v>
      </c>
      <c r="BH75">
        <v>0.65439455722494111</v>
      </c>
      <c r="BI75">
        <v>0</v>
      </c>
      <c r="BJ75">
        <v>1</v>
      </c>
      <c r="BK75">
        <v>37</v>
      </c>
      <c r="BL75">
        <v>34</v>
      </c>
      <c r="BM75">
        <v>0.31481481481481477</v>
      </c>
      <c r="BN75">
        <v>0.64583333333333326</v>
      </c>
      <c r="BO75">
        <v>0</v>
      </c>
    </row>
    <row r="76" spans="1:67" x14ac:dyDescent="0.3">
      <c r="A76" s="131">
        <v>1</v>
      </c>
      <c r="B76" s="171">
        <v>39</v>
      </c>
      <c r="C76" s="203">
        <v>0.10299999999999999</v>
      </c>
      <c r="D76" s="130">
        <v>5</v>
      </c>
      <c r="E76" s="130">
        <v>40</v>
      </c>
      <c r="F76" s="130">
        <v>20</v>
      </c>
      <c r="G76" s="172">
        <v>176</v>
      </c>
      <c r="H76" s="170">
        <v>9</v>
      </c>
      <c r="I76" s="130">
        <v>1</v>
      </c>
      <c r="S76">
        <v>0</v>
      </c>
      <c r="T76">
        <v>67</v>
      </c>
      <c r="U76">
        <v>1.4610000000000001</v>
      </c>
      <c r="V76">
        <v>4</v>
      </c>
      <c r="W76">
        <v>44</v>
      </c>
      <c r="X76">
        <v>10</v>
      </c>
      <c r="Y76">
        <v>187</v>
      </c>
      <c r="Z76">
        <v>15.6</v>
      </c>
      <c r="AA76" s="117">
        <v>0</v>
      </c>
      <c r="AB76" s="113">
        <v>1</v>
      </c>
      <c r="AC76" s="118">
        <v>1</v>
      </c>
      <c r="AD76">
        <v>0</v>
      </c>
      <c r="AE76">
        <v>0.85867191109715701</v>
      </c>
      <c r="AF76" s="117">
        <v>0.85867191109715701</v>
      </c>
      <c r="AG76" s="118">
        <v>0.14132808890284299</v>
      </c>
      <c r="AH76" s="117">
        <v>-1.9566712199262712</v>
      </c>
      <c r="AI76" s="118">
        <v>0</v>
      </c>
      <c r="AJ76">
        <v>6.075734256107129</v>
      </c>
      <c r="BH76">
        <v>0.66487150532992711</v>
      </c>
      <c r="BI76">
        <v>0</v>
      </c>
      <c r="BJ76">
        <v>1</v>
      </c>
      <c r="BK76">
        <v>37</v>
      </c>
      <c r="BL76">
        <v>35</v>
      </c>
      <c r="BM76">
        <v>0.31481481481481477</v>
      </c>
      <c r="BN76">
        <v>0.63541666666666674</v>
      </c>
      <c r="BO76">
        <v>0</v>
      </c>
    </row>
    <row r="77" spans="1:67" x14ac:dyDescent="0.3">
      <c r="A77" s="131">
        <v>1</v>
      </c>
      <c r="B77" s="171">
        <v>75</v>
      </c>
      <c r="C77" s="203">
        <v>0.185</v>
      </c>
      <c r="D77" s="130">
        <v>5</v>
      </c>
      <c r="E77" s="130">
        <v>29</v>
      </c>
      <c r="F77" s="130">
        <v>15</v>
      </c>
      <c r="G77" s="172">
        <v>187</v>
      </c>
      <c r="H77" s="170">
        <v>15.5</v>
      </c>
      <c r="I77" s="130">
        <v>0</v>
      </c>
      <c r="S77">
        <v>0</v>
      </c>
      <c r="T77">
        <v>70</v>
      </c>
      <c r="U77">
        <v>4.8000000000000001E-2</v>
      </c>
      <c r="V77">
        <v>4</v>
      </c>
      <c r="W77">
        <v>35</v>
      </c>
      <c r="X77">
        <v>11</v>
      </c>
      <c r="Y77">
        <v>172</v>
      </c>
      <c r="Z77">
        <v>11.2</v>
      </c>
      <c r="AA77" s="117">
        <v>1</v>
      </c>
      <c r="AB77" s="113">
        <v>0</v>
      </c>
      <c r="AC77" s="118">
        <v>1</v>
      </c>
      <c r="AD77">
        <v>1</v>
      </c>
      <c r="AE77">
        <v>0.89738860996819581</v>
      </c>
      <c r="AF77" s="117">
        <v>0.89738860996819581</v>
      </c>
      <c r="AG77" s="118">
        <v>0.10261139003180419</v>
      </c>
      <c r="AH77" s="117">
        <v>-0.10826627777821643</v>
      </c>
      <c r="AI77" s="118">
        <v>100</v>
      </c>
      <c r="AJ77">
        <v>0.11434443104358191</v>
      </c>
      <c r="BH77">
        <v>0.66620328404073825</v>
      </c>
      <c r="BI77">
        <v>0</v>
      </c>
      <c r="BJ77">
        <v>1</v>
      </c>
      <c r="BK77">
        <v>37</v>
      </c>
      <c r="BL77">
        <v>36</v>
      </c>
      <c r="BM77">
        <v>0.31481481481481477</v>
      </c>
      <c r="BN77">
        <v>0.625</v>
      </c>
      <c r="BO77">
        <v>1.1574074074074056E-2</v>
      </c>
    </row>
    <row r="78" spans="1:67" x14ac:dyDescent="0.3">
      <c r="A78" s="131">
        <v>1</v>
      </c>
      <c r="B78" s="171">
        <v>51</v>
      </c>
      <c r="C78" s="203">
        <v>0.63600000000000001</v>
      </c>
      <c r="D78" s="130">
        <v>3</v>
      </c>
      <c r="E78" s="130">
        <v>32</v>
      </c>
      <c r="F78" s="130">
        <v>10</v>
      </c>
      <c r="G78" s="172">
        <v>180</v>
      </c>
      <c r="H78" s="170">
        <v>10.4</v>
      </c>
      <c r="I78" s="130">
        <v>1</v>
      </c>
      <c r="S78">
        <v>0</v>
      </c>
      <c r="T78">
        <v>70</v>
      </c>
      <c r="U78">
        <v>0.40799999999999997</v>
      </c>
      <c r="V78">
        <v>2</v>
      </c>
      <c r="W78">
        <v>42</v>
      </c>
      <c r="X78">
        <v>7</v>
      </c>
      <c r="Y78">
        <v>168</v>
      </c>
      <c r="Z78">
        <v>11.1</v>
      </c>
      <c r="AA78" s="117">
        <v>0</v>
      </c>
      <c r="AB78" s="113">
        <v>1</v>
      </c>
      <c r="AC78" s="118">
        <v>1</v>
      </c>
      <c r="AD78">
        <v>0</v>
      </c>
      <c r="AE78">
        <v>0.60763632695315251</v>
      </c>
      <c r="AF78" s="117">
        <v>0.60763632695315251</v>
      </c>
      <c r="AG78" s="118">
        <v>0.39236367304684749</v>
      </c>
      <c r="AH78" s="117">
        <v>-0.93556613190959459</v>
      </c>
      <c r="AI78" s="118">
        <v>0</v>
      </c>
      <c r="AJ78">
        <v>1.5486559248327809</v>
      </c>
      <c r="BH78">
        <v>0.67125774720025388</v>
      </c>
      <c r="BI78">
        <v>1</v>
      </c>
      <c r="BJ78">
        <v>0</v>
      </c>
      <c r="BK78">
        <v>38</v>
      </c>
      <c r="BL78">
        <v>36</v>
      </c>
      <c r="BM78">
        <v>0.29629629629629628</v>
      </c>
      <c r="BN78">
        <v>0.625</v>
      </c>
      <c r="BO78">
        <v>0</v>
      </c>
    </row>
    <row r="79" spans="1:67" x14ac:dyDescent="0.3">
      <c r="A79" s="131">
        <v>0</v>
      </c>
      <c r="B79" s="171">
        <v>51</v>
      </c>
      <c r="C79" s="203">
        <v>0.17199999999999999</v>
      </c>
      <c r="D79" s="130">
        <v>5</v>
      </c>
      <c r="E79" s="130">
        <v>33</v>
      </c>
      <c r="F79" s="130">
        <v>11</v>
      </c>
      <c r="G79" s="172">
        <v>184</v>
      </c>
      <c r="H79" s="170">
        <v>12.7</v>
      </c>
      <c r="I79" s="130">
        <v>1</v>
      </c>
      <c r="S79">
        <v>0</v>
      </c>
      <c r="T79">
        <v>70</v>
      </c>
      <c r="U79">
        <v>1.4159999999999999</v>
      </c>
      <c r="V79">
        <v>2</v>
      </c>
      <c r="W79">
        <v>45</v>
      </c>
      <c r="X79">
        <v>6</v>
      </c>
      <c r="Y79">
        <v>175</v>
      </c>
      <c r="Z79">
        <v>12.8</v>
      </c>
      <c r="AA79" s="117">
        <v>1</v>
      </c>
      <c r="AB79" s="113">
        <v>0</v>
      </c>
      <c r="AC79" s="118">
        <v>1</v>
      </c>
      <c r="AD79">
        <v>1</v>
      </c>
      <c r="AE79">
        <v>0.65439455722494111</v>
      </c>
      <c r="AF79" s="117">
        <v>0.65439455722494111</v>
      </c>
      <c r="AG79" s="118">
        <v>0.34560544277505889</v>
      </c>
      <c r="AH79" s="117">
        <v>-0.42404481092723872</v>
      </c>
      <c r="AI79" s="118">
        <v>100</v>
      </c>
      <c r="AJ79">
        <v>0.52813006917516392</v>
      </c>
      <c r="BH79">
        <v>0.68057102866857733</v>
      </c>
      <c r="BI79">
        <v>0</v>
      </c>
      <c r="BJ79">
        <v>1</v>
      </c>
      <c r="BK79">
        <v>38</v>
      </c>
      <c r="BL79">
        <v>37</v>
      </c>
      <c r="BM79">
        <v>0.29629629629629628</v>
      </c>
      <c r="BN79">
        <v>0.61458333333333326</v>
      </c>
      <c r="BO79">
        <v>1.1381172839506154E-2</v>
      </c>
    </row>
    <row r="80" spans="1:67" x14ac:dyDescent="0.3">
      <c r="A80" s="131">
        <v>0</v>
      </c>
      <c r="B80" s="171">
        <v>74</v>
      </c>
      <c r="C80" s="203">
        <v>4.3999999999999997E-2</v>
      </c>
      <c r="D80" s="130">
        <v>3</v>
      </c>
      <c r="E80" s="130">
        <v>39</v>
      </c>
      <c r="F80" s="130">
        <v>7</v>
      </c>
      <c r="G80" s="172">
        <v>187</v>
      </c>
      <c r="H80" s="170">
        <v>14</v>
      </c>
      <c r="I80" s="130">
        <v>1</v>
      </c>
      <c r="S80">
        <v>0</v>
      </c>
      <c r="T80">
        <v>72</v>
      </c>
      <c r="U80">
        <v>1.496</v>
      </c>
      <c r="V80">
        <v>2</v>
      </c>
      <c r="W80">
        <v>36</v>
      </c>
      <c r="X80">
        <v>6</v>
      </c>
      <c r="Y80">
        <v>184</v>
      </c>
      <c r="Z80">
        <v>11.3</v>
      </c>
      <c r="AA80" s="117">
        <v>1</v>
      </c>
      <c r="AB80" s="113">
        <v>0</v>
      </c>
      <c r="AC80" s="118">
        <v>1</v>
      </c>
      <c r="AD80">
        <v>1</v>
      </c>
      <c r="AE80">
        <v>0.87377718909641633</v>
      </c>
      <c r="AF80" s="117">
        <v>0.87377718909641633</v>
      </c>
      <c r="AG80" s="118">
        <v>0.12622281090358367</v>
      </c>
      <c r="AH80" s="117">
        <v>-0.13492986821134859</v>
      </c>
      <c r="AI80" s="118">
        <v>100</v>
      </c>
      <c r="AJ80">
        <v>0.14445651875406845</v>
      </c>
      <c r="BH80">
        <v>0.69207125932616353</v>
      </c>
      <c r="BI80">
        <v>1</v>
      </c>
      <c r="BJ80">
        <v>0</v>
      </c>
      <c r="BK80">
        <v>39</v>
      </c>
      <c r="BL80">
        <v>37</v>
      </c>
      <c r="BM80">
        <v>0.27777777777777779</v>
      </c>
      <c r="BN80">
        <v>0.61458333333333326</v>
      </c>
      <c r="BO80">
        <v>1.1381172839506154E-2</v>
      </c>
    </row>
    <row r="81" spans="1:67" x14ac:dyDescent="0.3">
      <c r="A81" s="131">
        <v>1</v>
      </c>
      <c r="B81" s="171">
        <v>50</v>
      </c>
      <c r="C81" s="203">
        <v>1.5449999999999999</v>
      </c>
      <c r="D81" s="130">
        <v>3</v>
      </c>
      <c r="E81" s="130">
        <v>41</v>
      </c>
      <c r="F81" s="130">
        <v>10</v>
      </c>
      <c r="G81" s="172">
        <v>169</v>
      </c>
      <c r="H81" s="170">
        <v>9.4</v>
      </c>
      <c r="I81" s="130">
        <v>1</v>
      </c>
      <c r="S81">
        <v>0</v>
      </c>
      <c r="T81">
        <v>74</v>
      </c>
      <c r="U81">
        <v>4.3999999999999997E-2</v>
      </c>
      <c r="V81">
        <v>3</v>
      </c>
      <c r="W81">
        <v>39</v>
      </c>
      <c r="X81">
        <v>7</v>
      </c>
      <c r="Y81">
        <v>187</v>
      </c>
      <c r="Z81">
        <v>14</v>
      </c>
      <c r="AA81" s="117">
        <v>1</v>
      </c>
      <c r="AB81" s="113">
        <v>0</v>
      </c>
      <c r="AC81" s="118">
        <v>1</v>
      </c>
      <c r="AD81">
        <v>1</v>
      </c>
      <c r="AE81">
        <v>0.75322071385012124</v>
      </c>
      <c r="AF81" s="117">
        <v>0.75322071385012124</v>
      </c>
      <c r="AG81" s="118">
        <v>0.24677928614987876</v>
      </c>
      <c r="AH81" s="117">
        <v>-0.28339698144860953</v>
      </c>
      <c r="AI81" s="118">
        <v>100</v>
      </c>
      <c r="AJ81">
        <v>0.32763210253267661</v>
      </c>
      <c r="BH81">
        <v>0.69497167551165417</v>
      </c>
      <c r="BI81">
        <v>1</v>
      </c>
      <c r="BJ81">
        <v>0</v>
      </c>
      <c r="BK81">
        <v>40</v>
      </c>
      <c r="BL81">
        <v>37</v>
      </c>
      <c r="BM81">
        <v>0.2592592592592593</v>
      </c>
      <c r="BN81">
        <v>0.61458333333333326</v>
      </c>
      <c r="BO81">
        <v>0</v>
      </c>
    </row>
    <row r="82" spans="1:67" x14ac:dyDescent="0.3">
      <c r="A82" s="131">
        <v>1</v>
      </c>
      <c r="B82" s="171">
        <v>70</v>
      </c>
      <c r="C82" s="203">
        <v>0.29099999999999998</v>
      </c>
      <c r="D82" s="130">
        <v>3</v>
      </c>
      <c r="E82" s="130">
        <v>31</v>
      </c>
      <c r="F82" s="130">
        <v>6</v>
      </c>
      <c r="G82" s="172">
        <v>173</v>
      </c>
      <c r="H82" s="170">
        <v>14</v>
      </c>
      <c r="I82" s="130">
        <v>1</v>
      </c>
      <c r="S82">
        <v>0</v>
      </c>
      <c r="T82">
        <v>74</v>
      </c>
      <c r="U82">
        <v>1.927</v>
      </c>
      <c r="V82">
        <v>2</v>
      </c>
      <c r="W82">
        <v>29</v>
      </c>
      <c r="X82">
        <v>7</v>
      </c>
      <c r="Y82">
        <v>171</v>
      </c>
      <c r="Z82">
        <v>14.8</v>
      </c>
      <c r="AA82" s="117">
        <v>1</v>
      </c>
      <c r="AB82" s="113">
        <v>0</v>
      </c>
      <c r="AC82" s="118">
        <v>1</v>
      </c>
      <c r="AD82">
        <v>1</v>
      </c>
      <c r="AE82">
        <v>0.93236534698434648</v>
      </c>
      <c r="AF82" s="117">
        <v>0.93236534698434648</v>
      </c>
      <c r="AG82" s="118">
        <v>6.7634653015653523E-2</v>
      </c>
      <c r="AH82" s="117">
        <v>-7.0030537907639245E-2</v>
      </c>
      <c r="AI82" s="118">
        <v>100</v>
      </c>
      <c r="AJ82">
        <v>7.2540933910094196E-2</v>
      </c>
      <c r="BH82">
        <v>0.69629269978796104</v>
      </c>
      <c r="BI82">
        <v>0</v>
      </c>
      <c r="BJ82">
        <v>1</v>
      </c>
      <c r="BK82">
        <v>40</v>
      </c>
      <c r="BL82">
        <v>38</v>
      </c>
      <c r="BM82">
        <v>0.2592592592592593</v>
      </c>
      <c r="BN82">
        <v>0.60416666666666674</v>
      </c>
      <c r="BO82">
        <v>1.1188271604938323E-2</v>
      </c>
    </row>
    <row r="83" spans="1:67" x14ac:dyDescent="0.3">
      <c r="A83" s="131">
        <v>0</v>
      </c>
      <c r="B83" s="171">
        <v>66</v>
      </c>
      <c r="C83" s="203">
        <v>9.1999999999999998E-2</v>
      </c>
      <c r="D83" s="130">
        <v>4</v>
      </c>
      <c r="E83" s="130">
        <v>43</v>
      </c>
      <c r="F83" s="130">
        <v>12</v>
      </c>
      <c r="G83" s="172">
        <v>174</v>
      </c>
      <c r="H83" s="170">
        <v>15.9</v>
      </c>
      <c r="I83" s="130">
        <v>0</v>
      </c>
      <c r="S83">
        <v>0</v>
      </c>
      <c r="T83">
        <v>76</v>
      </c>
      <c r="U83">
        <v>4.2999999999999997E-2</v>
      </c>
      <c r="V83">
        <v>2</v>
      </c>
      <c r="W83">
        <v>42</v>
      </c>
      <c r="X83">
        <v>3</v>
      </c>
      <c r="Y83">
        <v>166</v>
      </c>
      <c r="Z83">
        <v>12.4</v>
      </c>
      <c r="AA83" s="117">
        <v>1</v>
      </c>
      <c r="AB83" s="113">
        <v>0</v>
      </c>
      <c r="AC83" s="118">
        <v>1</v>
      </c>
      <c r="AD83">
        <v>1</v>
      </c>
      <c r="AE83">
        <v>0.46171799148031406</v>
      </c>
      <c r="AF83" s="117">
        <v>0.46171799148031406</v>
      </c>
      <c r="AG83" s="118">
        <v>0.53828200851968599</v>
      </c>
      <c r="AH83" s="117">
        <v>-0.77280098232650796</v>
      </c>
      <c r="AI83" s="118">
        <v>0</v>
      </c>
      <c r="AJ83">
        <v>1.1658242010321063</v>
      </c>
      <c r="BH83">
        <v>0.70153010389713899</v>
      </c>
      <c r="BI83">
        <v>1</v>
      </c>
      <c r="BJ83">
        <v>0</v>
      </c>
      <c r="BK83">
        <v>41</v>
      </c>
      <c r="BL83">
        <v>38</v>
      </c>
      <c r="BM83">
        <v>0.2407407407407407</v>
      </c>
      <c r="BN83">
        <v>0.60416666666666674</v>
      </c>
      <c r="BO83">
        <v>1.1188271604938255E-2</v>
      </c>
    </row>
    <row r="84" spans="1:67" x14ac:dyDescent="0.3">
      <c r="A84" s="131">
        <v>0</v>
      </c>
      <c r="B84" s="171">
        <v>43</v>
      </c>
      <c r="C84" s="203">
        <v>0.48</v>
      </c>
      <c r="D84" s="130">
        <v>3</v>
      </c>
      <c r="E84" s="130">
        <v>30</v>
      </c>
      <c r="F84" s="130">
        <v>4</v>
      </c>
      <c r="G84" s="172">
        <v>175</v>
      </c>
      <c r="H84" s="170">
        <v>7.5</v>
      </c>
      <c r="I84" s="130">
        <v>0</v>
      </c>
      <c r="S84">
        <v>0</v>
      </c>
      <c r="T84">
        <v>78</v>
      </c>
      <c r="U84">
        <v>1.6240000000000001</v>
      </c>
      <c r="V84">
        <v>5</v>
      </c>
      <c r="W84">
        <v>39</v>
      </c>
      <c r="X84">
        <v>11</v>
      </c>
      <c r="Y84">
        <v>175</v>
      </c>
      <c r="Z84">
        <v>9.1</v>
      </c>
      <c r="AA84" s="117">
        <v>1</v>
      </c>
      <c r="AB84" s="113">
        <v>0</v>
      </c>
      <c r="AC84" s="118">
        <v>1</v>
      </c>
      <c r="AD84">
        <v>1</v>
      </c>
      <c r="AE84">
        <v>0.97728258698417625</v>
      </c>
      <c r="AF84" s="117">
        <v>0.97728258698417625</v>
      </c>
      <c r="AG84" s="118">
        <v>2.2717413015823751E-2</v>
      </c>
      <c r="AH84" s="117">
        <v>-2.2979429268528358E-2</v>
      </c>
      <c r="AI84" s="118">
        <v>100</v>
      </c>
      <c r="AJ84">
        <v>2.3245490422507224E-2</v>
      </c>
      <c r="BH84">
        <v>0.70427781868507044</v>
      </c>
      <c r="BI84">
        <v>1</v>
      </c>
      <c r="BJ84">
        <v>0</v>
      </c>
      <c r="BK84">
        <v>42</v>
      </c>
      <c r="BL84">
        <v>38</v>
      </c>
      <c r="BM84">
        <v>0.22222222222222221</v>
      </c>
      <c r="BN84">
        <v>0.60416666666666674</v>
      </c>
      <c r="BO84">
        <v>1.1188271604938255E-2</v>
      </c>
    </row>
    <row r="85" spans="1:67" x14ac:dyDescent="0.3">
      <c r="A85" s="131">
        <v>0</v>
      </c>
      <c r="B85" s="171">
        <v>49</v>
      </c>
      <c r="C85" s="203">
        <v>0.98299999999999998</v>
      </c>
      <c r="D85" s="130">
        <v>4</v>
      </c>
      <c r="E85" s="130">
        <v>39</v>
      </c>
      <c r="F85" s="130">
        <v>7</v>
      </c>
      <c r="G85" s="172">
        <v>180</v>
      </c>
      <c r="H85" s="170">
        <v>8.1</v>
      </c>
      <c r="I85" s="130">
        <v>1</v>
      </c>
      <c r="S85">
        <v>0</v>
      </c>
      <c r="T85">
        <v>79</v>
      </c>
      <c r="U85">
        <v>0.54600000000000004</v>
      </c>
      <c r="V85">
        <v>4</v>
      </c>
      <c r="W85">
        <v>56</v>
      </c>
      <c r="X85">
        <v>3</v>
      </c>
      <c r="Y85">
        <v>170</v>
      </c>
      <c r="Z85">
        <v>8.1</v>
      </c>
      <c r="AA85" s="117">
        <v>1</v>
      </c>
      <c r="AB85" s="113">
        <v>0</v>
      </c>
      <c r="AC85" s="118">
        <v>1</v>
      </c>
      <c r="AD85">
        <v>1</v>
      </c>
      <c r="AE85">
        <v>0.52037679141155191</v>
      </c>
      <c r="AF85" s="117">
        <v>0.52037679141155191</v>
      </c>
      <c r="AG85" s="118">
        <v>0.47962320858844809</v>
      </c>
      <c r="AH85" s="117">
        <v>-0.65320213093330859</v>
      </c>
      <c r="AI85" s="118">
        <v>100</v>
      </c>
      <c r="AJ85">
        <v>0.92168447268265474</v>
      </c>
      <c r="BH85">
        <v>0.70631308058488873</v>
      </c>
      <c r="BI85">
        <v>1</v>
      </c>
      <c r="BJ85">
        <v>0</v>
      </c>
      <c r="BK85">
        <v>43</v>
      </c>
      <c r="BL85">
        <v>38</v>
      </c>
      <c r="BM85">
        <v>0.20370370370370372</v>
      </c>
      <c r="BN85">
        <v>0.60416666666666674</v>
      </c>
      <c r="BO85">
        <v>0</v>
      </c>
    </row>
    <row r="86" spans="1:67" x14ac:dyDescent="0.3">
      <c r="A86" s="131">
        <v>0</v>
      </c>
      <c r="B86" s="171">
        <v>49</v>
      </c>
      <c r="C86" s="203">
        <v>1.881</v>
      </c>
      <c r="D86" s="130">
        <v>1</v>
      </c>
      <c r="E86" s="130">
        <v>46</v>
      </c>
      <c r="F86" s="130">
        <v>9</v>
      </c>
      <c r="G86" s="172">
        <v>194</v>
      </c>
      <c r="H86" s="170">
        <v>10.3</v>
      </c>
      <c r="I86" s="130">
        <v>0</v>
      </c>
      <c r="S86">
        <v>0</v>
      </c>
      <c r="T86">
        <v>83</v>
      </c>
      <c r="U86">
        <v>0.93600000000000005</v>
      </c>
      <c r="V86">
        <v>2</v>
      </c>
      <c r="W86">
        <v>45</v>
      </c>
      <c r="X86">
        <v>9</v>
      </c>
      <c r="Y86">
        <v>178</v>
      </c>
      <c r="Z86">
        <v>14.4</v>
      </c>
      <c r="AA86" s="117">
        <v>1</v>
      </c>
      <c r="AB86" s="113">
        <v>0</v>
      </c>
      <c r="AC86" s="118">
        <v>1</v>
      </c>
      <c r="AD86">
        <v>1</v>
      </c>
      <c r="AE86">
        <v>0.78013936873385126</v>
      </c>
      <c r="AF86" s="117">
        <v>0.78013936873385126</v>
      </c>
      <c r="AG86" s="118">
        <v>0.21986063126614874</v>
      </c>
      <c r="AH86" s="117">
        <v>-0.24828269739557607</v>
      </c>
      <c r="AI86" s="118">
        <v>100</v>
      </c>
      <c r="AJ86">
        <v>0.28182224878995354</v>
      </c>
      <c r="BH86">
        <v>0.70846020548652733</v>
      </c>
      <c r="BI86">
        <v>0</v>
      </c>
      <c r="BJ86">
        <v>1</v>
      </c>
      <c r="BK86">
        <v>43</v>
      </c>
      <c r="BL86">
        <v>39</v>
      </c>
      <c r="BM86">
        <v>0.20370370370370372</v>
      </c>
      <c r="BN86">
        <v>0.59375</v>
      </c>
      <c r="BO86">
        <v>0</v>
      </c>
    </row>
    <row r="87" spans="1:67" x14ac:dyDescent="0.3">
      <c r="A87" s="131">
        <v>0</v>
      </c>
      <c r="B87" s="171">
        <v>46</v>
      </c>
      <c r="C87" s="203">
        <v>2.6259999999999999</v>
      </c>
      <c r="D87" s="130">
        <v>2</v>
      </c>
      <c r="E87" s="130">
        <v>50</v>
      </c>
      <c r="F87" s="130">
        <v>4</v>
      </c>
      <c r="G87" s="172">
        <v>180</v>
      </c>
      <c r="H87" s="170">
        <v>7.7</v>
      </c>
      <c r="I87" s="130">
        <v>0</v>
      </c>
      <c r="S87">
        <v>0</v>
      </c>
      <c r="T87">
        <v>88</v>
      </c>
      <c r="U87">
        <v>1</v>
      </c>
      <c r="V87">
        <v>2</v>
      </c>
      <c r="W87">
        <v>40</v>
      </c>
      <c r="X87">
        <v>8</v>
      </c>
      <c r="Y87">
        <v>177</v>
      </c>
      <c r="Z87">
        <v>15.8</v>
      </c>
      <c r="AA87" s="117">
        <v>1</v>
      </c>
      <c r="AB87" s="113">
        <v>0</v>
      </c>
      <c r="AC87" s="118">
        <v>1</v>
      </c>
      <c r="AD87">
        <v>1</v>
      </c>
      <c r="AE87">
        <v>0.85590851626933695</v>
      </c>
      <c r="AF87" s="117">
        <v>0.85590851626933695</v>
      </c>
      <c r="AG87" s="118">
        <v>0.14409148373066305</v>
      </c>
      <c r="AH87" s="117">
        <v>-0.15559178206890595</v>
      </c>
      <c r="AI87" s="118">
        <v>100</v>
      </c>
      <c r="AJ87">
        <v>0.16834916464988228</v>
      </c>
      <c r="BH87">
        <v>0.71039253564323734</v>
      </c>
      <c r="BI87">
        <v>0</v>
      </c>
      <c r="BJ87">
        <v>1</v>
      </c>
      <c r="BK87">
        <v>43</v>
      </c>
      <c r="BL87">
        <v>40</v>
      </c>
      <c r="BM87">
        <v>0.20370370370370372</v>
      </c>
      <c r="BN87">
        <v>0.58333333333333326</v>
      </c>
      <c r="BO87">
        <v>0</v>
      </c>
    </row>
    <row r="88" spans="1:67" x14ac:dyDescent="0.3">
      <c r="A88" s="131">
        <v>0</v>
      </c>
      <c r="B88" s="171">
        <v>53</v>
      </c>
      <c r="C88" s="203">
        <v>0.56799999999999995</v>
      </c>
      <c r="D88" s="130">
        <v>3</v>
      </c>
      <c r="E88" s="130">
        <v>44</v>
      </c>
      <c r="F88" s="130">
        <v>8</v>
      </c>
      <c r="G88" s="172">
        <v>167</v>
      </c>
      <c r="H88" s="170">
        <v>8.5</v>
      </c>
      <c r="I88" s="130">
        <v>0</v>
      </c>
      <c r="S88">
        <v>0</v>
      </c>
      <c r="T88">
        <v>91</v>
      </c>
      <c r="U88">
        <v>1.968</v>
      </c>
      <c r="V88">
        <v>1</v>
      </c>
      <c r="W88">
        <v>33</v>
      </c>
      <c r="X88">
        <v>5</v>
      </c>
      <c r="Y88">
        <v>194</v>
      </c>
      <c r="Z88">
        <v>14.8</v>
      </c>
      <c r="AA88" s="117">
        <v>1</v>
      </c>
      <c r="AB88" s="113">
        <v>0</v>
      </c>
      <c r="AC88" s="118">
        <v>1</v>
      </c>
      <c r="AD88">
        <v>1</v>
      </c>
      <c r="AE88">
        <v>0.94540510504608688</v>
      </c>
      <c r="AF88" s="117">
        <v>0.94540510504608688</v>
      </c>
      <c r="AG88" s="118">
        <v>5.459489495391312E-2</v>
      </c>
      <c r="AH88" s="117">
        <v>-5.6141760758072347E-2</v>
      </c>
      <c r="AI88" s="118">
        <v>100</v>
      </c>
      <c r="AJ88">
        <v>5.7747620213296512E-2</v>
      </c>
      <c r="BH88">
        <v>0.7120701953266686</v>
      </c>
      <c r="BI88">
        <v>0</v>
      </c>
      <c r="BJ88">
        <v>1</v>
      </c>
      <c r="BK88">
        <v>43</v>
      </c>
      <c r="BL88">
        <v>41</v>
      </c>
      <c r="BM88">
        <v>0.20370370370370372</v>
      </c>
      <c r="BN88">
        <v>0.57291666666666674</v>
      </c>
      <c r="BO88">
        <v>0</v>
      </c>
    </row>
    <row r="89" spans="1:67" x14ac:dyDescent="0.3">
      <c r="A89" s="131">
        <v>1</v>
      </c>
      <c r="B89" s="171">
        <v>62</v>
      </c>
      <c r="C89" s="203">
        <v>0.879</v>
      </c>
      <c r="D89" s="130">
        <v>3</v>
      </c>
      <c r="E89" s="130">
        <v>31</v>
      </c>
      <c r="F89" s="130">
        <v>10</v>
      </c>
      <c r="G89" s="172">
        <v>180</v>
      </c>
      <c r="H89" s="170">
        <v>10.7</v>
      </c>
      <c r="I89" s="130">
        <v>0</v>
      </c>
      <c r="S89">
        <v>0</v>
      </c>
      <c r="T89">
        <v>96</v>
      </c>
      <c r="U89">
        <v>0.83099999999999996</v>
      </c>
      <c r="V89">
        <v>3</v>
      </c>
      <c r="W89">
        <v>44</v>
      </c>
      <c r="X89">
        <v>10</v>
      </c>
      <c r="Y89">
        <v>168</v>
      </c>
      <c r="Z89">
        <v>11.4</v>
      </c>
      <c r="AA89" s="117">
        <v>1</v>
      </c>
      <c r="AB89" s="113">
        <v>0</v>
      </c>
      <c r="AC89" s="118">
        <v>1</v>
      </c>
      <c r="AD89">
        <v>1</v>
      </c>
      <c r="AE89">
        <v>0.92436958368690347</v>
      </c>
      <c r="AF89" s="117">
        <v>0.92436958368690347</v>
      </c>
      <c r="AG89" s="118">
        <v>7.5630416313096527E-2</v>
      </c>
      <c r="AH89" s="117">
        <v>-7.8643304966933364E-2</v>
      </c>
      <c r="AI89" s="118">
        <v>100</v>
      </c>
      <c r="AJ89">
        <v>8.1818374000840743E-2</v>
      </c>
      <c r="BH89">
        <v>0.71668711516860206</v>
      </c>
      <c r="BI89">
        <v>0</v>
      </c>
      <c r="BJ89">
        <v>1</v>
      </c>
      <c r="BK89">
        <v>43</v>
      </c>
      <c r="BL89">
        <v>42</v>
      </c>
      <c r="BM89">
        <v>0.20370370370370372</v>
      </c>
      <c r="BN89">
        <v>0.5625</v>
      </c>
      <c r="BO89">
        <v>1.041666666666665E-2</v>
      </c>
    </row>
    <row r="90" spans="1:67" x14ac:dyDescent="0.3">
      <c r="A90" s="131">
        <v>0</v>
      </c>
      <c r="B90" s="171">
        <v>51</v>
      </c>
      <c r="C90" s="203">
        <v>1.083</v>
      </c>
      <c r="D90" s="130">
        <v>2</v>
      </c>
      <c r="E90" s="130">
        <v>53</v>
      </c>
      <c r="F90" s="130">
        <v>7</v>
      </c>
      <c r="G90" s="172">
        <v>167</v>
      </c>
      <c r="H90" s="170">
        <v>7.4</v>
      </c>
      <c r="I90" s="130">
        <v>0</v>
      </c>
      <c r="S90">
        <v>0</v>
      </c>
      <c r="T90">
        <v>98</v>
      </c>
      <c r="U90">
        <v>0.97399999999999998</v>
      </c>
      <c r="V90">
        <v>1</v>
      </c>
      <c r="W90">
        <v>37</v>
      </c>
      <c r="X90">
        <v>6</v>
      </c>
      <c r="Y90">
        <v>194</v>
      </c>
      <c r="Z90">
        <v>16.100000000000001</v>
      </c>
      <c r="AA90" s="117">
        <v>1</v>
      </c>
      <c r="AB90" s="113">
        <v>0</v>
      </c>
      <c r="AC90" s="118">
        <v>1</v>
      </c>
      <c r="AD90">
        <v>1</v>
      </c>
      <c r="AE90">
        <v>0.89893735588048385</v>
      </c>
      <c r="AF90" s="117">
        <v>0.89893735588048385</v>
      </c>
      <c r="AG90" s="118">
        <v>0.10106264411951615</v>
      </c>
      <c r="AH90" s="117">
        <v>-0.10654192894010674</v>
      </c>
      <c r="AI90" s="118">
        <v>100</v>
      </c>
      <c r="AJ90">
        <v>0.1124245682509524</v>
      </c>
      <c r="BH90">
        <v>0.71774215961326904</v>
      </c>
      <c r="BI90">
        <v>1</v>
      </c>
      <c r="BJ90">
        <v>0</v>
      </c>
      <c r="BK90">
        <v>44</v>
      </c>
      <c r="BL90">
        <v>42</v>
      </c>
      <c r="BM90">
        <v>0.18518518518518523</v>
      </c>
      <c r="BN90">
        <v>0.5625</v>
      </c>
      <c r="BO90">
        <v>0</v>
      </c>
    </row>
    <row r="91" spans="1:67" x14ac:dyDescent="0.3">
      <c r="A91" s="131">
        <v>1</v>
      </c>
      <c r="B91" s="171">
        <v>70</v>
      </c>
      <c r="C91" s="203">
        <v>0.82799999999999996</v>
      </c>
      <c r="D91" s="130">
        <v>3</v>
      </c>
      <c r="E91" s="130">
        <v>37</v>
      </c>
      <c r="F91" s="130">
        <v>15</v>
      </c>
      <c r="G91" s="172">
        <v>176</v>
      </c>
      <c r="H91" s="170">
        <v>14.8</v>
      </c>
      <c r="I91" s="130">
        <v>1</v>
      </c>
      <c r="S91">
        <v>0</v>
      </c>
      <c r="T91">
        <v>117</v>
      </c>
      <c r="U91">
        <v>0.104</v>
      </c>
      <c r="V91">
        <v>2</v>
      </c>
      <c r="W91">
        <v>52</v>
      </c>
      <c r="X91">
        <v>15</v>
      </c>
      <c r="Y91">
        <v>169</v>
      </c>
      <c r="Z91">
        <v>15.3</v>
      </c>
      <c r="AA91" s="117">
        <v>1</v>
      </c>
      <c r="AB91" s="113">
        <v>0</v>
      </c>
      <c r="AC91" s="118">
        <v>1</v>
      </c>
      <c r="AD91">
        <v>1</v>
      </c>
      <c r="AE91">
        <v>0.90562201964718159</v>
      </c>
      <c r="AF91" s="117">
        <v>0.90562201964718159</v>
      </c>
      <c r="AG91" s="118">
        <v>9.4377980352818414E-2</v>
      </c>
      <c r="AH91" s="117">
        <v>-9.9133256847394505E-2</v>
      </c>
      <c r="AI91" s="118">
        <v>100</v>
      </c>
      <c r="AJ91">
        <v>0.10421343375637757</v>
      </c>
      <c r="BH91">
        <v>0.71904215530074078</v>
      </c>
      <c r="BI91">
        <v>0</v>
      </c>
      <c r="BJ91">
        <v>1</v>
      </c>
      <c r="BK91">
        <v>44</v>
      </c>
      <c r="BL91">
        <v>43</v>
      </c>
      <c r="BM91">
        <v>0.18518518518518523</v>
      </c>
      <c r="BN91">
        <v>0.55208333333333326</v>
      </c>
      <c r="BO91">
        <v>0</v>
      </c>
    </row>
    <row r="92" spans="1:67" x14ac:dyDescent="0.3">
      <c r="A92" s="131">
        <v>0</v>
      </c>
      <c r="B92" s="171">
        <v>56</v>
      </c>
      <c r="C92" s="203">
        <v>1.56</v>
      </c>
      <c r="D92" s="130">
        <v>5</v>
      </c>
      <c r="E92" s="130">
        <v>46</v>
      </c>
      <c r="F92" s="130">
        <v>1</v>
      </c>
      <c r="G92" s="172">
        <v>166</v>
      </c>
      <c r="H92" s="170">
        <v>7.3</v>
      </c>
      <c r="I92" s="130">
        <v>1</v>
      </c>
      <c r="S92">
        <v>1</v>
      </c>
      <c r="T92">
        <v>39</v>
      </c>
      <c r="U92">
        <v>7.1999999999999995E-2</v>
      </c>
      <c r="V92">
        <v>7</v>
      </c>
      <c r="W92">
        <v>44</v>
      </c>
      <c r="X92">
        <v>16</v>
      </c>
      <c r="Y92">
        <v>170</v>
      </c>
      <c r="Z92">
        <v>8.9</v>
      </c>
      <c r="AA92" s="117">
        <v>1</v>
      </c>
      <c r="AB92" s="113">
        <v>0</v>
      </c>
      <c r="AC92" s="118">
        <v>1</v>
      </c>
      <c r="AD92">
        <v>1</v>
      </c>
      <c r="AE92">
        <v>0.53505920592632306</v>
      </c>
      <c r="AF92" s="117">
        <v>0.53505920592632306</v>
      </c>
      <c r="AG92" s="118">
        <v>0.46494079407367694</v>
      </c>
      <c r="AH92" s="117">
        <v>-0.62537787292623437</v>
      </c>
      <c r="AI92" s="118">
        <v>100</v>
      </c>
      <c r="AJ92">
        <v>0.86895205039738843</v>
      </c>
      <c r="BH92">
        <v>0.72024765544982783</v>
      </c>
      <c r="BI92">
        <v>0</v>
      </c>
      <c r="BJ92">
        <v>1</v>
      </c>
      <c r="BK92">
        <v>44</v>
      </c>
      <c r="BL92">
        <v>44</v>
      </c>
      <c r="BM92">
        <v>0.18518518518518523</v>
      </c>
      <c r="BN92">
        <v>0.54166666666666674</v>
      </c>
      <c r="BO92">
        <v>0</v>
      </c>
    </row>
    <row r="93" spans="1:67" x14ac:dyDescent="0.3">
      <c r="A93" s="131">
        <v>0</v>
      </c>
      <c r="B93" s="171">
        <v>42</v>
      </c>
      <c r="C93" s="203">
        <v>1.4279999999999999</v>
      </c>
      <c r="D93" s="130">
        <v>4</v>
      </c>
      <c r="E93" s="130">
        <v>45</v>
      </c>
      <c r="F93" s="130">
        <v>5</v>
      </c>
      <c r="G93" s="172">
        <v>165</v>
      </c>
      <c r="H93" s="170">
        <v>7.6</v>
      </c>
      <c r="I93" s="130">
        <v>1</v>
      </c>
      <c r="S93">
        <v>1</v>
      </c>
      <c r="T93">
        <v>39</v>
      </c>
      <c r="U93">
        <v>0.10299999999999999</v>
      </c>
      <c r="V93">
        <v>5</v>
      </c>
      <c r="W93">
        <v>40</v>
      </c>
      <c r="X93">
        <v>20</v>
      </c>
      <c r="Y93">
        <v>176</v>
      </c>
      <c r="Z93">
        <v>9</v>
      </c>
      <c r="AA93" s="117">
        <v>1</v>
      </c>
      <c r="AB93" s="113">
        <v>0</v>
      </c>
      <c r="AC93" s="118">
        <v>1</v>
      </c>
      <c r="AD93">
        <v>1</v>
      </c>
      <c r="AE93">
        <v>0.60768410094148606</v>
      </c>
      <c r="AF93" s="117">
        <v>0.60768410094148606</v>
      </c>
      <c r="AG93" s="118">
        <v>0.39231589905851394</v>
      </c>
      <c r="AH93" s="117">
        <v>-0.49810010285958434</v>
      </c>
      <c r="AI93" s="118">
        <v>100</v>
      </c>
      <c r="AJ93">
        <v>0.64559184360870758</v>
      </c>
      <c r="BH93">
        <v>0.722590222470605</v>
      </c>
      <c r="BI93">
        <v>0</v>
      </c>
      <c r="BJ93">
        <v>1</v>
      </c>
      <c r="BK93">
        <v>44</v>
      </c>
      <c r="BL93">
        <v>45</v>
      </c>
      <c r="BM93">
        <v>0.18518518518518523</v>
      </c>
      <c r="BN93">
        <v>0.53125</v>
      </c>
      <c r="BO93">
        <v>0</v>
      </c>
    </row>
    <row r="94" spans="1:67" x14ac:dyDescent="0.3">
      <c r="A94" s="131">
        <v>0</v>
      </c>
      <c r="B94" s="171">
        <v>56</v>
      </c>
      <c r="C94" s="203">
        <v>1.4039999999999999</v>
      </c>
      <c r="D94" s="130">
        <v>1</v>
      </c>
      <c r="E94" s="130">
        <v>34</v>
      </c>
      <c r="F94" s="130">
        <v>8</v>
      </c>
      <c r="G94" s="172">
        <v>181</v>
      </c>
      <c r="H94" s="170">
        <v>9</v>
      </c>
      <c r="I94" s="130">
        <v>1</v>
      </c>
      <c r="S94">
        <v>1</v>
      </c>
      <c r="T94">
        <v>44</v>
      </c>
      <c r="U94">
        <v>0.97399999999999998</v>
      </c>
      <c r="V94">
        <v>3</v>
      </c>
      <c r="W94">
        <v>33</v>
      </c>
      <c r="X94">
        <v>6</v>
      </c>
      <c r="Y94">
        <v>170</v>
      </c>
      <c r="Z94">
        <v>7.4</v>
      </c>
      <c r="AA94" s="117">
        <v>0</v>
      </c>
      <c r="AB94" s="113">
        <v>1</v>
      </c>
      <c r="AC94" s="118">
        <v>1</v>
      </c>
      <c r="AD94">
        <v>0</v>
      </c>
      <c r="AE94">
        <v>0.36838727826579476</v>
      </c>
      <c r="AF94" s="117">
        <v>0.36838727826579476</v>
      </c>
      <c r="AG94" s="118">
        <v>0.63161272173420524</v>
      </c>
      <c r="AH94" s="117">
        <v>-0.4594788547290764</v>
      </c>
      <c r="AI94" s="118">
        <v>100</v>
      </c>
      <c r="AJ94">
        <v>0.58324866740226811</v>
      </c>
      <c r="BH94">
        <v>0.72276954679317218</v>
      </c>
      <c r="BI94">
        <v>0</v>
      </c>
      <c r="BJ94">
        <v>1</v>
      </c>
      <c r="BK94">
        <v>44</v>
      </c>
      <c r="BL94">
        <v>46</v>
      </c>
      <c r="BM94">
        <v>0.18518518518518523</v>
      </c>
      <c r="BN94">
        <v>0.52083333333333326</v>
      </c>
      <c r="BO94">
        <v>0</v>
      </c>
    </row>
    <row r="95" spans="1:67" x14ac:dyDescent="0.3">
      <c r="A95" s="131">
        <v>1</v>
      </c>
      <c r="B95" s="171">
        <v>60</v>
      </c>
      <c r="C95" s="203">
        <v>1.0720000000000001</v>
      </c>
      <c r="D95" s="130">
        <v>2</v>
      </c>
      <c r="E95" s="130">
        <v>38</v>
      </c>
      <c r="F95" s="130">
        <v>13</v>
      </c>
      <c r="G95" s="172">
        <v>183</v>
      </c>
      <c r="H95" s="170">
        <v>12.9</v>
      </c>
      <c r="I95" s="130">
        <v>1</v>
      </c>
      <c r="S95">
        <v>1</v>
      </c>
      <c r="T95">
        <v>44</v>
      </c>
      <c r="U95">
        <v>2.3239999999999998</v>
      </c>
      <c r="V95">
        <v>2</v>
      </c>
      <c r="W95">
        <v>49</v>
      </c>
      <c r="X95">
        <v>19</v>
      </c>
      <c r="Y95">
        <v>179</v>
      </c>
      <c r="Z95">
        <v>9.4</v>
      </c>
      <c r="AA95" s="117">
        <v>1</v>
      </c>
      <c r="AB95" s="113">
        <v>0</v>
      </c>
      <c r="AC95" s="118">
        <v>1</v>
      </c>
      <c r="AD95">
        <v>1</v>
      </c>
      <c r="AE95">
        <v>0.51305998861121349</v>
      </c>
      <c r="AF95" s="117">
        <v>0.51305998861121349</v>
      </c>
      <c r="AG95" s="118">
        <v>0.48694001138878651</v>
      </c>
      <c r="AH95" s="117">
        <v>-0.66736250378398576</v>
      </c>
      <c r="AI95" s="118">
        <v>100</v>
      </c>
      <c r="AJ95">
        <v>0.94908981834048223</v>
      </c>
      <c r="BH95">
        <v>0.72398828482262689</v>
      </c>
      <c r="BI95">
        <v>0</v>
      </c>
      <c r="BJ95">
        <v>1</v>
      </c>
      <c r="BK95">
        <v>44</v>
      </c>
      <c r="BL95">
        <v>47</v>
      </c>
      <c r="BM95">
        <v>0.18518518518518523</v>
      </c>
      <c r="BN95">
        <v>0.51041666666666674</v>
      </c>
      <c r="BO95">
        <v>0</v>
      </c>
    </row>
    <row r="96" spans="1:67" x14ac:dyDescent="0.3">
      <c r="A96" s="131">
        <v>0</v>
      </c>
      <c r="B96" s="171">
        <v>48</v>
      </c>
      <c r="C96" s="203">
        <v>0.183</v>
      </c>
      <c r="D96" s="130">
        <v>4</v>
      </c>
      <c r="E96" s="130">
        <v>37</v>
      </c>
      <c r="F96" s="130">
        <v>11</v>
      </c>
      <c r="G96" s="172">
        <v>178</v>
      </c>
      <c r="H96" s="170">
        <v>9</v>
      </c>
      <c r="I96" s="130">
        <v>1</v>
      </c>
      <c r="S96">
        <v>1</v>
      </c>
      <c r="T96">
        <v>47</v>
      </c>
      <c r="U96">
        <v>1.512</v>
      </c>
      <c r="V96">
        <v>0</v>
      </c>
      <c r="W96">
        <v>31</v>
      </c>
      <c r="X96">
        <v>7</v>
      </c>
      <c r="Y96">
        <v>180</v>
      </c>
      <c r="Z96">
        <v>8.4</v>
      </c>
      <c r="AA96" s="117">
        <v>0</v>
      </c>
      <c r="AB96" s="113">
        <v>1</v>
      </c>
      <c r="AC96" s="118">
        <v>1</v>
      </c>
      <c r="AD96">
        <v>0</v>
      </c>
      <c r="AE96">
        <v>0.32895064940503221</v>
      </c>
      <c r="AF96" s="117">
        <v>0.32895064940503221</v>
      </c>
      <c r="AG96" s="118">
        <v>0.67104935059496773</v>
      </c>
      <c r="AH96" s="117">
        <v>-0.39891259688341785</v>
      </c>
      <c r="AI96" s="118">
        <v>100</v>
      </c>
      <c r="AJ96">
        <v>0.49020336449677965</v>
      </c>
      <c r="BH96">
        <v>0.72424725870008633</v>
      </c>
      <c r="BI96">
        <v>0</v>
      </c>
      <c r="BJ96">
        <v>1</v>
      </c>
      <c r="BK96">
        <v>44</v>
      </c>
      <c r="BL96">
        <v>48</v>
      </c>
      <c r="BM96">
        <v>0.18518518518518523</v>
      </c>
      <c r="BN96">
        <v>0.5</v>
      </c>
      <c r="BO96">
        <v>0</v>
      </c>
    </row>
    <row r="97" spans="1:67" x14ac:dyDescent="0.3">
      <c r="A97" s="131">
        <v>1</v>
      </c>
      <c r="B97" s="171">
        <v>88</v>
      </c>
      <c r="C97" s="203">
        <v>1.6</v>
      </c>
      <c r="D97" s="130">
        <v>0</v>
      </c>
      <c r="E97" s="130">
        <v>39</v>
      </c>
      <c r="F97" s="130">
        <v>18</v>
      </c>
      <c r="G97" s="172">
        <v>185</v>
      </c>
      <c r="H97" s="170">
        <v>18.2</v>
      </c>
      <c r="I97" s="130">
        <v>1</v>
      </c>
      <c r="S97">
        <v>1</v>
      </c>
      <c r="T97">
        <v>48</v>
      </c>
      <c r="U97">
        <v>1.6439999999999999</v>
      </c>
      <c r="V97">
        <v>3</v>
      </c>
      <c r="W97">
        <v>34</v>
      </c>
      <c r="X97">
        <v>19</v>
      </c>
      <c r="Y97">
        <v>180</v>
      </c>
      <c r="Z97">
        <v>8.6</v>
      </c>
      <c r="AA97" s="117">
        <v>0</v>
      </c>
      <c r="AB97" s="113">
        <v>1</v>
      </c>
      <c r="AC97" s="118">
        <v>1</v>
      </c>
      <c r="AD97">
        <v>0</v>
      </c>
      <c r="AE97">
        <v>0.84722242924953162</v>
      </c>
      <c r="AF97" s="117">
        <v>0.84722242924953162</v>
      </c>
      <c r="AG97" s="118">
        <v>0.15277757075046838</v>
      </c>
      <c r="AH97" s="117">
        <v>-1.8787722013064463</v>
      </c>
      <c r="AI97" s="118">
        <v>0</v>
      </c>
      <c r="AJ97">
        <v>5.5454634151324482</v>
      </c>
      <c r="BH97">
        <v>0.72483155033517244</v>
      </c>
      <c r="BI97">
        <v>0</v>
      </c>
      <c r="BJ97">
        <v>1</v>
      </c>
      <c r="BK97">
        <v>44</v>
      </c>
      <c r="BL97">
        <v>49</v>
      </c>
      <c r="BM97">
        <v>0.18518518518518523</v>
      </c>
      <c r="BN97">
        <v>0.48958333333333337</v>
      </c>
      <c r="BO97">
        <v>9.0663580246913983E-3</v>
      </c>
    </row>
    <row r="98" spans="1:67" x14ac:dyDescent="0.3">
      <c r="A98" s="131">
        <v>1</v>
      </c>
      <c r="B98" s="171">
        <v>75</v>
      </c>
      <c r="C98" s="203">
        <v>0.61199999999999999</v>
      </c>
      <c r="D98" s="130">
        <v>5</v>
      </c>
      <c r="E98" s="130">
        <v>42</v>
      </c>
      <c r="F98" s="130">
        <v>15</v>
      </c>
      <c r="G98" s="172">
        <v>193</v>
      </c>
      <c r="H98" s="170">
        <v>14.4</v>
      </c>
      <c r="I98" s="130">
        <v>0</v>
      </c>
      <c r="S98">
        <v>1</v>
      </c>
      <c r="T98">
        <v>49</v>
      </c>
      <c r="U98">
        <v>0.124</v>
      </c>
      <c r="V98">
        <v>3</v>
      </c>
      <c r="W98">
        <v>29</v>
      </c>
      <c r="X98">
        <v>10</v>
      </c>
      <c r="Y98">
        <v>175</v>
      </c>
      <c r="Z98">
        <v>8.3000000000000007</v>
      </c>
      <c r="AA98" s="117">
        <v>0</v>
      </c>
      <c r="AB98" s="113">
        <v>1</v>
      </c>
      <c r="AC98" s="118">
        <v>1</v>
      </c>
      <c r="AD98">
        <v>0</v>
      </c>
      <c r="AE98">
        <v>0.51667485815417658</v>
      </c>
      <c r="AF98" s="117">
        <v>0.51667485815417658</v>
      </c>
      <c r="AG98" s="118">
        <v>0.48332514184582342</v>
      </c>
      <c r="AH98" s="117">
        <v>-0.72706568028443697</v>
      </c>
      <c r="AI98" s="118">
        <v>0</v>
      </c>
      <c r="AJ98">
        <v>1.069000582467095</v>
      </c>
      <c r="BH98">
        <v>0.72972907875349502</v>
      </c>
      <c r="BI98">
        <v>1</v>
      </c>
      <c r="BJ98">
        <v>0</v>
      </c>
      <c r="BK98">
        <v>45</v>
      </c>
      <c r="BL98">
        <v>49</v>
      </c>
      <c r="BM98">
        <v>0.16666666666666663</v>
      </c>
      <c r="BN98">
        <v>0.48958333333333337</v>
      </c>
      <c r="BO98">
        <v>0</v>
      </c>
    </row>
    <row r="99" spans="1:67" x14ac:dyDescent="0.3">
      <c r="A99" s="131">
        <v>0</v>
      </c>
      <c r="B99" s="171">
        <v>56</v>
      </c>
      <c r="C99" s="203">
        <v>0.496</v>
      </c>
      <c r="D99" s="130">
        <v>3</v>
      </c>
      <c r="E99" s="130">
        <v>54</v>
      </c>
      <c r="F99" s="130">
        <v>8</v>
      </c>
      <c r="G99" s="172">
        <v>179</v>
      </c>
      <c r="H99" s="170">
        <v>8.8000000000000007</v>
      </c>
      <c r="I99" s="130">
        <v>0</v>
      </c>
      <c r="S99">
        <v>1</v>
      </c>
      <c r="T99">
        <v>50</v>
      </c>
      <c r="U99">
        <v>1.5449999999999999</v>
      </c>
      <c r="V99">
        <v>3</v>
      </c>
      <c r="W99">
        <v>41</v>
      </c>
      <c r="X99">
        <v>10</v>
      </c>
      <c r="Y99">
        <v>169</v>
      </c>
      <c r="Z99">
        <v>9.4</v>
      </c>
      <c r="AA99" s="117">
        <v>1</v>
      </c>
      <c r="AB99" s="113">
        <v>0</v>
      </c>
      <c r="AC99" s="118">
        <v>1</v>
      </c>
      <c r="AD99">
        <v>1</v>
      </c>
      <c r="AE99">
        <v>0.41864150706171338</v>
      </c>
      <c r="AF99" s="117">
        <v>0.41864150706171338</v>
      </c>
      <c r="AG99" s="118">
        <v>0.58135849293828668</v>
      </c>
      <c r="AH99" s="117">
        <v>-0.87074031702567378</v>
      </c>
      <c r="AI99" s="118">
        <v>0</v>
      </c>
      <c r="AJ99">
        <v>1.3886785785256279</v>
      </c>
      <c r="BH99">
        <v>0.73285207555966336</v>
      </c>
      <c r="BI99">
        <v>0</v>
      </c>
      <c r="BJ99">
        <v>1</v>
      </c>
      <c r="BK99">
        <v>45</v>
      </c>
      <c r="BL99">
        <v>50</v>
      </c>
      <c r="BM99">
        <v>0.16666666666666663</v>
      </c>
      <c r="BN99">
        <v>0.47916666666666663</v>
      </c>
      <c r="BO99">
        <v>0</v>
      </c>
    </row>
    <row r="100" spans="1:67" x14ac:dyDescent="0.3">
      <c r="A100" s="131">
        <v>0</v>
      </c>
      <c r="B100" s="171">
        <v>60</v>
      </c>
      <c r="C100" s="203">
        <v>1.8</v>
      </c>
      <c r="D100" s="130">
        <v>2</v>
      </c>
      <c r="E100" s="130">
        <v>39</v>
      </c>
      <c r="F100" s="130">
        <v>9</v>
      </c>
      <c r="G100" s="172">
        <v>171</v>
      </c>
      <c r="H100" s="170">
        <v>12.5</v>
      </c>
      <c r="I100" s="130">
        <v>1</v>
      </c>
      <c r="S100">
        <v>1</v>
      </c>
      <c r="T100">
        <v>51</v>
      </c>
      <c r="U100">
        <v>0.18</v>
      </c>
      <c r="V100">
        <v>4</v>
      </c>
      <c r="W100">
        <v>40</v>
      </c>
      <c r="X100">
        <v>8</v>
      </c>
      <c r="Y100">
        <v>180</v>
      </c>
      <c r="Z100">
        <v>8.6999999999999993</v>
      </c>
      <c r="AA100" s="117">
        <v>1</v>
      </c>
      <c r="AB100" s="113">
        <v>0</v>
      </c>
      <c r="AC100" s="118">
        <v>1</v>
      </c>
      <c r="AD100">
        <v>1</v>
      </c>
      <c r="AE100">
        <v>0.3264359458409779</v>
      </c>
      <c r="AF100" s="117">
        <v>0.3264359458409779</v>
      </c>
      <c r="AG100" s="118">
        <v>0.6735640541590221</v>
      </c>
      <c r="AH100" s="117">
        <v>-1.1195215337665785</v>
      </c>
      <c r="AI100" s="118">
        <v>0</v>
      </c>
      <c r="AJ100">
        <v>2.0633881248088604</v>
      </c>
      <c r="BH100">
        <v>0.73734112566664667</v>
      </c>
      <c r="BI100">
        <v>0</v>
      </c>
      <c r="BJ100">
        <v>1</v>
      </c>
      <c r="BK100">
        <v>45</v>
      </c>
      <c r="BL100">
        <v>51</v>
      </c>
      <c r="BM100">
        <v>0.16666666666666663</v>
      </c>
      <c r="BN100">
        <v>0.46875</v>
      </c>
      <c r="BO100">
        <v>0</v>
      </c>
    </row>
    <row r="101" spans="1:67" x14ac:dyDescent="0.3">
      <c r="A101" s="131">
        <v>1</v>
      </c>
      <c r="B101" s="171">
        <v>58</v>
      </c>
      <c r="C101" s="203">
        <v>0.40300000000000002</v>
      </c>
      <c r="D101" s="130">
        <v>2</v>
      </c>
      <c r="E101" s="130">
        <v>35</v>
      </c>
      <c r="F101" s="130">
        <v>16</v>
      </c>
      <c r="G101" s="172">
        <v>180</v>
      </c>
      <c r="H101" s="170">
        <v>13.3</v>
      </c>
      <c r="I101" s="130">
        <v>0</v>
      </c>
      <c r="S101">
        <v>1</v>
      </c>
      <c r="T101">
        <v>51</v>
      </c>
      <c r="U101">
        <v>0.23100000000000001</v>
      </c>
      <c r="V101">
        <v>5</v>
      </c>
      <c r="W101">
        <v>41</v>
      </c>
      <c r="X101">
        <v>7</v>
      </c>
      <c r="Y101">
        <v>165</v>
      </c>
      <c r="Z101">
        <v>7.5</v>
      </c>
      <c r="AA101" s="117">
        <v>1</v>
      </c>
      <c r="AB101" s="113">
        <v>0</v>
      </c>
      <c r="AC101" s="118">
        <v>1</v>
      </c>
      <c r="AD101">
        <v>1</v>
      </c>
      <c r="AE101">
        <v>0.33101980163432781</v>
      </c>
      <c r="AF101" s="117">
        <v>0.33101980163432781</v>
      </c>
      <c r="AG101" s="118">
        <v>0.66898019836567224</v>
      </c>
      <c r="AH101" s="117">
        <v>-1.1055770817257744</v>
      </c>
      <c r="AI101" s="118">
        <v>0</v>
      </c>
      <c r="AJ101">
        <v>2.020967310906324</v>
      </c>
      <c r="BH101">
        <v>0.74173911858381569</v>
      </c>
      <c r="BI101">
        <v>0</v>
      </c>
      <c r="BJ101">
        <v>1</v>
      </c>
      <c r="BK101">
        <v>45</v>
      </c>
      <c r="BL101">
        <v>52</v>
      </c>
      <c r="BM101">
        <v>0.16666666666666663</v>
      </c>
      <c r="BN101">
        <v>0.45833333333333337</v>
      </c>
      <c r="BO101">
        <v>0</v>
      </c>
    </row>
    <row r="102" spans="1:67" x14ac:dyDescent="0.3">
      <c r="A102" s="131">
        <v>0</v>
      </c>
      <c r="B102" s="171">
        <v>67</v>
      </c>
      <c r="C102" s="203">
        <v>0.85599999999999998</v>
      </c>
      <c r="D102" s="130">
        <v>3</v>
      </c>
      <c r="E102" s="130">
        <v>33</v>
      </c>
      <c r="F102" s="130">
        <v>1</v>
      </c>
      <c r="G102" s="172">
        <v>188</v>
      </c>
      <c r="H102" s="170">
        <v>12.5</v>
      </c>
      <c r="I102" s="130">
        <v>1</v>
      </c>
      <c r="S102">
        <v>1</v>
      </c>
      <c r="T102">
        <v>51</v>
      </c>
      <c r="U102">
        <v>0.41699999999999998</v>
      </c>
      <c r="V102">
        <v>3</v>
      </c>
      <c r="W102">
        <v>36</v>
      </c>
      <c r="X102">
        <v>8</v>
      </c>
      <c r="Y102">
        <v>167</v>
      </c>
      <c r="Z102">
        <v>8</v>
      </c>
      <c r="AA102" s="117">
        <v>0</v>
      </c>
      <c r="AB102" s="113">
        <v>1</v>
      </c>
      <c r="AC102" s="118">
        <v>1</v>
      </c>
      <c r="AD102">
        <v>0</v>
      </c>
      <c r="AE102">
        <v>0.33412223720035444</v>
      </c>
      <c r="AF102" s="117">
        <v>0.33412223720035444</v>
      </c>
      <c r="AG102" s="118">
        <v>0.6658777627996455</v>
      </c>
      <c r="AH102" s="117">
        <v>-0.40664916462702538</v>
      </c>
      <c r="AI102" s="118">
        <v>100</v>
      </c>
      <c r="AJ102">
        <v>0.50177713668580304</v>
      </c>
      <c r="BH102">
        <v>0.74594474853097603</v>
      </c>
      <c r="BI102">
        <v>0</v>
      </c>
      <c r="BJ102">
        <v>1</v>
      </c>
      <c r="BK102">
        <v>45</v>
      </c>
      <c r="BL102">
        <v>53</v>
      </c>
      <c r="BM102">
        <v>0.16666666666666663</v>
      </c>
      <c r="BN102">
        <v>0.44791666666666663</v>
      </c>
      <c r="BO102">
        <v>0</v>
      </c>
    </row>
    <row r="103" spans="1:67" x14ac:dyDescent="0.3">
      <c r="A103" s="131">
        <v>1</v>
      </c>
      <c r="B103" s="171">
        <v>73</v>
      </c>
      <c r="C103" s="203">
        <v>1.8360000000000001</v>
      </c>
      <c r="D103" s="130">
        <v>0</v>
      </c>
      <c r="E103" s="130">
        <v>36</v>
      </c>
      <c r="F103" s="130">
        <v>7</v>
      </c>
      <c r="G103" s="172">
        <v>187</v>
      </c>
      <c r="H103" s="170">
        <v>13.2</v>
      </c>
      <c r="I103" s="130">
        <v>0</v>
      </c>
      <c r="S103">
        <v>1</v>
      </c>
      <c r="T103">
        <v>51</v>
      </c>
      <c r="U103">
        <v>0.63600000000000001</v>
      </c>
      <c r="V103">
        <v>3</v>
      </c>
      <c r="W103">
        <v>32</v>
      </c>
      <c r="X103">
        <v>10</v>
      </c>
      <c r="Y103">
        <v>180</v>
      </c>
      <c r="Z103">
        <v>10.4</v>
      </c>
      <c r="AA103" s="117">
        <v>1</v>
      </c>
      <c r="AB103" s="113">
        <v>0</v>
      </c>
      <c r="AC103" s="118">
        <v>1</v>
      </c>
      <c r="AD103">
        <v>1</v>
      </c>
      <c r="AE103">
        <v>0.52726765227911976</v>
      </c>
      <c r="AF103" s="117">
        <v>0.52726765227911976</v>
      </c>
      <c r="AG103" s="118">
        <v>0.47273234772088024</v>
      </c>
      <c r="AH103" s="117">
        <v>-0.64004698028019369</v>
      </c>
      <c r="AI103" s="118">
        <v>100</v>
      </c>
      <c r="AJ103">
        <v>0.89656997860098175</v>
      </c>
      <c r="BH103">
        <v>0.74963461150817723</v>
      </c>
      <c r="BI103">
        <v>0</v>
      </c>
      <c r="BJ103">
        <v>1</v>
      </c>
      <c r="BK103">
        <v>45</v>
      </c>
      <c r="BL103">
        <v>54</v>
      </c>
      <c r="BM103">
        <v>0.16666666666666663</v>
      </c>
      <c r="BN103">
        <v>0.4375</v>
      </c>
      <c r="BO103">
        <v>0</v>
      </c>
    </row>
    <row r="104" spans="1:67" x14ac:dyDescent="0.3">
      <c r="A104" s="131">
        <v>0</v>
      </c>
      <c r="B104" s="171">
        <v>70</v>
      </c>
      <c r="C104" s="203">
        <v>0.40799999999999997</v>
      </c>
      <c r="D104" s="130">
        <v>2</v>
      </c>
      <c r="E104" s="130">
        <v>42</v>
      </c>
      <c r="F104" s="130">
        <v>7</v>
      </c>
      <c r="G104" s="172">
        <v>168</v>
      </c>
      <c r="H104" s="170">
        <v>11.1</v>
      </c>
      <c r="I104" s="130">
        <v>0</v>
      </c>
      <c r="S104">
        <v>1</v>
      </c>
      <c r="T104">
        <v>53</v>
      </c>
      <c r="U104">
        <v>0.84</v>
      </c>
      <c r="V104">
        <v>3</v>
      </c>
      <c r="W104">
        <v>36</v>
      </c>
      <c r="X104">
        <v>9</v>
      </c>
      <c r="Y104">
        <v>176</v>
      </c>
      <c r="Z104">
        <v>9</v>
      </c>
      <c r="AA104" s="117">
        <v>1</v>
      </c>
      <c r="AB104" s="113">
        <v>0</v>
      </c>
      <c r="AC104" s="118">
        <v>1</v>
      </c>
      <c r="AD104">
        <v>1</v>
      </c>
      <c r="AE104">
        <v>0.46781005206029219</v>
      </c>
      <c r="AF104" s="117">
        <v>0.46781005206029219</v>
      </c>
      <c r="AG104" s="118">
        <v>0.53218994793970786</v>
      </c>
      <c r="AH104" s="117">
        <v>-0.75969293711873076</v>
      </c>
      <c r="AI104" s="118">
        <v>0</v>
      </c>
      <c r="AJ104">
        <v>1.1376197360357667</v>
      </c>
      <c r="BH104">
        <v>0.75040137597299073</v>
      </c>
      <c r="BI104">
        <v>0</v>
      </c>
      <c r="BJ104">
        <v>1</v>
      </c>
      <c r="BK104">
        <v>45</v>
      </c>
      <c r="BL104">
        <v>55</v>
      </c>
      <c r="BM104">
        <v>0.16666666666666663</v>
      </c>
      <c r="BN104">
        <v>0.42708333333333337</v>
      </c>
      <c r="BO104">
        <v>0</v>
      </c>
    </row>
    <row r="105" spans="1:67" x14ac:dyDescent="0.3">
      <c r="A105" s="131">
        <v>1</v>
      </c>
      <c r="B105" s="171">
        <v>49</v>
      </c>
      <c r="C105" s="203">
        <v>0.124</v>
      </c>
      <c r="D105" s="130">
        <v>3</v>
      </c>
      <c r="E105" s="130">
        <v>29</v>
      </c>
      <c r="F105" s="130">
        <v>10</v>
      </c>
      <c r="G105" s="172">
        <v>175</v>
      </c>
      <c r="H105" s="170">
        <v>8.3000000000000007</v>
      </c>
      <c r="I105" s="130">
        <v>0</v>
      </c>
      <c r="S105">
        <v>1</v>
      </c>
      <c r="T105">
        <v>53</v>
      </c>
      <c r="U105">
        <v>1.2</v>
      </c>
      <c r="V105">
        <v>2</v>
      </c>
      <c r="W105">
        <v>33</v>
      </c>
      <c r="X105">
        <v>8</v>
      </c>
      <c r="Y105">
        <v>179</v>
      </c>
      <c r="Z105">
        <v>8.6999999999999993</v>
      </c>
      <c r="AA105" s="117">
        <v>1</v>
      </c>
      <c r="AB105" s="113">
        <v>0</v>
      </c>
      <c r="AC105" s="118">
        <v>1</v>
      </c>
      <c r="AD105">
        <v>1</v>
      </c>
      <c r="AE105">
        <v>0.49614409063426307</v>
      </c>
      <c r="AF105" s="117">
        <v>0.49614409063426307</v>
      </c>
      <c r="AG105" s="118">
        <v>0.50385590936573688</v>
      </c>
      <c r="AH105" s="117">
        <v>-0.70088888913469272</v>
      </c>
      <c r="AI105" s="118">
        <v>0</v>
      </c>
      <c r="AJ105">
        <v>1.0155435061649432</v>
      </c>
      <c r="BH105">
        <v>0.75322071385012124</v>
      </c>
      <c r="BI105">
        <v>0</v>
      </c>
      <c r="BJ105">
        <v>1</v>
      </c>
      <c r="BK105">
        <v>45</v>
      </c>
      <c r="BL105">
        <v>56</v>
      </c>
      <c r="BM105">
        <v>0.16666666666666663</v>
      </c>
      <c r="BN105">
        <v>0.41666666666666663</v>
      </c>
      <c r="BO105">
        <v>0</v>
      </c>
    </row>
    <row r="106" spans="1:67" x14ac:dyDescent="0.3">
      <c r="A106" s="131">
        <v>0</v>
      </c>
      <c r="B106" s="171">
        <v>55</v>
      </c>
      <c r="C106" s="203">
        <v>8.5000000000000006E-2</v>
      </c>
      <c r="D106" s="130">
        <v>7</v>
      </c>
      <c r="E106" s="130">
        <v>38</v>
      </c>
      <c r="F106" s="130">
        <v>4</v>
      </c>
      <c r="G106" s="172">
        <v>169</v>
      </c>
      <c r="H106" s="170">
        <v>9.3000000000000007</v>
      </c>
      <c r="I106" s="130">
        <v>1</v>
      </c>
      <c r="S106">
        <v>1</v>
      </c>
      <c r="T106">
        <v>53</v>
      </c>
      <c r="U106">
        <v>1.2949999999999999</v>
      </c>
      <c r="V106">
        <v>1</v>
      </c>
      <c r="W106">
        <v>40</v>
      </c>
      <c r="X106">
        <v>8</v>
      </c>
      <c r="Y106">
        <v>182</v>
      </c>
      <c r="Z106">
        <v>9.5</v>
      </c>
      <c r="AA106" s="117">
        <v>1</v>
      </c>
      <c r="AB106" s="113">
        <v>0</v>
      </c>
      <c r="AC106" s="118">
        <v>1</v>
      </c>
      <c r="AD106">
        <v>1</v>
      </c>
      <c r="AE106">
        <v>0.26673451847595497</v>
      </c>
      <c r="AF106" s="117">
        <v>0.26673451847595497</v>
      </c>
      <c r="AG106" s="118">
        <v>0.73326548152404503</v>
      </c>
      <c r="AH106" s="117">
        <v>-1.3215014280629453</v>
      </c>
      <c r="AI106" s="118">
        <v>0</v>
      </c>
      <c r="AJ106">
        <v>2.7490460766522271</v>
      </c>
      <c r="BH106">
        <v>0.75684526535458541</v>
      </c>
      <c r="BI106">
        <v>0</v>
      </c>
      <c r="BJ106">
        <v>1</v>
      </c>
      <c r="BK106">
        <v>45</v>
      </c>
      <c r="BL106">
        <v>57</v>
      </c>
      <c r="BM106">
        <v>0.16666666666666663</v>
      </c>
      <c r="BN106">
        <v>0.40625</v>
      </c>
      <c r="BO106">
        <v>0</v>
      </c>
    </row>
    <row r="107" spans="1:67" x14ac:dyDescent="0.3">
      <c r="A107" s="131">
        <v>0</v>
      </c>
      <c r="B107" s="171">
        <v>49</v>
      </c>
      <c r="C107" s="203">
        <v>0.85199999999999998</v>
      </c>
      <c r="D107" s="130">
        <v>3</v>
      </c>
      <c r="E107" s="130">
        <v>37</v>
      </c>
      <c r="F107" s="130">
        <v>9</v>
      </c>
      <c r="G107" s="172">
        <v>168</v>
      </c>
      <c r="H107" s="170">
        <v>8.1999999999999993</v>
      </c>
      <c r="I107" s="130">
        <v>1</v>
      </c>
      <c r="S107">
        <v>1</v>
      </c>
      <c r="T107">
        <v>55</v>
      </c>
      <c r="U107">
        <v>6.5000000000000002E-2</v>
      </c>
      <c r="V107">
        <v>3</v>
      </c>
      <c r="W107">
        <v>42</v>
      </c>
      <c r="X107">
        <v>13</v>
      </c>
      <c r="Y107">
        <v>165</v>
      </c>
      <c r="Z107">
        <v>9.1999999999999993</v>
      </c>
      <c r="AA107" s="117">
        <v>0</v>
      </c>
      <c r="AB107" s="113">
        <v>1</v>
      </c>
      <c r="AC107" s="118">
        <v>1</v>
      </c>
      <c r="AD107">
        <v>0</v>
      </c>
      <c r="AE107">
        <v>0.31042841450419634</v>
      </c>
      <c r="AF107" s="117">
        <v>0.31042841450419634</v>
      </c>
      <c r="AG107" s="118">
        <v>0.68957158549580366</v>
      </c>
      <c r="AH107" s="117">
        <v>-0.3716847648090062</v>
      </c>
      <c r="AI107" s="118">
        <v>100</v>
      </c>
      <c r="AJ107">
        <v>0.4501757627977051</v>
      </c>
      <c r="BH107">
        <v>0.76172677715494475</v>
      </c>
      <c r="BI107">
        <v>0</v>
      </c>
      <c r="BJ107">
        <v>1</v>
      </c>
      <c r="BK107">
        <v>45</v>
      </c>
      <c r="BL107">
        <v>58</v>
      </c>
      <c r="BM107">
        <v>0.16666666666666663</v>
      </c>
      <c r="BN107">
        <v>0.39583333333333337</v>
      </c>
      <c r="BO107">
        <v>0</v>
      </c>
    </row>
    <row r="108" spans="1:67" x14ac:dyDescent="0.3">
      <c r="A108" s="131">
        <v>0</v>
      </c>
      <c r="B108" s="171">
        <v>74</v>
      </c>
      <c r="C108" s="203">
        <v>1.927</v>
      </c>
      <c r="D108" s="130">
        <v>2</v>
      </c>
      <c r="E108" s="130">
        <v>29</v>
      </c>
      <c r="F108" s="130">
        <v>7</v>
      </c>
      <c r="G108" s="172">
        <v>171</v>
      </c>
      <c r="H108" s="170">
        <v>14.8</v>
      </c>
      <c r="I108" s="130">
        <v>1</v>
      </c>
      <c r="S108">
        <v>1</v>
      </c>
      <c r="T108">
        <v>55</v>
      </c>
      <c r="U108">
        <v>1.3839999999999999</v>
      </c>
      <c r="V108">
        <v>2</v>
      </c>
      <c r="W108">
        <v>27</v>
      </c>
      <c r="X108">
        <v>10</v>
      </c>
      <c r="Y108">
        <v>192</v>
      </c>
      <c r="Z108">
        <v>9.6999999999999993</v>
      </c>
      <c r="AA108" s="117">
        <v>1</v>
      </c>
      <c r="AB108" s="113">
        <v>0</v>
      </c>
      <c r="AC108" s="118">
        <v>1</v>
      </c>
      <c r="AD108">
        <v>1</v>
      </c>
      <c r="AE108">
        <v>0.76300702406537058</v>
      </c>
      <c r="AF108" s="117">
        <v>0.76300702406537058</v>
      </c>
      <c r="AG108" s="118">
        <v>0.23699297593462942</v>
      </c>
      <c r="AH108" s="117">
        <v>-0.27048804188766756</v>
      </c>
      <c r="AI108" s="118">
        <v>100</v>
      </c>
      <c r="AJ108">
        <v>0.31060392428880845</v>
      </c>
      <c r="BH108">
        <v>0.76246499592843375</v>
      </c>
      <c r="BI108">
        <v>0</v>
      </c>
      <c r="BJ108">
        <v>1</v>
      </c>
      <c r="BK108">
        <v>45</v>
      </c>
      <c r="BL108">
        <v>59</v>
      </c>
      <c r="BM108">
        <v>0.16666666666666663</v>
      </c>
      <c r="BN108">
        <v>0.38541666666666663</v>
      </c>
      <c r="BO108">
        <v>0</v>
      </c>
    </row>
    <row r="109" spans="1:67" x14ac:dyDescent="0.3">
      <c r="A109" s="131">
        <v>0</v>
      </c>
      <c r="B109" s="171">
        <v>53</v>
      </c>
      <c r="C109" s="203">
        <v>1.018</v>
      </c>
      <c r="D109" s="130">
        <v>1</v>
      </c>
      <c r="E109" s="130">
        <v>36</v>
      </c>
      <c r="F109" s="130">
        <v>10</v>
      </c>
      <c r="G109" s="172">
        <v>182</v>
      </c>
      <c r="H109" s="170">
        <v>10.7</v>
      </c>
      <c r="I109" s="130">
        <v>0</v>
      </c>
      <c r="S109">
        <v>1</v>
      </c>
      <c r="T109">
        <v>56</v>
      </c>
      <c r="U109">
        <v>0.91100000000000003</v>
      </c>
      <c r="V109">
        <v>2</v>
      </c>
      <c r="W109">
        <v>30</v>
      </c>
      <c r="X109">
        <v>13</v>
      </c>
      <c r="Y109">
        <v>185</v>
      </c>
      <c r="Z109">
        <v>14</v>
      </c>
      <c r="AA109" s="117">
        <v>1</v>
      </c>
      <c r="AB109" s="113">
        <v>0</v>
      </c>
      <c r="AC109" s="118">
        <v>1</v>
      </c>
      <c r="AD109">
        <v>1</v>
      </c>
      <c r="AE109">
        <v>0.63125895403171683</v>
      </c>
      <c r="AF109" s="117">
        <v>0.63125895403171683</v>
      </c>
      <c r="AG109" s="118">
        <v>0.36874104596828317</v>
      </c>
      <c r="AH109" s="117">
        <v>-0.46003911388846808</v>
      </c>
      <c r="AI109" s="118">
        <v>100</v>
      </c>
      <c r="AJ109">
        <v>0.58413594549940628</v>
      </c>
      <c r="BH109">
        <v>0.76300702406537058</v>
      </c>
      <c r="BI109">
        <v>0</v>
      </c>
      <c r="BJ109">
        <v>1</v>
      </c>
      <c r="BK109">
        <v>45</v>
      </c>
      <c r="BL109">
        <v>60</v>
      </c>
      <c r="BM109">
        <v>0.16666666666666663</v>
      </c>
      <c r="BN109">
        <v>0.375</v>
      </c>
      <c r="BO109">
        <v>0</v>
      </c>
    </row>
    <row r="110" spans="1:67" x14ac:dyDescent="0.3">
      <c r="A110" s="131">
        <v>0</v>
      </c>
      <c r="B110" s="171">
        <v>58</v>
      </c>
      <c r="C110" s="203">
        <v>0.86399999999999999</v>
      </c>
      <c r="D110" s="130">
        <v>4</v>
      </c>
      <c r="E110" s="130">
        <v>61</v>
      </c>
      <c r="F110" s="130">
        <v>8</v>
      </c>
      <c r="G110" s="172">
        <v>168</v>
      </c>
      <c r="H110" s="170">
        <v>8.8000000000000007</v>
      </c>
      <c r="I110" s="130">
        <v>1</v>
      </c>
      <c r="S110">
        <v>1</v>
      </c>
      <c r="T110">
        <v>57</v>
      </c>
      <c r="U110">
        <v>1.476</v>
      </c>
      <c r="V110">
        <v>1</v>
      </c>
      <c r="W110">
        <v>28</v>
      </c>
      <c r="X110">
        <v>8</v>
      </c>
      <c r="Y110">
        <v>181</v>
      </c>
      <c r="Z110">
        <v>12.4</v>
      </c>
      <c r="AA110" s="117">
        <v>1</v>
      </c>
      <c r="AB110" s="113">
        <v>0</v>
      </c>
      <c r="AC110" s="118">
        <v>1</v>
      </c>
      <c r="AD110">
        <v>1</v>
      </c>
      <c r="AE110">
        <v>0.55423066412065947</v>
      </c>
      <c r="AF110" s="117">
        <v>0.55423066412065947</v>
      </c>
      <c r="AG110" s="118">
        <v>0.44576933587934053</v>
      </c>
      <c r="AH110" s="117">
        <v>-0.59017431766051021</v>
      </c>
      <c r="AI110" s="118">
        <v>100</v>
      </c>
      <c r="AJ110">
        <v>0.80430290984818875</v>
      </c>
      <c r="BH110">
        <v>0.77272021696964499</v>
      </c>
      <c r="BI110">
        <v>0</v>
      </c>
      <c r="BJ110">
        <v>1</v>
      </c>
      <c r="BK110">
        <v>45</v>
      </c>
      <c r="BL110">
        <v>61</v>
      </c>
      <c r="BM110">
        <v>0.16666666666666663</v>
      </c>
      <c r="BN110">
        <v>0.36458333333333337</v>
      </c>
      <c r="BO110">
        <v>0</v>
      </c>
    </row>
    <row r="111" spans="1:67" x14ac:dyDescent="0.3">
      <c r="A111" s="131">
        <v>0</v>
      </c>
      <c r="B111" s="171">
        <v>54</v>
      </c>
      <c r="C111" s="203">
        <v>0.626</v>
      </c>
      <c r="D111" s="130">
        <v>2</v>
      </c>
      <c r="E111" s="130">
        <v>38</v>
      </c>
      <c r="F111" s="130">
        <v>8</v>
      </c>
      <c r="G111" s="172">
        <v>193</v>
      </c>
      <c r="H111" s="170">
        <v>9.6999999999999993</v>
      </c>
      <c r="I111" s="130">
        <v>1</v>
      </c>
      <c r="S111">
        <v>1</v>
      </c>
      <c r="T111">
        <v>58</v>
      </c>
      <c r="U111">
        <v>0.40300000000000002</v>
      </c>
      <c r="V111">
        <v>2</v>
      </c>
      <c r="W111">
        <v>35</v>
      </c>
      <c r="X111">
        <v>16</v>
      </c>
      <c r="Y111">
        <v>180</v>
      </c>
      <c r="Z111">
        <v>13.3</v>
      </c>
      <c r="AA111" s="117">
        <v>0</v>
      </c>
      <c r="AB111" s="113">
        <v>1</v>
      </c>
      <c r="AC111" s="118">
        <v>1</v>
      </c>
      <c r="AD111">
        <v>0</v>
      </c>
      <c r="AE111">
        <v>0.54509625927682348</v>
      </c>
      <c r="AF111" s="117">
        <v>0.54509625927682348</v>
      </c>
      <c r="AG111" s="118">
        <v>0.45490374072317652</v>
      </c>
      <c r="AH111" s="117">
        <v>-0.78766944126307847</v>
      </c>
      <c r="AI111" s="118">
        <v>0</v>
      </c>
      <c r="AJ111">
        <v>1.1982672606962184</v>
      </c>
      <c r="BH111">
        <v>0.77751354513154303</v>
      </c>
      <c r="BI111">
        <v>0</v>
      </c>
      <c r="BJ111">
        <v>1</v>
      </c>
      <c r="BK111">
        <v>45</v>
      </c>
      <c r="BL111">
        <v>62</v>
      </c>
      <c r="BM111">
        <v>0.16666666666666663</v>
      </c>
      <c r="BN111">
        <v>0.35416666666666663</v>
      </c>
      <c r="BO111">
        <v>0</v>
      </c>
    </row>
    <row r="112" spans="1:67" x14ac:dyDescent="0.3">
      <c r="A112" s="131">
        <v>1</v>
      </c>
      <c r="B112" s="171">
        <v>55</v>
      </c>
      <c r="C112" s="203">
        <v>1.3839999999999999</v>
      </c>
      <c r="D112" s="130">
        <v>2</v>
      </c>
      <c r="E112" s="130">
        <v>27</v>
      </c>
      <c r="F112" s="130">
        <v>10</v>
      </c>
      <c r="G112" s="172">
        <v>192</v>
      </c>
      <c r="H112" s="170">
        <v>9.6999999999999993</v>
      </c>
      <c r="I112" s="130">
        <v>1</v>
      </c>
      <c r="S112">
        <v>1</v>
      </c>
      <c r="T112">
        <v>58</v>
      </c>
      <c r="U112">
        <v>1.3360000000000001</v>
      </c>
      <c r="V112">
        <v>2</v>
      </c>
      <c r="W112">
        <v>38</v>
      </c>
      <c r="X112">
        <v>9</v>
      </c>
      <c r="Y112">
        <v>183</v>
      </c>
      <c r="Z112">
        <v>11.4</v>
      </c>
      <c r="AA112" s="117">
        <v>0</v>
      </c>
      <c r="AB112" s="113">
        <v>1</v>
      </c>
      <c r="AC112" s="118">
        <v>1</v>
      </c>
      <c r="AD112">
        <v>0</v>
      </c>
      <c r="AE112">
        <v>0.44995206515997493</v>
      </c>
      <c r="AF112" s="117">
        <v>0.44995206515997493</v>
      </c>
      <c r="AG112" s="118">
        <v>0.55004793484002512</v>
      </c>
      <c r="AH112" s="117">
        <v>-0.59774985029874073</v>
      </c>
      <c r="AI112" s="118">
        <v>100</v>
      </c>
      <c r="AJ112">
        <v>0.81802336971020195</v>
      </c>
      <c r="BH112">
        <v>0.77802759474142624</v>
      </c>
      <c r="BI112">
        <v>0</v>
      </c>
      <c r="BJ112">
        <v>1</v>
      </c>
      <c r="BK112">
        <v>45</v>
      </c>
      <c r="BL112">
        <v>63</v>
      </c>
      <c r="BM112">
        <v>0.16666666666666663</v>
      </c>
      <c r="BN112">
        <v>0.34375</v>
      </c>
      <c r="BO112">
        <v>0</v>
      </c>
    </row>
    <row r="113" spans="1:67" x14ac:dyDescent="0.3">
      <c r="A113" s="131">
        <v>0</v>
      </c>
      <c r="B113" s="171">
        <v>65</v>
      </c>
      <c r="C113" s="203">
        <v>0.59</v>
      </c>
      <c r="D113" s="130">
        <v>3</v>
      </c>
      <c r="E113" s="130">
        <v>32</v>
      </c>
      <c r="F113" s="130">
        <v>10</v>
      </c>
      <c r="G113" s="172">
        <v>181</v>
      </c>
      <c r="H113" s="170">
        <v>10.5</v>
      </c>
      <c r="I113" s="130">
        <v>1</v>
      </c>
      <c r="S113">
        <v>1</v>
      </c>
      <c r="T113">
        <v>58</v>
      </c>
      <c r="U113">
        <v>1.623</v>
      </c>
      <c r="V113">
        <v>1</v>
      </c>
      <c r="W113">
        <v>45</v>
      </c>
      <c r="X113">
        <v>10</v>
      </c>
      <c r="Y113">
        <v>187</v>
      </c>
      <c r="Z113">
        <v>15.4</v>
      </c>
      <c r="AA113" s="117">
        <v>0</v>
      </c>
      <c r="AB113" s="113">
        <v>1</v>
      </c>
      <c r="AC113" s="118">
        <v>1</v>
      </c>
      <c r="AD113">
        <v>0</v>
      </c>
      <c r="AE113">
        <v>0.23279370354587098</v>
      </c>
      <c r="AF113" s="117">
        <v>0.23279370354587098</v>
      </c>
      <c r="AG113" s="118">
        <v>0.76720629645412908</v>
      </c>
      <c r="AH113" s="117">
        <v>-0.264999548389588</v>
      </c>
      <c r="AI113" s="118">
        <v>100</v>
      </c>
      <c r="AJ113">
        <v>0.3034303871355018</v>
      </c>
      <c r="BH113">
        <v>0.77897740157617235</v>
      </c>
      <c r="BI113">
        <v>0</v>
      </c>
      <c r="BJ113">
        <v>1</v>
      </c>
      <c r="BK113">
        <v>45</v>
      </c>
      <c r="BL113">
        <v>64</v>
      </c>
      <c r="BM113">
        <v>0.16666666666666663</v>
      </c>
      <c r="BN113">
        <v>0.33333333333333337</v>
      </c>
      <c r="BO113">
        <v>6.1728395061728305E-3</v>
      </c>
    </row>
    <row r="114" spans="1:67" x14ac:dyDescent="0.3">
      <c r="A114" s="131">
        <v>1</v>
      </c>
      <c r="B114" s="171">
        <v>39</v>
      </c>
      <c r="C114" s="203">
        <v>7.1999999999999995E-2</v>
      </c>
      <c r="D114" s="130">
        <v>7</v>
      </c>
      <c r="E114" s="130">
        <v>44</v>
      </c>
      <c r="F114" s="130">
        <v>16</v>
      </c>
      <c r="G114" s="172">
        <v>170</v>
      </c>
      <c r="H114" s="170">
        <v>8.9</v>
      </c>
      <c r="I114" s="130">
        <v>1</v>
      </c>
      <c r="S114">
        <v>1</v>
      </c>
      <c r="T114">
        <v>60</v>
      </c>
      <c r="U114">
        <v>0.71199999999999997</v>
      </c>
      <c r="V114">
        <v>3</v>
      </c>
      <c r="W114">
        <v>33</v>
      </c>
      <c r="X114">
        <v>12</v>
      </c>
      <c r="Y114">
        <v>178</v>
      </c>
      <c r="Z114">
        <v>12.5</v>
      </c>
      <c r="AA114" s="117">
        <v>1</v>
      </c>
      <c r="AB114" s="113">
        <v>0</v>
      </c>
      <c r="AC114" s="118">
        <v>1</v>
      </c>
      <c r="AD114">
        <v>1</v>
      </c>
      <c r="AE114">
        <v>0.63458913122642213</v>
      </c>
      <c r="AF114" s="117">
        <v>0.63458913122642213</v>
      </c>
      <c r="AG114" s="118">
        <v>0.36541086877357787</v>
      </c>
      <c r="AH114" s="117">
        <v>-0.45477752694721379</v>
      </c>
      <c r="AI114" s="118">
        <v>100</v>
      </c>
      <c r="AJ114">
        <v>0.57582276593262172</v>
      </c>
      <c r="BH114">
        <v>0.77903251444087585</v>
      </c>
      <c r="BI114">
        <v>1</v>
      </c>
      <c r="BJ114">
        <v>0</v>
      </c>
      <c r="BK114">
        <v>46</v>
      </c>
      <c r="BL114">
        <v>64</v>
      </c>
      <c r="BM114">
        <v>0.14814814814814814</v>
      </c>
      <c r="BN114">
        <v>0.33333333333333337</v>
      </c>
      <c r="BO114">
        <v>0</v>
      </c>
    </row>
    <row r="115" spans="1:67" x14ac:dyDescent="0.3">
      <c r="A115" s="131">
        <v>0</v>
      </c>
      <c r="B115" s="171">
        <v>42</v>
      </c>
      <c r="C115" s="203">
        <v>1.2829999999999999</v>
      </c>
      <c r="D115" s="130">
        <v>4</v>
      </c>
      <c r="E115" s="130">
        <v>37</v>
      </c>
      <c r="F115" s="130">
        <v>6</v>
      </c>
      <c r="G115" s="172">
        <v>175</v>
      </c>
      <c r="H115" s="170">
        <v>7.9</v>
      </c>
      <c r="I115" s="130">
        <v>1</v>
      </c>
      <c r="S115">
        <v>1</v>
      </c>
      <c r="T115">
        <v>60</v>
      </c>
      <c r="U115">
        <v>1.0720000000000001</v>
      </c>
      <c r="V115">
        <v>2</v>
      </c>
      <c r="W115">
        <v>38</v>
      </c>
      <c r="X115">
        <v>13</v>
      </c>
      <c r="Y115">
        <v>183</v>
      </c>
      <c r="Z115">
        <v>12.9</v>
      </c>
      <c r="AA115" s="117">
        <v>1</v>
      </c>
      <c r="AB115" s="113">
        <v>0</v>
      </c>
      <c r="AC115" s="118">
        <v>1</v>
      </c>
      <c r="AD115">
        <v>1</v>
      </c>
      <c r="AE115">
        <v>0.52864114122234995</v>
      </c>
      <c r="AF115" s="117">
        <v>0.52864114122234995</v>
      </c>
      <c r="AG115" s="118">
        <v>0.47135885877765005</v>
      </c>
      <c r="AH115" s="117">
        <v>-0.63744544930265712</v>
      </c>
      <c r="AI115" s="118">
        <v>100</v>
      </c>
      <c r="AJ115">
        <v>0.89164240544682349</v>
      </c>
      <c r="BH115">
        <v>0.78013936873385126</v>
      </c>
      <c r="BI115">
        <v>0</v>
      </c>
      <c r="BJ115">
        <v>1</v>
      </c>
      <c r="BK115">
        <v>46</v>
      </c>
      <c r="BL115">
        <v>65</v>
      </c>
      <c r="BM115">
        <v>0.14814814814814814</v>
      </c>
      <c r="BN115">
        <v>0.32291666666666663</v>
      </c>
      <c r="BO115">
        <v>0</v>
      </c>
    </row>
    <row r="116" spans="1:67" x14ac:dyDescent="0.3">
      <c r="A116" s="131">
        <v>1</v>
      </c>
      <c r="B116" s="171">
        <v>89</v>
      </c>
      <c r="C116" s="203">
        <v>7.4999999999999997E-2</v>
      </c>
      <c r="D116" s="130">
        <v>0</v>
      </c>
      <c r="E116" s="130">
        <v>37</v>
      </c>
      <c r="F116" s="130">
        <v>13</v>
      </c>
      <c r="G116" s="172">
        <v>196</v>
      </c>
      <c r="H116" s="170">
        <v>21</v>
      </c>
      <c r="I116" s="130">
        <v>1</v>
      </c>
      <c r="S116">
        <v>1</v>
      </c>
      <c r="T116">
        <v>61</v>
      </c>
      <c r="U116">
        <v>0.96</v>
      </c>
      <c r="V116">
        <v>2</v>
      </c>
      <c r="W116">
        <v>30</v>
      </c>
      <c r="X116">
        <v>10</v>
      </c>
      <c r="Y116">
        <v>173</v>
      </c>
      <c r="Z116">
        <v>13.1</v>
      </c>
      <c r="AA116" s="117">
        <v>1</v>
      </c>
      <c r="AB116" s="113">
        <v>0</v>
      </c>
      <c r="AC116" s="118">
        <v>1</v>
      </c>
      <c r="AD116">
        <v>1</v>
      </c>
      <c r="AE116">
        <v>0.57731060829789971</v>
      </c>
      <c r="AF116" s="117">
        <v>0.57731060829789971</v>
      </c>
      <c r="AG116" s="118">
        <v>0.42268939170210029</v>
      </c>
      <c r="AH116" s="117">
        <v>-0.54937484137318537</v>
      </c>
      <c r="AI116" s="118">
        <v>100</v>
      </c>
      <c r="AJ116">
        <v>0.73216979841809371</v>
      </c>
      <c r="BH116">
        <v>0.78990926240196546</v>
      </c>
      <c r="BI116">
        <v>0</v>
      </c>
      <c r="BJ116">
        <v>1</v>
      </c>
      <c r="BK116">
        <v>46</v>
      </c>
      <c r="BL116">
        <v>66</v>
      </c>
      <c r="BM116">
        <v>0.14814814814814814</v>
      </c>
      <c r="BN116">
        <v>0.3125</v>
      </c>
      <c r="BO116">
        <v>0</v>
      </c>
    </row>
    <row r="117" spans="1:67" x14ac:dyDescent="0.3">
      <c r="A117" s="131">
        <v>0</v>
      </c>
      <c r="B117" s="171">
        <v>65</v>
      </c>
      <c r="C117" s="203">
        <v>0.89900000000000002</v>
      </c>
      <c r="D117" s="130">
        <v>1</v>
      </c>
      <c r="E117" s="130">
        <v>60</v>
      </c>
      <c r="F117" s="130">
        <v>9</v>
      </c>
      <c r="G117" s="172">
        <v>174</v>
      </c>
      <c r="H117" s="170">
        <v>12.7</v>
      </c>
      <c r="I117" s="130">
        <v>0</v>
      </c>
      <c r="S117">
        <v>1</v>
      </c>
      <c r="T117">
        <v>62</v>
      </c>
      <c r="U117">
        <v>0.42399999999999999</v>
      </c>
      <c r="V117">
        <v>2</v>
      </c>
      <c r="W117">
        <v>49</v>
      </c>
      <c r="X117">
        <v>12</v>
      </c>
      <c r="Y117">
        <v>162</v>
      </c>
      <c r="Z117">
        <v>9.1</v>
      </c>
      <c r="AA117" s="117">
        <v>0</v>
      </c>
      <c r="AB117" s="113">
        <v>1</v>
      </c>
      <c r="AC117" s="118">
        <v>1</v>
      </c>
      <c r="AD117">
        <v>0</v>
      </c>
      <c r="AE117">
        <v>0.19288525229661585</v>
      </c>
      <c r="AF117" s="117">
        <v>0.19288525229661585</v>
      </c>
      <c r="AG117" s="118">
        <v>0.80711474770338421</v>
      </c>
      <c r="AH117" s="117">
        <v>-0.21428943035761214</v>
      </c>
      <c r="AI117" s="118">
        <v>100</v>
      </c>
      <c r="AJ117">
        <v>0.23898120167604897</v>
      </c>
      <c r="BH117">
        <v>0.79029318016968131</v>
      </c>
      <c r="BI117">
        <v>0</v>
      </c>
      <c r="BJ117">
        <v>1</v>
      </c>
      <c r="BK117">
        <v>46</v>
      </c>
      <c r="BL117">
        <v>67</v>
      </c>
      <c r="BM117">
        <v>0.14814814814814814</v>
      </c>
      <c r="BN117">
        <v>0.30208333333333337</v>
      </c>
      <c r="BO117">
        <v>0</v>
      </c>
    </row>
    <row r="118" spans="1:67" x14ac:dyDescent="0.3">
      <c r="A118" s="131">
        <v>0</v>
      </c>
      <c r="B118" s="171">
        <v>49</v>
      </c>
      <c r="C118" s="203">
        <v>1.248</v>
      </c>
      <c r="D118" s="130">
        <v>2</v>
      </c>
      <c r="E118" s="130">
        <v>53</v>
      </c>
      <c r="F118" s="130">
        <v>12</v>
      </c>
      <c r="G118" s="172">
        <v>182</v>
      </c>
      <c r="H118" s="170">
        <v>9.4</v>
      </c>
      <c r="I118" s="130">
        <v>0</v>
      </c>
      <c r="S118">
        <v>1</v>
      </c>
      <c r="T118">
        <v>62</v>
      </c>
      <c r="U118">
        <v>0.58799999999999997</v>
      </c>
      <c r="V118">
        <v>4</v>
      </c>
      <c r="W118">
        <v>41</v>
      </c>
      <c r="X118">
        <v>10</v>
      </c>
      <c r="Y118">
        <v>167</v>
      </c>
      <c r="Z118">
        <v>9.8000000000000007</v>
      </c>
      <c r="AA118" s="117">
        <v>1</v>
      </c>
      <c r="AB118" s="113">
        <v>0</v>
      </c>
      <c r="AC118" s="118">
        <v>1</v>
      </c>
      <c r="AD118">
        <v>1</v>
      </c>
      <c r="AE118">
        <v>0.48377522809694573</v>
      </c>
      <c r="AF118" s="117">
        <v>0.48377522809694573</v>
      </c>
      <c r="AG118" s="118">
        <v>0.51622477190305427</v>
      </c>
      <c r="AH118" s="117">
        <v>-0.72613488489316969</v>
      </c>
      <c r="AI118" s="118">
        <v>0</v>
      </c>
      <c r="AJ118">
        <v>1.0670756622528135</v>
      </c>
      <c r="BH118">
        <v>0.79237914293588674</v>
      </c>
      <c r="BI118">
        <v>0</v>
      </c>
      <c r="BJ118">
        <v>1</v>
      </c>
      <c r="BK118">
        <v>46</v>
      </c>
      <c r="BL118">
        <v>68</v>
      </c>
      <c r="BM118">
        <v>0.14814814814814814</v>
      </c>
      <c r="BN118">
        <v>0.29166666666666663</v>
      </c>
      <c r="BO118">
        <v>5.4012345679012256E-3</v>
      </c>
    </row>
    <row r="119" spans="1:67" x14ac:dyDescent="0.3">
      <c r="A119" s="131">
        <v>1</v>
      </c>
      <c r="B119" s="171">
        <v>51</v>
      </c>
      <c r="C119" s="203">
        <v>0.23100000000000001</v>
      </c>
      <c r="D119" s="130">
        <v>5</v>
      </c>
      <c r="E119" s="130">
        <v>41</v>
      </c>
      <c r="F119" s="130">
        <v>7</v>
      </c>
      <c r="G119" s="172">
        <v>165</v>
      </c>
      <c r="H119" s="170">
        <v>7.5</v>
      </c>
      <c r="I119" s="130">
        <v>1</v>
      </c>
      <c r="S119">
        <v>1</v>
      </c>
      <c r="T119">
        <v>62</v>
      </c>
      <c r="U119">
        <v>0.879</v>
      </c>
      <c r="V119">
        <v>3</v>
      </c>
      <c r="W119">
        <v>31</v>
      </c>
      <c r="X119">
        <v>10</v>
      </c>
      <c r="Y119">
        <v>180</v>
      </c>
      <c r="Z119">
        <v>10.7</v>
      </c>
      <c r="AA119" s="117">
        <v>0</v>
      </c>
      <c r="AB119" s="113">
        <v>1</v>
      </c>
      <c r="AC119" s="118">
        <v>1</v>
      </c>
      <c r="AD119">
        <v>0</v>
      </c>
      <c r="AE119">
        <v>0.70631308058488873</v>
      </c>
      <c r="AF119" s="117">
        <v>0.70631308058488873</v>
      </c>
      <c r="AG119" s="118">
        <v>0.29368691941511127</v>
      </c>
      <c r="AH119" s="117">
        <v>-1.2252409790008649</v>
      </c>
      <c r="AI119" s="118">
        <v>0</v>
      </c>
      <c r="AJ119">
        <v>2.4049865141816267</v>
      </c>
      <c r="BH119">
        <v>0.79255452609497501</v>
      </c>
      <c r="BI119">
        <v>1</v>
      </c>
      <c r="BJ119">
        <v>0</v>
      </c>
      <c r="BK119">
        <v>47</v>
      </c>
      <c r="BL119">
        <v>68</v>
      </c>
      <c r="BM119">
        <v>0.12962962962962965</v>
      </c>
      <c r="BN119">
        <v>0.29166666666666663</v>
      </c>
      <c r="BO119">
        <v>0</v>
      </c>
    </row>
    <row r="120" spans="1:67" x14ac:dyDescent="0.3">
      <c r="A120" s="131">
        <v>0</v>
      </c>
      <c r="B120" s="171">
        <v>53</v>
      </c>
      <c r="C120" s="203">
        <v>1.512</v>
      </c>
      <c r="D120" s="130">
        <v>2</v>
      </c>
      <c r="E120" s="130">
        <v>39</v>
      </c>
      <c r="F120" s="130">
        <v>13</v>
      </c>
      <c r="G120" s="172">
        <v>179</v>
      </c>
      <c r="H120" s="170">
        <v>11.8</v>
      </c>
      <c r="I120" s="130">
        <v>1</v>
      </c>
      <c r="S120">
        <v>1</v>
      </c>
      <c r="T120">
        <v>62</v>
      </c>
      <c r="U120">
        <v>2.0190000000000001</v>
      </c>
      <c r="V120">
        <v>0</v>
      </c>
      <c r="W120">
        <v>32</v>
      </c>
      <c r="X120">
        <v>15</v>
      </c>
      <c r="Y120">
        <v>192</v>
      </c>
      <c r="Z120">
        <v>18.5</v>
      </c>
      <c r="AA120" s="117">
        <v>1</v>
      </c>
      <c r="AB120" s="113">
        <v>0</v>
      </c>
      <c r="AC120" s="118">
        <v>1</v>
      </c>
      <c r="AD120">
        <v>1</v>
      </c>
      <c r="AE120">
        <v>0.65359360699198843</v>
      </c>
      <c r="AF120" s="117">
        <v>0.65359360699198843</v>
      </c>
      <c r="AG120" s="118">
        <v>0.34640639300801157</v>
      </c>
      <c r="AH120" s="117">
        <v>-0.4252695167081883</v>
      </c>
      <c r="AI120" s="118">
        <v>100</v>
      </c>
      <c r="AJ120">
        <v>0.53000272539730897</v>
      </c>
      <c r="BH120">
        <v>0.79738595849292981</v>
      </c>
      <c r="BI120">
        <v>0</v>
      </c>
      <c r="BJ120">
        <v>1</v>
      </c>
      <c r="BK120">
        <v>47</v>
      </c>
      <c r="BL120">
        <v>69</v>
      </c>
      <c r="BM120">
        <v>0.12962962962962965</v>
      </c>
      <c r="BN120">
        <v>0.28125</v>
      </c>
      <c r="BO120">
        <v>0</v>
      </c>
    </row>
    <row r="121" spans="1:67" x14ac:dyDescent="0.3">
      <c r="A121" s="131">
        <v>0</v>
      </c>
      <c r="B121" s="171">
        <v>96</v>
      </c>
      <c r="C121" s="203">
        <v>0.83099999999999996</v>
      </c>
      <c r="D121" s="130">
        <v>3</v>
      </c>
      <c r="E121" s="130">
        <v>44</v>
      </c>
      <c r="F121" s="130">
        <v>10</v>
      </c>
      <c r="G121" s="172">
        <v>168</v>
      </c>
      <c r="H121" s="170">
        <v>11.4</v>
      </c>
      <c r="I121" s="130">
        <v>1</v>
      </c>
      <c r="S121">
        <v>1</v>
      </c>
      <c r="T121">
        <v>64</v>
      </c>
      <c r="U121">
        <v>1.5389999999999999</v>
      </c>
      <c r="V121">
        <v>4</v>
      </c>
      <c r="W121">
        <v>36</v>
      </c>
      <c r="X121">
        <v>8</v>
      </c>
      <c r="Y121">
        <v>183</v>
      </c>
      <c r="Z121">
        <v>9.8000000000000007</v>
      </c>
      <c r="AA121" s="117">
        <v>1</v>
      </c>
      <c r="AB121" s="113">
        <v>0</v>
      </c>
      <c r="AC121" s="118">
        <v>1</v>
      </c>
      <c r="AD121">
        <v>1</v>
      </c>
      <c r="AE121">
        <v>0.75684526535458541</v>
      </c>
      <c r="AF121" s="117">
        <v>0.75684526535458541</v>
      </c>
      <c r="AG121" s="118">
        <v>0.24315473464541459</v>
      </c>
      <c r="AH121" s="117">
        <v>-0.27859645151806173</v>
      </c>
      <c r="AI121" s="118">
        <v>100</v>
      </c>
      <c r="AJ121">
        <v>0.32127403813710259</v>
      </c>
      <c r="BH121">
        <v>0.79852058082535637</v>
      </c>
      <c r="BI121">
        <v>0</v>
      </c>
      <c r="BJ121">
        <v>1</v>
      </c>
      <c r="BK121">
        <v>47</v>
      </c>
      <c r="BL121">
        <v>70</v>
      </c>
      <c r="BM121">
        <v>0.12962962962962965</v>
      </c>
      <c r="BN121">
        <v>0.27083333333333337</v>
      </c>
      <c r="BO121">
        <v>5.0154320987654249E-3</v>
      </c>
    </row>
    <row r="122" spans="1:67" x14ac:dyDescent="0.3">
      <c r="A122" s="131">
        <v>0</v>
      </c>
      <c r="B122" s="171">
        <v>56</v>
      </c>
      <c r="C122" s="203">
        <v>0.123</v>
      </c>
      <c r="D122" s="130">
        <v>3</v>
      </c>
      <c r="E122" s="130">
        <v>45</v>
      </c>
      <c r="F122" s="130">
        <v>6</v>
      </c>
      <c r="G122" s="172">
        <v>167</v>
      </c>
      <c r="H122" s="170">
        <v>7.2</v>
      </c>
      <c r="I122" s="130">
        <v>0</v>
      </c>
      <c r="S122">
        <v>1</v>
      </c>
      <c r="T122">
        <v>65</v>
      </c>
      <c r="U122">
        <v>0.159</v>
      </c>
      <c r="V122">
        <v>2</v>
      </c>
      <c r="W122">
        <v>47</v>
      </c>
      <c r="X122">
        <v>14</v>
      </c>
      <c r="Y122">
        <v>174</v>
      </c>
      <c r="Z122">
        <v>11.1</v>
      </c>
      <c r="AA122" s="117">
        <v>0</v>
      </c>
      <c r="AB122" s="113">
        <v>1</v>
      </c>
      <c r="AC122" s="118">
        <v>1</v>
      </c>
      <c r="AD122">
        <v>0</v>
      </c>
      <c r="AE122">
        <v>0.27380294246001041</v>
      </c>
      <c r="AF122" s="117">
        <v>0.27380294246001041</v>
      </c>
      <c r="AG122" s="118">
        <v>0.72619705753998964</v>
      </c>
      <c r="AH122" s="117">
        <v>-0.3199338718691167</v>
      </c>
      <c r="AI122" s="118">
        <v>100</v>
      </c>
      <c r="AJ122">
        <v>0.3770367004618892</v>
      </c>
      <c r="BH122">
        <v>0.79975942545167433</v>
      </c>
      <c r="BI122">
        <v>1</v>
      </c>
      <c r="BJ122">
        <v>0</v>
      </c>
      <c r="BK122">
        <v>48</v>
      </c>
      <c r="BL122">
        <v>70</v>
      </c>
      <c r="BM122">
        <v>0.11111111111111116</v>
      </c>
      <c r="BN122">
        <v>0.27083333333333337</v>
      </c>
      <c r="BO122">
        <v>0</v>
      </c>
    </row>
    <row r="123" spans="1:67" x14ac:dyDescent="0.3">
      <c r="A123" s="131">
        <v>1</v>
      </c>
      <c r="B123" s="171">
        <v>79</v>
      </c>
      <c r="C123" s="203">
        <v>0.13100000000000001</v>
      </c>
      <c r="D123" s="130">
        <v>4</v>
      </c>
      <c r="E123" s="130">
        <v>38</v>
      </c>
      <c r="F123" s="130">
        <v>15</v>
      </c>
      <c r="G123" s="172">
        <v>185</v>
      </c>
      <c r="H123" s="170">
        <v>20.399999999999999</v>
      </c>
      <c r="I123" s="130">
        <v>0</v>
      </c>
      <c r="S123">
        <v>1</v>
      </c>
      <c r="T123">
        <v>65</v>
      </c>
      <c r="U123">
        <v>0.27500000000000002</v>
      </c>
      <c r="V123">
        <v>1</v>
      </c>
      <c r="W123">
        <v>34</v>
      </c>
      <c r="X123">
        <v>11</v>
      </c>
      <c r="Y123">
        <v>174</v>
      </c>
      <c r="Z123">
        <v>11.4</v>
      </c>
      <c r="AA123" s="117">
        <v>0</v>
      </c>
      <c r="AB123" s="113">
        <v>1</v>
      </c>
      <c r="AC123" s="118">
        <v>1</v>
      </c>
      <c r="AD123">
        <v>0</v>
      </c>
      <c r="AE123">
        <v>0.40227784345498885</v>
      </c>
      <c r="AF123" s="117">
        <v>0.40227784345498885</v>
      </c>
      <c r="AG123" s="118">
        <v>0.59772215654501115</v>
      </c>
      <c r="AH123" s="117">
        <v>-0.51462925416355088</v>
      </c>
      <c r="AI123" s="118">
        <v>100</v>
      </c>
      <c r="AJ123">
        <v>0.67301812229993097</v>
      </c>
      <c r="BH123">
        <v>0.80367572828108769</v>
      </c>
      <c r="BI123">
        <v>0</v>
      </c>
      <c r="BJ123">
        <v>1</v>
      </c>
      <c r="BK123">
        <v>48</v>
      </c>
      <c r="BL123">
        <v>71</v>
      </c>
      <c r="BM123">
        <v>0.11111111111111116</v>
      </c>
      <c r="BN123">
        <v>0.26041666666666663</v>
      </c>
      <c r="BO123">
        <v>0</v>
      </c>
    </row>
    <row r="124" spans="1:67" x14ac:dyDescent="0.3">
      <c r="A124" s="131">
        <v>1</v>
      </c>
      <c r="B124" s="171">
        <v>64</v>
      </c>
      <c r="C124" s="203">
        <v>1.5389999999999999</v>
      </c>
      <c r="D124" s="130">
        <v>4</v>
      </c>
      <c r="E124" s="130">
        <v>36</v>
      </c>
      <c r="F124" s="130">
        <v>8</v>
      </c>
      <c r="G124" s="172">
        <v>183</v>
      </c>
      <c r="H124" s="170">
        <v>9.8000000000000007</v>
      </c>
      <c r="I124" s="130">
        <v>1</v>
      </c>
      <c r="S124">
        <v>1</v>
      </c>
      <c r="T124">
        <v>65</v>
      </c>
      <c r="U124">
        <v>0.93700000000000006</v>
      </c>
      <c r="V124">
        <v>4</v>
      </c>
      <c r="W124">
        <v>31</v>
      </c>
      <c r="X124">
        <v>12</v>
      </c>
      <c r="Y124">
        <v>192</v>
      </c>
      <c r="Z124">
        <v>17.100000000000001</v>
      </c>
      <c r="AA124" s="117">
        <v>0</v>
      </c>
      <c r="AB124" s="113">
        <v>1</v>
      </c>
      <c r="AC124" s="118">
        <v>1</v>
      </c>
      <c r="AD124">
        <v>0</v>
      </c>
      <c r="AE124">
        <v>0.79255452609497501</v>
      </c>
      <c r="AF124" s="117">
        <v>0.79255452609497501</v>
      </c>
      <c r="AG124" s="118">
        <v>0.20744547390502499</v>
      </c>
      <c r="AH124" s="117">
        <v>-1.572886750204467</v>
      </c>
      <c r="AI124" s="118">
        <v>0</v>
      </c>
      <c r="AJ124">
        <v>3.820543833401886</v>
      </c>
      <c r="BH124">
        <v>0.80612422574666276</v>
      </c>
      <c r="BI124">
        <v>0</v>
      </c>
      <c r="BJ124">
        <v>1</v>
      </c>
      <c r="BK124">
        <v>48</v>
      </c>
      <c r="BL124">
        <v>72</v>
      </c>
      <c r="BM124">
        <v>0.11111111111111116</v>
      </c>
      <c r="BN124">
        <v>0.25</v>
      </c>
      <c r="BO124">
        <v>0</v>
      </c>
    </row>
    <row r="125" spans="1:67" x14ac:dyDescent="0.3">
      <c r="A125" s="131">
        <v>1</v>
      </c>
      <c r="B125" s="171">
        <v>67</v>
      </c>
      <c r="C125" s="203">
        <v>0.63700000000000001</v>
      </c>
      <c r="D125" s="130">
        <v>4</v>
      </c>
      <c r="E125" s="130">
        <v>30</v>
      </c>
      <c r="F125" s="130">
        <v>12</v>
      </c>
      <c r="G125" s="172">
        <v>190</v>
      </c>
      <c r="H125" s="170">
        <v>16.2</v>
      </c>
      <c r="I125" s="130">
        <v>0</v>
      </c>
      <c r="S125">
        <v>1</v>
      </c>
      <c r="T125">
        <v>65</v>
      </c>
      <c r="U125">
        <v>2.1440000000000001</v>
      </c>
      <c r="V125">
        <v>2</v>
      </c>
      <c r="W125">
        <v>32</v>
      </c>
      <c r="X125">
        <v>8</v>
      </c>
      <c r="Y125">
        <v>180</v>
      </c>
      <c r="Z125">
        <v>10.3</v>
      </c>
      <c r="AA125" s="117">
        <v>1</v>
      </c>
      <c r="AB125" s="113">
        <v>0</v>
      </c>
      <c r="AC125" s="118">
        <v>1</v>
      </c>
      <c r="AD125">
        <v>1</v>
      </c>
      <c r="AE125">
        <v>0.76172677715494475</v>
      </c>
      <c r="AF125" s="117">
        <v>0.76172677715494475</v>
      </c>
      <c r="AG125" s="118">
        <v>0.23827322284505525</v>
      </c>
      <c r="AH125" s="117">
        <v>-0.27216734775767121</v>
      </c>
      <c r="AI125" s="118">
        <v>100</v>
      </c>
      <c r="AJ125">
        <v>0.31280667818322933</v>
      </c>
      <c r="BH125">
        <v>0.8081718983012357</v>
      </c>
      <c r="BI125">
        <v>0</v>
      </c>
      <c r="BJ125">
        <v>1</v>
      </c>
      <c r="BK125">
        <v>48</v>
      </c>
      <c r="BL125">
        <v>73</v>
      </c>
      <c r="BM125">
        <v>0.11111111111111116</v>
      </c>
      <c r="BN125">
        <v>0.23958333333333337</v>
      </c>
      <c r="BO125">
        <v>0</v>
      </c>
    </row>
    <row r="126" spans="1:67" x14ac:dyDescent="0.3">
      <c r="A126" s="131">
        <v>1</v>
      </c>
      <c r="B126" s="171">
        <v>65</v>
      </c>
      <c r="C126" s="203">
        <v>0.27500000000000002</v>
      </c>
      <c r="D126" s="130">
        <v>1</v>
      </c>
      <c r="E126" s="130">
        <v>34</v>
      </c>
      <c r="F126" s="130">
        <v>11</v>
      </c>
      <c r="G126" s="172">
        <v>174</v>
      </c>
      <c r="H126" s="170">
        <v>11.4</v>
      </c>
      <c r="I126" s="130">
        <v>0</v>
      </c>
      <c r="S126">
        <v>1</v>
      </c>
      <c r="T126">
        <v>67</v>
      </c>
      <c r="U126">
        <v>4.4999999999999998E-2</v>
      </c>
      <c r="V126">
        <v>0</v>
      </c>
      <c r="W126">
        <v>29</v>
      </c>
      <c r="X126">
        <v>13</v>
      </c>
      <c r="Y126">
        <v>192</v>
      </c>
      <c r="Z126">
        <v>16.2</v>
      </c>
      <c r="AA126" s="117">
        <v>1</v>
      </c>
      <c r="AB126" s="113">
        <v>0</v>
      </c>
      <c r="AC126" s="118">
        <v>1</v>
      </c>
      <c r="AD126">
        <v>1</v>
      </c>
      <c r="AE126">
        <v>0.45918217802539496</v>
      </c>
      <c r="AF126" s="117">
        <v>0.45918217802539496</v>
      </c>
      <c r="AG126" s="118">
        <v>0.54081782197460504</v>
      </c>
      <c r="AH126" s="117">
        <v>-0.77830824565025081</v>
      </c>
      <c r="AI126" s="118">
        <v>0</v>
      </c>
      <c r="AJ126">
        <v>1.1777848702671019</v>
      </c>
      <c r="BH126">
        <v>0.80957373155193502</v>
      </c>
      <c r="BI126">
        <v>0</v>
      </c>
      <c r="BJ126">
        <v>1</v>
      </c>
      <c r="BK126">
        <v>48</v>
      </c>
      <c r="BL126">
        <v>74</v>
      </c>
      <c r="BM126">
        <v>0.11111111111111116</v>
      </c>
      <c r="BN126">
        <v>0.22916666666666663</v>
      </c>
      <c r="BO126">
        <v>0</v>
      </c>
    </row>
    <row r="127" spans="1:67" x14ac:dyDescent="0.3">
      <c r="A127" s="131">
        <v>1</v>
      </c>
      <c r="B127" s="171">
        <v>89</v>
      </c>
      <c r="C127" s="203">
        <v>0.71099999999999997</v>
      </c>
      <c r="D127" s="130">
        <v>4</v>
      </c>
      <c r="E127" s="130">
        <v>47</v>
      </c>
      <c r="F127" s="130">
        <v>13</v>
      </c>
      <c r="G127" s="172">
        <v>193</v>
      </c>
      <c r="H127" s="170">
        <v>18.3</v>
      </c>
      <c r="I127" s="130">
        <v>0</v>
      </c>
      <c r="S127">
        <v>1</v>
      </c>
      <c r="T127">
        <v>67</v>
      </c>
      <c r="U127">
        <v>0.05</v>
      </c>
      <c r="V127">
        <v>4</v>
      </c>
      <c r="W127">
        <v>31</v>
      </c>
      <c r="X127">
        <v>13</v>
      </c>
      <c r="Y127">
        <v>181</v>
      </c>
      <c r="Z127">
        <v>15.7</v>
      </c>
      <c r="AA127" s="117">
        <v>0</v>
      </c>
      <c r="AB127" s="113">
        <v>1</v>
      </c>
      <c r="AC127" s="118">
        <v>1</v>
      </c>
      <c r="AD127">
        <v>0</v>
      </c>
      <c r="AE127">
        <v>0.71774215961326904</v>
      </c>
      <c r="AF127" s="117">
        <v>0.71774215961326904</v>
      </c>
      <c r="AG127" s="118">
        <v>0.28225784038673096</v>
      </c>
      <c r="AH127" s="117">
        <v>-1.2649342981743774</v>
      </c>
      <c r="AI127" s="118">
        <v>0</v>
      </c>
      <c r="AJ127">
        <v>2.5428599560949885</v>
      </c>
      <c r="BH127">
        <v>0.81657873483782384</v>
      </c>
      <c r="BI127">
        <v>0</v>
      </c>
      <c r="BJ127">
        <v>1</v>
      </c>
      <c r="BK127">
        <v>48</v>
      </c>
      <c r="BL127">
        <v>75</v>
      </c>
      <c r="BM127">
        <v>0.11111111111111116</v>
      </c>
      <c r="BN127">
        <v>0.21875</v>
      </c>
      <c r="BO127">
        <v>4.0509259259259439E-3</v>
      </c>
    </row>
    <row r="128" spans="1:67" x14ac:dyDescent="0.3">
      <c r="A128" s="131">
        <v>1</v>
      </c>
      <c r="B128" s="171">
        <v>53</v>
      </c>
      <c r="C128" s="203">
        <v>1.2</v>
      </c>
      <c r="D128" s="130">
        <v>2</v>
      </c>
      <c r="E128" s="130">
        <v>33</v>
      </c>
      <c r="F128" s="130">
        <v>8</v>
      </c>
      <c r="G128" s="172">
        <v>179</v>
      </c>
      <c r="H128" s="170">
        <v>8.6999999999999993</v>
      </c>
      <c r="I128" s="130">
        <v>1</v>
      </c>
      <c r="S128">
        <v>1</v>
      </c>
      <c r="T128">
        <v>67</v>
      </c>
      <c r="U128">
        <v>0.63700000000000001</v>
      </c>
      <c r="V128">
        <v>4</v>
      </c>
      <c r="W128">
        <v>30</v>
      </c>
      <c r="X128">
        <v>12</v>
      </c>
      <c r="Y128">
        <v>190</v>
      </c>
      <c r="Z128">
        <v>16.2</v>
      </c>
      <c r="AA128" s="117">
        <v>0</v>
      </c>
      <c r="AB128" s="113">
        <v>1</v>
      </c>
      <c r="AC128" s="118">
        <v>1</v>
      </c>
      <c r="AD128">
        <v>0</v>
      </c>
      <c r="AE128">
        <v>0.79975942545167433</v>
      </c>
      <c r="AF128" s="117">
        <v>0.79975942545167433</v>
      </c>
      <c r="AG128" s="118">
        <v>0.20024057454832567</v>
      </c>
      <c r="AH128" s="117">
        <v>-1.6082357625642645</v>
      </c>
      <c r="AI128" s="118">
        <v>0</v>
      </c>
      <c r="AJ128">
        <v>3.9939928621142764</v>
      </c>
      <c r="BH128">
        <v>0.82132252089618918</v>
      </c>
      <c r="BI128">
        <v>1</v>
      </c>
      <c r="BJ128">
        <v>0</v>
      </c>
      <c r="BK128">
        <v>49</v>
      </c>
      <c r="BL128">
        <v>75</v>
      </c>
      <c r="BM128">
        <v>9.259259259259256E-2</v>
      </c>
      <c r="BN128">
        <v>0.21875</v>
      </c>
      <c r="BO128">
        <v>0</v>
      </c>
    </row>
    <row r="129" spans="1:67" x14ac:dyDescent="0.3">
      <c r="A129" s="131">
        <v>0</v>
      </c>
      <c r="B129" s="171">
        <v>44</v>
      </c>
      <c r="C129" s="203">
        <v>1.2270000000000001</v>
      </c>
      <c r="D129" s="130">
        <v>5</v>
      </c>
      <c r="E129" s="130">
        <v>37</v>
      </c>
      <c r="F129" s="130">
        <v>10</v>
      </c>
      <c r="G129" s="172">
        <v>180</v>
      </c>
      <c r="H129" s="170">
        <v>9.1</v>
      </c>
      <c r="I129" s="130">
        <v>1</v>
      </c>
      <c r="S129">
        <v>1</v>
      </c>
      <c r="T129">
        <v>68</v>
      </c>
      <c r="U129">
        <v>2.3519999999999999</v>
      </c>
      <c r="V129">
        <v>0</v>
      </c>
      <c r="W129">
        <v>30</v>
      </c>
      <c r="X129">
        <v>12</v>
      </c>
      <c r="Y129">
        <v>189</v>
      </c>
      <c r="Z129">
        <v>16.7</v>
      </c>
      <c r="AA129" s="117">
        <v>1</v>
      </c>
      <c r="AB129" s="113">
        <v>0</v>
      </c>
      <c r="AC129" s="118">
        <v>1</v>
      </c>
      <c r="AD129">
        <v>1</v>
      </c>
      <c r="AE129">
        <v>0.74173911858381569</v>
      </c>
      <c r="AF129" s="117">
        <v>0.74173911858381569</v>
      </c>
      <c r="AG129" s="118">
        <v>0.25826088141618431</v>
      </c>
      <c r="AH129" s="117">
        <v>-0.29875768984288753</v>
      </c>
      <c r="AI129" s="118">
        <v>100</v>
      </c>
      <c r="AJ129">
        <v>0.34818290547932196</v>
      </c>
      <c r="BH129">
        <v>0.82815408141334412</v>
      </c>
      <c r="BI129">
        <v>0</v>
      </c>
      <c r="BJ129">
        <v>1</v>
      </c>
      <c r="BK129">
        <v>49</v>
      </c>
      <c r="BL129">
        <v>76</v>
      </c>
      <c r="BM129">
        <v>9.259259259259256E-2</v>
      </c>
      <c r="BN129">
        <v>0.20833333333333337</v>
      </c>
      <c r="BO129">
        <v>0</v>
      </c>
    </row>
    <row r="130" spans="1:67" x14ac:dyDescent="0.3">
      <c r="A130" s="131">
        <v>0</v>
      </c>
      <c r="B130" s="171">
        <v>46</v>
      </c>
      <c r="C130" s="203">
        <v>1.9630000000000001</v>
      </c>
      <c r="D130" s="130">
        <v>4</v>
      </c>
      <c r="E130" s="130">
        <v>28</v>
      </c>
      <c r="F130" s="130">
        <v>10</v>
      </c>
      <c r="G130" s="172">
        <v>181</v>
      </c>
      <c r="H130" s="170">
        <v>9.6999999999999993</v>
      </c>
      <c r="I130" s="130">
        <v>1</v>
      </c>
      <c r="S130">
        <v>1</v>
      </c>
      <c r="T130">
        <v>69</v>
      </c>
      <c r="U130">
        <v>9.0999999999999998E-2</v>
      </c>
      <c r="V130">
        <v>3</v>
      </c>
      <c r="W130">
        <v>33</v>
      </c>
      <c r="X130">
        <v>16</v>
      </c>
      <c r="Y130">
        <v>178</v>
      </c>
      <c r="Z130">
        <v>14.5</v>
      </c>
      <c r="AA130" s="117">
        <v>1</v>
      </c>
      <c r="AB130" s="113">
        <v>0</v>
      </c>
      <c r="AC130" s="118">
        <v>1</v>
      </c>
      <c r="AD130">
        <v>1</v>
      </c>
      <c r="AE130">
        <v>0.71904215530074078</v>
      </c>
      <c r="AF130" s="117">
        <v>0.71904215530074078</v>
      </c>
      <c r="AG130" s="118">
        <v>0.28095784469925922</v>
      </c>
      <c r="AH130" s="117">
        <v>-0.32983529251978749</v>
      </c>
      <c r="AI130" s="118">
        <v>100</v>
      </c>
      <c r="AJ130">
        <v>0.39073904447472629</v>
      </c>
      <c r="BH130">
        <v>0.83508366742596729</v>
      </c>
      <c r="BI130">
        <v>0</v>
      </c>
      <c r="BJ130">
        <v>1</v>
      </c>
      <c r="BK130">
        <v>49</v>
      </c>
      <c r="BL130">
        <v>77</v>
      </c>
      <c r="BM130">
        <v>9.259259259259256E-2</v>
      </c>
      <c r="BN130">
        <v>0.19791666666666663</v>
      </c>
      <c r="BO130">
        <v>0</v>
      </c>
    </row>
    <row r="131" spans="1:67" x14ac:dyDescent="0.3">
      <c r="A131" s="131">
        <v>0</v>
      </c>
      <c r="B131" s="171">
        <v>58</v>
      </c>
      <c r="C131" s="203">
        <v>0.496</v>
      </c>
      <c r="D131" s="130">
        <v>2</v>
      </c>
      <c r="E131" s="130">
        <v>42</v>
      </c>
      <c r="F131" s="130">
        <v>5</v>
      </c>
      <c r="G131" s="172">
        <v>165</v>
      </c>
      <c r="H131" s="170">
        <v>6.6</v>
      </c>
      <c r="I131" s="130">
        <v>0</v>
      </c>
      <c r="S131">
        <v>1</v>
      </c>
      <c r="T131">
        <v>70</v>
      </c>
      <c r="U131">
        <v>0.29099999999999998</v>
      </c>
      <c r="V131">
        <v>3</v>
      </c>
      <c r="W131">
        <v>31</v>
      </c>
      <c r="X131">
        <v>6</v>
      </c>
      <c r="Y131">
        <v>173</v>
      </c>
      <c r="Z131">
        <v>14</v>
      </c>
      <c r="AA131" s="117">
        <v>1</v>
      </c>
      <c r="AB131" s="113">
        <v>0</v>
      </c>
      <c r="AC131" s="118">
        <v>1</v>
      </c>
      <c r="AD131">
        <v>1</v>
      </c>
      <c r="AE131">
        <v>0.49903400664379466</v>
      </c>
      <c r="AF131" s="117">
        <v>0.49903400664379466</v>
      </c>
      <c r="AG131" s="118">
        <v>0.5009659933562054</v>
      </c>
      <c r="AH131" s="117">
        <v>-0.69508103596593318</v>
      </c>
      <c r="AI131" s="118">
        <v>0</v>
      </c>
      <c r="AJ131">
        <v>1.003871453020615</v>
      </c>
      <c r="BH131">
        <v>0.84553638888959515</v>
      </c>
      <c r="BI131">
        <v>0</v>
      </c>
      <c r="BJ131">
        <v>1</v>
      </c>
      <c r="BK131">
        <v>49</v>
      </c>
      <c r="BL131">
        <v>78</v>
      </c>
      <c r="BM131">
        <v>9.259259259259256E-2</v>
      </c>
      <c r="BN131">
        <v>0.1875</v>
      </c>
      <c r="BO131">
        <v>3.4722222222222168E-3</v>
      </c>
    </row>
    <row r="132" spans="1:67" x14ac:dyDescent="0.3">
      <c r="A132" s="131">
        <v>1</v>
      </c>
      <c r="B132" s="171">
        <v>62</v>
      </c>
      <c r="C132" s="203">
        <v>0.42399999999999999</v>
      </c>
      <c r="D132" s="130">
        <v>2</v>
      </c>
      <c r="E132" s="130">
        <v>49</v>
      </c>
      <c r="F132" s="130">
        <v>12</v>
      </c>
      <c r="G132" s="172">
        <v>162</v>
      </c>
      <c r="H132" s="170">
        <v>9.1</v>
      </c>
      <c r="I132" s="130">
        <v>0</v>
      </c>
      <c r="S132">
        <v>1</v>
      </c>
      <c r="T132">
        <v>70</v>
      </c>
      <c r="U132">
        <v>0.82799999999999996</v>
      </c>
      <c r="V132">
        <v>3</v>
      </c>
      <c r="W132">
        <v>37</v>
      </c>
      <c r="X132">
        <v>15</v>
      </c>
      <c r="Y132">
        <v>176</v>
      </c>
      <c r="Z132">
        <v>14.8</v>
      </c>
      <c r="AA132" s="117">
        <v>1</v>
      </c>
      <c r="AB132" s="113">
        <v>0</v>
      </c>
      <c r="AC132" s="118">
        <v>1</v>
      </c>
      <c r="AD132">
        <v>1</v>
      </c>
      <c r="AE132">
        <v>0.70846020548652733</v>
      </c>
      <c r="AF132" s="117">
        <v>0.70846020548652733</v>
      </c>
      <c r="AG132" s="118">
        <v>0.29153979451347267</v>
      </c>
      <c r="AH132" s="117">
        <v>-0.34466138870262164</v>
      </c>
      <c r="AI132" s="118">
        <v>100</v>
      </c>
      <c r="AJ132">
        <v>0.41151188486763474</v>
      </c>
      <c r="BH132">
        <v>0.84722242924953162</v>
      </c>
      <c r="BI132">
        <v>1</v>
      </c>
      <c r="BJ132">
        <v>0</v>
      </c>
      <c r="BK132">
        <v>50</v>
      </c>
      <c r="BL132">
        <v>78</v>
      </c>
      <c r="BM132">
        <v>7.407407407407407E-2</v>
      </c>
      <c r="BN132">
        <v>0.1875</v>
      </c>
      <c r="BO132">
        <v>0</v>
      </c>
    </row>
    <row r="133" spans="1:67" x14ac:dyDescent="0.3">
      <c r="A133" s="131">
        <v>0</v>
      </c>
      <c r="B133" s="171">
        <v>62</v>
      </c>
      <c r="C133" s="203">
        <v>1.1519999999999999</v>
      </c>
      <c r="D133" s="130">
        <v>2</v>
      </c>
      <c r="E133" s="130">
        <v>42</v>
      </c>
      <c r="F133" s="130">
        <v>8</v>
      </c>
      <c r="G133" s="172">
        <v>178</v>
      </c>
      <c r="H133" s="170">
        <v>9.6999999999999993</v>
      </c>
      <c r="I133" s="130">
        <v>1</v>
      </c>
      <c r="S133">
        <v>1</v>
      </c>
      <c r="T133">
        <v>71</v>
      </c>
      <c r="U133">
        <v>0.121</v>
      </c>
      <c r="V133">
        <v>0</v>
      </c>
      <c r="W133">
        <v>34</v>
      </c>
      <c r="X133">
        <v>8</v>
      </c>
      <c r="Y133">
        <v>193</v>
      </c>
      <c r="Z133">
        <v>12.2</v>
      </c>
      <c r="AA133" s="117">
        <v>0</v>
      </c>
      <c r="AB133" s="113">
        <v>1</v>
      </c>
      <c r="AC133" s="118">
        <v>1</v>
      </c>
      <c r="AD133">
        <v>0</v>
      </c>
      <c r="AE133">
        <v>0.33180345266349026</v>
      </c>
      <c r="AF133" s="117">
        <v>0.33180345266349026</v>
      </c>
      <c r="AG133" s="118">
        <v>0.66819654733650968</v>
      </c>
      <c r="AH133" s="117">
        <v>-0.40317291618371093</v>
      </c>
      <c r="AI133" s="118">
        <v>100</v>
      </c>
      <c r="AJ133">
        <v>0.49656564971203171</v>
      </c>
      <c r="BH133">
        <v>0.85403287267539985</v>
      </c>
      <c r="BI133">
        <v>0</v>
      </c>
      <c r="BJ133">
        <v>1</v>
      </c>
      <c r="BK133">
        <v>50</v>
      </c>
      <c r="BL133">
        <v>79</v>
      </c>
      <c r="BM133">
        <v>7.407407407407407E-2</v>
      </c>
      <c r="BN133">
        <v>0.17708333333333337</v>
      </c>
      <c r="BO133">
        <v>0</v>
      </c>
    </row>
    <row r="134" spans="1:67" x14ac:dyDescent="0.3">
      <c r="A134" s="131">
        <v>0</v>
      </c>
      <c r="B134" s="171">
        <v>46</v>
      </c>
      <c r="C134" s="203">
        <v>1.4810000000000001</v>
      </c>
      <c r="D134" s="130">
        <v>3</v>
      </c>
      <c r="E134" s="130">
        <v>40</v>
      </c>
      <c r="F134" s="130">
        <v>1</v>
      </c>
      <c r="G134" s="172">
        <v>165</v>
      </c>
      <c r="H134" s="170">
        <v>7.8</v>
      </c>
      <c r="I134" s="130">
        <v>0</v>
      </c>
      <c r="S134">
        <v>1</v>
      </c>
      <c r="T134">
        <v>71</v>
      </c>
      <c r="U134">
        <v>1.28</v>
      </c>
      <c r="V134">
        <v>2</v>
      </c>
      <c r="W134">
        <v>28</v>
      </c>
      <c r="X134">
        <v>9</v>
      </c>
      <c r="Y134">
        <v>186</v>
      </c>
      <c r="Z134">
        <v>13.4</v>
      </c>
      <c r="AA134" s="117">
        <v>0</v>
      </c>
      <c r="AB134" s="113">
        <v>1</v>
      </c>
      <c r="AC134" s="118">
        <v>1</v>
      </c>
      <c r="AD134">
        <v>0</v>
      </c>
      <c r="AE134">
        <v>0.77903251444087585</v>
      </c>
      <c r="AF134" s="117">
        <v>0.77903251444087585</v>
      </c>
      <c r="AG134" s="118">
        <v>0.22096748555912415</v>
      </c>
      <c r="AH134" s="117">
        <v>-1.5097397124550651</v>
      </c>
      <c r="AI134" s="118">
        <v>0</v>
      </c>
      <c r="AJ134">
        <v>3.5255526959980292</v>
      </c>
      <c r="BH134">
        <v>0.85590851626933695</v>
      </c>
      <c r="BI134">
        <v>0</v>
      </c>
      <c r="BJ134">
        <v>1</v>
      </c>
      <c r="BK134">
        <v>50</v>
      </c>
      <c r="BL134">
        <v>80</v>
      </c>
      <c r="BM134">
        <v>7.407407407407407E-2</v>
      </c>
      <c r="BN134">
        <v>0.16666666666666663</v>
      </c>
      <c r="BO134">
        <v>3.0864197530864144E-3</v>
      </c>
    </row>
    <row r="135" spans="1:67" x14ac:dyDescent="0.3">
      <c r="A135" s="131">
        <v>0</v>
      </c>
      <c r="B135" s="171">
        <v>66</v>
      </c>
      <c r="C135" s="203">
        <v>2.2850000000000001</v>
      </c>
      <c r="D135" s="130">
        <v>3</v>
      </c>
      <c r="E135" s="130">
        <v>32</v>
      </c>
      <c r="F135" s="130">
        <v>9</v>
      </c>
      <c r="G135" s="172">
        <v>177</v>
      </c>
      <c r="H135" s="170">
        <v>13.9</v>
      </c>
      <c r="I135" s="130">
        <v>1</v>
      </c>
      <c r="S135">
        <v>1</v>
      </c>
      <c r="T135">
        <v>73</v>
      </c>
      <c r="U135">
        <v>1.8360000000000001</v>
      </c>
      <c r="V135">
        <v>0</v>
      </c>
      <c r="W135">
        <v>36</v>
      </c>
      <c r="X135">
        <v>7</v>
      </c>
      <c r="Y135">
        <v>187</v>
      </c>
      <c r="Z135">
        <v>13.2</v>
      </c>
      <c r="AA135" s="117">
        <v>0</v>
      </c>
      <c r="AB135" s="113">
        <v>1</v>
      </c>
      <c r="AC135" s="118">
        <v>1</v>
      </c>
      <c r="AD135">
        <v>0</v>
      </c>
      <c r="AE135">
        <v>0.4999058715339183</v>
      </c>
      <c r="AF135" s="117">
        <v>0.4999058715339183</v>
      </c>
      <c r="AG135" s="118">
        <v>0.5000941284660817</v>
      </c>
      <c r="AH135" s="117">
        <v>-0.69295894134589453</v>
      </c>
      <c r="AI135" s="118">
        <v>100</v>
      </c>
      <c r="AJ135">
        <v>0.99962355700367689</v>
      </c>
      <c r="BH135">
        <v>0.85867191109715701</v>
      </c>
      <c r="BI135">
        <v>1</v>
      </c>
      <c r="BJ135">
        <v>0</v>
      </c>
      <c r="BK135">
        <v>51</v>
      </c>
      <c r="BL135">
        <v>80</v>
      </c>
      <c r="BM135">
        <v>5.555555555555558E-2</v>
      </c>
      <c r="BN135">
        <v>0.16666666666666663</v>
      </c>
      <c r="BO135">
        <v>0</v>
      </c>
    </row>
    <row r="136" spans="1:67" x14ac:dyDescent="0.3">
      <c r="A136" s="131">
        <v>0</v>
      </c>
      <c r="B136" s="171">
        <v>56</v>
      </c>
      <c r="C136" s="203">
        <v>0.29199999999999998</v>
      </c>
      <c r="D136" s="130">
        <v>3</v>
      </c>
      <c r="E136" s="130">
        <v>34</v>
      </c>
      <c r="F136" s="130">
        <v>9</v>
      </c>
      <c r="G136" s="172">
        <v>186</v>
      </c>
      <c r="H136" s="170">
        <v>10.3</v>
      </c>
      <c r="I136" s="130">
        <v>1</v>
      </c>
      <c r="S136">
        <v>1</v>
      </c>
      <c r="T136">
        <v>74</v>
      </c>
      <c r="U136">
        <v>0.248</v>
      </c>
      <c r="V136">
        <v>1</v>
      </c>
      <c r="W136">
        <v>39</v>
      </c>
      <c r="X136">
        <v>21</v>
      </c>
      <c r="Y136">
        <v>187</v>
      </c>
      <c r="Z136">
        <v>19.3</v>
      </c>
      <c r="AA136" s="117">
        <v>1</v>
      </c>
      <c r="AB136" s="113">
        <v>0</v>
      </c>
      <c r="AC136" s="118">
        <v>1</v>
      </c>
      <c r="AD136">
        <v>1</v>
      </c>
      <c r="AE136">
        <v>0.59297663857420346</v>
      </c>
      <c r="AF136" s="117">
        <v>0.59297663857420346</v>
      </c>
      <c r="AG136" s="118">
        <v>0.40702336142579654</v>
      </c>
      <c r="AH136" s="117">
        <v>-0.52260027608217563</v>
      </c>
      <c r="AI136" s="118">
        <v>100</v>
      </c>
      <c r="AJ136">
        <v>0.68640707735885409</v>
      </c>
      <c r="BH136">
        <v>0.86031363564762753</v>
      </c>
      <c r="BI136">
        <v>0</v>
      </c>
      <c r="BJ136">
        <v>1</v>
      </c>
      <c r="BK136">
        <v>51</v>
      </c>
      <c r="BL136">
        <v>81</v>
      </c>
      <c r="BM136">
        <v>5.555555555555558E-2</v>
      </c>
      <c r="BN136">
        <v>0.15625</v>
      </c>
      <c r="BO136">
        <v>0</v>
      </c>
    </row>
    <row r="137" spans="1:67" x14ac:dyDescent="0.3">
      <c r="A137" s="131">
        <v>1</v>
      </c>
      <c r="B137" s="171">
        <v>82</v>
      </c>
      <c r="C137" s="203">
        <v>0.88800000000000001</v>
      </c>
      <c r="D137" s="130">
        <v>5</v>
      </c>
      <c r="E137" s="130">
        <v>40</v>
      </c>
      <c r="F137" s="130">
        <v>7</v>
      </c>
      <c r="G137" s="172">
        <v>163</v>
      </c>
      <c r="H137" s="170">
        <v>11.7</v>
      </c>
      <c r="I137" s="130">
        <v>1</v>
      </c>
      <c r="S137">
        <v>1</v>
      </c>
      <c r="T137">
        <v>75</v>
      </c>
      <c r="U137">
        <v>0.185</v>
      </c>
      <c r="V137">
        <v>5</v>
      </c>
      <c r="W137">
        <v>29</v>
      </c>
      <c r="X137">
        <v>15</v>
      </c>
      <c r="Y137">
        <v>187</v>
      </c>
      <c r="Z137">
        <v>15.5</v>
      </c>
      <c r="AA137" s="117">
        <v>0</v>
      </c>
      <c r="AB137" s="113">
        <v>1</v>
      </c>
      <c r="AC137" s="118">
        <v>1</v>
      </c>
      <c r="AD137">
        <v>0</v>
      </c>
      <c r="AE137">
        <v>0.91151190611769917</v>
      </c>
      <c r="AF137" s="117">
        <v>0.91151190611769917</v>
      </c>
      <c r="AG137" s="118">
        <v>8.8488093882300833E-2</v>
      </c>
      <c r="AH137" s="117">
        <v>-2.4248872684219291</v>
      </c>
      <c r="AI137" s="118">
        <v>0</v>
      </c>
      <c r="AJ137">
        <v>10.300955372935404</v>
      </c>
      <c r="BH137">
        <v>0.87377718909641633</v>
      </c>
      <c r="BI137">
        <v>0</v>
      </c>
      <c r="BJ137">
        <v>1</v>
      </c>
      <c r="BK137">
        <v>51</v>
      </c>
      <c r="BL137">
        <v>82</v>
      </c>
      <c r="BM137">
        <v>5.555555555555558E-2</v>
      </c>
      <c r="BN137">
        <v>0.14583333333333337</v>
      </c>
      <c r="BO137">
        <v>0</v>
      </c>
    </row>
    <row r="138" spans="1:67" x14ac:dyDescent="0.3">
      <c r="A138" s="131">
        <v>1</v>
      </c>
      <c r="B138" s="171">
        <v>44</v>
      </c>
      <c r="C138" s="203">
        <v>2.3239999999999998</v>
      </c>
      <c r="D138" s="130">
        <v>2</v>
      </c>
      <c r="E138" s="130">
        <v>49</v>
      </c>
      <c r="F138" s="130">
        <v>19</v>
      </c>
      <c r="G138" s="172">
        <v>179</v>
      </c>
      <c r="H138" s="170">
        <v>9.4</v>
      </c>
      <c r="I138" s="130">
        <v>1</v>
      </c>
      <c r="S138">
        <v>1</v>
      </c>
      <c r="T138">
        <v>75</v>
      </c>
      <c r="U138">
        <v>0.61199999999999999</v>
      </c>
      <c r="V138">
        <v>5</v>
      </c>
      <c r="W138">
        <v>42</v>
      </c>
      <c r="X138">
        <v>15</v>
      </c>
      <c r="Y138">
        <v>193</v>
      </c>
      <c r="Z138">
        <v>14.4</v>
      </c>
      <c r="AA138" s="117">
        <v>0</v>
      </c>
      <c r="AB138" s="113">
        <v>1</v>
      </c>
      <c r="AC138" s="118">
        <v>1</v>
      </c>
      <c r="AD138">
        <v>0</v>
      </c>
      <c r="AE138">
        <v>0.82132252089618918</v>
      </c>
      <c r="AF138" s="117">
        <v>0.82132252089618918</v>
      </c>
      <c r="AG138" s="118">
        <v>0.17867747910381082</v>
      </c>
      <c r="AH138" s="117">
        <v>-1.7221728910384715</v>
      </c>
      <c r="AI138" s="118">
        <v>0</v>
      </c>
      <c r="AJ138">
        <v>4.5966762292353831</v>
      </c>
      <c r="BH138">
        <v>0.87420024843484756</v>
      </c>
      <c r="BI138">
        <v>0</v>
      </c>
      <c r="BJ138">
        <v>1</v>
      </c>
      <c r="BK138">
        <v>51</v>
      </c>
      <c r="BL138">
        <v>83</v>
      </c>
      <c r="BM138">
        <v>5.555555555555558E-2</v>
      </c>
      <c r="BN138">
        <v>0.13541666666666663</v>
      </c>
      <c r="BO138">
        <v>2.5077160493827116E-3</v>
      </c>
    </row>
    <row r="139" spans="1:67" x14ac:dyDescent="0.3">
      <c r="A139" s="131">
        <v>0</v>
      </c>
      <c r="B139" s="171">
        <v>44</v>
      </c>
      <c r="C139" s="203">
        <v>0.19600000000000001</v>
      </c>
      <c r="D139" s="130">
        <v>3</v>
      </c>
      <c r="E139" s="130">
        <v>33</v>
      </c>
      <c r="F139" s="130">
        <v>12</v>
      </c>
      <c r="G139" s="172">
        <v>189</v>
      </c>
      <c r="H139" s="170">
        <v>9.5</v>
      </c>
      <c r="I139" s="130">
        <v>1</v>
      </c>
      <c r="S139">
        <v>1</v>
      </c>
      <c r="T139">
        <v>75</v>
      </c>
      <c r="U139">
        <v>0.995</v>
      </c>
      <c r="V139">
        <v>2</v>
      </c>
      <c r="W139">
        <v>30</v>
      </c>
      <c r="X139">
        <v>10</v>
      </c>
      <c r="Y139">
        <v>189</v>
      </c>
      <c r="Z139">
        <v>17</v>
      </c>
      <c r="AA139" s="117">
        <v>1</v>
      </c>
      <c r="AB139" s="113">
        <v>0</v>
      </c>
      <c r="AC139" s="118">
        <v>1</v>
      </c>
      <c r="AD139">
        <v>1</v>
      </c>
      <c r="AE139">
        <v>0.722590222470605</v>
      </c>
      <c r="AF139" s="117">
        <v>0.722590222470605</v>
      </c>
      <c r="AG139" s="118">
        <v>0.277409777529395</v>
      </c>
      <c r="AH139" s="117">
        <v>-0.32491299139999169</v>
      </c>
      <c r="AI139" s="118">
        <v>100</v>
      </c>
      <c r="AJ139">
        <v>0.38391022865062369</v>
      </c>
      <c r="BH139">
        <v>0.87478721679330929</v>
      </c>
      <c r="BI139">
        <v>1</v>
      </c>
      <c r="BJ139">
        <v>0</v>
      </c>
      <c r="BK139">
        <v>52</v>
      </c>
      <c r="BL139">
        <v>83</v>
      </c>
      <c r="BM139">
        <v>3.703703703703709E-2</v>
      </c>
      <c r="BN139">
        <v>0.13541666666666663</v>
      </c>
      <c r="BO139">
        <v>0</v>
      </c>
    </row>
    <row r="140" spans="1:67" x14ac:dyDescent="0.3">
      <c r="A140" s="131">
        <v>1</v>
      </c>
      <c r="B140" s="171">
        <v>51</v>
      </c>
      <c r="C140" s="203">
        <v>0.18</v>
      </c>
      <c r="D140" s="130">
        <v>4</v>
      </c>
      <c r="E140" s="130">
        <v>40</v>
      </c>
      <c r="F140" s="130">
        <v>8</v>
      </c>
      <c r="G140" s="172">
        <v>180</v>
      </c>
      <c r="H140" s="170">
        <v>8.6999999999999993</v>
      </c>
      <c r="I140" s="130">
        <v>1</v>
      </c>
      <c r="S140">
        <v>1</v>
      </c>
      <c r="T140">
        <v>76</v>
      </c>
      <c r="U140">
        <v>0.81899999999999995</v>
      </c>
      <c r="V140">
        <v>4</v>
      </c>
      <c r="W140">
        <v>52</v>
      </c>
      <c r="X140">
        <v>18</v>
      </c>
      <c r="Y140">
        <v>186</v>
      </c>
      <c r="Z140">
        <v>17.100000000000001</v>
      </c>
      <c r="AA140" s="117">
        <v>0</v>
      </c>
      <c r="AB140" s="113">
        <v>1</v>
      </c>
      <c r="AC140" s="118">
        <v>1</v>
      </c>
      <c r="AD140">
        <v>0</v>
      </c>
      <c r="AE140">
        <v>0.60430049006924358</v>
      </c>
      <c r="AF140" s="117">
        <v>0.60430049006924358</v>
      </c>
      <c r="AG140" s="118">
        <v>0.39569950993075642</v>
      </c>
      <c r="AH140" s="117">
        <v>-0.9271001690783679</v>
      </c>
      <c r="AI140" s="118">
        <v>0</v>
      </c>
      <c r="AJ140">
        <v>1.5271701756087348</v>
      </c>
      <c r="BH140">
        <v>0.87953223923164792</v>
      </c>
      <c r="BI140">
        <v>0</v>
      </c>
      <c r="BJ140">
        <v>1</v>
      </c>
      <c r="BK140">
        <v>52</v>
      </c>
      <c r="BL140">
        <v>84</v>
      </c>
      <c r="BM140">
        <v>3.703703703703709E-2</v>
      </c>
      <c r="BN140">
        <v>0.125</v>
      </c>
      <c r="BO140">
        <v>0</v>
      </c>
    </row>
    <row r="141" spans="1:67" x14ac:dyDescent="0.3">
      <c r="A141" s="131">
        <v>0</v>
      </c>
      <c r="B141" s="171">
        <v>70</v>
      </c>
      <c r="C141" s="203">
        <v>1.4159999999999999</v>
      </c>
      <c r="D141" s="130">
        <v>2</v>
      </c>
      <c r="E141" s="130">
        <v>45</v>
      </c>
      <c r="F141" s="130">
        <v>6</v>
      </c>
      <c r="G141" s="172">
        <v>175</v>
      </c>
      <c r="H141" s="170">
        <v>12.8</v>
      </c>
      <c r="I141" s="130">
        <v>1</v>
      </c>
      <c r="S141">
        <v>1</v>
      </c>
      <c r="T141">
        <v>79</v>
      </c>
      <c r="U141">
        <v>0.13100000000000001</v>
      </c>
      <c r="V141">
        <v>4</v>
      </c>
      <c r="W141">
        <v>38</v>
      </c>
      <c r="X141">
        <v>15</v>
      </c>
      <c r="Y141">
        <v>185</v>
      </c>
      <c r="Z141">
        <v>20.399999999999999</v>
      </c>
      <c r="AA141" s="117">
        <v>0</v>
      </c>
      <c r="AB141" s="113">
        <v>1</v>
      </c>
      <c r="AC141" s="118">
        <v>1</v>
      </c>
      <c r="AD141">
        <v>0</v>
      </c>
      <c r="AE141">
        <v>0.69497167551165417</v>
      </c>
      <c r="AF141" s="117">
        <v>0.69497167551165417</v>
      </c>
      <c r="AG141" s="118">
        <v>0.30502832448834583</v>
      </c>
      <c r="AH141" s="117">
        <v>-1.1873506395117102</v>
      </c>
      <c r="AI141" s="118">
        <v>0</v>
      </c>
      <c r="AJ141">
        <v>2.2783840703233018</v>
      </c>
      <c r="BH141">
        <v>0.89738860996819581</v>
      </c>
      <c r="BI141">
        <v>0</v>
      </c>
      <c r="BJ141">
        <v>1</v>
      </c>
      <c r="BK141">
        <v>52</v>
      </c>
      <c r="BL141">
        <v>85</v>
      </c>
      <c r="BM141">
        <v>3.703703703703709E-2</v>
      </c>
      <c r="BN141">
        <v>0.11458333333333337</v>
      </c>
      <c r="BO141">
        <v>0</v>
      </c>
    </row>
    <row r="142" spans="1:67" x14ac:dyDescent="0.3">
      <c r="A142" s="131">
        <v>0</v>
      </c>
      <c r="B142" s="171">
        <v>44</v>
      </c>
      <c r="C142" s="203">
        <v>0.115</v>
      </c>
      <c r="D142" s="130">
        <v>3</v>
      </c>
      <c r="E142" s="130">
        <v>46</v>
      </c>
      <c r="F142" s="130">
        <v>6</v>
      </c>
      <c r="G142" s="172">
        <v>167</v>
      </c>
      <c r="H142" s="170">
        <v>6.6</v>
      </c>
      <c r="I142" s="130">
        <v>0</v>
      </c>
      <c r="S142">
        <v>1</v>
      </c>
      <c r="T142">
        <v>79</v>
      </c>
      <c r="U142">
        <v>1.72</v>
      </c>
      <c r="V142">
        <v>1</v>
      </c>
      <c r="W142">
        <v>40</v>
      </c>
      <c r="X142">
        <v>13</v>
      </c>
      <c r="Y142">
        <v>188</v>
      </c>
      <c r="Z142">
        <v>19</v>
      </c>
      <c r="AA142" s="117">
        <v>1</v>
      </c>
      <c r="AB142" s="113">
        <v>0</v>
      </c>
      <c r="AC142" s="118">
        <v>1</v>
      </c>
      <c r="AD142">
        <v>1</v>
      </c>
      <c r="AE142">
        <v>0.62011582932401266</v>
      </c>
      <c r="AF142" s="117">
        <v>0.62011582932401266</v>
      </c>
      <c r="AG142" s="118">
        <v>0.37988417067598734</v>
      </c>
      <c r="AH142" s="117">
        <v>-0.47784899690161825</v>
      </c>
      <c r="AI142" s="118">
        <v>100</v>
      </c>
      <c r="AJ142">
        <v>0.61260195710549514</v>
      </c>
      <c r="BH142">
        <v>0.89893735588048385</v>
      </c>
      <c r="BI142">
        <v>0</v>
      </c>
      <c r="BJ142">
        <v>1</v>
      </c>
      <c r="BK142">
        <v>52</v>
      </c>
      <c r="BL142">
        <v>86</v>
      </c>
      <c r="BM142">
        <v>3.703703703703709E-2</v>
      </c>
      <c r="BN142">
        <v>0.10416666666666663</v>
      </c>
      <c r="BO142">
        <v>0</v>
      </c>
    </row>
    <row r="143" spans="1:67" x14ac:dyDescent="0.3">
      <c r="A143" s="131">
        <v>1</v>
      </c>
      <c r="B143" s="171">
        <v>75</v>
      </c>
      <c r="C143" s="203">
        <v>0.995</v>
      </c>
      <c r="D143" s="130">
        <v>2</v>
      </c>
      <c r="E143" s="130">
        <v>30</v>
      </c>
      <c r="F143" s="130">
        <v>10</v>
      </c>
      <c r="G143" s="172">
        <v>189</v>
      </c>
      <c r="H143" s="170">
        <v>17</v>
      </c>
      <c r="I143" s="130">
        <v>1</v>
      </c>
      <c r="S143">
        <v>1</v>
      </c>
      <c r="T143">
        <v>82</v>
      </c>
      <c r="U143">
        <v>0.88800000000000001</v>
      </c>
      <c r="V143">
        <v>5</v>
      </c>
      <c r="W143">
        <v>40</v>
      </c>
      <c r="X143">
        <v>7</v>
      </c>
      <c r="Y143">
        <v>163</v>
      </c>
      <c r="Z143">
        <v>11.7</v>
      </c>
      <c r="AA143" s="117">
        <v>1</v>
      </c>
      <c r="AB143" s="113">
        <v>0</v>
      </c>
      <c r="AC143" s="118">
        <v>1</v>
      </c>
      <c r="AD143">
        <v>1</v>
      </c>
      <c r="AE143">
        <v>0.72276954679317218</v>
      </c>
      <c r="AF143" s="117">
        <v>0.72276954679317218</v>
      </c>
      <c r="AG143" s="118">
        <v>0.27723045320682782</v>
      </c>
      <c r="AH143" s="117">
        <v>-0.32466485342451912</v>
      </c>
      <c r="AI143" s="118">
        <v>100</v>
      </c>
      <c r="AJ143">
        <v>0.3835668705701018</v>
      </c>
      <c r="BH143">
        <v>0.90562201964718159</v>
      </c>
      <c r="BI143">
        <v>0</v>
      </c>
      <c r="BJ143">
        <v>1</v>
      </c>
      <c r="BK143">
        <v>52</v>
      </c>
      <c r="BL143">
        <v>87</v>
      </c>
      <c r="BM143">
        <v>3.703703703703709E-2</v>
      </c>
      <c r="BN143">
        <v>9.375E-2</v>
      </c>
      <c r="BO143">
        <v>0</v>
      </c>
    </row>
    <row r="144" spans="1:67" x14ac:dyDescent="0.3">
      <c r="A144" s="131">
        <v>1</v>
      </c>
      <c r="B144" s="171">
        <v>68</v>
      </c>
      <c r="C144" s="203">
        <v>2.3519999999999999</v>
      </c>
      <c r="D144" s="130">
        <v>0</v>
      </c>
      <c r="E144" s="130">
        <v>30</v>
      </c>
      <c r="F144" s="130">
        <v>12</v>
      </c>
      <c r="G144" s="172">
        <v>189</v>
      </c>
      <c r="H144" s="170">
        <v>16.7</v>
      </c>
      <c r="I144" s="130">
        <v>1</v>
      </c>
      <c r="S144">
        <v>1</v>
      </c>
      <c r="T144">
        <v>84</v>
      </c>
      <c r="U144">
        <v>1.2589999999999999</v>
      </c>
      <c r="V144">
        <v>1</v>
      </c>
      <c r="W144">
        <v>31</v>
      </c>
      <c r="X144">
        <v>8</v>
      </c>
      <c r="Y144">
        <v>190</v>
      </c>
      <c r="Z144">
        <v>15.9</v>
      </c>
      <c r="AA144" s="117">
        <v>1</v>
      </c>
      <c r="AB144" s="113">
        <v>0</v>
      </c>
      <c r="AC144" s="118">
        <v>1</v>
      </c>
      <c r="AD144">
        <v>1</v>
      </c>
      <c r="AE144">
        <v>0.72424725870008633</v>
      </c>
      <c r="AF144" s="117">
        <v>0.72424725870008633</v>
      </c>
      <c r="AG144" s="118">
        <v>0.27575274129991367</v>
      </c>
      <c r="AH144" s="117">
        <v>-0.32262242735870644</v>
      </c>
      <c r="AI144" s="118">
        <v>100</v>
      </c>
      <c r="AJ144">
        <v>0.38074392134372437</v>
      </c>
      <c r="BH144">
        <v>0.90751985878815178</v>
      </c>
      <c r="BI144">
        <v>0</v>
      </c>
      <c r="BJ144">
        <v>1</v>
      </c>
      <c r="BK144">
        <v>52</v>
      </c>
      <c r="BL144">
        <v>88</v>
      </c>
      <c r="BM144">
        <v>3.703703703703709E-2</v>
      </c>
      <c r="BN144">
        <v>8.333333333333337E-2</v>
      </c>
      <c r="BO144">
        <v>1.5432098765432174E-3</v>
      </c>
    </row>
    <row r="145" spans="1:67" x14ac:dyDescent="0.3">
      <c r="A145" s="131">
        <v>1</v>
      </c>
      <c r="B145" s="171">
        <v>84</v>
      </c>
      <c r="C145" s="203">
        <v>1.2589999999999999</v>
      </c>
      <c r="D145" s="130">
        <v>1</v>
      </c>
      <c r="E145" s="130">
        <v>31</v>
      </c>
      <c r="F145" s="130">
        <v>8</v>
      </c>
      <c r="G145" s="172">
        <v>190</v>
      </c>
      <c r="H145" s="170">
        <v>15.9</v>
      </c>
      <c r="I145" s="130">
        <v>1</v>
      </c>
      <c r="S145">
        <v>1</v>
      </c>
      <c r="T145">
        <v>85</v>
      </c>
      <c r="U145">
        <v>1.86</v>
      </c>
      <c r="V145">
        <v>2</v>
      </c>
      <c r="W145">
        <v>37</v>
      </c>
      <c r="X145">
        <v>13</v>
      </c>
      <c r="Y145">
        <v>172</v>
      </c>
      <c r="Z145">
        <v>16.899999999999999</v>
      </c>
      <c r="AA145" s="117">
        <v>1</v>
      </c>
      <c r="AB145" s="113">
        <v>0</v>
      </c>
      <c r="AC145" s="118">
        <v>1</v>
      </c>
      <c r="AD145">
        <v>1</v>
      </c>
      <c r="AE145">
        <v>0.8081718983012357</v>
      </c>
      <c r="AF145" s="117">
        <v>0.8081718983012357</v>
      </c>
      <c r="AG145" s="118">
        <v>0.1918281016987643</v>
      </c>
      <c r="AH145" s="117">
        <v>-0.21298049766581847</v>
      </c>
      <c r="AI145" s="118">
        <v>100</v>
      </c>
      <c r="AJ145">
        <v>0.23736051958993362</v>
      </c>
      <c r="BH145">
        <v>0.90896089944748737</v>
      </c>
      <c r="BI145">
        <v>1</v>
      </c>
      <c r="BJ145">
        <v>0</v>
      </c>
      <c r="BK145">
        <v>53</v>
      </c>
      <c r="BL145">
        <v>88</v>
      </c>
      <c r="BM145">
        <v>1.851851851851849E-2</v>
      </c>
      <c r="BN145">
        <v>8.333333333333337E-2</v>
      </c>
      <c r="BO145">
        <v>1.5432098765432081E-3</v>
      </c>
    </row>
    <row r="146" spans="1:67" x14ac:dyDescent="0.3">
      <c r="A146" s="131">
        <v>0</v>
      </c>
      <c r="B146" s="171">
        <v>51</v>
      </c>
      <c r="C146" s="203">
        <v>1.464</v>
      </c>
      <c r="D146" s="130">
        <v>4</v>
      </c>
      <c r="E146" s="130">
        <v>46</v>
      </c>
      <c r="F146" s="130">
        <v>6</v>
      </c>
      <c r="G146" s="172">
        <v>167</v>
      </c>
      <c r="H146" s="170">
        <v>7.9</v>
      </c>
      <c r="I146" s="130">
        <v>1</v>
      </c>
      <c r="S146">
        <v>1</v>
      </c>
      <c r="T146">
        <v>86</v>
      </c>
      <c r="U146">
        <v>2.2839999999999998</v>
      </c>
      <c r="V146">
        <v>0</v>
      </c>
      <c r="W146">
        <v>38</v>
      </c>
      <c r="X146">
        <v>10</v>
      </c>
      <c r="Y146">
        <v>192</v>
      </c>
      <c r="Z146">
        <v>16.8</v>
      </c>
      <c r="AA146" s="117">
        <v>1</v>
      </c>
      <c r="AB146" s="113">
        <v>0</v>
      </c>
      <c r="AC146" s="118">
        <v>1</v>
      </c>
      <c r="AD146">
        <v>1</v>
      </c>
      <c r="AE146">
        <v>0.71039253564323734</v>
      </c>
      <c r="AF146" s="117">
        <v>0.71039253564323734</v>
      </c>
      <c r="AG146" s="118">
        <v>0.28960746435676266</v>
      </c>
      <c r="AH146" s="117">
        <v>-0.34193759461833484</v>
      </c>
      <c r="AI146" s="118">
        <v>100</v>
      </c>
      <c r="AJ146">
        <v>0.40767244843659922</v>
      </c>
      <c r="BH146">
        <v>0.91151190611769917</v>
      </c>
      <c r="BI146">
        <v>1</v>
      </c>
      <c r="BJ146">
        <v>0</v>
      </c>
      <c r="BK146">
        <v>54</v>
      </c>
      <c r="BL146">
        <v>88</v>
      </c>
      <c r="BM146">
        <v>0</v>
      </c>
      <c r="BN146">
        <v>8.333333333333337E-2</v>
      </c>
      <c r="BO146">
        <v>0</v>
      </c>
    </row>
    <row r="147" spans="1:67" x14ac:dyDescent="0.3">
      <c r="A147" s="131">
        <v>1</v>
      </c>
      <c r="B147" s="171">
        <v>88</v>
      </c>
      <c r="C147" s="203">
        <v>0.504</v>
      </c>
      <c r="D147" s="130">
        <v>3</v>
      </c>
      <c r="E147" s="130">
        <v>42</v>
      </c>
      <c r="F147" s="130">
        <v>9</v>
      </c>
      <c r="G147" s="172">
        <v>172</v>
      </c>
      <c r="H147" s="170">
        <v>14.1</v>
      </c>
      <c r="I147" s="130">
        <v>0</v>
      </c>
      <c r="S147">
        <v>1</v>
      </c>
      <c r="T147">
        <v>88</v>
      </c>
      <c r="U147">
        <v>0.504</v>
      </c>
      <c r="V147">
        <v>3</v>
      </c>
      <c r="W147">
        <v>42</v>
      </c>
      <c r="X147">
        <v>9</v>
      </c>
      <c r="Y147">
        <v>172</v>
      </c>
      <c r="Z147">
        <v>14.1</v>
      </c>
      <c r="AA147" s="117">
        <v>0</v>
      </c>
      <c r="AB147" s="113">
        <v>1</v>
      </c>
      <c r="AC147" s="118">
        <v>1</v>
      </c>
      <c r="AD147">
        <v>0</v>
      </c>
      <c r="AE147">
        <v>0.5745558586309264</v>
      </c>
      <c r="AF147" s="117">
        <v>0.5745558586309264</v>
      </c>
      <c r="AG147" s="118">
        <v>0.4254441413690736</v>
      </c>
      <c r="AH147" s="117">
        <v>-0.85462161721486951</v>
      </c>
      <c r="AI147" s="118">
        <v>0</v>
      </c>
      <c r="AJ147">
        <v>1.3504848292939546</v>
      </c>
      <c r="BH147">
        <v>0.92436958368690347</v>
      </c>
      <c r="BI147">
        <v>0</v>
      </c>
      <c r="BJ147">
        <v>1</v>
      </c>
      <c r="BK147">
        <v>54</v>
      </c>
      <c r="BL147">
        <v>89</v>
      </c>
      <c r="BM147">
        <v>0</v>
      </c>
      <c r="BN147">
        <v>7.291666666666663E-2</v>
      </c>
      <c r="BO147">
        <v>0</v>
      </c>
    </row>
    <row r="148" spans="1:67" x14ac:dyDescent="0.3">
      <c r="A148" s="131">
        <v>0</v>
      </c>
      <c r="B148" s="171">
        <v>58</v>
      </c>
      <c r="C148" s="203">
        <v>0.44700000000000001</v>
      </c>
      <c r="D148" s="130">
        <v>4</v>
      </c>
      <c r="E148" s="130">
        <v>43</v>
      </c>
      <c r="F148" s="130">
        <v>10</v>
      </c>
      <c r="G148" s="172">
        <v>184</v>
      </c>
      <c r="H148" s="170">
        <v>8.1</v>
      </c>
      <c r="I148" s="130">
        <v>1</v>
      </c>
      <c r="S148">
        <v>1</v>
      </c>
      <c r="T148">
        <v>88</v>
      </c>
      <c r="U148">
        <v>1.6</v>
      </c>
      <c r="V148">
        <v>0</v>
      </c>
      <c r="W148">
        <v>39</v>
      </c>
      <c r="X148">
        <v>18</v>
      </c>
      <c r="Y148">
        <v>185</v>
      </c>
      <c r="Z148">
        <v>18.2</v>
      </c>
      <c r="AA148" s="117">
        <v>1</v>
      </c>
      <c r="AB148" s="113">
        <v>0</v>
      </c>
      <c r="AC148" s="118">
        <v>1</v>
      </c>
      <c r="AD148">
        <v>1</v>
      </c>
      <c r="AE148">
        <v>0.77751354513154303</v>
      </c>
      <c r="AF148" s="117">
        <v>0.77751354513154303</v>
      </c>
      <c r="AG148" s="118">
        <v>0.22248645486845697</v>
      </c>
      <c r="AH148" s="117">
        <v>-0.2516542136894464</v>
      </c>
      <c r="AI148" s="118">
        <v>100</v>
      </c>
      <c r="AJ148">
        <v>0.28615122689703854</v>
      </c>
      <c r="BH148">
        <v>0.93236534698434648</v>
      </c>
      <c r="BI148">
        <v>0</v>
      </c>
      <c r="BJ148">
        <v>1</v>
      </c>
      <c r="BK148">
        <v>54</v>
      </c>
      <c r="BL148">
        <v>90</v>
      </c>
      <c r="BM148">
        <v>0</v>
      </c>
      <c r="BN148">
        <v>6.25E-2</v>
      </c>
      <c r="BO148">
        <v>0</v>
      </c>
    </row>
    <row r="149" spans="1:67" x14ac:dyDescent="0.3">
      <c r="A149" s="131">
        <v>0</v>
      </c>
      <c r="B149" s="171">
        <v>66</v>
      </c>
      <c r="C149" s="203">
        <v>2.62</v>
      </c>
      <c r="D149" s="130">
        <v>2</v>
      </c>
      <c r="E149" s="130">
        <v>39</v>
      </c>
      <c r="F149" s="130">
        <v>8</v>
      </c>
      <c r="G149" s="172">
        <v>172</v>
      </c>
      <c r="H149" s="170">
        <v>13.6</v>
      </c>
      <c r="I149" s="130">
        <v>0</v>
      </c>
      <c r="S149">
        <v>1</v>
      </c>
      <c r="T149">
        <v>89</v>
      </c>
      <c r="U149">
        <v>7.4999999999999997E-2</v>
      </c>
      <c r="V149">
        <v>0</v>
      </c>
      <c r="W149">
        <v>37</v>
      </c>
      <c r="X149">
        <v>13</v>
      </c>
      <c r="Y149">
        <v>196</v>
      </c>
      <c r="Z149">
        <v>21</v>
      </c>
      <c r="AA149" s="117">
        <v>1</v>
      </c>
      <c r="AB149" s="113">
        <v>0</v>
      </c>
      <c r="AC149" s="118">
        <v>1</v>
      </c>
      <c r="AD149">
        <v>1</v>
      </c>
      <c r="AE149">
        <v>0.45575665767296719</v>
      </c>
      <c r="AF149" s="117">
        <v>0.45575665767296719</v>
      </c>
      <c r="AG149" s="118">
        <v>0.54424334232703275</v>
      </c>
      <c r="AH149" s="117">
        <v>-0.78579625736118264</v>
      </c>
      <c r="AI149" s="118">
        <v>0</v>
      </c>
      <c r="AJ149">
        <v>1.194153356104257</v>
      </c>
      <c r="BH149">
        <v>0.94540510504608688</v>
      </c>
      <c r="BI149">
        <v>0</v>
      </c>
      <c r="BJ149">
        <v>1</v>
      </c>
      <c r="BK149">
        <v>54</v>
      </c>
      <c r="BL149">
        <v>91</v>
      </c>
      <c r="BM149">
        <v>0</v>
      </c>
      <c r="BN149">
        <v>5.208333333333337E-2</v>
      </c>
      <c r="BO149">
        <v>0</v>
      </c>
    </row>
    <row r="150" spans="1:67" x14ac:dyDescent="0.3">
      <c r="A150" s="131">
        <v>0</v>
      </c>
      <c r="B150" s="171">
        <v>55</v>
      </c>
      <c r="C150" s="203">
        <v>1.1679999999999999</v>
      </c>
      <c r="D150" s="130">
        <v>3</v>
      </c>
      <c r="E150" s="130">
        <v>52</v>
      </c>
      <c r="F150" s="130">
        <v>10</v>
      </c>
      <c r="G150" s="172">
        <v>182</v>
      </c>
      <c r="H150" s="170">
        <v>10</v>
      </c>
      <c r="I150" s="130">
        <v>1</v>
      </c>
      <c r="S150">
        <v>1</v>
      </c>
      <c r="T150">
        <v>89</v>
      </c>
      <c r="U150">
        <v>0.71099999999999997</v>
      </c>
      <c r="V150">
        <v>4</v>
      </c>
      <c r="W150">
        <v>47</v>
      </c>
      <c r="X150">
        <v>13</v>
      </c>
      <c r="Y150">
        <v>193</v>
      </c>
      <c r="Z150">
        <v>18.3</v>
      </c>
      <c r="AA150" s="117">
        <v>0</v>
      </c>
      <c r="AB150" s="113">
        <v>1</v>
      </c>
      <c r="AC150" s="118">
        <v>1</v>
      </c>
      <c r="AD150">
        <v>0</v>
      </c>
      <c r="AE150">
        <v>0.70153010389713899</v>
      </c>
      <c r="AF150" s="117">
        <v>0.70153010389713899</v>
      </c>
      <c r="AG150" s="118">
        <v>0.29846989610286101</v>
      </c>
      <c r="AH150" s="117">
        <v>-1.2090862018119217</v>
      </c>
      <c r="AI150" s="118">
        <v>0</v>
      </c>
      <c r="AJ150">
        <v>2.3504216440487258</v>
      </c>
      <c r="BH150">
        <v>0.94700178378996236</v>
      </c>
      <c r="BI150">
        <v>0</v>
      </c>
      <c r="BJ150">
        <v>1</v>
      </c>
      <c r="BK150">
        <v>54</v>
      </c>
      <c r="BL150">
        <v>92</v>
      </c>
      <c r="BM150">
        <v>0</v>
      </c>
      <c r="BN150">
        <v>4.166666666666663E-2</v>
      </c>
      <c r="BO150">
        <v>0</v>
      </c>
    </row>
    <row r="151" spans="1:67" x14ac:dyDescent="0.3">
      <c r="A151" s="131">
        <v>0</v>
      </c>
      <c r="B151" s="171">
        <v>60</v>
      </c>
      <c r="C151" s="203">
        <v>3.2000000000000001E-2</v>
      </c>
      <c r="D151" s="130">
        <v>5</v>
      </c>
      <c r="E151" s="130">
        <v>35</v>
      </c>
      <c r="F151" s="130">
        <v>8</v>
      </c>
      <c r="G151" s="172">
        <v>185</v>
      </c>
      <c r="H151" s="170">
        <v>11.6</v>
      </c>
      <c r="I151" s="130">
        <v>1</v>
      </c>
      <c r="S151">
        <v>1</v>
      </c>
      <c r="T151">
        <v>89</v>
      </c>
      <c r="U151">
        <v>1.018</v>
      </c>
      <c r="V151">
        <v>0</v>
      </c>
      <c r="W151">
        <v>36</v>
      </c>
      <c r="X151">
        <v>12</v>
      </c>
      <c r="Y151">
        <v>195</v>
      </c>
      <c r="Z151">
        <v>23.5</v>
      </c>
      <c r="AA151" s="117">
        <v>1</v>
      </c>
      <c r="AB151" s="113">
        <v>0</v>
      </c>
      <c r="AC151" s="118">
        <v>1</v>
      </c>
      <c r="AD151">
        <v>1</v>
      </c>
      <c r="AE151">
        <v>0.54424432606663953</v>
      </c>
      <c r="AF151" s="117">
        <v>0.54424432606663953</v>
      </c>
      <c r="AG151" s="118">
        <v>0.45575567393336047</v>
      </c>
      <c r="AH151" s="117">
        <v>-0.60835700415537497</v>
      </c>
      <c r="AI151" s="118">
        <v>100</v>
      </c>
      <c r="AJ151">
        <v>0.83741006034402987</v>
      </c>
      <c r="BH151">
        <v>0.95033391924780786</v>
      </c>
      <c r="BI151">
        <v>0</v>
      </c>
      <c r="BJ151">
        <v>1</v>
      </c>
      <c r="BK151">
        <v>54</v>
      </c>
      <c r="BL151">
        <v>93</v>
      </c>
      <c r="BM151">
        <v>0</v>
      </c>
      <c r="BN151">
        <v>3.125E-2</v>
      </c>
      <c r="BO151">
        <v>0</v>
      </c>
    </row>
    <row r="152" spans="1:67" x14ac:dyDescent="0.3">
      <c r="S152">
        <v>1</v>
      </c>
      <c r="T152">
        <v>99</v>
      </c>
      <c r="U152">
        <v>1.76</v>
      </c>
      <c r="V152">
        <v>4</v>
      </c>
      <c r="W152">
        <v>38</v>
      </c>
      <c r="X152">
        <v>12</v>
      </c>
      <c r="Y152">
        <v>170</v>
      </c>
      <c r="Z152">
        <v>19.5</v>
      </c>
      <c r="AA152" s="117">
        <v>0</v>
      </c>
      <c r="AB152" s="113">
        <v>1</v>
      </c>
      <c r="AC152" s="118">
        <v>1</v>
      </c>
      <c r="AD152">
        <v>0</v>
      </c>
      <c r="AE152">
        <v>0.90896089944748737</v>
      </c>
      <c r="AF152" s="117">
        <v>0.90896089944748737</v>
      </c>
      <c r="AG152" s="118">
        <v>9.1039100552512631E-2</v>
      </c>
      <c r="AH152" s="117">
        <v>-2.3964661883485201</v>
      </c>
      <c r="AI152" s="118">
        <v>0</v>
      </c>
      <c r="AJ152">
        <v>9.9842912982558083</v>
      </c>
      <c r="BH152">
        <v>0.95471887212944562</v>
      </c>
      <c r="BI152">
        <v>0</v>
      </c>
      <c r="BJ152">
        <v>1</v>
      </c>
      <c r="BK152">
        <v>54</v>
      </c>
      <c r="BL152">
        <v>94</v>
      </c>
      <c r="BM152">
        <v>0</v>
      </c>
      <c r="BN152">
        <v>2.083333333333337E-2</v>
      </c>
      <c r="BO152">
        <v>0</v>
      </c>
    </row>
    <row r="153" spans="1:67" x14ac:dyDescent="0.3">
      <c r="S153">
        <v>1</v>
      </c>
      <c r="T153">
        <v>102</v>
      </c>
      <c r="U153">
        <v>8.4000000000000005E-2</v>
      </c>
      <c r="V153">
        <v>2</v>
      </c>
      <c r="W153">
        <v>38</v>
      </c>
      <c r="X153">
        <v>11</v>
      </c>
      <c r="Y153">
        <v>177</v>
      </c>
      <c r="Z153">
        <v>16.3</v>
      </c>
      <c r="AA153" s="119">
        <v>1</v>
      </c>
      <c r="AB153" s="120">
        <v>0</v>
      </c>
      <c r="AC153" s="118">
        <v>1</v>
      </c>
      <c r="AD153">
        <v>1</v>
      </c>
      <c r="AE153">
        <v>0.7120701953266686</v>
      </c>
      <c r="AF153" s="117">
        <v>0.7120701953266686</v>
      </c>
      <c r="AG153" s="118">
        <v>0.2879298046733314</v>
      </c>
      <c r="AH153" s="117">
        <v>-0.33957878348778137</v>
      </c>
      <c r="AI153" s="118">
        <v>100</v>
      </c>
      <c r="AJ153">
        <v>0.40435592805740311</v>
      </c>
      <c r="BH153">
        <v>0.95932713352559229</v>
      </c>
      <c r="BI153">
        <v>0</v>
      </c>
      <c r="BJ153">
        <v>1</v>
      </c>
      <c r="BK153">
        <v>54</v>
      </c>
      <c r="BL153">
        <v>95</v>
      </c>
      <c r="BM153">
        <v>0</v>
      </c>
      <c r="BN153">
        <v>1.041666666666663E-2</v>
      </c>
      <c r="BO153">
        <v>0</v>
      </c>
    </row>
    <row r="154" spans="1:67" x14ac:dyDescent="0.3">
      <c r="S154" s="112"/>
      <c r="T154" s="112"/>
      <c r="U154" s="112"/>
      <c r="V154" s="112"/>
      <c r="W154" s="112"/>
      <c r="X154" s="112"/>
      <c r="Y154" s="112"/>
      <c r="Z154" s="112"/>
      <c r="AA154" s="112">
        <v>96</v>
      </c>
      <c r="AB154" s="112">
        <v>54</v>
      </c>
      <c r="AC154" s="199">
        <v>150</v>
      </c>
      <c r="AD154" s="199"/>
      <c r="AE154" s="199"/>
      <c r="AF154" s="199">
        <v>96</v>
      </c>
      <c r="AG154" s="199">
        <v>53.999999999999993</v>
      </c>
      <c r="AH154" s="199">
        <v>-85.09090852730391</v>
      </c>
      <c r="AI154" s="199">
        <v>72.666666666666671</v>
      </c>
      <c r="AJ154" s="199">
        <v>154.56510847286211</v>
      </c>
      <c r="BH154" s="111">
        <v>0.97728258698417625</v>
      </c>
      <c r="BI154" s="111">
        <v>0</v>
      </c>
      <c r="BJ154" s="111">
        <v>1</v>
      </c>
      <c r="BK154" s="111">
        <v>54</v>
      </c>
      <c r="BL154" s="111">
        <v>96</v>
      </c>
      <c r="BM154" s="111">
        <v>0</v>
      </c>
      <c r="BN154" s="111">
        <v>0</v>
      </c>
      <c r="BO154" s="111">
        <v>0</v>
      </c>
    </row>
    <row r="155" spans="1:67" x14ac:dyDescent="0.3">
      <c r="BO155">
        <v>0.73939043209876554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4A54F-3170-4BA8-8706-43B86AF04E69}">
  <dimension ref="A1:BM155"/>
  <sheetViews>
    <sheetView showGridLines="0" workbookViewId="0"/>
  </sheetViews>
  <sheetFormatPr defaultRowHeight="14.4" x14ac:dyDescent="0.3"/>
  <sheetData>
    <row r="1" spans="1:65" x14ac:dyDescent="0.3">
      <c r="A1" s="136" t="s">
        <v>54</v>
      </c>
      <c r="B1" s="135" t="s">
        <v>41</v>
      </c>
      <c r="C1" s="135" t="s">
        <v>43</v>
      </c>
      <c r="D1" s="135" t="s">
        <v>45</v>
      </c>
      <c r="E1" s="135" t="s">
        <v>49</v>
      </c>
      <c r="F1" s="135" t="s">
        <v>50</v>
      </c>
      <c r="G1" s="135" t="s">
        <v>39</v>
      </c>
      <c r="H1" s="134" t="s">
        <v>47</v>
      </c>
      <c r="J1" t="s">
        <v>179</v>
      </c>
      <c r="K1" s="218">
        <v>-98.012729219055274</v>
      </c>
      <c r="M1" t="s">
        <v>193</v>
      </c>
      <c r="S1" t="s">
        <v>168</v>
      </c>
      <c r="BF1" t="s">
        <v>198</v>
      </c>
    </row>
    <row r="2" spans="1:65" ht="15" thickBot="1" x14ac:dyDescent="0.35">
      <c r="A2" s="131">
        <v>1</v>
      </c>
      <c r="B2" s="171">
        <v>60</v>
      </c>
      <c r="C2" s="203">
        <v>0.71199999999999997</v>
      </c>
      <c r="D2" s="130">
        <v>3</v>
      </c>
      <c r="E2" s="130">
        <v>33</v>
      </c>
      <c r="F2" s="130">
        <v>12</v>
      </c>
      <c r="G2" s="170">
        <v>12.5</v>
      </c>
      <c r="H2" s="130">
        <v>1</v>
      </c>
      <c r="J2" t="s">
        <v>180</v>
      </c>
      <c r="K2" s="219">
        <v>-85.252121618275154</v>
      </c>
    </row>
    <row r="3" spans="1:65" ht="15" thickTop="1" x14ac:dyDescent="0.3">
      <c r="A3" s="131">
        <v>1</v>
      </c>
      <c r="B3" s="171">
        <v>69</v>
      </c>
      <c r="C3" s="203">
        <v>9.0999999999999998E-2</v>
      </c>
      <c r="D3" s="130">
        <v>3</v>
      </c>
      <c r="E3" s="130">
        <v>33</v>
      </c>
      <c r="F3" s="130">
        <v>16</v>
      </c>
      <c r="G3" s="170">
        <v>14.5</v>
      </c>
      <c r="H3" s="130">
        <v>1</v>
      </c>
      <c r="N3" s="47" t="s">
        <v>194</v>
      </c>
      <c r="O3" s="47" t="s">
        <v>195</v>
      </c>
      <c r="S3" s="198" t="s">
        <v>54</v>
      </c>
      <c r="T3" s="198" t="s">
        <v>41</v>
      </c>
      <c r="U3" s="198" t="s">
        <v>43</v>
      </c>
      <c r="V3" s="198" t="s">
        <v>45</v>
      </c>
      <c r="W3" s="198" t="s">
        <v>49</v>
      </c>
      <c r="X3" s="198" t="s">
        <v>50</v>
      </c>
      <c r="Y3" s="198" t="s">
        <v>39</v>
      </c>
      <c r="Z3" s="198" t="s">
        <v>169</v>
      </c>
      <c r="AA3" s="198" t="s">
        <v>170</v>
      </c>
      <c r="AB3" s="198" t="s">
        <v>103</v>
      </c>
      <c r="AC3" s="198" t="s">
        <v>171</v>
      </c>
      <c r="AD3" s="198" t="s">
        <v>172</v>
      </c>
      <c r="AE3" s="198" t="s">
        <v>173</v>
      </c>
      <c r="AF3" s="198" t="s">
        <v>174</v>
      </c>
      <c r="AG3" s="198" t="s">
        <v>175</v>
      </c>
      <c r="AH3" s="198" t="s">
        <v>176</v>
      </c>
      <c r="AI3" s="198" t="s">
        <v>177</v>
      </c>
      <c r="AK3" t="s">
        <v>178</v>
      </c>
      <c r="AP3" t="s">
        <v>187</v>
      </c>
      <c r="AY3" t="s">
        <v>192</v>
      </c>
      <c r="BF3" s="125" t="s">
        <v>172</v>
      </c>
      <c r="BG3" s="125" t="s">
        <v>170</v>
      </c>
      <c r="BH3" s="125" t="s">
        <v>169</v>
      </c>
      <c r="BI3" s="125" t="s">
        <v>199</v>
      </c>
      <c r="BJ3" s="125" t="s">
        <v>200</v>
      </c>
      <c r="BK3" s="125" t="s">
        <v>201</v>
      </c>
      <c r="BL3" s="125" t="s">
        <v>202</v>
      </c>
      <c r="BM3" s="125" t="s">
        <v>203</v>
      </c>
    </row>
    <row r="4" spans="1:65" x14ac:dyDescent="0.3">
      <c r="A4" s="131">
        <v>1</v>
      </c>
      <c r="B4" s="171">
        <v>79</v>
      </c>
      <c r="C4" s="203">
        <v>1.72</v>
      </c>
      <c r="D4" s="130">
        <v>1</v>
      </c>
      <c r="E4" s="130">
        <v>40</v>
      </c>
      <c r="F4" s="130">
        <v>13</v>
      </c>
      <c r="G4" s="170">
        <v>19</v>
      </c>
      <c r="H4" s="130">
        <v>1</v>
      </c>
      <c r="J4" t="s">
        <v>181</v>
      </c>
      <c r="K4" s="218">
        <v>25.521215201560238</v>
      </c>
      <c r="M4" t="s">
        <v>173</v>
      </c>
      <c r="N4" s="114">
        <v>84</v>
      </c>
      <c r="O4" s="116">
        <v>30</v>
      </c>
      <c r="P4">
        <v>114</v>
      </c>
      <c r="S4">
        <v>0</v>
      </c>
      <c r="T4">
        <v>35</v>
      </c>
      <c r="U4">
        <v>4.7E-2</v>
      </c>
      <c r="V4">
        <v>4</v>
      </c>
      <c r="W4">
        <v>27</v>
      </c>
      <c r="X4">
        <v>5</v>
      </c>
      <c r="Y4">
        <v>7.9</v>
      </c>
      <c r="Z4" s="117">
        <v>1</v>
      </c>
      <c r="AA4" s="113">
        <v>0</v>
      </c>
      <c r="AB4" s="118">
        <v>1</v>
      </c>
      <c r="AC4">
        <v>1</v>
      </c>
      <c r="AD4">
        <v>0.69418433421777481</v>
      </c>
      <c r="AE4" s="114">
        <v>0.69418433421777481</v>
      </c>
      <c r="AF4" s="116">
        <v>0.30581566578222519</v>
      </c>
      <c r="AG4" s="114">
        <v>-0.36501774247895435</v>
      </c>
      <c r="AH4" s="116">
        <v>100</v>
      </c>
      <c r="AI4">
        <v>0.44053956666542515</v>
      </c>
      <c r="AP4" s="114">
        <v>2.0785077589482852</v>
      </c>
      <c r="AQ4" s="115">
        <v>-8.6431473716930912E-2</v>
      </c>
      <c r="AR4" s="115">
        <v>-7.7170946251004114E-3</v>
      </c>
      <c r="AS4" s="115">
        <v>-0.11069727295904271</v>
      </c>
      <c r="AT4" s="115">
        <v>-8.0308891026542997E-2</v>
      </c>
      <c r="AU4" s="115">
        <v>-2.5689845269116451E-2</v>
      </c>
      <c r="AV4" s="115">
        <v>1.5306461042587968E-3</v>
      </c>
      <c r="AW4" s="116">
        <v>-2.1684895731349164E-2</v>
      </c>
      <c r="AY4" s="122">
        <v>-1.9978111855724438E-15</v>
      </c>
      <c r="BI4">
        <v>0</v>
      </c>
      <c r="BJ4">
        <v>0</v>
      </c>
      <c r="BK4">
        <v>1</v>
      </c>
      <c r="BL4">
        <v>1</v>
      </c>
      <c r="BM4">
        <v>1.851851851851849E-2</v>
      </c>
    </row>
    <row r="5" spans="1:65" x14ac:dyDescent="0.3">
      <c r="A5" s="131">
        <v>0</v>
      </c>
      <c r="B5" s="171">
        <v>66</v>
      </c>
      <c r="C5" s="203">
        <v>1.3720000000000001</v>
      </c>
      <c r="D5" s="130">
        <v>1</v>
      </c>
      <c r="E5" s="130">
        <v>29</v>
      </c>
      <c r="F5" s="130">
        <v>10</v>
      </c>
      <c r="G5" s="170">
        <v>18.2</v>
      </c>
      <c r="H5" s="130">
        <v>1</v>
      </c>
      <c r="J5" t="s">
        <v>105</v>
      </c>
      <c r="K5" s="123">
        <v>7</v>
      </c>
      <c r="M5" t="s">
        <v>174</v>
      </c>
      <c r="N5" s="119">
        <v>12</v>
      </c>
      <c r="O5" s="121">
        <v>24</v>
      </c>
      <c r="P5">
        <v>36</v>
      </c>
      <c r="S5">
        <v>0</v>
      </c>
      <c r="T5">
        <v>40</v>
      </c>
      <c r="U5">
        <v>0.97599999999999998</v>
      </c>
      <c r="V5">
        <v>2</v>
      </c>
      <c r="W5">
        <v>37</v>
      </c>
      <c r="X5">
        <v>5</v>
      </c>
      <c r="Y5">
        <v>6.2</v>
      </c>
      <c r="Z5" s="117">
        <v>0</v>
      </c>
      <c r="AA5" s="113">
        <v>1</v>
      </c>
      <c r="AB5" s="118">
        <v>1</v>
      </c>
      <c r="AC5">
        <v>0</v>
      </c>
      <c r="AD5">
        <v>0.51713840089720797</v>
      </c>
      <c r="AE5" s="117">
        <v>0.51713840089720797</v>
      </c>
      <c r="AF5" s="118">
        <v>0.48286159910279203</v>
      </c>
      <c r="AG5" s="117">
        <v>-0.72802521069186432</v>
      </c>
      <c r="AH5" s="118">
        <v>0</v>
      </c>
      <c r="AI5">
        <v>1.0709868042066419</v>
      </c>
      <c r="AK5" s="122">
        <v>0.35065425499444042</v>
      </c>
      <c r="AP5" s="117">
        <v>-8.6431473716931245E-2</v>
      </c>
      <c r="AQ5" s="113">
        <v>0.2556851736000853</v>
      </c>
      <c r="AR5" s="113">
        <v>-3.3467031799534201E-3</v>
      </c>
      <c r="AS5" s="113">
        <v>-2.258471965286913E-2</v>
      </c>
      <c r="AT5" s="113">
        <v>-5.1075715717626979E-3</v>
      </c>
      <c r="AU5" s="113">
        <v>7.3038336409330827E-3</v>
      </c>
      <c r="AV5" s="113">
        <v>-1.750009188703822E-2</v>
      </c>
      <c r="AW5" s="118">
        <v>7.0639708781169951E-3</v>
      </c>
      <c r="AY5" s="123">
        <v>1.1311219169384582E-15</v>
      </c>
      <c r="BF5">
        <v>0.20797935029940601</v>
      </c>
      <c r="BG5">
        <v>1</v>
      </c>
      <c r="BH5">
        <v>0</v>
      </c>
      <c r="BI5">
        <v>1</v>
      </c>
      <c r="BJ5">
        <v>0</v>
      </c>
      <c r="BK5">
        <v>0.98148148148148151</v>
      </c>
      <c r="BL5">
        <v>1</v>
      </c>
      <c r="BM5">
        <v>1.851851851851849E-2</v>
      </c>
    </row>
    <row r="6" spans="1:65" x14ac:dyDescent="0.3">
      <c r="A6" s="131">
        <v>0</v>
      </c>
      <c r="B6" s="171">
        <v>51</v>
      </c>
      <c r="C6" s="203">
        <v>0.93500000000000005</v>
      </c>
      <c r="D6" s="130">
        <v>4</v>
      </c>
      <c r="E6" s="130">
        <v>36</v>
      </c>
      <c r="F6" s="130">
        <v>4</v>
      </c>
      <c r="G6" s="170">
        <v>7.6</v>
      </c>
      <c r="H6" s="130">
        <v>1</v>
      </c>
      <c r="J6" t="s">
        <v>164</v>
      </c>
      <c r="K6" s="220">
        <v>6.131050884199071E-4</v>
      </c>
      <c r="N6">
        <v>96</v>
      </c>
      <c r="O6">
        <v>54</v>
      </c>
      <c r="P6">
        <v>150</v>
      </c>
      <c r="S6">
        <v>0</v>
      </c>
      <c r="T6">
        <v>41</v>
      </c>
      <c r="U6">
        <v>0.879</v>
      </c>
      <c r="V6">
        <v>2</v>
      </c>
      <c r="W6">
        <v>39</v>
      </c>
      <c r="X6">
        <v>5</v>
      </c>
      <c r="Y6">
        <v>7.2</v>
      </c>
      <c r="Z6" s="117">
        <v>0</v>
      </c>
      <c r="AA6" s="113">
        <v>1</v>
      </c>
      <c r="AB6" s="118">
        <v>1</v>
      </c>
      <c r="AC6">
        <v>0</v>
      </c>
      <c r="AD6">
        <v>0.4476693211860413</v>
      </c>
      <c r="AE6" s="117">
        <v>0.4476693211860413</v>
      </c>
      <c r="AF6" s="118">
        <v>0.5523306788139587</v>
      </c>
      <c r="AG6" s="117">
        <v>-0.59360835624496355</v>
      </c>
      <c r="AH6" s="118">
        <v>100</v>
      </c>
      <c r="AI6">
        <v>0.81050960657723947</v>
      </c>
      <c r="AK6" s="123">
        <v>-1.5570334919316655</v>
      </c>
      <c r="AP6" s="117">
        <v>-7.7170946251003906E-3</v>
      </c>
      <c r="AQ6" s="113">
        <v>-3.3467031799534123E-3</v>
      </c>
      <c r="AR6" s="113">
        <v>5.9190040453984056E-4</v>
      </c>
      <c r="AS6" s="113">
        <v>1.6269289551521162E-3</v>
      </c>
      <c r="AT6" s="113">
        <v>5.820027881091391E-5</v>
      </c>
      <c r="AU6" s="113">
        <v>-2.8947283476219365E-4</v>
      </c>
      <c r="AV6" s="113">
        <v>7.2129418852970209E-4</v>
      </c>
      <c r="AW6" s="118">
        <v>-2.0339122139421181E-3</v>
      </c>
      <c r="AY6" s="123">
        <v>-1.1993649755415991E-16</v>
      </c>
      <c r="BF6">
        <v>0.21758913079790221</v>
      </c>
      <c r="BG6">
        <v>1</v>
      </c>
      <c r="BH6">
        <v>0</v>
      </c>
      <c r="BI6">
        <v>2</v>
      </c>
      <c r="BJ6">
        <v>0</v>
      </c>
      <c r="BK6">
        <v>0.96296296296296302</v>
      </c>
      <c r="BL6">
        <v>1</v>
      </c>
      <c r="BM6">
        <v>1.8518518518518601E-2</v>
      </c>
    </row>
    <row r="7" spans="1:65" x14ac:dyDescent="0.3">
      <c r="A7" s="131">
        <v>1</v>
      </c>
      <c r="B7" s="171">
        <v>62</v>
      </c>
      <c r="C7" s="203">
        <v>2.0190000000000001</v>
      </c>
      <c r="D7" s="130">
        <v>0</v>
      </c>
      <c r="E7" s="130">
        <v>32</v>
      </c>
      <c r="F7" s="130">
        <v>15</v>
      </c>
      <c r="G7" s="170">
        <v>18.5</v>
      </c>
      <c r="H7" s="130">
        <v>1</v>
      </c>
      <c r="J7" t="s">
        <v>182</v>
      </c>
      <c r="K7" s="123">
        <v>0.05</v>
      </c>
      <c r="S7">
        <v>0</v>
      </c>
      <c r="T7">
        <v>42</v>
      </c>
      <c r="U7">
        <v>1.2829999999999999</v>
      </c>
      <c r="V7">
        <v>4</v>
      </c>
      <c r="W7">
        <v>37</v>
      </c>
      <c r="X7">
        <v>6</v>
      </c>
      <c r="Y7">
        <v>7.9</v>
      </c>
      <c r="Z7" s="117">
        <v>1</v>
      </c>
      <c r="AA7" s="113">
        <v>0</v>
      </c>
      <c r="AB7" s="118">
        <v>1</v>
      </c>
      <c r="AC7">
        <v>1</v>
      </c>
      <c r="AD7">
        <v>0.74527130002701625</v>
      </c>
      <c r="AE7" s="117">
        <v>0.74527130002701625</v>
      </c>
      <c r="AF7" s="118">
        <v>0.25472869997298375</v>
      </c>
      <c r="AG7" s="117">
        <v>-0.29400696578305252</v>
      </c>
      <c r="AH7" s="118">
        <v>100</v>
      </c>
      <c r="AI7">
        <v>0.34179325027510088</v>
      </c>
      <c r="AK7" s="123">
        <v>4.6590605578180788E-2</v>
      </c>
      <c r="AP7" s="117">
        <v>-0.11069727295904269</v>
      </c>
      <c r="AQ7" s="113">
        <v>-2.2584719652869078E-2</v>
      </c>
      <c r="AR7" s="113">
        <v>1.6269289551521205E-3</v>
      </c>
      <c r="AS7" s="113">
        <v>0.10327172170699621</v>
      </c>
      <c r="AT7" s="113">
        <v>1.5771796430341066E-2</v>
      </c>
      <c r="AU7" s="113">
        <v>-2.1888799747632245E-3</v>
      </c>
      <c r="AV7" s="113">
        <v>4.2918996530789183E-3</v>
      </c>
      <c r="AW7" s="118">
        <v>-5.4145314548555935E-3</v>
      </c>
      <c r="AY7" s="123">
        <v>-2.130312320082397E-16</v>
      </c>
      <c r="BF7">
        <v>0.22579668974499398</v>
      </c>
      <c r="BG7">
        <v>1</v>
      </c>
      <c r="BH7">
        <v>0</v>
      </c>
      <c r="BI7">
        <v>3</v>
      </c>
      <c r="BJ7">
        <v>0</v>
      </c>
      <c r="BK7">
        <v>0.94444444444444442</v>
      </c>
      <c r="BL7">
        <v>1</v>
      </c>
      <c r="BM7">
        <v>0</v>
      </c>
    </row>
    <row r="8" spans="1:65" x14ac:dyDescent="0.3">
      <c r="A8" s="131">
        <v>0</v>
      </c>
      <c r="B8" s="171">
        <v>61</v>
      </c>
      <c r="C8" s="203">
        <v>0.66200000000000003</v>
      </c>
      <c r="D8" s="130">
        <v>2</v>
      </c>
      <c r="E8" s="130">
        <v>52</v>
      </c>
      <c r="F8" s="130">
        <v>15</v>
      </c>
      <c r="G8" s="170">
        <v>13.1</v>
      </c>
      <c r="H8" s="130">
        <v>1</v>
      </c>
      <c r="J8" t="s">
        <v>165</v>
      </c>
      <c r="K8" s="127" t="s">
        <v>233</v>
      </c>
      <c r="M8" t="s">
        <v>196</v>
      </c>
      <c r="N8" s="210">
        <v>0.875</v>
      </c>
      <c r="O8" s="211">
        <v>0.44444444444444442</v>
      </c>
      <c r="P8">
        <v>0.72</v>
      </c>
      <c r="S8">
        <v>0</v>
      </c>
      <c r="T8">
        <v>42</v>
      </c>
      <c r="U8">
        <v>1.4279999999999999</v>
      </c>
      <c r="V8">
        <v>4</v>
      </c>
      <c r="W8">
        <v>45</v>
      </c>
      <c r="X8">
        <v>5</v>
      </c>
      <c r="Y8">
        <v>7.6</v>
      </c>
      <c r="Z8" s="117">
        <v>1</v>
      </c>
      <c r="AA8" s="113">
        <v>0</v>
      </c>
      <c r="AB8" s="118">
        <v>1</v>
      </c>
      <c r="AC8">
        <v>1</v>
      </c>
      <c r="AD8">
        <v>0.55860582915430601</v>
      </c>
      <c r="AE8" s="117">
        <v>0.55860582915430601</v>
      </c>
      <c r="AF8" s="118">
        <v>0.44139417084569399</v>
      </c>
      <c r="AG8" s="117">
        <v>-0.58231119023315925</v>
      </c>
      <c r="AH8" s="118">
        <v>100</v>
      </c>
      <c r="AI8">
        <v>0.79017107915600682</v>
      </c>
      <c r="AK8" s="123">
        <v>0.65898103207301206</v>
      </c>
      <c r="AP8" s="117">
        <v>-8.0308891026542831E-2</v>
      </c>
      <c r="AQ8" s="113">
        <v>-5.1075715717626346E-3</v>
      </c>
      <c r="AR8" s="113">
        <v>5.8200278810908021E-5</v>
      </c>
      <c r="AS8" s="113">
        <v>1.5771796430341024E-2</v>
      </c>
      <c r="AT8" s="113">
        <v>2.1417409582179754E-2</v>
      </c>
      <c r="AU8" s="113">
        <v>-4.6560550282630133E-4</v>
      </c>
      <c r="AV8" s="113">
        <v>-2.8651418082021555E-4</v>
      </c>
      <c r="AW8" s="118">
        <v>2.8050257520191211E-3</v>
      </c>
      <c r="AY8" s="123">
        <v>3.0420177174640874E-16</v>
      </c>
      <c r="BF8">
        <v>0.24942884340630331</v>
      </c>
      <c r="BG8">
        <v>0</v>
      </c>
      <c r="BH8">
        <v>1</v>
      </c>
      <c r="BI8">
        <v>3</v>
      </c>
      <c r="BJ8">
        <v>1</v>
      </c>
      <c r="BK8">
        <v>0.94444444444444442</v>
      </c>
      <c r="BL8">
        <v>0.98958333333333337</v>
      </c>
      <c r="BM8">
        <v>1.8325617283950591E-2</v>
      </c>
    </row>
    <row r="9" spans="1:65" x14ac:dyDescent="0.3">
      <c r="A9" s="131">
        <v>0</v>
      </c>
      <c r="B9" s="171">
        <v>59</v>
      </c>
      <c r="C9" s="203">
        <v>0.7</v>
      </c>
      <c r="D9" s="130">
        <v>2</v>
      </c>
      <c r="E9" s="130">
        <v>41</v>
      </c>
      <c r="F9" s="130">
        <v>4</v>
      </c>
      <c r="G9" s="170">
        <v>14.9</v>
      </c>
      <c r="H9" s="130">
        <v>1</v>
      </c>
      <c r="S9">
        <v>0</v>
      </c>
      <c r="T9">
        <v>43</v>
      </c>
      <c r="U9">
        <v>0.48</v>
      </c>
      <c r="V9">
        <v>3</v>
      </c>
      <c r="W9">
        <v>30</v>
      </c>
      <c r="X9">
        <v>4</v>
      </c>
      <c r="Y9">
        <v>7.5</v>
      </c>
      <c r="Z9" s="117">
        <v>0</v>
      </c>
      <c r="AA9" s="113">
        <v>1</v>
      </c>
      <c r="AB9" s="118">
        <v>1</v>
      </c>
      <c r="AC9">
        <v>0</v>
      </c>
      <c r="AD9">
        <v>0.67350246099706745</v>
      </c>
      <c r="AE9" s="117">
        <v>0.67350246099706745</v>
      </c>
      <c r="AF9" s="118">
        <v>0.32649753900293255</v>
      </c>
      <c r="AG9" s="117">
        <v>-1.1193328678042191</v>
      </c>
      <c r="AH9" s="118">
        <v>0</v>
      </c>
      <c r="AI9">
        <v>2.0628102222571982</v>
      </c>
      <c r="AK9" s="123">
        <v>0.33631083509452242</v>
      </c>
      <c r="AP9" s="117">
        <v>-2.5689845269116458E-2</v>
      </c>
      <c r="AQ9" s="113">
        <v>7.3038336409330584E-3</v>
      </c>
      <c r="AR9" s="113">
        <v>-2.8947283476219316E-4</v>
      </c>
      <c r="AS9" s="113">
        <v>-2.1888799747632193E-3</v>
      </c>
      <c r="AT9" s="113">
        <v>-4.6560550282630431E-4</v>
      </c>
      <c r="AU9" s="113">
        <v>9.5511399078445725E-4</v>
      </c>
      <c r="AV9" s="113">
        <v>-8.9639646965487536E-4</v>
      </c>
      <c r="AW9" s="118">
        <v>1.2050624298009275E-3</v>
      </c>
      <c r="AY9" s="123">
        <v>9.5680322215323149E-17</v>
      </c>
      <c r="BF9">
        <v>0.26405319799705146</v>
      </c>
      <c r="BG9">
        <v>1</v>
      </c>
      <c r="BH9">
        <v>0</v>
      </c>
      <c r="BI9">
        <v>4</v>
      </c>
      <c r="BJ9">
        <v>1</v>
      </c>
      <c r="BK9">
        <v>0.92592592592592593</v>
      </c>
      <c r="BL9">
        <v>0.98958333333333337</v>
      </c>
      <c r="BM9">
        <v>1.8325617283950591E-2</v>
      </c>
    </row>
    <row r="10" spans="1:65" x14ac:dyDescent="0.3">
      <c r="A10" s="131">
        <v>1</v>
      </c>
      <c r="B10" s="171">
        <v>65</v>
      </c>
      <c r="C10" s="203">
        <v>0.93700000000000006</v>
      </c>
      <c r="D10" s="130">
        <v>4</v>
      </c>
      <c r="E10" s="130">
        <v>31</v>
      </c>
      <c r="F10" s="130">
        <v>12</v>
      </c>
      <c r="G10" s="170">
        <v>17.100000000000001</v>
      </c>
      <c r="H10" s="130">
        <v>0</v>
      </c>
      <c r="J10" t="s">
        <v>183</v>
      </c>
      <c r="K10" s="218">
        <v>0.1301933708249321</v>
      </c>
      <c r="M10" t="s">
        <v>197</v>
      </c>
      <c r="N10" s="110">
        <v>0.5</v>
      </c>
      <c r="S10">
        <v>0</v>
      </c>
      <c r="T10">
        <v>43</v>
      </c>
      <c r="U10">
        <v>1.607</v>
      </c>
      <c r="V10">
        <v>1</v>
      </c>
      <c r="W10">
        <v>45</v>
      </c>
      <c r="X10">
        <v>8</v>
      </c>
      <c r="Y10">
        <v>8.1</v>
      </c>
      <c r="Z10" s="117">
        <v>0</v>
      </c>
      <c r="AA10" s="113">
        <v>1</v>
      </c>
      <c r="AB10" s="118">
        <v>1</v>
      </c>
      <c r="AC10">
        <v>0</v>
      </c>
      <c r="AD10">
        <v>0.44143511987559358</v>
      </c>
      <c r="AE10" s="117">
        <v>0.44143511987559358</v>
      </c>
      <c r="AF10" s="118">
        <v>0.55856488012440642</v>
      </c>
      <c r="AG10" s="117">
        <v>-0.58238449868920417</v>
      </c>
      <c r="AH10" s="118">
        <v>100</v>
      </c>
      <c r="AI10">
        <v>0.79030231864429945</v>
      </c>
      <c r="AK10" s="123">
        <v>-0.10208811070222151</v>
      </c>
      <c r="AP10" s="117">
        <v>1.5306461042589366E-3</v>
      </c>
      <c r="AQ10" s="113">
        <v>-1.7500091887038254E-2</v>
      </c>
      <c r="AR10" s="113">
        <v>7.2129418852970848E-4</v>
      </c>
      <c r="AS10" s="113">
        <v>4.2918996530789452E-3</v>
      </c>
      <c r="AT10" s="113">
        <v>-2.8651418082019988E-4</v>
      </c>
      <c r="AU10" s="113">
        <v>-8.9639646965488425E-4</v>
      </c>
      <c r="AV10" s="113">
        <v>4.5953913458430112E-3</v>
      </c>
      <c r="AW10" s="118">
        <v>-4.1448617685508355E-3</v>
      </c>
      <c r="AY10" s="123">
        <v>-3.0537209991254697E-16</v>
      </c>
      <c r="BF10">
        <v>0.2775386268943677</v>
      </c>
      <c r="BG10">
        <v>1</v>
      </c>
      <c r="BH10">
        <v>0</v>
      </c>
      <c r="BI10">
        <v>5</v>
      </c>
      <c r="BJ10">
        <v>1</v>
      </c>
      <c r="BK10">
        <v>0.90740740740740744</v>
      </c>
      <c r="BL10">
        <v>0.98958333333333337</v>
      </c>
      <c r="BM10">
        <v>1.8325617283950699E-2</v>
      </c>
    </row>
    <row r="11" spans="1:65" x14ac:dyDescent="0.3">
      <c r="A11" s="131">
        <v>1</v>
      </c>
      <c r="B11" s="171">
        <v>55</v>
      </c>
      <c r="C11" s="203">
        <v>6.5000000000000002E-2</v>
      </c>
      <c r="D11" s="130">
        <v>3</v>
      </c>
      <c r="E11" s="130">
        <v>42</v>
      </c>
      <c r="F11" s="130">
        <v>13</v>
      </c>
      <c r="G11" s="170">
        <v>9.1999999999999993</v>
      </c>
      <c r="H11" s="130">
        <v>0</v>
      </c>
      <c r="J11" t="s">
        <v>184</v>
      </c>
      <c r="K11" s="220">
        <v>0.1564544984266657</v>
      </c>
      <c r="S11">
        <v>0</v>
      </c>
      <c r="T11">
        <v>44</v>
      </c>
      <c r="U11">
        <v>4.5900000000000003E-2</v>
      </c>
      <c r="V11">
        <v>6</v>
      </c>
      <c r="W11">
        <v>29</v>
      </c>
      <c r="X11">
        <v>2</v>
      </c>
      <c r="Y11">
        <v>6.8</v>
      </c>
      <c r="Z11" s="117">
        <v>1</v>
      </c>
      <c r="AA11" s="113">
        <v>0</v>
      </c>
      <c r="AB11" s="118">
        <v>1</v>
      </c>
      <c r="AC11">
        <v>1</v>
      </c>
      <c r="AD11">
        <v>0.79698431138403136</v>
      </c>
      <c r="AE11" s="117">
        <v>0.79698431138403136</v>
      </c>
      <c r="AF11" s="118">
        <v>0.20301568861596864</v>
      </c>
      <c r="AG11" s="117">
        <v>-0.22692028497282871</v>
      </c>
      <c r="AH11" s="118">
        <v>100</v>
      </c>
      <c r="AI11">
        <v>0.25472984313005426</v>
      </c>
      <c r="AK11" s="123">
        <v>0.13404055294363607</v>
      </c>
      <c r="AP11" s="119">
        <v>-2.1684895731349511E-2</v>
      </c>
      <c r="AQ11" s="120">
        <v>7.0639708781169968E-3</v>
      </c>
      <c r="AR11" s="120">
        <v>-2.0339122139421224E-3</v>
      </c>
      <c r="AS11" s="120">
        <v>-5.4145314548555926E-3</v>
      </c>
      <c r="AT11" s="120">
        <v>2.8050257520191063E-3</v>
      </c>
      <c r="AU11" s="120">
        <v>1.2050624298009386E-3</v>
      </c>
      <c r="AV11" s="120">
        <v>-4.144861768550819E-3</v>
      </c>
      <c r="AW11" s="121">
        <v>1.1319228018917897E-2</v>
      </c>
      <c r="AY11" s="124">
        <v>6.2551819433588846E-16</v>
      </c>
      <c r="BF11">
        <v>0.28601792193248632</v>
      </c>
      <c r="BG11">
        <v>1</v>
      </c>
      <c r="BH11">
        <v>0</v>
      </c>
      <c r="BI11">
        <v>6</v>
      </c>
      <c r="BJ11">
        <v>1</v>
      </c>
      <c r="BK11">
        <v>0.88888888888888884</v>
      </c>
      <c r="BL11">
        <v>0.98958333333333337</v>
      </c>
      <c r="BM11">
        <v>0</v>
      </c>
    </row>
    <row r="12" spans="1:65" x14ac:dyDescent="0.3">
      <c r="A12" s="131">
        <v>1</v>
      </c>
      <c r="B12" s="171">
        <v>65</v>
      </c>
      <c r="C12" s="203">
        <v>2.1440000000000001</v>
      </c>
      <c r="D12" s="130">
        <v>2</v>
      </c>
      <c r="E12" s="130">
        <v>32</v>
      </c>
      <c r="F12" s="130">
        <v>8</v>
      </c>
      <c r="G12" s="170">
        <v>10.3</v>
      </c>
      <c r="H12" s="130">
        <v>1</v>
      </c>
      <c r="J12" t="s">
        <v>185</v>
      </c>
      <c r="K12" s="219">
        <v>0.21451959187111908</v>
      </c>
      <c r="M12" s="226" t="s">
        <v>235</v>
      </c>
      <c r="S12">
        <v>0</v>
      </c>
      <c r="T12">
        <v>44</v>
      </c>
      <c r="U12">
        <v>0.115</v>
      </c>
      <c r="V12">
        <v>3</v>
      </c>
      <c r="W12">
        <v>46</v>
      </c>
      <c r="X12">
        <v>6</v>
      </c>
      <c r="Y12">
        <v>6.6</v>
      </c>
      <c r="Z12" s="117">
        <v>0</v>
      </c>
      <c r="AA12" s="113">
        <v>1</v>
      </c>
      <c r="AB12" s="118">
        <v>1</v>
      </c>
      <c r="AC12">
        <v>0</v>
      </c>
      <c r="AD12">
        <v>0.31351273437464311</v>
      </c>
      <c r="AE12" s="117">
        <v>0.31351273437464311</v>
      </c>
      <c r="AF12" s="118">
        <v>0.68648726562535689</v>
      </c>
      <c r="AG12" s="117">
        <v>-0.37616760365430657</v>
      </c>
      <c r="AH12" s="118">
        <v>100</v>
      </c>
      <c r="AI12">
        <v>0.45669126009067057</v>
      </c>
      <c r="AK12" s="124">
        <v>-5.7165779671363645E-2</v>
      </c>
      <c r="BF12">
        <v>0.29422728320489594</v>
      </c>
      <c r="BG12">
        <v>0</v>
      </c>
      <c r="BH12">
        <v>1</v>
      </c>
      <c r="BI12">
        <v>6</v>
      </c>
      <c r="BJ12">
        <v>2</v>
      </c>
      <c r="BK12">
        <v>0.88888888888888884</v>
      </c>
      <c r="BL12">
        <v>0.97916666666666663</v>
      </c>
      <c r="BM12">
        <v>1.8132716049382686E-2</v>
      </c>
    </row>
    <row r="13" spans="1:65" ht="16.2" x14ac:dyDescent="0.3">
      <c r="A13" s="131">
        <v>1</v>
      </c>
      <c r="B13" s="171">
        <v>74</v>
      </c>
      <c r="C13" s="203">
        <v>0.248</v>
      </c>
      <c r="D13" s="130">
        <v>1</v>
      </c>
      <c r="E13" s="130">
        <v>39</v>
      </c>
      <c r="F13" s="130">
        <v>21</v>
      </c>
      <c r="G13" s="170">
        <v>19.3</v>
      </c>
      <c r="H13" s="130">
        <v>1</v>
      </c>
      <c r="M13" t="s">
        <v>236</v>
      </c>
      <c r="O13" s="108">
        <f>(N6/P6)^2+(1-(N6/P6))^2</f>
        <v>0.53920000000000001</v>
      </c>
      <c r="S13">
        <v>0</v>
      </c>
      <c r="T13">
        <v>44</v>
      </c>
      <c r="U13">
        <v>0.19600000000000001</v>
      </c>
      <c r="V13">
        <v>3</v>
      </c>
      <c r="W13">
        <v>33</v>
      </c>
      <c r="X13">
        <v>12</v>
      </c>
      <c r="Y13">
        <v>9.5</v>
      </c>
      <c r="Z13" s="117">
        <v>1</v>
      </c>
      <c r="AA13" s="113">
        <v>0</v>
      </c>
      <c r="AB13" s="118">
        <v>1</v>
      </c>
      <c r="AC13">
        <v>1</v>
      </c>
      <c r="AD13">
        <v>0.77473399036598201</v>
      </c>
      <c r="AE13" s="117">
        <v>0.77473399036598201</v>
      </c>
      <c r="AF13" s="118">
        <v>0.22526600963401799</v>
      </c>
      <c r="AG13" s="117">
        <v>-0.25523554678595917</v>
      </c>
      <c r="AH13" s="118">
        <v>100</v>
      </c>
      <c r="AI13">
        <v>0.29076562076178303</v>
      </c>
      <c r="BF13">
        <v>0.31351273437464311</v>
      </c>
      <c r="BG13">
        <v>1</v>
      </c>
      <c r="BH13">
        <v>0</v>
      </c>
      <c r="BI13">
        <v>7</v>
      </c>
      <c r="BJ13">
        <v>2</v>
      </c>
      <c r="BK13">
        <v>0.87037037037037035</v>
      </c>
      <c r="BL13">
        <v>0.97916666666666663</v>
      </c>
      <c r="BM13">
        <v>1.8132716049382686E-2</v>
      </c>
    </row>
    <row r="14" spans="1:65" x14ac:dyDescent="0.3">
      <c r="A14" s="131">
        <v>0</v>
      </c>
      <c r="B14" s="171">
        <v>43</v>
      </c>
      <c r="C14" s="203">
        <v>1.607</v>
      </c>
      <c r="D14" s="130">
        <v>1</v>
      </c>
      <c r="E14" s="130">
        <v>45</v>
      </c>
      <c r="F14" s="130">
        <v>8</v>
      </c>
      <c r="G14" s="170">
        <v>8.1</v>
      </c>
      <c r="H14" s="130">
        <v>0</v>
      </c>
      <c r="J14" t="s">
        <v>186</v>
      </c>
      <c r="K14" s="218">
        <v>156.28343785964174</v>
      </c>
      <c r="M14" t="s">
        <v>237</v>
      </c>
      <c r="O14">
        <f>0.5+(0.25*0.5)</f>
        <v>0.625</v>
      </c>
      <c r="S14">
        <v>0</v>
      </c>
      <c r="T14">
        <v>44</v>
      </c>
      <c r="U14">
        <v>1.18</v>
      </c>
      <c r="V14">
        <v>2</v>
      </c>
      <c r="W14">
        <v>34</v>
      </c>
      <c r="X14">
        <v>6</v>
      </c>
      <c r="Y14">
        <v>8</v>
      </c>
      <c r="Z14" s="117">
        <v>0</v>
      </c>
      <c r="AA14" s="113">
        <v>1</v>
      </c>
      <c r="AB14" s="118">
        <v>1</v>
      </c>
      <c r="AC14">
        <v>0</v>
      </c>
      <c r="AD14">
        <v>0.67409859901172098</v>
      </c>
      <c r="AE14" s="117">
        <v>0.67409859901172098</v>
      </c>
      <c r="AF14" s="118">
        <v>0.32590140098827902</v>
      </c>
      <c r="AG14" s="117">
        <v>-1.1211603943191437</v>
      </c>
      <c r="AH14" s="118">
        <v>0</v>
      </c>
      <c r="AI14">
        <v>2.0684127069339135</v>
      </c>
      <c r="BF14">
        <v>0.3138158896774193</v>
      </c>
      <c r="BG14">
        <v>1</v>
      </c>
      <c r="BH14">
        <v>0</v>
      </c>
      <c r="BI14">
        <v>8</v>
      </c>
      <c r="BJ14">
        <v>2</v>
      </c>
      <c r="BK14">
        <v>0.85185185185185186</v>
      </c>
      <c r="BL14">
        <v>0.97916666666666663</v>
      </c>
      <c r="BM14">
        <v>1.8132716049382686E-2</v>
      </c>
    </row>
    <row r="15" spans="1:65" x14ac:dyDescent="0.3">
      <c r="A15" s="131">
        <v>0</v>
      </c>
      <c r="B15" s="171">
        <v>78</v>
      </c>
      <c r="C15" s="203">
        <v>1.6240000000000001</v>
      </c>
      <c r="D15" s="130">
        <v>5</v>
      </c>
      <c r="E15" s="130">
        <v>39</v>
      </c>
      <c r="F15" s="130">
        <v>11</v>
      </c>
      <c r="G15" s="170">
        <v>9.1</v>
      </c>
      <c r="H15" s="130">
        <v>1</v>
      </c>
      <c r="J15" t="s">
        <v>105</v>
      </c>
      <c r="K15" s="123">
        <v>148</v>
      </c>
      <c r="S15">
        <v>0</v>
      </c>
      <c r="T15">
        <v>44</v>
      </c>
      <c r="U15">
        <v>1.2270000000000001</v>
      </c>
      <c r="V15">
        <v>5</v>
      </c>
      <c r="W15">
        <v>37</v>
      </c>
      <c r="X15">
        <v>10</v>
      </c>
      <c r="Y15">
        <v>9.1</v>
      </c>
      <c r="Z15" s="117">
        <v>1</v>
      </c>
      <c r="AA15" s="113">
        <v>0</v>
      </c>
      <c r="AB15" s="118">
        <v>1</v>
      </c>
      <c r="AC15">
        <v>1</v>
      </c>
      <c r="AD15">
        <v>0.87365856973714129</v>
      </c>
      <c r="AE15" s="117">
        <v>0.87365856973714129</v>
      </c>
      <c r="AF15" s="118">
        <v>0.12634143026285871</v>
      </c>
      <c r="AG15" s="117">
        <v>-0.13506563212582454</v>
      </c>
      <c r="AH15" s="118">
        <v>100</v>
      </c>
      <c r="AI15">
        <v>0.14461190519869932</v>
      </c>
      <c r="BF15">
        <v>0.32213035141286211</v>
      </c>
      <c r="BG15">
        <v>1</v>
      </c>
      <c r="BH15">
        <v>0</v>
      </c>
      <c r="BI15">
        <v>9</v>
      </c>
      <c r="BJ15">
        <v>2</v>
      </c>
      <c r="BK15">
        <v>0.83333333333333337</v>
      </c>
      <c r="BL15">
        <v>0.97916666666666663</v>
      </c>
      <c r="BM15">
        <v>1.8132716049382686E-2</v>
      </c>
    </row>
    <row r="16" spans="1:65" x14ac:dyDescent="0.3">
      <c r="A16" s="131">
        <v>1</v>
      </c>
      <c r="B16" s="171">
        <v>67</v>
      </c>
      <c r="C16" s="203">
        <v>0.05</v>
      </c>
      <c r="D16" s="130">
        <v>4</v>
      </c>
      <c r="E16" s="130">
        <v>31</v>
      </c>
      <c r="F16" s="130">
        <v>13</v>
      </c>
      <c r="G16" s="170">
        <v>15.7</v>
      </c>
      <c r="H16" s="130">
        <v>0</v>
      </c>
      <c r="J16" t="s">
        <v>164</v>
      </c>
      <c r="K16" s="220">
        <v>0.30455324520817645</v>
      </c>
      <c r="S16">
        <v>0</v>
      </c>
      <c r="T16">
        <v>46</v>
      </c>
      <c r="U16">
        <v>1.4810000000000001</v>
      </c>
      <c r="V16">
        <v>3</v>
      </c>
      <c r="W16">
        <v>40</v>
      </c>
      <c r="X16">
        <v>1</v>
      </c>
      <c r="Y16">
        <v>7.8</v>
      </c>
      <c r="Z16" s="117">
        <v>0</v>
      </c>
      <c r="AA16" s="113">
        <v>1</v>
      </c>
      <c r="AB16" s="118">
        <v>1</v>
      </c>
      <c r="AC16">
        <v>0</v>
      </c>
      <c r="AD16">
        <v>0.52082009630299198</v>
      </c>
      <c r="AE16" s="117">
        <v>0.52082009630299198</v>
      </c>
      <c r="AF16" s="118">
        <v>0.47917990369700802</v>
      </c>
      <c r="AG16" s="117">
        <v>-0.73567917025350815</v>
      </c>
      <c r="AH16" s="118">
        <v>0</v>
      </c>
      <c r="AI16">
        <v>1.0868988709349414</v>
      </c>
      <c r="BF16">
        <v>0.32587941926902436</v>
      </c>
      <c r="BG16">
        <v>1</v>
      </c>
      <c r="BH16">
        <v>0</v>
      </c>
      <c r="BI16">
        <v>10</v>
      </c>
      <c r="BJ16">
        <v>2</v>
      </c>
      <c r="BK16">
        <v>0.81481481481481488</v>
      </c>
      <c r="BL16">
        <v>0.97916666666666663</v>
      </c>
      <c r="BM16">
        <v>1.8132716049382797E-2</v>
      </c>
    </row>
    <row r="17" spans="1:65" x14ac:dyDescent="0.3">
      <c r="A17" s="131">
        <v>1</v>
      </c>
      <c r="B17" s="171">
        <v>62</v>
      </c>
      <c r="C17" s="203">
        <v>0.58799999999999997</v>
      </c>
      <c r="D17" s="130">
        <v>4</v>
      </c>
      <c r="E17" s="130">
        <v>41</v>
      </c>
      <c r="F17" s="130">
        <v>10</v>
      </c>
      <c r="G17" s="170">
        <v>9.8000000000000007</v>
      </c>
      <c r="H17" s="130">
        <v>1</v>
      </c>
      <c r="J17" t="s">
        <v>182</v>
      </c>
      <c r="K17" s="123">
        <v>0.05</v>
      </c>
      <c r="S17">
        <v>0</v>
      </c>
      <c r="T17">
        <v>46</v>
      </c>
      <c r="U17">
        <v>1.9630000000000001</v>
      </c>
      <c r="V17">
        <v>4</v>
      </c>
      <c r="W17">
        <v>28</v>
      </c>
      <c r="X17">
        <v>10</v>
      </c>
      <c r="Y17">
        <v>9.6999999999999993</v>
      </c>
      <c r="Z17" s="117">
        <v>1</v>
      </c>
      <c r="AA17" s="113">
        <v>0</v>
      </c>
      <c r="AB17" s="118">
        <v>1</v>
      </c>
      <c r="AC17">
        <v>1</v>
      </c>
      <c r="AD17">
        <v>0.95521553049393804</v>
      </c>
      <c r="AE17" s="117">
        <v>0.95521553049393804</v>
      </c>
      <c r="AF17" s="118">
        <v>4.4784469506061964E-2</v>
      </c>
      <c r="AG17" s="117">
        <v>-4.5818277583660076E-2</v>
      </c>
      <c r="AH17" s="118">
        <v>100</v>
      </c>
      <c r="AI17">
        <v>4.6884151352631478E-2</v>
      </c>
      <c r="BF17">
        <v>0.32752595355074937</v>
      </c>
      <c r="BG17">
        <v>1</v>
      </c>
      <c r="BH17">
        <v>0</v>
      </c>
      <c r="BI17">
        <v>11</v>
      </c>
      <c r="BJ17">
        <v>2</v>
      </c>
      <c r="BK17">
        <v>0.79629629629629628</v>
      </c>
      <c r="BL17">
        <v>0.97916666666666663</v>
      </c>
      <c r="BM17">
        <v>0</v>
      </c>
    </row>
    <row r="18" spans="1:65" x14ac:dyDescent="0.3">
      <c r="A18" s="131">
        <v>1</v>
      </c>
      <c r="B18" s="171">
        <v>99</v>
      </c>
      <c r="C18" s="203">
        <v>1.76</v>
      </c>
      <c r="D18" s="130">
        <v>4</v>
      </c>
      <c r="E18" s="130">
        <v>38</v>
      </c>
      <c r="F18" s="130">
        <v>12</v>
      </c>
      <c r="G18" s="170">
        <v>19.5</v>
      </c>
      <c r="H18" s="130">
        <v>0</v>
      </c>
      <c r="J18" t="s">
        <v>165</v>
      </c>
      <c r="K18" s="127" t="s">
        <v>234</v>
      </c>
      <c r="S18">
        <v>0</v>
      </c>
      <c r="T18">
        <v>46</v>
      </c>
      <c r="U18">
        <v>2.6259999999999999</v>
      </c>
      <c r="V18">
        <v>2</v>
      </c>
      <c r="W18">
        <v>50</v>
      </c>
      <c r="X18">
        <v>4</v>
      </c>
      <c r="Y18">
        <v>7.7</v>
      </c>
      <c r="Z18" s="117">
        <v>0</v>
      </c>
      <c r="AA18" s="113">
        <v>1</v>
      </c>
      <c r="AB18" s="118">
        <v>1</v>
      </c>
      <c r="AC18">
        <v>0</v>
      </c>
      <c r="AD18">
        <v>0.47215587320662478</v>
      </c>
      <c r="AE18" s="117">
        <v>0.47215587320662478</v>
      </c>
      <c r="AF18" s="118">
        <v>0.52784412679337522</v>
      </c>
      <c r="AG18" s="117">
        <v>-0.63895425326671285</v>
      </c>
      <c r="AH18" s="118">
        <v>100</v>
      </c>
      <c r="AI18">
        <v>0.89449867724198506</v>
      </c>
      <c r="BF18">
        <v>0.33390031197417513</v>
      </c>
      <c r="BG18">
        <v>0</v>
      </c>
      <c r="BH18">
        <v>1</v>
      </c>
      <c r="BI18">
        <v>11</v>
      </c>
      <c r="BJ18">
        <v>3</v>
      </c>
      <c r="BK18">
        <v>0.79629629629629628</v>
      </c>
      <c r="BL18">
        <v>0.96875</v>
      </c>
      <c r="BM18">
        <v>0</v>
      </c>
    </row>
    <row r="19" spans="1:65" ht="15" thickBot="1" x14ac:dyDescent="0.35">
      <c r="A19" s="131">
        <v>1</v>
      </c>
      <c r="B19" s="171">
        <v>67</v>
      </c>
      <c r="C19" s="203">
        <v>4.4999999999999998E-2</v>
      </c>
      <c r="D19" s="130">
        <v>0</v>
      </c>
      <c r="E19" s="130">
        <v>29</v>
      </c>
      <c r="F19" s="130">
        <v>13</v>
      </c>
      <c r="G19" s="170">
        <v>16.2</v>
      </c>
      <c r="H19" s="130">
        <v>1</v>
      </c>
      <c r="S19">
        <v>0</v>
      </c>
      <c r="T19">
        <v>48</v>
      </c>
      <c r="U19">
        <v>1.7999999999999999E-2</v>
      </c>
      <c r="V19">
        <v>2</v>
      </c>
      <c r="W19">
        <v>28</v>
      </c>
      <c r="X19">
        <v>1</v>
      </c>
      <c r="Y19">
        <v>5.9</v>
      </c>
      <c r="Z19" s="117">
        <v>0</v>
      </c>
      <c r="AA19" s="113">
        <v>1</v>
      </c>
      <c r="AB19" s="118">
        <v>1</v>
      </c>
      <c r="AC19">
        <v>0</v>
      </c>
      <c r="AD19">
        <v>0.55225400660399793</v>
      </c>
      <c r="AE19" s="117">
        <v>0.55225400660399793</v>
      </c>
      <c r="AF19" s="118">
        <v>0.44774599339600207</v>
      </c>
      <c r="AG19" s="117">
        <v>-0.80352918638732196</v>
      </c>
      <c r="AH19" s="118">
        <v>0</v>
      </c>
      <c r="AI19">
        <v>1.2334091532909941</v>
      </c>
      <c r="BF19">
        <v>0.33792573628169248</v>
      </c>
      <c r="BG19">
        <v>0</v>
      </c>
      <c r="BH19">
        <v>1</v>
      </c>
      <c r="BI19">
        <v>11</v>
      </c>
      <c r="BJ19">
        <v>4</v>
      </c>
      <c r="BK19">
        <v>0.79629629629629628</v>
      </c>
      <c r="BL19">
        <v>0.95833333333333337</v>
      </c>
      <c r="BM19">
        <v>1.7746913580246888E-2</v>
      </c>
    </row>
    <row r="20" spans="1:65" ht="15" thickTop="1" x14ac:dyDescent="0.3">
      <c r="A20" s="131">
        <v>0</v>
      </c>
      <c r="B20" s="171">
        <v>51</v>
      </c>
      <c r="C20" s="203">
        <v>1</v>
      </c>
      <c r="D20" s="130">
        <v>3</v>
      </c>
      <c r="E20" s="130">
        <v>34</v>
      </c>
      <c r="F20" s="130">
        <v>6</v>
      </c>
      <c r="G20" s="170">
        <v>8</v>
      </c>
      <c r="H20" s="130">
        <v>1</v>
      </c>
      <c r="J20" s="125"/>
      <c r="K20" s="125" t="s">
        <v>188</v>
      </c>
      <c r="L20" s="125" t="s">
        <v>189</v>
      </c>
      <c r="M20" s="125" t="s">
        <v>190</v>
      </c>
      <c r="N20" s="125" t="s">
        <v>164</v>
      </c>
      <c r="O20" s="125" t="s">
        <v>191</v>
      </c>
      <c r="P20" s="125" t="s">
        <v>166</v>
      </c>
      <c r="Q20" s="125" t="s">
        <v>167</v>
      </c>
      <c r="S20">
        <v>0</v>
      </c>
      <c r="T20">
        <v>48</v>
      </c>
      <c r="U20">
        <v>0.183</v>
      </c>
      <c r="V20">
        <v>4</v>
      </c>
      <c r="W20">
        <v>37</v>
      </c>
      <c r="X20">
        <v>11</v>
      </c>
      <c r="Y20">
        <v>9</v>
      </c>
      <c r="Z20" s="117">
        <v>1</v>
      </c>
      <c r="AA20" s="113">
        <v>0</v>
      </c>
      <c r="AB20" s="118">
        <v>1</v>
      </c>
      <c r="AC20">
        <v>1</v>
      </c>
      <c r="AD20">
        <v>0.77478571391141682</v>
      </c>
      <c r="AE20" s="117">
        <v>0.77478571391141682</v>
      </c>
      <c r="AF20" s="118">
        <v>0.22521428608858318</v>
      </c>
      <c r="AG20" s="117">
        <v>-0.25516878604027621</v>
      </c>
      <c r="AH20" s="118">
        <v>100</v>
      </c>
      <c r="AI20">
        <v>0.29067945116284433</v>
      </c>
      <c r="BF20">
        <v>0.34001479382448863</v>
      </c>
      <c r="BG20">
        <v>1</v>
      </c>
      <c r="BH20">
        <v>0</v>
      </c>
      <c r="BI20">
        <v>12</v>
      </c>
      <c r="BJ20">
        <v>4</v>
      </c>
      <c r="BK20">
        <v>0.77777777777777779</v>
      </c>
      <c r="BL20">
        <v>0.95833333333333337</v>
      </c>
      <c r="BM20">
        <v>1.7746913580246888E-2</v>
      </c>
    </row>
    <row r="21" spans="1:65" x14ac:dyDescent="0.3">
      <c r="A21" s="131">
        <v>1</v>
      </c>
      <c r="B21" s="171">
        <v>71</v>
      </c>
      <c r="C21" s="203">
        <v>0.121</v>
      </c>
      <c r="D21" s="130">
        <v>0</v>
      </c>
      <c r="E21" s="130">
        <v>34</v>
      </c>
      <c r="F21" s="130">
        <v>8</v>
      </c>
      <c r="G21" s="170">
        <v>12.2</v>
      </c>
      <c r="H21" s="130">
        <v>0</v>
      </c>
      <c r="J21" t="s">
        <v>104</v>
      </c>
      <c r="K21" s="92">
        <v>0.35065425499444042</v>
      </c>
      <c r="L21" s="92">
        <v>1.441703075861422</v>
      </c>
      <c r="M21" s="92">
        <v>5.9157059200934808E-2</v>
      </c>
      <c r="N21" s="92">
        <v>0.80783323718199929</v>
      </c>
      <c r="O21" s="92">
        <v>1.4199962844062661</v>
      </c>
      <c r="P21" s="92"/>
      <c r="Q21" s="92"/>
      <c r="S21">
        <v>0</v>
      </c>
      <c r="T21">
        <v>49</v>
      </c>
      <c r="U21">
        <v>0.85199999999999998</v>
      </c>
      <c r="V21">
        <v>3</v>
      </c>
      <c r="W21">
        <v>37</v>
      </c>
      <c r="X21">
        <v>9</v>
      </c>
      <c r="Y21">
        <v>8.1999999999999993</v>
      </c>
      <c r="Z21" s="117">
        <v>1</v>
      </c>
      <c r="AA21" s="113">
        <v>0</v>
      </c>
      <c r="AB21" s="118">
        <v>1</v>
      </c>
      <c r="AC21">
        <v>1</v>
      </c>
      <c r="AD21">
        <v>0.76211747664021023</v>
      </c>
      <c r="AE21" s="117">
        <v>0.76211747664021023</v>
      </c>
      <c r="AF21" s="118">
        <v>0.23788252335978977</v>
      </c>
      <c r="AG21" s="117">
        <v>-0.27165456635910834</v>
      </c>
      <c r="AH21" s="118">
        <v>100</v>
      </c>
      <c r="AI21">
        <v>0.31213366790707026</v>
      </c>
      <c r="BF21">
        <v>0.34344552641542359</v>
      </c>
      <c r="BG21">
        <v>1</v>
      </c>
      <c r="BH21">
        <v>0</v>
      </c>
      <c r="BI21">
        <v>13</v>
      </c>
      <c r="BJ21">
        <v>4</v>
      </c>
      <c r="BK21">
        <v>0.7592592592592593</v>
      </c>
      <c r="BL21">
        <v>0.95833333333333337</v>
      </c>
      <c r="BM21">
        <v>1.7746913580246992E-2</v>
      </c>
    </row>
    <row r="22" spans="1:65" x14ac:dyDescent="0.3">
      <c r="A22" s="131">
        <v>1</v>
      </c>
      <c r="B22" s="171">
        <v>65</v>
      </c>
      <c r="C22" s="203">
        <v>0.159</v>
      </c>
      <c r="D22" s="130">
        <v>2</v>
      </c>
      <c r="E22" s="130">
        <v>47</v>
      </c>
      <c r="F22" s="130">
        <v>14</v>
      </c>
      <c r="G22" s="170">
        <v>11.1</v>
      </c>
      <c r="H22" s="130">
        <v>0</v>
      </c>
      <c r="J22" t="s">
        <v>54</v>
      </c>
      <c r="K22" s="92">
        <v>-1.5570334919316655</v>
      </c>
      <c r="L22" s="92">
        <v>0.50565321476292946</v>
      </c>
      <c r="M22" s="92">
        <v>9.48179067585993</v>
      </c>
      <c r="N22" s="92">
        <v>2.0752131506339595E-3</v>
      </c>
      <c r="O22" s="92">
        <v>0.21076036708298998</v>
      </c>
      <c r="P22" s="92">
        <v>7.8230507851348205E-2</v>
      </c>
      <c r="Q22" s="92">
        <v>0.56780830845892505</v>
      </c>
      <c r="S22">
        <v>0</v>
      </c>
      <c r="T22">
        <v>49</v>
      </c>
      <c r="U22">
        <v>0.98299999999999998</v>
      </c>
      <c r="V22">
        <v>4</v>
      </c>
      <c r="W22">
        <v>39</v>
      </c>
      <c r="X22">
        <v>7</v>
      </c>
      <c r="Y22">
        <v>8.1</v>
      </c>
      <c r="Z22" s="117">
        <v>1</v>
      </c>
      <c r="AA22" s="113">
        <v>0</v>
      </c>
      <c r="AB22" s="118">
        <v>1</v>
      </c>
      <c r="AC22">
        <v>1</v>
      </c>
      <c r="AD22">
        <v>0.75406668079374195</v>
      </c>
      <c r="AE22" s="117">
        <v>0.75406668079374195</v>
      </c>
      <c r="AF22" s="118">
        <v>0.24593331920625805</v>
      </c>
      <c r="AG22" s="117">
        <v>-0.28227447881844858</v>
      </c>
      <c r="AH22" s="118">
        <v>100</v>
      </c>
      <c r="AI22">
        <v>0.32614266810911857</v>
      </c>
      <c r="BF22">
        <v>0.35281129926315263</v>
      </c>
      <c r="BG22">
        <v>1</v>
      </c>
      <c r="BH22">
        <v>0</v>
      </c>
      <c r="BI22">
        <v>14</v>
      </c>
      <c r="BJ22">
        <v>4</v>
      </c>
      <c r="BK22">
        <v>0.7407407407407407</v>
      </c>
      <c r="BL22">
        <v>0.95833333333333337</v>
      </c>
      <c r="BM22">
        <v>1.7746913580246888E-2</v>
      </c>
    </row>
    <row r="23" spans="1:65" x14ac:dyDescent="0.3">
      <c r="A23" s="131">
        <v>1</v>
      </c>
      <c r="B23" s="171">
        <v>86</v>
      </c>
      <c r="C23" s="203">
        <v>2.2839999999999998</v>
      </c>
      <c r="D23" s="130">
        <v>0</v>
      </c>
      <c r="E23" s="130">
        <v>38</v>
      </c>
      <c r="F23" s="130">
        <v>10</v>
      </c>
      <c r="G23" s="170">
        <v>16.8</v>
      </c>
      <c r="H23" s="130">
        <v>1</v>
      </c>
      <c r="J23" t="s">
        <v>41</v>
      </c>
      <c r="K23" s="92">
        <v>4.6590605578180788E-2</v>
      </c>
      <c r="L23" s="92">
        <v>2.4329003361005987E-2</v>
      </c>
      <c r="M23" s="92">
        <v>3.6673138107232073</v>
      </c>
      <c r="N23" s="92">
        <v>5.5489546506391575E-2</v>
      </c>
      <c r="O23" s="92">
        <v>1.0476930015983792</v>
      </c>
      <c r="P23" s="92">
        <v>0.99890723271635251</v>
      </c>
      <c r="Q23" s="92">
        <v>1.0988614254131754</v>
      </c>
      <c r="S23">
        <v>0</v>
      </c>
      <c r="T23">
        <v>49</v>
      </c>
      <c r="U23">
        <v>1.248</v>
      </c>
      <c r="V23">
        <v>2</v>
      </c>
      <c r="W23">
        <v>53</v>
      </c>
      <c r="X23">
        <v>12</v>
      </c>
      <c r="Y23">
        <v>9.4</v>
      </c>
      <c r="Z23" s="117">
        <v>0</v>
      </c>
      <c r="AA23" s="113">
        <v>1</v>
      </c>
      <c r="AB23" s="118">
        <v>1</v>
      </c>
      <c r="AC23">
        <v>0</v>
      </c>
      <c r="AD23">
        <v>0.4474652035212735</v>
      </c>
      <c r="AE23" s="117">
        <v>0.4474652035212735</v>
      </c>
      <c r="AF23" s="118">
        <v>0.5525347964787265</v>
      </c>
      <c r="AG23" s="117">
        <v>-0.59323886752139576</v>
      </c>
      <c r="AH23" s="118">
        <v>100</v>
      </c>
      <c r="AI23">
        <v>0.80984076726559895</v>
      </c>
      <c r="BF23">
        <v>0.37911561775153291</v>
      </c>
      <c r="BG23">
        <v>1</v>
      </c>
      <c r="BH23">
        <v>0</v>
      </c>
      <c r="BI23">
        <v>15</v>
      </c>
      <c r="BJ23">
        <v>4</v>
      </c>
      <c r="BK23">
        <v>0.72222222222222221</v>
      </c>
      <c r="BL23">
        <v>0.95833333333333337</v>
      </c>
      <c r="BM23">
        <v>1.7746913580246888E-2</v>
      </c>
    </row>
    <row r="24" spans="1:65" x14ac:dyDescent="0.3">
      <c r="A24" s="131">
        <v>0</v>
      </c>
      <c r="B24" s="171">
        <v>51</v>
      </c>
      <c r="C24" s="203">
        <v>0.79900000000000004</v>
      </c>
      <c r="D24" s="130">
        <v>6</v>
      </c>
      <c r="E24" s="130">
        <v>34</v>
      </c>
      <c r="F24" s="130">
        <v>12</v>
      </c>
      <c r="G24" s="170">
        <v>11.8</v>
      </c>
      <c r="H24" s="130">
        <v>1</v>
      </c>
      <c r="J24" t="s">
        <v>43</v>
      </c>
      <c r="K24" s="92">
        <v>0.65898103207301206</v>
      </c>
      <c r="L24" s="92">
        <v>0.32135917865683594</v>
      </c>
      <c r="M24" s="92">
        <v>4.204984611993674</v>
      </c>
      <c r="N24" s="92">
        <v>4.0305340047705265E-2</v>
      </c>
      <c r="O24" s="92">
        <v>1.9328218471700345</v>
      </c>
      <c r="P24" s="92">
        <v>1.0295570032620034</v>
      </c>
      <c r="Q24" s="92">
        <v>3.6285511934370192</v>
      </c>
      <c r="S24">
        <v>0</v>
      </c>
      <c r="T24">
        <v>49</v>
      </c>
      <c r="U24">
        <v>1.881</v>
      </c>
      <c r="V24">
        <v>1</v>
      </c>
      <c r="W24">
        <v>46</v>
      </c>
      <c r="X24">
        <v>9</v>
      </c>
      <c r="Y24">
        <v>10.3</v>
      </c>
      <c r="Z24" s="117">
        <v>0</v>
      </c>
      <c r="AA24" s="113">
        <v>1</v>
      </c>
      <c r="AB24" s="118">
        <v>1</v>
      </c>
      <c r="AC24">
        <v>0</v>
      </c>
      <c r="AD24">
        <v>0.53269140543550697</v>
      </c>
      <c r="AE24" s="117">
        <v>0.53269140543550697</v>
      </c>
      <c r="AF24" s="118">
        <v>0.46730859456449303</v>
      </c>
      <c r="AG24" s="117">
        <v>-0.76076543748149472</v>
      </c>
      <c r="AH24" s="118">
        <v>0</v>
      </c>
      <c r="AI24">
        <v>1.1399135638238096</v>
      </c>
      <c r="BF24">
        <v>0.39888591293565856</v>
      </c>
      <c r="BG24">
        <v>1</v>
      </c>
      <c r="BH24">
        <v>0</v>
      </c>
      <c r="BI24">
        <v>16</v>
      </c>
      <c r="BJ24">
        <v>4</v>
      </c>
      <c r="BK24">
        <v>0.70370370370370372</v>
      </c>
      <c r="BL24">
        <v>0.95833333333333337</v>
      </c>
      <c r="BM24">
        <v>1.7746913580246992E-2</v>
      </c>
    </row>
    <row r="25" spans="1:65" x14ac:dyDescent="0.3">
      <c r="A25" s="131">
        <v>1</v>
      </c>
      <c r="B25" s="171">
        <v>56</v>
      </c>
      <c r="C25" s="203">
        <v>0.91100000000000003</v>
      </c>
      <c r="D25" s="130">
        <v>2</v>
      </c>
      <c r="E25" s="130">
        <v>30</v>
      </c>
      <c r="F25" s="130">
        <v>13</v>
      </c>
      <c r="G25" s="170">
        <v>14</v>
      </c>
      <c r="H25" s="130">
        <v>1</v>
      </c>
      <c r="J25" t="s">
        <v>45</v>
      </c>
      <c r="K25" s="92">
        <v>0.33631083509452242</v>
      </c>
      <c r="L25" s="92">
        <v>0.14634688101281748</v>
      </c>
      <c r="M25" s="92">
        <v>5.2809830884535849</v>
      </c>
      <c r="N25" s="92">
        <v>2.155957147998935E-2</v>
      </c>
      <c r="O25" s="92">
        <v>1.3997740560969691</v>
      </c>
      <c r="P25" s="92">
        <v>1.0507206047936668</v>
      </c>
      <c r="Q25" s="92">
        <v>1.8647844147940049</v>
      </c>
      <c r="S25">
        <v>0</v>
      </c>
      <c r="T25">
        <v>50</v>
      </c>
      <c r="U25">
        <v>0.53200000000000003</v>
      </c>
      <c r="V25">
        <v>2</v>
      </c>
      <c r="W25">
        <v>46</v>
      </c>
      <c r="X25">
        <v>3</v>
      </c>
      <c r="Y25">
        <v>7.6</v>
      </c>
      <c r="Z25" s="117">
        <v>0</v>
      </c>
      <c r="AA25" s="113">
        <v>1</v>
      </c>
      <c r="AB25" s="118">
        <v>1</v>
      </c>
      <c r="AC25">
        <v>0</v>
      </c>
      <c r="AD25">
        <v>0.26405319799705146</v>
      </c>
      <c r="AE25" s="117">
        <v>0.26405319799705146</v>
      </c>
      <c r="AF25" s="118">
        <v>0.73594680200294849</v>
      </c>
      <c r="AG25" s="117">
        <v>-0.30659744275287598</v>
      </c>
      <c r="AH25" s="118">
        <v>100</v>
      </c>
      <c r="AI25">
        <v>0.3587938656413831</v>
      </c>
      <c r="BF25">
        <v>0.42343237261100197</v>
      </c>
      <c r="BG25">
        <v>1</v>
      </c>
      <c r="BH25">
        <v>0</v>
      </c>
      <c r="BI25">
        <v>17</v>
      </c>
      <c r="BJ25">
        <v>4</v>
      </c>
      <c r="BK25">
        <v>0.68518518518518512</v>
      </c>
      <c r="BL25">
        <v>0.95833333333333337</v>
      </c>
      <c r="BM25">
        <v>1.7746913580246781E-2</v>
      </c>
    </row>
    <row r="26" spans="1:65" x14ac:dyDescent="0.3">
      <c r="A26" s="131">
        <v>0</v>
      </c>
      <c r="B26" s="171">
        <v>60</v>
      </c>
      <c r="C26" s="203">
        <v>0.81299999999999994</v>
      </c>
      <c r="D26" s="130">
        <v>3</v>
      </c>
      <c r="E26" s="130">
        <v>44</v>
      </c>
      <c r="F26" s="130">
        <v>8</v>
      </c>
      <c r="G26" s="170">
        <v>10.5</v>
      </c>
      <c r="H26" s="130">
        <v>1</v>
      </c>
      <c r="J26" t="s">
        <v>49</v>
      </c>
      <c r="K26" s="92">
        <v>-0.10208811070222151</v>
      </c>
      <c r="L26" s="92">
        <v>3.0904918553273316E-2</v>
      </c>
      <c r="M26" s="92">
        <v>10.911768068845081</v>
      </c>
      <c r="N26" s="92">
        <v>9.5555280173876438E-4</v>
      </c>
      <c r="O26" s="92">
        <v>0.90294998860618259</v>
      </c>
      <c r="P26" s="92">
        <v>0.84987955629724554</v>
      </c>
      <c r="Q26" s="92">
        <v>0.95933438554056416</v>
      </c>
      <c r="S26">
        <v>0</v>
      </c>
      <c r="T26">
        <v>51</v>
      </c>
      <c r="U26">
        <v>0.17199999999999999</v>
      </c>
      <c r="V26">
        <v>5</v>
      </c>
      <c r="W26">
        <v>33</v>
      </c>
      <c r="X26">
        <v>11</v>
      </c>
      <c r="Y26">
        <v>12.7</v>
      </c>
      <c r="Z26" s="117">
        <v>1</v>
      </c>
      <c r="AA26" s="113">
        <v>0</v>
      </c>
      <c r="AB26" s="118">
        <v>1</v>
      </c>
      <c r="AC26">
        <v>1</v>
      </c>
      <c r="AD26">
        <v>0.87002808225995354</v>
      </c>
      <c r="AE26" s="117">
        <v>0.87002808225995354</v>
      </c>
      <c r="AF26" s="118">
        <v>0.12997191774004646</v>
      </c>
      <c r="AG26" s="117">
        <v>-0.13922978939472921</v>
      </c>
      <c r="AH26" s="118">
        <v>100</v>
      </c>
      <c r="AI26">
        <v>0.14938818687603289</v>
      </c>
      <c r="BF26">
        <v>0.43148942723228872</v>
      </c>
      <c r="BG26">
        <v>1</v>
      </c>
      <c r="BH26">
        <v>0</v>
      </c>
      <c r="BI26">
        <v>18</v>
      </c>
      <c r="BJ26">
        <v>4</v>
      </c>
      <c r="BK26">
        <v>0.66666666666666674</v>
      </c>
      <c r="BL26">
        <v>0.95833333333333337</v>
      </c>
      <c r="BM26">
        <v>0</v>
      </c>
    </row>
    <row r="27" spans="1:65" x14ac:dyDescent="0.3">
      <c r="A27" s="131">
        <v>0</v>
      </c>
      <c r="B27" s="171">
        <v>40</v>
      </c>
      <c r="C27" s="203">
        <v>0.97599999999999998</v>
      </c>
      <c r="D27" s="130">
        <v>2</v>
      </c>
      <c r="E27" s="130">
        <v>37</v>
      </c>
      <c r="F27" s="130">
        <v>5</v>
      </c>
      <c r="G27" s="170">
        <v>6.2</v>
      </c>
      <c r="H27" s="130">
        <v>0</v>
      </c>
      <c r="J27" t="s">
        <v>50</v>
      </c>
      <c r="K27" s="92">
        <v>0.13404055294363607</v>
      </c>
      <c r="L27" s="92">
        <v>6.7789315867937558E-2</v>
      </c>
      <c r="M27" s="92">
        <v>3.9097583820991715</v>
      </c>
      <c r="N27" s="92">
        <v>4.800649872087015E-2</v>
      </c>
      <c r="O27" s="92">
        <v>1.1434391885294068</v>
      </c>
      <c r="P27" s="92">
        <v>1.0011766269888889</v>
      </c>
      <c r="Q27" s="92">
        <v>1.3059166011466412</v>
      </c>
      <c r="S27">
        <v>0</v>
      </c>
      <c r="T27">
        <v>51</v>
      </c>
      <c r="U27">
        <v>0.498</v>
      </c>
      <c r="V27">
        <v>4</v>
      </c>
      <c r="W27">
        <v>30</v>
      </c>
      <c r="X27">
        <v>5</v>
      </c>
      <c r="Y27">
        <v>9.6</v>
      </c>
      <c r="Z27" s="117">
        <v>1</v>
      </c>
      <c r="AA27" s="113">
        <v>0</v>
      </c>
      <c r="AB27" s="118">
        <v>1</v>
      </c>
      <c r="AC27">
        <v>1</v>
      </c>
      <c r="AD27">
        <v>0.8113734037861865</v>
      </c>
      <c r="AE27" s="117">
        <v>0.8113734037861865</v>
      </c>
      <c r="AF27" s="118">
        <v>0.1886265962138135</v>
      </c>
      <c r="AG27" s="117">
        <v>-0.20902690692523357</v>
      </c>
      <c r="AH27" s="118">
        <v>100</v>
      </c>
      <c r="AI27">
        <v>0.23247816028182317</v>
      </c>
      <c r="BF27">
        <v>0.43344430795052713</v>
      </c>
      <c r="BG27">
        <v>0</v>
      </c>
      <c r="BH27">
        <v>1</v>
      </c>
      <c r="BI27">
        <v>18</v>
      </c>
      <c r="BJ27">
        <v>5</v>
      </c>
      <c r="BK27">
        <v>0.66666666666666674</v>
      </c>
      <c r="BL27">
        <v>0.94791666666666663</v>
      </c>
      <c r="BM27">
        <v>0</v>
      </c>
    </row>
    <row r="28" spans="1:65" x14ac:dyDescent="0.3">
      <c r="A28" s="131">
        <v>1</v>
      </c>
      <c r="B28" s="171">
        <v>85</v>
      </c>
      <c r="C28" s="203">
        <v>1.86</v>
      </c>
      <c r="D28" s="130">
        <v>2</v>
      </c>
      <c r="E28" s="130">
        <v>37</v>
      </c>
      <c r="F28" s="130">
        <v>13</v>
      </c>
      <c r="G28" s="170">
        <v>16.899999999999999</v>
      </c>
      <c r="H28" s="130">
        <v>1</v>
      </c>
      <c r="J28" s="223" t="s">
        <v>39</v>
      </c>
      <c r="K28" s="224">
        <v>-5.7165779671363645E-2</v>
      </c>
      <c r="L28" s="224">
        <v>0.10639186067983725</v>
      </c>
      <c r="M28" s="224">
        <v>0.28870576332353998</v>
      </c>
      <c r="N28" s="224">
        <v>0.59105110366696278</v>
      </c>
      <c r="O28" s="224">
        <v>0.94443748785150639</v>
      </c>
      <c r="P28" s="224">
        <v>0.76667676440856569</v>
      </c>
      <c r="Q28" s="224">
        <v>1.1634135920988122</v>
      </c>
      <c r="S28">
        <v>0</v>
      </c>
      <c r="T28">
        <v>51</v>
      </c>
      <c r="U28">
        <v>0.79900000000000004</v>
      </c>
      <c r="V28">
        <v>6</v>
      </c>
      <c r="W28">
        <v>34</v>
      </c>
      <c r="X28">
        <v>12</v>
      </c>
      <c r="Y28">
        <v>11.8</v>
      </c>
      <c r="Z28" s="117">
        <v>1</v>
      </c>
      <c r="AA28" s="113">
        <v>0</v>
      </c>
      <c r="AB28" s="118">
        <v>1</v>
      </c>
      <c r="AC28">
        <v>1</v>
      </c>
      <c r="AD28">
        <v>0.93900910964420714</v>
      </c>
      <c r="AE28" s="117">
        <v>0.93900910964420714</v>
      </c>
      <c r="AF28" s="118">
        <v>6.0990890355792859E-2</v>
      </c>
      <c r="AG28" s="117">
        <v>-6.2930098389402223E-2</v>
      </c>
      <c r="AH28" s="118">
        <v>100</v>
      </c>
      <c r="AI28">
        <v>6.4952394741838504E-2</v>
      </c>
      <c r="BF28">
        <v>0.43890529527869876</v>
      </c>
      <c r="BG28">
        <v>0</v>
      </c>
      <c r="BH28">
        <v>1</v>
      </c>
      <c r="BI28">
        <v>18</v>
      </c>
      <c r="BJ28">
        <v>6</v>
      </c>
      <c r="BK28">
        <v>0.66666666666666674</v>
      </c>
      <c r="BL28">
        <v>0.9375</v>
      </c>
      <c r="BM28">
        <v>1.7361111111111188E-2</v>
      </c>
    </row>
    <row r="29" spans="1:65" x14ac:dyDescent="0.3">
      <c r="A29" s="131">
        <v>0</v>
      </c>
      <c r="B29" s="171">
        <v>35</v>
      </c>
      <c r="C29" s="203">
        <v>4.7E-2</v>
      </c>
      <c r="D29" s="130">
        <v>4</v>
      </c>
      <c r="E29" s="130">
        <v>27</v>
      </c>
      <c r="F29" s="130">
        <v>5</v>
      </c>
      <c r="G29" s="170">
        <v>7.9</v>
      </c>
      <c r="H29" s="130">
        <v>1</v>
      </c>
      <c r="S29">
        <v>0</v>
      </c>
      <c r="T29">
        <v>51</v>
      </c>
      <c r="U29">
        <v>0.93500000000000005</v>
      </c>
      <c r="V29">
        <v>4</v>
      </c>
      <c r="W29">
        <v>36</v>
      </c>
      <c r="X29">
        <v>4</v>
      </c>
      <c r="Y29">
        <v>7.6</v>
      </c>
      <c r="Z29" s="117">
        <v>1</v>
      </c>
      <c r="AA29" s="113">
        <v>0</v>
      </c>
      <c r="AB29" s="118">
        <v>1</v>
      </c>
      <c r="AC29">
        <v>1</v>
      </c>
      <c r="AD29">
        <v>0.75300356257864798</v>
      </c>
      <c r="AE29" s="117">
        <v>0.75300356257864798</v>
      </c>
      <c r="AF29" s="118">
        <v>0.24699643742135202</v>
      </c>
      <c r="AG29" s="117">
        <v>-0.28368532001329205</v>
      </c>
      <c r="AH29" s="118">
        <v>100</v>
      </c>
      <c r="AI29">
        <v>0.32801496526193963</v>
      </c>
      <c r="BF29">
        <v>0.44143511987559358</v>
      </c>
      <c r="BG29">
        <v>1</v>
      </c>
      <c r="BH29">
        <v>0</v>
      </c>
      <c r="BI29">
        <v>19</v>
      </c>
      <c r="BJ29">
        <v>6</v>
      </c>
      <c r="BK29">
        <v>0.64814814814814814</v>
      </c>
      <c r="BL29">
        <v>0.9375</v>
      </c>
      <c r="BM29">
        <v>0</v>
      </c>
    </row>
    <row r="30" spans="1:65" x14ac:dyDescent="0.3">
      <c r="A30" s="131">
        <v>0</v>
      </c>
      <c r="B30" s="171">
        <v>51</v>
      </c>
      <c r="C30" s="203">
        <v>0.498</v>
      </c>
      <c r="D30" s="130">
        <v>4</v>
      </c>
      <c r="E30" s="130">
        <v>30</v>
      </c>
      <c r="F30" s="130">
        <v>5</v>
      </c>
      <c r="G30" s="170">
        <v>9.6</v>
      </c>
      <c r="H30" s="130">
        <v>1</v>
      </c>
      <c r="S30">
        <v>0</v>
      </c>
      <c r="T30">
        <v>51</v>
      </c>
      <c r="U30">
        <v>1</v>
      </c>
      <c r="V30">
        <v>3</v>
      </c>
      <c r="W30">
        <v>34</v>
      </c>
      <c r="X30">
        <v>6</v>
      </c>
      <c r="Y30">
        <v>8</v>
      </c>
      <c r="Z30" s="117">
        <v>1</v>
      </c>
      <c r="AA30" s="113">
        <v>0</v>
      </c>
      <c r="AB30" s="118">
        <v>1</v>
      </c>
      <c r="AC30">
        <v>1</v>
      </c>
      <c r="AD30">
        <v>0.78084715081569223</v>
      </c>
      <c r="AE30" s="117">
        <v>0.78084715081569223</v>
      </c>
      <c r="AF30" s="118">
        <v>0.21915284918430777</v>
      </c>
      <c r="AG30" s="117">
        <v>-0.24737585787905109</v>
      </c>
      <c r="AH30" s="118">
        <v>100</v>
      </c>
      <c r="AI30">
        <v>0.28066036862063887</v>
      </c>
      <c r="BF30">
        <v>0.4421709216269295</v>
      </c>
      <c r="BG30">
        <v>0</v>
      </c>
      <c r="BH30">
        <v>1</v>
      </c>
      <c r="BI30">
        <v>19</v>
      </c>
      <c r="BJ30">
        <v>7</v>
      </c>
      <c r="BK30">
        <v>0.64814814814814814</v>
      </c>
      <c r="BL30">
        <v>0.92708333333333337</v>
      </c>
      <c r="BM30">
        <v>1.7168209876543186E-2</v>
      </c>
    </row>
    <row r="31" spans="1:65" x14ac:dyDescent="0.3">
      <c r="A31" s="131">
        <v>1</v>
      </c>
      <c r="B31" s="171">
        <v>102</v>
      </c>
      <c r="C31" s="203">
        <v>8.4000000000000005E-2</v>
      </c>
      <c r="D31" s="130">
        <v>2</v>
      </c>
      <c r="E31" s="130">
        <v>38</v>
      </c>
      <c r="F31" s="130">
        <v>11</v>
      </c>
      <c r="G31" s="170">
        <v>16.3</v>
      </c>
      <c r="H31" s="130">
        <v>1</v>
      </c>
      <c r="S31">
        <v>0</v>
      </c>
      <c r="T31">
        <v>51</v>
      </c>
      <c r="U31">
        <v>1.083</v>
      </c>
      <c r="V31">
        <v>2</v>
      </c>
      <c r="W31">
        <v>53</v>
      </c>
      <c r="X31">
        <v>7</v>
      </c>
      <c r="Y31">
        <v>7.4</v>
      </c>
      <c r="Z31" s="117">
        <v>0</v>
      </c>
      <c r="AA31" s="113">
        <v>1</v>
      </c>
      <c r="AB31" s="118">
        <v>1</v>
      </c>
      <c r="AC31">
        <v>0</v>
      </c>
      <c r="AD31">
        <v>0.3138158896774193</v>
      </c>
      <c r="AE31" s="117">
        <v>0.3138158896774193</v>
      </c>
      <c r="AF31" s="118">
        <v>0.68618411032258075</v>
      </c>
      <c r="AG31" s="117">
        <v>-0.3766093048699316</v>
      </c>
      <c r="AH31" s="118">
        <v>100</v>
      </c>
      <c r="AI31">
        <v>0.45733482451217333</v>
      </c>
      <c r="BF31">
        <v>0.4474652035212735</v>
      </c>
      <c r="BG31">
        <v>1</v>
      </c>
      <c r="BH31">
        <v>0</v>
      </c>
      <c r="BI31">
        <v>20</v>
      </c>
      <c r="BJ31">
        <v>7</v>
      </c>
      <c r="BK31">
        <v>0.62962962962962965</v>
      </c>
      <c r="BL31">
        <v>0.92708333333333337</v>
      </c>
      <c r="BM31">
        <v>1.7168209876543186E-2</v>
      </c>
    </row>
    <row r="32" spans="1:65" x14ac:dyDescent="0.3">
      <c r="A32" s="131">
        <v>0</v>
      </c>
      <c r="B32" s="171">
        <v>70</v>
      </c>
      <c r="C32" s="203">
        <v>4.8000000000000001E-2</v>
      </c>
      <c r="D32" s="130">
        <v>4</v>
      </c>
      <c r="E32" s="130">
        <v>35</v>
      </c>
      <c r="F32" s="130">
        <v>11</v>
      </c>
      <c r="G32" s="170">
        <v>11.2</v>
      </c>
      <c r="H32" s="130">
        <v>1</v>
      </c>
      <c r="S32">
        <v>0</v>
      </c>
      <c r="T32">
        <v>51</v>
      </c>
      <c r="U32">
        <v>1.0840000000000001</v>
      </c>
      <c r="V32">
        <v>2</v>
      </c>
      <c r="W32">
        <v>53</v>
      </c>
      <c r="X32">
        <v>9</v>
      </c>
      <c r="Y32">
        <v>11</v>
      </c>
      <c r="Z32" s="117">
        <v>0</v>
      </c>
      <c r="AA32" s="113">
        <v>1</v>
      </c>
      <c r="AB32" s="118">
        <v>1</v>
      </c>
      <c r="AC32">
        <v>0</v>
      </c>
      <c r="AD32">
        <v>0.32752595355074937</v>
      </c>
      <c r="AE32" s="117">
        <v>0.32752595355074937</v>
      </c>
      <c r="AF32" s="118">
        <v>0.67247404644925068</v>
      </c>
      <c r="AG32" s="117">
        <v>-0.39679176089137741</v>
      </c>
      <c r="AH32" s="118">
        <v>100</v>
      </c>
      <c r="AI32">
        <v>0.48704623662448898</v>
      </c>
      <c r="BF32">
        <v>0.4476693211860413</v>
      </c>
      <c r="BG32">
        <v>1</v>
      </c>
      <c r="BH32">
        <v>0</v>
      </c>
      <c r="BI32">
        <v>21</v>
      </c>
      <c r="BJ32">
        <v>7</v>
      </c>
      <c r="BK32">
        <v>0.61111111111111116</v>
      </c>
      <c r="BL32">
        <v>0.92708333333333337</v>
      </c>
      <c r="BM32">
        <v>0</v>
      </c>
    </row>
    <row r="33" spans="1:65" x14ac:dyDescent="0.3">
      <c r="A33" s="131">
        <v>1</v>
      </c>
      <c r="B33" s="171">
        <v>61</v>
      </c>
      <c r="C33" s="203">
        <v>0.96</v>
      </c>
      <c r="D33" s="130">
        <v>2</v>
      </c>
      <c r="E33" s="130">
        <v>30</v>
      </c>
      <c r="F33" s="130">
        <v>10</v>
      </c>
      <c r="G33" s="170">
        <v>13.1</v>
      </c>
      <c r="H33" s="130">
        <v>1</v>
      </c>
      <c r="S33">
        <v>0</v>
      </c>
      <c r="T33">
        <v>51</v>
      </c>
      <c r="U33">
        <v>1.155</v>
      </c>
      <c r="V33">
        <v>2</v>
      </c>
      <c r="W33">
        <v>35</v>
      </c>
      <c r="X33">
        <v>1</v>
      </c>
      <c r="Y33">
        <v>10.6</v>
      </c>
      <c r="Z33" s="117">
        <v>0</v>
      </c>
      <c r="AA33" s="113">
        <v>1</v>
      </c>
      <c r="AB33" s="118">
        <v>1</v>
      </c>
      <c r="AC33">
        <v>0</v>
      </c>
      <c r="AD33">
        <v>0.52884775560740049</v>
      </c>
      <c r="AE33" s="117">
        <v>0.52884775560740049</v>
      </c>
      <c r="AF33" s="118">
        <v>0.47115224439259951</v>
      </c>
      <c r="AG33" s="117">
        <v>-0.75257400069304836</v>
      </c>
      <c r="AH33" s="118">
        <v>0</v>
      </c>
      <c r="AI33">
        <v>1.1224561952138865</v>
      </c>
      <c r="BF33">
        <v>0.45034714945583676</v>
      </c>
      <c r="BG33">
        <v>0</v>
      </c>
      <c r="BH33">
        <v>1</v>
      </c>
      <c r="BI33">
        <v>21</v>
      </c>
      <c r="BJ33">
        <v>8</v>
      </c>
      <c r="BK33">
        <v>0.61111111111111116</v>
      </c>
      <c r="BL33">
        <v>0.91666666666666663</v>
      </c>
      <c r="BM33">
        <v>0</v>
      </c>
    </row>
    <row r="34" spans="1:65" x14ac:dyDescent="0.3">
      <c r="A34" s="131">
        <v>0</v>
      </c>
      <c r="B34" s="171">
        <v>44</v>
      </c>
      <c r="C34" s="203">
        <v>1.18</v>
      </c>
      <c r="D34" s="130">
        <v>2</v>
      </c>
      <c r="E34" s="130">
        <v>34</v>
      </c>
      <c r="F34" s="130">
        <v>6</v>
      </c>
      <c r="G34" s="170">
        <v>8</v>
      </c>
      <c r="H34" s="130">
        <v>0</v>
      </c>
      <c r="S34">
        <v>0</v>
      </c>
      <c r="T34">
        <v>51</v>
      </c>
      <c r="U34">
        <v>1.464</v>
      </c>
      <c r="V34">
        <v>4</v>
      </c>
      <c r="W34">
        <v>46</v>
      </c>
      <c r="X34">
        <v>6</v>
      </c>
      <c r="Y34">
        <v>7.9</v>
      </c>
      <c r="Z34" s="117">
        <v>1</v>
      </c>
      <c r="AA34" s="113">
        <v>0</v>
      </c>
      <c r="AB34" s="118">
        <v>1</v>
      </c>
      <c r="AC34">
        <v>1</v>
      </c>
      <c r="AD34">
        <v>0.66671113100822677</v>
      </c>
      <c r="AE34" s="117">
        <v>0.66671113100822677</v>
      </c>
      <c r="AF34" s="118">
        <v>0.33328886899177323</v>
      </c>
      <c r="AG34" s="117">
        <v>-0.40539841381993774</v>
      </c>
      <c r="AH34" s="118">
        <v>100</v>
      </c>
      <c r="AI34">
        <v>0.49989996190368191</v>
      </c>
      <c r="BF34">
        <v>0.46060691391304698</v>
      </c>
      <c r="BG34">
        <v>0</v>
      </c>
      <c r="BH34">
        <v>1</v>
      </c>
      <c r="BI34">
        <v>21</v>
      </c>
      <c r="BJ34">
        <v>9</v>
      </c>
      <c r="BK34">
        <v>0.61111111111111116</v>
      </c>
      <c r="BL34">
        <v>0.90625</v>
      </c>
      <c r="BM34">
        <v>1.6782407407407482E-2</v>
      </c>
    </row>
    <row r="35" spans="1:65" x14ac:dyDescent="0.3">
      <c r="A35" s="131">
        <v>0</v>
      </c>
      <c r="B35" s="171">
        <v>98</v>
      </c>
      <c r="C35" s="203">
        <v>0.97399999999999998</v>
      </c>
      <c r="D35" s="130">
        <v>1</v>
      </c>
      <c r="E35" s="130">
        <v>37</v>
      </c>
      <c r="F35" s="130">
        <v>6</v>
      </c>
      <c r="G35" s="170">
        <v>16.100000000000001</v>
      </c>
      <c r="H35" s="130">
        <v>1</v>
      </c>
      <c r="S35">
        <v>0</v>
      </c>
      <c r="T35">
        <v>53</v>
      </c>
      <c r="U35">
        <v>0.56799999999999995</v>
      </c>
      <c r="V35">
        <v>3</v>
      </c>
      <c r="W35">
        <v>44</v>
      </c>
      <c r="X35">
        <v>8</v>
      </c>
      <c r="Y35">
        <v>8.5</v>
      </c>
      <c r="Z35" s="117">
        <v>0</v>
      </c>
      <c r="AA35" s="113">
        <v>1</v>
      </c>
      <c r="AB35" s="118">
        <v>1</v>
      </c>
      <c r="AC35">
        <v>0</v>
      </c>
      <c r="AD35">
        <v>0.57388713793724633</v>
      </c>
      <c r="AE35" s="117">
        <v>0.57388713793724633</v>
      </c>
      <c r="AF35" s="118">
        <v>0.42611286206275367</v>
      </c>
      <c r="AG35" s="117">
        <v>-0.85305103338208299</v>
      </c>
      <c r="AH35" s="118">
        <v>0</v>
      </c>
      <c r="AI35">
        <v>1.3467960933146625</v>
      </c>
      <c r="BF35">
        <v>0.46217243556836862</v>
      </c>
      <c r="BG35">
        <v>1</v>
      </c>
      <c r="BH35">
        <v>0</v>
      </c>
      <c r="BI35">
        <v>22</v>
      </c>
      <c r="BJ35">
        <v>9</v>
      </c>
      <c r="BK35">
        <v>0.59259259259259256</v>
      </c>
      <c r="BL35">
        <v>0.90625</v>
      </c>
      <c r="BM35">
        <v>1.6782407407407381E-2</v>
      </c>
    </row>
    <row r="36" spans="1:65" x14ac:dyDescent="0.3">
      <c r="A36" s="131">
        <v>0</v>
      </c>
      <c r="B36" s="171">
        <v>53</v>
      </c>
      <c r="C36" s="203">
        <v>1.3149999999999999</v>
      </c>
      <c r="D36" s="130">
        <v>1</v>
      </c>
      <c r="E36" s="130">
        <v>35</v>
      </c>
      <c r="F36" s="130">
        <v>9</v>
      </c>
      <c r="G36" s="170">
        <v>10.4</v>
      </c>
      <c r="H36" s="130">
        <v>1</v>
      </c>
      <c r="S36">
        <v>0</v>
      </c>
      <c r="T36">
        <v>53</v>
      </c>
      <c r="U36">
        <v>1.018</v>
      </c>
      <c r="V36">
        <v>1</v>
      </c>
      <c r="W36">
        <v>36</v>
      </c>
      <c r="X36">
        <v>10</v>
      </c>
      <c r="Y36">
        <v>10.7</v>
      </c>
      <c r="Z36" s="117">
        <v>0</v>
      </c>
      <c r="AA36" s="113">
        <v>1</v>
      </c>
      <c r="AB36" s="118">
        <v>1</v>
      </c>
      <c r="AC36">
        <v>0</v>
      </c>
      <c r="AD36">
        <v>0.70696095489992927</v>
      </c>
      <c r="AE36" s="117">
        <v>0.70696095489992927</v>
      </c>
      <c r="AF36" s="118">
        <v>0.29303904510007073</v>
      </c>
      <c r="AG36" s="117">
        <v>-1.2274494191161547</v>
      </c>
      <c r="AH36" s="118">
        <v>0</v>
      </c>
      <c r="AI36">
        <v>2.4125145325207678</v>
      </c>
      <c r="BF36">
        <v>0.47215587320662478</v>
      </c>
      <c r="BG36">
        <v>1</v>
      </c>
      <c r="BH36">
        <v>0</v>
      </c>
      <c r="BI36">
        <v>23</v>
      </c>
      <c r="BJ36">
        <v>9</v>
      </c>
      <c r="BK36">
        <v>0.57407407407407407</v>
      </c>
      <c r="BL36">
        <v>0.90625</v>
      </c>
      <c r="BM36">
        <v>1.6782407407407381E-2</v>
      </c>
    </row>
    <row r="37" spans="1:65" x14ac:dyDescent="0.3">
      <c r="A37" s="131">
        <v>1</v>
      </c>
      <c r="B37" s="171">
        <v>44</v>
      </c>
      <c r="C37" s="203">
        <v>0.97399999999999998</v>
      </c>
      <c r="D37" s="130">
        <v>3</v>
      </c>
      <c r="E37" s="130">
        <v>33</v>
      </c>
      <c r="F37" s="130">
        <v>6</v>
      </c>
      <c r="G37" s="170">
        <v>7.4</v>
      </c>
      <c r="H37" s="130">
        <v>0</v>
      </c>
      <c r="S37">
        <v>0</v>
      </c>
      <c r="T37">
        <v>53</v>
      </c>
      <c r="U37">
        <v>1.3149999999999999</v>
      </c>
      <c r="V37">
        <v>1</v>
      </c>
      <c r="W37">
        <v>35</v>
      </c>
      <c r="X37">
        <v>9</v>
      </c>
      <c r="Y37">
        <v>10.4</v>
      </c>
      <c r="Z37" s="117">
        <v>1</v>
      </c>
      <c r="AA37" s="113">
        <v>0</v>
      </c>
      <c r="AB37" s="118">
        <v>1</v>
      </c>
      <c r="AC37">
        <v>1</v>
      </c>
      <c r="AD37">
        <v>0.74299317848723179</v>
      </c>
      <c r="AE37" s="117">
        <v>0.74299317848723179</v>
      </c>
      <c r="AF37" s="118">
        <v>0.25700682151276821</v>
      </c>
      <c r="AG37" s="117">
        <v>-0.29706841534658879</v>
      </c>
      <c r="AH37" s="118">
        <v>100</v>
      </c>
      <c r="AI37">
        <v>0.34590737701797736</v>
      </c>
      <c r="BF37">
        <v>0.47830057345824639</v>
      </c>
      <c r="BG37">
        <v>1</v>
      </c>
      <c r="BH37">
        <v>0</v>
      </c>
      <c r="BI37">
        <v>24</v>
      </c>
      <c r="BJ37">
        <v>9</v>
      </c>
      <c r="BK37">
        <v>0.55555555555555558</v>
      </c>
      <c r="BL37">
        <v>0.90625</v>
      </c>
      <c r="BM37">
        <v>0</v>
      </c>
    </row>
    <row r="38" spans="1:65" x14ac:dyDescent="0.3">
      <c r="A38" s="131">
        <v>0</v>
      </c>
      <c r="B38" s="171">
        <v>58</v>
      </c>
      <c r="C38" s="203">
        <v>0.16700000000000001</v>
      </c>
      <c r="D38" s="130">
        <v>1</v>
      </c>
      <c r="E38" s="130">
        <v>39</v>
      </c>
      <c r="F38" s="130">
        <v>10</v>
      </c>
      <c r="G38" s="170">
        <v>10.5</v>
      </c>
      <c r="H38" s="130">
        <v>0</v>
      </c>
      <c r="S38">
        <v>0</v>
      </c>
      <c r="T38">
        <v>53</v>
      </c>
      <c r="U38">
        <v>1.512</v>
      </c>
      <c r="V38">
        <v>2</v>
      </c>
      <c r="W38">
        <v>39</v>
      </c>
      <c r="X38">
        <v>13</v>
      </c>
      <c r="Y38">
        <v>11.8</v>
      </c>
      <c r="Z38" s="117">
        <v>1</v>
      </c>
      <c r="AA38" s="113">
        <v>0</v>
      </c>
      <c r="AB38" s="118">
        <v>1</v>
      </c>
      <c r="AC38">
        <v>1</v>
      </c>
      <c r="AD38">
        <v>0.82856512915715064</v>
      </c>
      <c r="AE38" s="117">
        <v>0.82856512915715064</v>
      </c>
      <c r="AF38" s="118">
        <v>0.17143487084284936</v>
      </c>
      <c r="AG38" s="117">
        <v>-0.18805983427321055</v>
      </c>
      <c r="AH38" s="118">
        <v>100</v>
      </c>
      <c r="AI38">
        <v>0.20690572751624212</v>
      </c>
      <c r="BF38">
        <v>0.48310549752915793</v>
      </c>
      <c r="BG38">
        <v>0</v>
      </c>
      <c r="BH38">
        <v>1</v>
      </c>
      <c r="BI38">
        <v>24</v>
      </c>
      <c r="BJ38">
        <v>10</v>
      </c>
      <c r="BK38">
        <v>0.55555555555555558</v>
      </c>
      <c r="BL38">
        <v>0.89583333333333337</v>
      </c>
      <c r="BM38">
        <v>0</v>
      </c>
    </row>
    <row r="39" spans="1:65" x14ac:dyDescent="0.3">
      <c r="A39" s="131">
        <v>0</v>
      </c>
      <c r="B39" s="171">
        <v>60</v>
      </c>
      <c r="C39" s="203">
        <v>0.93700000000000006</v>
      </c>
      <c r="D39" s="130">
        <v>3</v>
      </c>
      <c r="E39" s="130">
        <v>59</v>
      </c>
      <c r="F39" s="130">
        <v>15</v>
      </c>
      <c r="G39" s="170">
        <v>12</v>
      </c>
      <c r="H39" s="130">
        <v>1</v>
      </c>
      <c r="S39">
        <v>0</v>
      </c>
      <c r="T39">
        <v>53</v>
      </c>
      <c r="U39">
        <v>2.8719999999999999</v>
      </c>
      <c r="V39">
        <v>6</v>
      </c>
      <c r="W39">
        <v>35</v>
      </c>
      <c r="X39">
        <v>4</v>
      </c>
      <c r="Y39">
        <v>8.6999999999999993</v>
      </c>
      <c r="Z39" s="117">
        <v>1</v>
      </c>
      <c r="AA39" s="113">
        <v>0</v>
      </c>
      <c r="AB39" s="118">
        <v>1</v>
      </c>
      <c r="AC39">
        <v>1</v>
      </c>
      <c r="AD39">
        <v>0.96068917303951262</v>
      </c>
      <c r="AE39" s="117">
        <v>0.96068917303951262</v>
      </c>
      <c r="AF39" s="118">
        <v>3.9310826960487377E-2</v>
      </c>
      <c r="AG39" s="117">
        <v>-4.0104363496179872E-2</v>
      </c>
      <c r="AH39" s="118">
        <v>100</v>
      </c>
      <c r="AI39">
        <v>4.0919402511961633E-2</v>
      </c>
      <c r="BF39">
        <v>0.48962741930385273</v>
      </c>
      <c r="BG39">
        <v>0</v>
      </c>
      <c r="BH39">
        <v>1</v>
      </c>
      <c r="BI39">
        <v>24</v>
      </c>
      <c r="BJ39">
        <v>11</v>
      </c>
      <c r="BK39">
        <v>0.55555555555555558</v>
      </c>
      <c r="BL39">
        <v>0.88541666666666663</v>
      </c>
      <c r="BM39">
        <v>0</v>
      </c>
    </row>
    <row r="40" spans="1:65" x14ac:dyDescent="0.3">
      <c r="A40" s="131">
        <v>0</v>
      </c>
      <c r="B40" s="171">
        <v>54</v>
      </c>
      <c r="C40" s="203">
        <v>4.5999999999999999E-2</v>
      </c>
      <c r="D40" s="130">
        <v>0</v>
      </c>
      <c r="E40" s="130">
        <v>30</v>
      </c>
      <c r="F40" s="130">
        <v>13</v>
      </c>
      <c r="G40" s="170">
        <v>14.5</v>
      </c>
      <c r="H40" s="130">
        <v>1</v>
      </c>
      <c r="S40">
        <v>0</v>
      </c>
      <c r="T40">
        <v>54</v>
      </c>
      <c r="U40">
        <v>4.5999999999999999E-2</v>
      </c>
      <c r="V40">
        <v>0</v>
      </c>
      <c r="W40">
        <v>30</v>
      </c>
      <c r="X40">
        <v>13</v>
      </c>
      <c r="Y40">
        <v>14.5</v>
      </c>
      <c r="Z40" s="117">
        <v>1</v>
      </c>
      <c r="AA40" s="113">
        <v>0</v>
      </c>
      <c r="AB40" s="118">
        <v>1</v>
      </c>
      <c r="AC40">
        <v>1</v>
      </c>
      <c r="AD40">
        <v>0.67870789570902168</v>
      </c>
      <c r="AE40" s="117">
        <v>0.67870789570902168</v>
      </c>
      <c r="AF40" s="118">
        <v>0.32129210429097832</v>
      </c>
      <c r="AG40" s="117">
        <v>-0.38756444176263455</v>
      </c>
      <c r="AH40" s="118">
        <v>100</v>
      </c>
      <c r="AI40">
        <v>0.47338789827299127</v>
      </c>
      <c r="BF40">
        <v>0.49951586888056104</v>
      </c>
      <c r="BG40">
        <v>0</v>
      </c>
      <c r="BH40">
        <v>1</v>
      </c>
      <c r="BI40">
        <v>24</v>
      </c>
      <c r="BJ40">
        <v>12</v>
      </c>
      <c r="BK40">
        <v>0.55555555555555558</v>
      </c>
      <c r="BL40">
        <v>0.875</v>
      </c>
      <c r="BM40">
        <v>0</v>
      </c>
    </row>
    <row r="41" spans="1:65" x14ac:dyDescent="0.3">
      <c r="A41" s="131">
        <v>0</v>
      </c>
      <c r="B41" s="171">
        <v>48</v>
      </c>
      <c r="C41" s="207">
        <v>1.7999999999999999E-2</v>
      </c>
      <c r="D41" s="174">
        <v>2</v>
      </c>
      <c r="E41" s="130">
        <v>28</v>
      </c>
      <c r="F41" s="130">
        <v>1</v>
      </c>
      <c r="G41" s="173">
        <v>5.9</v>
      </c>
      <c r="H41" s="130">
        <v>0</v>
      </c>
      <c r="S41">
        <v>0</v>
      </c>
      <c r="T41">
        <v>54</v>
      </c>
      <c r="U41">
        <v>0.626</v>
      </c>
      <c r="V41">
        <v>2</v>
      </c>
      <c r="W41">
        <v>38</v>
      </c>
      <c r="X41">
        <v>8</v>
      </c>
      <c r="Y41">
        <v>9.6999999999999993</v>
      </c>
      <c r="Z41" s="117">
        <v>1</v>
      </c>
      <c r="AA41" s="113">
        <v>0</v>
      </c>
      <c r="AB41" s="118">
        <v>1</v>
      </c>
      <c r="AC41">
        <v>1</v>
      </c>
      <c r="AD41">
        <v>0.6434016054017575</v>
      </c>
      <c r="AE41" s="117">
        <v>0.6434016054017575</v>
      </c>
      <c r="AF41" s="118">
        <v>0.3565983945982425</v>
      </c>
      <c r="AG41" s="117">
        <v>-0.440986168995746</v>
      </c>
      <c r="AH41" s="118">
        <v>100</v>
      </c>
      <c r="AI41">
        <v>0.55423920550458172</v>
      </c>
      <c r="BF41">
        <v>0.50238269346685815</v>
      </c>
      <c r="BG41">
        <v>0</v>
      </c>
      <c r="BH41">
        <v>1</v>
      </c>
      <c r="BI41">
        <v>24</v>
      </c>
      <c r="BJ41">
        <v>13</v>
      </c>
      <c r="BK41">
        <v>0.55555555555555558</v>
      </c>
      <c r="BL41">
        <v>0.86458333333333337</v>
      </c>
      <c r="BM41">
        <v>0</v>
      </c>
    </row>
    <row r="42" spans="1:65" x14ac:dyDescent="0.3">
      <c r="A42" s="131">
        <v>1</v>
      </c>
      <c r="B42" s="171">
        <v>53</v>
      </c>
      <c r="C42" s="203">
        <v>0.84</v>
      </c>
      <c r="D42" s="130">
        <v>3</v>
      </c>
      <c r="E42" s="130">
        <v>36</v>
      </c>
      <c r="F42" s="130">
        <v>9</v>
      </c>
      <c r="G42" s="170">
        <v>9</v>
      </c>
      <c r="H42" s="130">
        <v>1</v>
      </c>
      <c r="S42">
        <v>0</v>
      </c>
      <c r="T42">
        <v>55</v>
      </c>
      <c r="U42">
        <v>8.5000000000000006E-2</v>
      </c>
      <c r="V42">
        <v>7</v>
      </c>
      <c r="W42">
        <v>38</v>
      </c>
      <c r="X42">
        <v>4</v>
      </c>
      <c r="Y42">
        <v>9.3000000000000007</v>
      </c>
      <c r="Z42" s="117">
        <v>1</v>
      </c>
      <c r="AA42" s="113">
        <v>0</v>
      </c>
      <c r="AB42" s="118">
        <v>1</v>
      </c>
      <c r="AC42">
        <v>1</v>
      </c>
      <c r="AD42">
        <v>0.80976732873093793</v>
      </c>
      <c r="AE42" s="117">
        <v>0.80976732873093793</v>
      </c>
      <c r="AF42" s="118">
        <v>0.19023267126906207</v>
      </c>
      <c r="AG42" s="117">
        <v>-0.21100832105972303</v>
      </c>
      <c r="AH42" s="118">
        <v>100</v>
      </c>
      <c r="AI42">
        <v>0.23492263088360632</v>
      </c>
      <c r="BF42">
        <v>0.51369551081557274</v>
      </c>
      <c r="BG42">
        <v>0</v>
      </c>
      <c r="BH42">
        <v>1</v>
      </c>
      <c r="BI42">
        <v>24</v>
      </c>
      <c r="BJ42">
        <v>14</v>
      </c>
      <c r="BK42">
        <v>0.55555555555555558</v>
      </c>
      <c r="BL42">
        <v>0.85416666666666663</v>
      </c>
      <c r="BM42">
        <v>1.5817901234567971E-2</v>
      </c>
    </row>
    <row r="43" spans="1:65" x14ac:dyDescent="0.3">
      <c r="A43" s="131">
        <v>0</v>
      </c>
      <c r="B43" s="171">
        <v>88</v>
      </c>
      <c r="C43" s="203">
        <v>1</v>
      </c>
      <c r="D43" s="130">
        <v>2</v>
      </c>
      <c r="E43" s="130">
        <v>40</v>
      </c>
      <c r="F43" s="130">
        <v>8</v>
      </c>
      <c r="G43" s="170">
        <v>15.8</v>
      </c>
      <c r="H43" s="130">
        <v>1</v>
      </c>
      <c r="S43">
        <v>0</v>
      </c>
      <c r="T43">
        <v>55</v>
      </c>
      <c r="U43">
        <v>0.65500000000000003</v>
      </c>
      <c r="V43">
        <v>3</v>
      </c>
      <c r="W43">
        <v>37</v>
      </c>
      <c r="X43">
        <v>9</v>
      </c>
      <c r="Y43">
        <v>9.4</v>
      </c>
      <c r="Z43" s="117">
        <v>1</v>
      </c>
      <c r="AA43" s="113">
        <v>0</v>
      </c>
      <c r="AB43" s="118">
        <v>1</v>
      </c>
      <c r="AC43">
        <v>1</v>
      </c>
      <c r="AD43">
        <v>0.77651110098512921</v>
      </c>
      <c r="AE43" s="117">
        <v>0.77651110098512921</v>
      </c>
      <c r="AF43" s="118">
        <v>0.22348889901487079</v>
      </c>
      <c r="AG43" s="117">
        <v>-0.25294434031383428</v>
      </c>
      <c r="AH43" s="118">
        <v>100</v>
      </c>
      <c r="AI43">
        <v>0.28781159565051828</v>
      </c>
      <c r="BF43">
        <v>0.51439442383762302</v>
      </c>
      <c r="BG43">
        <v>1</v>
      </c>
      <c r="BH43">
        <v>0</v>
      </c>
      <c r="BI43">
        <v>25</v>
      </c>
      <c r="BJ43">
        <v>14</v>
      </c>
      <c r="BK43">
        <v>0.53703703703703698</v>
      </c>
      <c r="BL43">
        <v>0.85416666666666663</v>
      </c>
      <c r="BM43">
        <v>1.5817901234567781E-2</v>
      </c>
    </row>
    <row r="44" spans="1:65" x14ac:dyDescent="0.3">
      <c r="A44" s="131">
        <v>0</v>
      </c>
      <c r="B44" s="171">
        <v>59</v>
      </c>
      <c r="C44" s="203">
        <v>1.159</v>
      </c>
      <c r="D44" s="130">
        <v>1</v>
      </c>
      <c r="E44" s="130">
        <v>43</v>
      </c>
      <c r="F44" s="130">
        <v>15</v>
      </c>
      <c r="G44" s="170">
        <v>14</v>
      </c>
      <c r="H44" s="130">
        <v>1</v>
      </c>
      <c r="S44">
        <v>0</v>
      </c>
      <c r="T44">
        <v>55</v>
      </c>
      <c r="U44">
        <v>0.73899999999999999</v>
      </c>
      <c r="V44">
        <v>3</v>
      </c>
      <c r="W44">
        <v>43</v>
      </c>
      <c r="X44">
        <v>11</v>
      </c>
      <c r="Y44">
        <v>11.6</v>
      </c>
      <c r="Z44" s="117">
        <v>1</v>
      </c>
      <c r="AA44" s="113">
        <v>0</v>
      </c>
      <c r="AB44" s="118">
        <v>1</v>
      </c>
      <c r="AC44">
        <v>1</v>
      </c>
      <c r="AD44">
        <v>0.69647994845313921</v>
      </c>
      <c r="AE44" s="117">
        <v>0.69647994845313921</v>
      </c>
      <c r="AF44" s="118">
        <v>0.30352005154686079</v>
      </c>
      <c r="AG44" s="117">
        <v>-0.3617162751886922</v>
      </c>
      <c r="AH44" s="118">
        <v>100</v>
      </c>
      <c r="AI44">
        <v>0.43579151448791831</v>
      </c>
      <c r="BF44">
        <v>0.51713840089720797</v>
      </c>
      <c r="BG44">
        <v>1</v>
      </c>
      <c r="BH44">
        <v>0</v>
      </c>
      <c r="BI44">
        <v>26</v>
      </c>
      <c r="BJ44">
        <v>14</v>
      </c>
      <c r="BK44">
        <v>0.5185185185185186</v>
      </c>
      <c r="BL44">
        <v>0.85416666666666663</v>
      </c>
      <c r="BM44">
        <v>1.5817901234567971E-2</v>
      </c>
    </row>
    <row r="45" spans="1:65" x14ac:dyDescent="0.3">
      <c r="A45" s="131">
        <v>0</v>
      </c>
      <c r="B45" s="171">
        <v>117</v>
      </c>
      <c r="C45" s="203">
        <v>0.104</v>
      </c>
      <c r="D45" s="130">
        <v>2</v>
      </c>
      <c r="E45" s="130">
        <v>52</v>
      </c>
      <c r="F45" s="130">
        <v>15</v>
      </c>
      <c r="G45" s="170">
        <v>15.3</v>
      </c>
      <c r="H45" s="130">
        <v>1</v>
      </c>
      <c r="S45">
        <v>0</v>
      </c>
      <c r="T45">
        <v>55</v>
      </c>
      <c r="U45">
        <v>1.1679999999999999</v>
      </c>
      <c r="V45">
        <v>3</v>
      </c>
      <c r="W45">
        <v>52</v>
      </c>
      <c r="X45">
        <v>10</v>
      </c>
      <c r="Y45">
        <v>10</v>
      </c>
      <c r="Z45" s="117">
        <v>1</v>
      </c>
      <c r="AA45" s="113">
        <v>0</v>
      </c>
      <c r="AB45" s="118">
        <v>1</v>
      </c>
      <c r="AC45">
        <v>1</v>
      </c>
      <c r="AD45">
        <v>0.53790858471484115</v>
      </c>
      <c r="AE45" s="117">
        <v>0.53790858471484115</v>
      </c>
      <c r="AF45" s="118">
        <v>0.46209141528515885</v>
      </c>
      <c r="AG45" s="117">
        <v>-0.62006665014477469</v>
      </c>
      <c r="AH45" s="118">
        <v>100</v>
      </c>
      <c r="AI45">
        <v>0.85905194379845251</v>
      </c>
      <c r="BF45">
        <v>0.51813727281106459</v>
      </c>
      <c r="BG45">
        <v>1</v>
      </c>
      <c r="BH45">
        <v>0</v>
      </c>
      <c r="BI45">
        <v>27</v>
      </c>
      <c r="BJ45">
        <v>14</v>
      </c>
      <c r="BK45">
        <v>0.5</v>
      </c>
      <c r="BL45">
        <v>0.85416666666666663</v>
      </c>
      <c r="BM45">
        <v>0</v>
      </c>
    </row>
    <row r="46" spans="1:65" x14ac:dyDescent="0.3">
      <c r="A46" s="131">
        <v>0</v>
      </c>
      <c r="B46" s="171">
        <v>83</v>
      </c>
      <c r="C46" s="203">
        <v>0.93600000000000005</v>
      </c>
      <c r="D46" s="130">
        <v>2</v>
      </c>
      <c r="E46" s="130">
        <v>45</v>
      </c>
      <c r="F46" s="130">
        <v>9</v>
      </c>
      <c r="G46" s="170">
        <v>14.4</v>
      </c>
      <c r="H46" s="130">
        <v>1</v>
      </c>
      <c r="S46">
        <v>0</v>
      </c>
      <c r="T46">
        <v>56</v>
      </c>
      <c r="U46">
        <v>3.9E-2</v>
      </c>
      <c r="V46">
        <v>1</v>
      </c>
      <c r="W46">
        <v>43</v>
      </c>
      <c r="X46">
        <v>6</v>
      </c>
      <c r="Y46">
        <v>8.4</v>
      </c>
      <c r="Z46" s="117">
        <v>0</v>
      </c>
      <c r="AA46" s="113">
        <v>1</v>
      </c>
      <c r="AB46" s="118">
        <v>1</v>
      </c>
      <c r="AC46">
        <v>0</v>
      </c>
      <c r="AD46">
        <v>0.32213035141286211</v>
      </c>
      <c r="AE46" s="117">
        <v>0.32213035141286211</v>
      </c>
      <c r="AF46" s="118">
        <v>0.67786964858713783</v>
      </c>
      <c r="AG46" s="117">
        <v>-0.38880026824685421</v>
      </c>
      <c r="AH46" s="118">
        <v>100</v>
      </c>
      <c r="AI46">
        <v>0.47520987565126743</v>
      </c>
      <c r="BF46">
        <v>0.51846877579647399</v>
      </c>
      <c r="BG46">
        <v>0</v>
      </c>
      <c r="BH46">
        <v>1</v>
      </c>
      <c r="BI46">
        <v>27</v>
      </c>
      <c r="BJ46">
        <v>15</v>
      </c>
      <c r="BK46">
        <v>0.5</v>
      </c>
      <c r="BL46">
        <v>0.84375</v>
      </c>
      <c r="BM46">
        <v>0</v>
      </c>
    </row>
    <row r="47" spans="1:65" x14ac:dyDescent="0.3">
      <c r="A47" s="131">
        <v>0</v>
      </c>
      <c r="B47" s="171">
        <v>91</v>
      </c>
      <c r="C47" s="203">
        <v>1.968</v>
      </c>
      <c r="D47" s="130">
        <v>1</v>
      </c>
      <c r="E47" s="130">
        <v>33</v>
      </c>
      <c r="F47" s="130">
        <v>5</v>
      </c>
      <c r="G47" s="170">
        <v>14.8</v>
      </c>
      <c r="H47" s="130">
        <v>1</v>
      </c>
      <c r="S47">
        <v>0</v>
      </c>
      <c r="T47">
        <v>56</v>
      </c>
      <c r="U47">
        <v>0.123</v>
      </c>
      <c r="V47">
        <v>3</v>
      </c>
      <c r="W47">
        <v>45</v>
      </c>
      <c r="X47">
        <v>6</v>
      </c>
      <c r="Y47">
        <v>7.2</v>
      </c>
      <c r="Z47" s="117">
        <v>0</v>
      </c>
      <c r="AA47" s="113">
        <v>1</v>
      </c>
      <c r="AB47" s="118">
        <v>1</v>
      </c>
      <c r="AC47">
        <v>0</v>
      </c>
      <c r="AD47">
        <v>0.46217243556836862</v>
      </c>
      <c r="AE47" s="117">
        <v>0.46217243556836862</v>
      </c>
      <c r="AF47" s="118">
        <v>0.53782756443163138</v>
      </c>
      <c r="AG47" s="117">
        <v>-0.62021728240423213</v>
      </c>
      <c r="AH47" s="118">
        <v>100</v>
      </c>
      <c r="AI47">
        <v>0.85933199808527094</v>
      </c>
      <c r="BF47">
        <v>0.51920254260629128</v>
      </c>
      <c r="BG47">
        <v>0</v>
      </c>
      <c r="BH47">
        <v>1</v>
      </c>
      <c r="BI47">
        <v>27</v>
      </c>
      <c r="BJ47">
        <v>16</v>
      </c>
      <c r="BK47">
        <v>0.5</v>
      </c>
      <c r="BL47">
        <v>0.83333333333333337</v>
      </c>
      <c r="BM47">
        <v>1.5432098765432075E-2</v>
      </c>
    </row>
    <row r="48" spans="1:65" x14ac:dyDescent="0.3">
      <c r="A48" s="131">
        <v>0</v>
      </c>
      <c r="B48" s="171">
        <v>56</v>
      </c>
      <c r="C48" s="203">
        <v>2.536</v>
      </c>
      <c r="D48" s="130">
        <v>1</v>
      </c>
      <c r="E48" s="130">
        <v>36</v>
      </c>
      <c r="F48" s="130">
        <v>8</v>
      </c>
      <c r="G48" s="170">
        <v>12.1</v>
      </c>
      <c r="H48" s="130">
        <v>1</v>
      </c>
      <c r="S48">
        <v>0</v>
      </c>
      <c r="T48">
        <v>56</v>
      </c>
      <c r="U48">
        <v>0.29199999999999998</v>
      </c>
      <c r="V48">
        <v>3</v>
      </c>
      <c r="W48">
        <v>34</v>
      </c>
      <c r="X48">
        <v>9</v>
      </c>
      <c r="Y48">
        <v>10.3</v>
      </c>
      <c r="Z48" s="117">
        <v>1</v>
      </c>
      <c r="AA48" s="113">
        <v>0</v>
      </c>
      <c r="AB48" s="118">
        <v>1</v>
      </c>
      <c r="AC48">
        <v>1</v>
      </c>
      <c r="AD48">
        <v>0.78711878150853243</v>
      </c>
      <c r="AE48" s="117">
        <v>0.78711878150853243</v>
      </c>
      <c r="AF48" s="118">
        <v>0.21288121849146757</v>
      </c>
      <c r="AG48" s="117">
        <v>-0.23937611246356735</v>
      </c>
      <c r="AH48" s="118">
        <v>100</v>
      </c>
      <c r="AI48">
        <v>0.27045628117712489</v>
      </c>
      <c r="BF48">
        <v>0.52082009630299198</v>
      </c>
      <c r="BG48">
        <v>1</v>
      </c>
      <c r="BH48">
        <v>0</v>
      </c>
      <c r="BI48">
        <v>28</v>
      </c>
      <c r="BJ48">
        <v>16</v>
      </c>
      <c r="BK48">
        <v>0.48148148148148151</v>
      </c>
      <c r="BL48">
        <v>0.83333333333333337</v>
      </c>
      <c r="BM48">
        <v>0</v>
      </c>
    </row>
    <row r="49" spans="1:65" x14ac:dyDescent="0.3">
      <c r="A49" s="131">
        <v>1</v>
      </c>
      <c r="B49" s="171">
        <v>51</v>
      </c>
      <c r="C49" s="203">
        <v>0.41699999999999998</v>
      </c>
      <c r="D49" s="130">
        <v>3</v>
      </c>
      <c r="E49" s="130">
        <v>36</v>
      </c>
      <c r="F49" s="130">
        <v>8</v>
      </c>
      <c r="G49" s="170">
        <v>8</v>
      </c>
      <c r="H49" s="130">
        <v>0</v>
      </c>
      <c r="S49">
        <v>0</v>
      </c>
      <c r="T49">
        <v>56</v>
      </c>
      <c r="U49">
        <v>0.496</v>
      </c>
      <c r="V49">
        <v>3</v>
      </c>
      <c r="W49">
        <v>54</v>
      </c>
      <c r="X49">
        <v>8</v>
      </c>
      <c r="Y49">
        <v>8.8000000000000007</v>
      </c>
      <c r="Z49" s="117">
        <v>0</v>
      </c>
      <c r="AA49" s="113">
        <v>1</v>
      </c>
      <c r="AB49" s="118">
        <v>1</v>
      </c>
      <c r="AC49">
        <v>0</v>
      </c>
      <c r="AD49">
        <v>0.34344552641542359</v>
      </c>
      <c r="AE49" s="117">
        <v>0.34344552641542359</v>
      </c>
      <c r="AF49" s="118">
        <v>0.65655447358457641</v>
      </c>
      <c r="AG49" s="117">
        <v>-0.42074961292442259</v>
      </c>
      <c r="AH49" s="118">
        <v>100</v>
      </c>
      <c r="AI49">
        <v>0.52310286538803308</v>
      </c>
      <c r="BF49">
        <v>0.5234445102903672</v>
      </c>
      <c r="BG49">
        <v>0</v>
      </c>
      <c r="BH49">
        <v>1</v>
      </c>
      <c r="BI49">
        <v>28</v>
      </c>
      <c r="BJ49">
        <v>17</v>
      </c>
      <c r="BK49">
        <v>0.48148148148148151</v>
      </c>
      <c r="BL49">
        <v>0.82291666666666663</v>
      </c>
      <c r="BM49">
        <v>0</v>
      </c>
    </row>
    <row r="50" spans="1:65" x14ac:dyDescent="0.3">
      <c r="A50" s="131">
        <v>0</v>
      </c>
      <c r="B50" s="171">
        <v>56</v>
      </c>
      <c r="C50" s="203">
        <v>3.9E-2</v>
      </c>
      <c r="D50" s="130">
        <v>1</v>
      </c>
      <c r="E50" s="130">
        <v>43</v>
      </c>
      <c r="F50" s="130">
        <v>6</v>
      </c>
      <c r="G50" s="170">
        <v>8.4</v>
      </c>
      <c r="H50" s="130">
        <v>0</v>
      </c>
      <c r="S50">
        <v>0</v>
      </c>
      <c r="T50">
        <v>56</v>
      </c>
      <c r="U50">
        <v>1.1419999999999999</v>
      </c>
      <c r="V50">
        <v>2</v>
      </c>
      <c r="W50">
        <v>35</v>
      </c>
      <c r="X50">
        <v>8</v>
      </c>
      <c r="Y50">
        <v>11.8</v>
      </c>
      <c r="Z50" s="117">
        <v>1</v>
      </c>
      <c r="AA50" s="113">
        <v>0</v>
      </c>
      <c r="AB50" s="118">
        <v>1</v>
      </c>
      <c r="AC50">
        <v>1</v>
      </c>
      <c r="AD50">
        <v>0.77022648915113257</v>
      </c>
      <c r="AE50" s="117">
        <v>0.77022648915113257</v>
      </c>
      <c r="AF50" s="118">
        <v>0.22977351084886743</v>
      </c>
      <c r="AG50" s="117">
        <v>-0.2610706656308947</v>
      </c>
      <c r="AH50" s="118">
        <v>100</v>
      </c>
      <c r="AI50">
        <v>0.2983194087522244</v>
      </c>
      <c r="BF50">
        <v>0.52369476582567465</v>
      </c>
      <c r="BG50">
        <v>0</v>
      </c>
      <c r="BH50">
        <v>1</v>
      </c>
      <c r="BI50">
        <v>28</v>
      </c>
      <c r="BJ50">
        <v>18</v>
      </c>
      <c r="BK50">
        <v>0.48148148148148151</v>
      </c>
      <c r="BL50">
        <v>0.8125</v>
      </c>
      <c r="BM50">
        <v>1.5046296296296363E-2</v>
      </c>
    </row>
    <row r="51" spans="1:65" x14ac:dyDescent="0.3">
      <c r="A51" s="131">
        <v>0</v>
      </c>
      <c r="B51" s="171">
        <v>51</v>
      </c>
      <c r="C51" s="203">
        <v>1.155</v>
      </c>
      <c r="D51" s="130">
        <v>2</v>
      </c>
      <c r="E51" s="130">
        <v>35</v>
      </c>
      <c r="F51" s="130">
        <v>1</v>
      </c>
      <c r="G51" s="170">
        <v>10.6</v>
      </c>
      <c r="H51" s="130">
        <v>0</v>
      </c>
      <c r="S51">
        <v>0</v>
      </c>
      <c r="T51">
        <v>56</v>
      </c>
      <c r="U51">
        <v>1.4039999999999999</v>
      </c>
      <c r="V51">
        <v>1</v>
      </c>
      <c r="W51">
        <v>34</v>
      </c>
      <c r="X51">
        <v>8</v>
      </c>
      <c r="Y51">
        <v>9</v>
      </c>
      <c r="Z51" s="117">
        <v>1</v>
      </c>
      <c r="AA51" s="113">
        <v>0</v>
      </c>
      <c r="AB51" s="118">
        <v>1</v>
      </c>
      <c r="AC51">
        <v>1</v>
      </c>
      <c r="AD51">
        <v>0.78719253301536263</v>
      </c>
      <c r="AE51" s="117">
        <v>0.78719253301536263</v>
      </c>
      <c r="AF51" s="118">
        <v>0.21280746698463737</v>
      </c>
      <c r="AG51" s="117">
        <v>-0.23928241878785816</v>
      </c>
      <c r="AH51" s="118">
        <v>100</v>
      </c>
      <c r="AI51">
        <v>0.27033725303449274</v>
      </c>
      <c r="BF51">
        <v>0.52884775560740049</v>
      </c>
      <c r="BG51">
        <v>1</v>
      </c>
      <c r="BH51">
        <v>0</v>
      </c>
      <c r="BI51">
        <v>29</v>
      </c>
      <c r="BJ51">
        <v>18</v>
      </c>
      <c r="BK51">
        <v>0.46296296296296291</v>
      </c>
      <c r="BL51">
        <v>0.8125</v>
      </c>
      <c r="BM51">
        <v>1.5046296296296273E-2</v>
      </c>
    </row>
    <row r="52" spans="1:65" x14ac:dyDescent="0.3">
      <c r="A52" s="131">
        <v>0</v>
      </c>
      <c r="B52" s="171">
        <v>56</v>
      </c>
      <c r="C52" s="203">
        <v>1.9990000000000001</v>
      </c>
      <c r="D52" s="130">
        <v>0</v>
      </c>
      <c r="E52" s="130">
        <v>49</v>
      </c>
      <c r="F52" s="130">
        <v>7</v>
      </c>
      <c r="G52" s="170">
        <v>10.9</v>
      </c>
      <c r="H52" s="130">
        <v>0</v>
      </c>
      <c r="S52">
        <v>0</v>
      </c>
      <c r="T52">
        <v>56</v>
      </c>
      <c r="U52">
        <v>1.56</v>
      </c>
      <c r="V52">
        <v>5</v>
      </c>
      <c r="W52">
        <v>46</v>
      </c>
      <c r="X52">
        <v>1</v>
      </c>
      <c r="Y52">
        <v>7.3</v>
      </c>
      <c r="Z52" s="117">
        <v>1</v>
      </c>
      <c r="AA52" s="113">
        <v>0</v>
      </c>
      <c r="AB52" s="118">
        <v>1</v>
      </c>
      <c r="AC52">
        <v>1</v>
      </c>
      <c r="AD52">
        <v>0.66596025794538105</v>
      </c>
      <c r="AE52" s="117">
        <v>0.66596025794538105</v>
      </c>
      <c r="AF52" s="118">
        <v>0.33403974205461895</v>
      </c>
      <c r="AG52" s="117">
        <v>-0.4065252829769207</v>
      </c>
      <c r="AH52" s="118">
        <v>100</v>
      </c>
      <c r="AI52">
        <v>0.50159110557917908</v>
      </c>
      <c r="BF52">
        <v>0.53269140543550697</v>
      </c>
      <c r="BG52">
        <v>1</v>
      </c>
      <c r="BH52">
        <v>0</v>
      </c>
      <c r="BI52">
        <v>30</v>
      </c>
      <c r="BJ52">
        <v>18</v>
      </c>
      <c r="BK52">
        <v>0.44444444444444442</v>
      </c>
      <c r="BL52">
        <v>0.8125</v>
      </c>
      <c r="BM52">
        <v>0</v>
      </c>
    </row>
    <row r="53" spans="1:65" x14ac:dyDescent="0.3">
      <c r="A53" s="131">
        <v>0</v>
      </c>
      <c r="B53" s="171">
        <v>53</v>
      </c>
      <c r="C53" s="203">
        <v>2.8719999999999999</v>
      </c>
      <c r="D53" s="130">
        <v>6</v>
      </c>
      <c r="E53" s="130">
        <v>35</v>
      </c>
      <c r="F53" s="130">
        <v>4</v>
      </c>
      <c r="G53" s="170">
        <v>8.6999999999999993</v>
      </c>
      <c r="H53" s="130">
        <v>1</v>
      </c>
      <c r="S53">
        <v>0</v>
      </c>
      <c r="T53">
        <v>56</v>
      </c>
      <c r="U53">
        <v>1.9990000000000001</v>
      </c>
      <c r="V53">
        <v>0</v>
      </c>
      <c r="W53">
        <v>49</v>
      </c>
      <c r="X53">
        <v>7</v>
      </c>
      <c r="Y53">
        <v>10.9</v>
      </c>
      <c r="Z53" s="117">
        <v>0</v>
      </c>
      <c r="AA53" s="113">
        <v>1</v>
      </c>
      <c r="AB53" s="118">
        <v>1</v>
      </c>
      <c r="AC53">
        <v>0</v>
      </c>
      <c r="AD53">
        <v>0.39888591293565856</v>
      </c>
      <c r="AE53" s="117">
        <v>0.39888591293565856</v>
      </c>
      <c r="AF53" s="118">
        <v>0.60111408706434144</v>
      </c>
      <c r="AG53" s="117">
        <v>-0.50897053373609658</v>
      </c>
      <c r="AH53" s="118">
        <v>100</v>
      </c>
      <c r="AI53">
        <v>0.66357771597683923</v>
      </c>
      <c r="BF53">
        <v>0.53790858471484115</v>
      </c>
      <c r="BG53">
        <v>0</v>
      </c>
      <c r="BH53">
        <v>1</v>
      </c>
      <c r="BI53">
        <v>30</v>
      </c>
      <c r="BJ53">
        <v>19</v>
      </c>
      <c r="BK53">
        <v>0.44444444444444442</v>
      </c>
      <c r="BL53">
        <v>0.80208333333333337</v>
      </c>
      <c r="BM53">
        <v>0</v>
      </c>
    </row>
    <row r="54" spans="1:65" x14ac:dyDescent="0.3">
      <c r="A54" s="131">
        <v>0</v>
      </c>
      <c r="B54" s="171">
        <v>62</v>
      </c>
      <c r="C54" s="203">
        <v>0.73399999999999999</v>
      </c>
      <c r="D54" s="130">
        <v>3</v>
      </c>
      <c r="E54" s="130">
        <v>44</v>
      </c>
      <c r="F54" s="130">
        <v>5</v>
      </c>
      <c r="G54" s="170">
        <v>9.5</v>
      </c>
      <c r="H54" s="130">
        <v>1</v>
      </c>
      <c r="S54">
        <v>0</v>
      </c>
      <c r="T54">
        <v>56</v>
      </c>
      <c r="U54">
        <v>2.536</v>
      </c>
      <c r="V54">
        <v>1</v>
      </c>
      <c r="W54">
        <v>36</v>
      </c>
      <c r="X54">
        <v>8</v>
      </c>
      <c r="Y54">
        <v>12.1</v>
      </c>
      <c r="Z54" s="117">
        <v>1</v>
      </c>
      <c r="AA54" s="113">
        <v>0</v>
      </c>
      <c r="AB54" s="118">
        <v>1</v>
      </c>
      <c r="AC54">
        <v>1</v>
      </c>
      <c r="AD54">
        <v>0.84193033291497743</v>
      </c>
      <c r="AE54" s="117">
        <v>0.84193033291497743</v>
      </c>
      <c r="AF54" s="118">
        <v>0.15806966708502257</v>
      </c>
      <c r="AG54" s="117">
        <v>-0.17205800816891847</v>
      </c>
      <c r="AH54" s="118">
        <v>100</v>
      </c>
      <c r="AI54">
        <v>0.18774673022855121</v>
      </c>
      <c r="BF54">
        <v>0.53898903455209146</v>
      </c>
      <c r="BG54">
        <v>0</v>
      </c>
      <c r="BH54">
        <v>1</v>
      </c>
      <c r="BI54">
        <v>30</v>
      </c>
      <c r="BJ54">
        <v>20</v>
      </c>
      <c r="BK54">
        <v>0.44444444444444442</v>
      </c>
      <c r="BL54">
        <v>0.79166666666666663</v>
      </c>
      <c r="BM54">
        <v>0</v>
      </c>
    </row>
    <row r="55" spans="1:65" x14ac:dyDescent="0.3">
      <c r="A55" s="131">
        <v>0</v>
      </c>
      <c r="B55" s="171">
        <v>44</v>
      </c>
      <c r="C55" s="203">
        <v>4.5900000000000003E-2</v>
      </c>
      <c r="D55" s="130">
        <v>6</v>
      </c>
      <c r="E55" s="130">
        <v>29</v>
      </c>
      <c r="F55" s="130">
        <v>2</v>
      </c>
      <c r="G55" s="170">
        <v>6.8</v>
      </c>
      <c r="H55" s="130">
        <v>1</v>
      </c>
      <c r="S55">
        <v>0</v>
      </c>
      <c r="T55">
        <v>58</v>
      </c>
      <c r="U55">
        <v>0.16700000000000001</v>
      </c>
      <c r="V55">
        <v>1</v>
      </c>
      <c r="W55">
        <v>39</v>
      </c>
      <c r="X55">
        <v>10</v>
      </c>
      <c r="Y55">
        <v>10.5</v>
      </c>
      <c r="Z55" s="117">
        <v>0</v>
      </c>
      <c r="AA55" s="113">
        <v>1</v>
      </c>
      <c r="AB55" s="118">
        <v>1</v>
      </c>
      <c r="AC55">
        <v>0</v>
      </c>
      <c r="AD55">
        <v>0.56414423285070703</v>
      </c>
      <c r="AE55" s="117">
        <v>0.56414423285070703</v>
      </c>
      <c r="AF55" s="118">
        <v>0.43585576714929297</v>
      </c>
      <c r="AG55" s="117">
        <v>-0.83044389965317889</v>
      </c>
      <c r="AH55" s="118">
        <v>0</v>
      </c>
      <c r="AI55">
        <v>1.2943369696367277</v>
      </c>
      <c r="BF55">
        <v>0.55006818097315968</v>
      </c>
      <c r="BG55">
        <v>0</v>
      </c>
      <c r="BH55">
        <v>1</v>
      </c>
      <c r="BI55">
        <v>30</v>
      </c>
      <c r="BJ55">
        <v>21</v>
      </c>
      <c r="BK55">
        <v>0.44444444444444442</v>
      </c>
      <c r="BL55">
        <v>0.78125</v>
      </c>
      <c r="BM55">
        <v>1.446759259259257E-2</v>
      </c>
    </row>
    <row r="56" spans="1:65" x14ac:dyDescent="0.3">
      <c r="A56" s="131">
        <v>0</v>
      </c>
      <c r="B56" s="171">
        <v>41</v>
      </c>
      <c r="C56" s="203">
        <v>0.879</v>
      </c>
      <c r="D56" s="130">
        <v>2</v>
      </c>
      <c r="E56" s="130">
        <v>39</v>
      </c>
      <c r="F56" s="130">
        <v>5</v>
      </c>
      <c r="G56" s="170">
        <v>7.2</v>
      </c>
      <c r="H56" s="130">
        <v>0</v>
      </c>
      <c r="S56">
        <v>0</v>
      </c>
      <c r="T56">
        <v>58</v>
      </c>
      <c r="U56">
        <v>0.44700000000000001</v>
      </c>
      <c r="V56">
        <v>4</v>
      </c>
      <c r="W56">
        <v>43</v>
      </c>
      <c r="X56">
        <v>10</v>
      </c>
      <c r="Y56">
        <v>8.1</v>
      </c>
      <c r="Z56" s="117">
        <v>1</v>
      </c>
      <c r="AA56" s="113">
        <v>0</v>
      </c>
      <c r="AB56" s="118">
        <v>1</v>
      </c>
      <c r="AC56">
        <v>1</v>
      </c>
      <c r="AD56">
        <v>0.76500015720674108</v>
      </c>
      <c r="AE56" s="117">
        <v>0.76500015720674108</v>
      </c>
      <c r="AF56" s="118">
        <v>0.23499984279325892</v>
      </c>
      <c r="AG56" s="117">
        <v>-0.26787923965661437</v>
      </c>
      <c r="AH56" s="118">
        <v>100</v>
      </c>
      <c r="AI56">
        <v>0.30718927385756112</v>
      </c>
      <c r="BF56">
        <v>0.55225400660399793</v>
      </c>
      <c r="BG56">
        <v>1</v>
      </c>
      <c r="BH56">
        <v>0</v>
      </c>
      <c r="BI56">
        <v>31</v>
      </c>
      <c r="BJ56">
        <v>21</v>
      </c>
      <c r="BK56">
        <v>0.42592592592592593</v>
      </c>
      <c r="BL56">
        <v>0.78125</v>
      </c>
      <c r="BM56">
        <v>0</v>
      </c>
    </row>
    <row r="57" spans="1:65" x14ac:dyDescent="0.3">
      <c r="A57" s="131">
        <v>0</v>
      </c>
      <c r="B57" s="171">
        <v>72</v>
      </c>
      <c r="C57" s="203">
        <v>1.496</v>
      </c>
      <c r="D57" s="130">
        <v>2</v>
      </c>
      <c r="E57" s="130">
        <v>36</v>
      </c>
      <c r="F57" s="130">
        <v>6</v>
      </c>
      <c r="G57" s="170">
        <v>11.3</v>
      </c>
      <c r="H57" s="130">
        <v>1</v>
      </c>
      <c r="S57">
        <v>0</v>
      </c>
      <c r="T57">
        <v>58</v>
      </c>
      <c r="U57">
        <v>0.496</v>
      </c>
      <c r="V57">
        <v>2</v>
      </c>
      <c r="W57">
        <v>42</v>
      </c>
      <c r="X57">
        <v>5</v>
      </c>
      <c r="Y57">
        <v>6.6</v>
      </c>
      <c r="Z57" s="117">
        <v>0</v>
      </c>
      <c r="AA57" s="113">
        <v>1</v>
      </c>
      <c r="AB57" s="118">
        <v>1</v>
      </c>
      <c r="AC57">
        <v>0</v>
      </c>
      <c r="AD57">
        <v>0.51439442383762302</v>
      </c>
      <c r="AE57" s="117">
        <v>0.51439442383762302</v>
      </c>
      <c r="AF57" s="118">
        <v>0.48560557616237698</v>
      </c>
      <c r="AG57" s="117">
        <v>-0.72235855626658163</v>
      </c>
      <c r="AH57" s="118">
        <v>0</v>
      </c>
      <c r="AI57">
        <v>1.0592844256500458</v>
      </c>
      <c r="BF57">
        <v>0.55860582915430601</v>
      </c>
      <c r="BG57">
        <v>0</v>
      </c>
      <c r="BH57">
        <v>1</v>
      </c>
      <c r="BI57">
        <v>31</v>
      </c>
      <c r="BJ57">
        <v>22</v>
      </c>
      <c r="BK57">
        <v>0.42592592592592593</v>
      </c>
      <c r="BL57">
        <v>0.77083333333333337</v>
      </c>
      <c r="BM57">
        <v>1.427469135802467E-2</v>
      </c>
    </row>
    <row r="58" spans="1:65" x14ac:dyDescent="0.3">
      <c r="A58" s="131">
        <v>0</v>
      </c>
      <c r="B58" s="171">
        <v>55</v>
      </c>
      <c r="C58" s="203">
        <v>0.65500000000000003</v>
      </c>
      <c r="D58" s="130">
        <v>3</v>
      </c>
      <c r="E58" s="130">
        <v>37</v>
      </c>
      <c r="F58" s="130">
        <v>9</v>
      </c>
      <c r="G58" s="170">
        <v>9.4</v>
      </c>
      <c r="H58" s="130">
        <v>1</v>
      </c>
      <c r="S58">
        <v>0</v>
      </c>
      <c r="T58">
        <v>58</v>
      </c>
      <c r="U58">
        <v>0.86399999999999999</v>
      </c>
      <c r="V58">
        <v>4</v>
      </c>
      <c r="W58">
        <v>61</v>
      </c>
      <c r="X58">
        <v>8</v>
      </c>
      <c r="Y58">
        <v>8.8000000000000007</v>
      </c>
      <c r="Z58" s="117">
        <v>1</v>
      </c>
      <c r="AA58" s="113">
        <v>0</v>
      </c>
      <c r="AB58" s="118">
        <v>1</v>
      </c>
      <c r="AC58">
        <v>1</v>
      </c>
      <c r="AD58">
        <v>0.33390031197417513</v>
      </c>
      <c r="AE58" s="117">
        <v>0.33390031197417513</v>
      </c>
      <c r="AF58" s="118">
        <v>0.66609968802582487</v>
      </c>
      <c r="AG58" s="117">
        <v>-1.0969127976988073</v>
      </c>
      <c r="AH58" s="118">
        <v>0</v>
      </c>
      <c r="AI58">
        <v>1.9949058570431735</v>
      </c>
      <c r="BF58">
        <v>0.56102598796990499</v>
      </c>
      <c r="BG58">
        <v>1</v>
      </c>
      <c r="BH58">
        <v>0</v>
      </c>
      <c r="BI58">
        <v>32</v>
      </c>
      <c r="BJ58">
        <v>22</v>
      </c>
      <c r="BK58">
        <v>0.40740740740740744</v>
      </c>
      <c r="BL58">
        <v>0.77083333333333337</v>
      </c>
      <c r="BM58">
        <v>0</v>
      </c>
    </row>
    <row r="59" spans="1:65" x14ac:dyDescent="0.3">
      <c r="A59" s="131">
        <v>1</v>
      </c>
      <c r="B59" s="171">
        <v>48</v>
      </c>
      <c r="C59" s="203">
        <v>1.6439999999999999</v>
      </c>
      <c r="D59" s="130">
        <v>3</v>
      </c>
      <c r="E59" s="130">
        <v>34</v>
      </c>
      <c r="F59" s="130">
        <v>19</v>
      </c>
      <c r="G59" s="170">
        <v>8.6</v>
      </c>
      <c r="H59" s="130">
        <v>0</v>
      </c>
      <c r="S59">
        <v>0</v>
      </c>
      <c r="T59">
        <v>59</v>
      </c>
      <c r="U59">
        <v>0.7</v>
      </c>
      <c r="V59">
        <v>2</v>
      </c>
      <c r="W59">
        <v>41</v>
      </c>
      <c r="X59">
        <v>4</v>
      </c>
      <c r="Y59">
        <v>14.9</v>
      </c>
      <c r="Z59" s="117">
        <v>1</v>
      </c>
      <c r="AA59" s="113">
        <v>0</v>
      </c>
      <c r="AB59" s="118">
        <v>1</v>
      </c>
      <c r="AC59">
        <v>1</v>
      </c>
      <c r="AD59">
        <v>0.43344430795052713</v>
      </c>
      <c r="AE59" s="117">
        <v>0.43344430795052713</v>
      </c>
      <c r="AF59" s="118">
        <v>0.56655569204947287</v>
      </c>
      <c r="AG59" s="117">
        <v>-0.83599196171696766</v>
      </c>
      <c r="AH59" s="118">
        <v>0</v>
      </c>
      <c r="AI59">
        <v>1.3071014699174199</v>
      </c>
      <c r="BF59">
        <v>0.56333376157708526</v>
      </c>
      <c r="BG59">
        <v>0</v>
      </c>
      <c r="BH59">
        <v>1</v>
      </c>
      <c r="BI59">
        <v>32</v>
      </c>
      <c r="BJ59">
        <v>23</v>
      </c>
      <c r="BK59">
        <v>0.40740740740740744</v>
      </c>
      <c r="BL59">
        <v>0.76041666666666663</v>
      </c>
      <c r="BM59">
        <v>1.4081790123456853E-2</v>
      </c>
    </row>
    <row r="60" spans="1:65" x14ac:dyDescent="0.3">
      <c r="A60" s="131">
        <v>1</v>
      </c>
      <c r="B60" s="171">
        <v>76</v>
      </c>
      <c r="C60" s="203">
        <v>0.81899999999999995</v>
      </c>
      <c r="D60" s="130">
        <v>4</v>
      </c>
      <c r="E60" s="130">
        <v>52</v>
      </c>
      <c r="F60" s="130">
        <v>18</v>
      </c>
      <c r="G60" s="170">
        <v>17.100000000000001</v>
      </c>
      <c r="H60" s="130">
        <v>0</v>
      </c>
      <c r="S60">
        <v>0</v>
      </c>
      <c r="T60">
        <v>59</v>
      </c>
      <c r="U60">
        <v>1.159</v>
      </c>
      <c r="V60">
        <v>1</v>
      </c>
      <c r="W60">
        <v>43</v>
      </c>
      <c r="X60">
        <v>15</v>
      </c>
      <c r="Y60">
        <v>14</v>
      </c>
      <c r="Z60" s="117">
        <v>1</v>
      </c>
      <c r="AA60" s="113">
        <v>0</v>
      </c>
      <c r="AB60" s="118">
        <v>1</v>
      </c>
      <c r="AC60">
        <v>1</v>
      </c>
      <c r="AD60">
        <v>0.73498593324858685</v>
      </c>
      <c r="AE60" s="117">
        <v>0.73498593324858685</v>
      </c>
      <c r="AF60" s="118">
        <v>0.26501406675141315</v>
      </c>
      <c r="AG60" s="117">
        <v>-0.30790391838973941</v>
      </c>
      <c r="AH60" s="118">
        <v>100</v>
      </c>
      <c r="AI60">
        <v>0.36057025687562394</v>
      </c>
      <c r="BF60">
        <v>0.56414423285070703</v>
      </c>
      <c r="BG60">
        <v>1</v>
      </c>
      <c r="BH60">
        <v>0</v>
      </c>
      <c r="BI60">
        <v>33</v>
      </c>
      <c r="BJ60">
        <v>23</v>
      </c>
      <c r="BK60">
        <v>0.38888888888888884</v>
      </c>
      <c r="BL60">
        <v>0.76041666666666663</v>
      </c>
      <c r="BM60">
        <v>0</v>
      </c>
    </row>
    <row r="61" spans="1:65" x14ac:dyDescent="0.3">
      <c r="A61" s="131">
        <v>1</v>
      </c>
      <c r="B61" s="171">
        <v>58</v>
      </c>
      <c r="C61" s="203">
        <v>1.623</v>
      </c>
      <c r="D61" s="130">
        <v>1</v>
      </c>
      <c r="E61" s="130">
        <v>45</v>
      </c>
      <c r="F61" s="130">
        <v>10</v>
      </c>
      <c r="G61" s="170">
        <v>15.4</v>
      </c>
      <c r="H61" s="130">
        <v>0</v>
      </c>
      <c r="S61">
        <v>0</v>
      </c>
      <c r="T61">
        <v>60</v>
      </c>
      <c r="U61">
        <v>3.2000000000000001E-2</v>
      </c>
      <c r="V61">
        <v>5</v>
      </c>
      <c r="W61">
        <v>35</v>
      </c>
      <c r="X61">
        <v>8</v>
      </c>
      <c r="Y61">
        <v>11.6</v>
      </c>
      <c r="Z61" s="117">
        <v>1</v>
      </c>
      <c r="AA61" s="113">
        <v>0</v>
      </c>
      <c r="AB61" s="118">
        <v>1</v>
      </c>
      <c r="AC61">
        <v>1</v>
      </c>
      <c r="AD61">
        <v>0.84354563902559287</v>
      </c>
      <c r="AE61" s="117">
        <v>0.84354563902559287</v>
      </c>
      <c r="AF61" s="118">
        <v>0.15645436097440713</v>
      </c>
      <c r="AG61" s="117">
        <v>-0.17014127173120805</v>
      </c>
      <c r="AH61" s="118">
        <v>100</v>
      </c>
      <c r="AI61">
        <v>0.18547231321725838</v>
      </c>
      <c r="BF61">
        <v>0.56543597298248482</v>
      </c>
      <c r="BG61">
        <v>0</v>
      </c>
      <c r="BH61">
        <v>1</v>
      </c>
      <c r="BI61">
        <v>33</v>
      </c>
      <c r="BJ61">
        <v>24</v>
      </c>
      <c r="BK61">
        <v>0.38888888888888884</v>
      </c>
      <c r="BL61">
        <v>0.75</v>
      </c>
      <c r="BM61">
        <v>1.3888888888888867E-2</v>
      </c>
    </row>
    <row r="62" spans="1:65" x14ac:dyDescent="0.3">
      <c r="A62" s="131">
        <v>0</v>
      </c>
      <c r="B62" s="171">
        <v>51</v>
      </c>
      <c r="C62" s="203">
        <v>1.0840000000000001</v>
      </c>
      <c r="D62" s="130">
        <v>2</v>
      </c>
      <c r="E62" s="130">
        <v>53</v>
      </c>
      <c r="F62" s="130">
        <v>9</v>
      </c>
      <c r="G62" s="170">
        <v>11</v>
      </c>
      <c r="H62" s="130">
        <v>0</v>
      </c>
      <c r="S62">
        <v>0</v>
      </c>
      <c r="T62">
        <v>60</v>
      </c>
      <c r="U62">
        <v>0.81299999999999994</v>
      </c>
      <c r="V62">
        <v>3</v>
      </c>
      <c r="W62">
        <v>44</v>
      </c>
      <c r="X62">
        <v>8</v>
      </c>
      <c r="Y62">
        <v>10.5</v>
      </c>
      <c r="Z62" s="117">
        <v>1</v>
      </c>
      <c r="AA62" s="113">
        <v>0</v>
      </c>
      <c r="AB62" s="118">
        <v>1</v>
      </c>
      <c r="AC62">
        <v>1</v>
      </c>
      <c r="AD62">
        <v>0.66172290760987396</v>
      </c>
      <c r="AE62" s="117">
        <v>0.66172290760987396</v>
      </c>
      <c r="AF62" s="118">
        <v>0.33827709239012604</v>
      </c>
      <c r="AG62" s="117">
        <v>-0.41290837923454782</v>
      </c>
      <c r="AH62" s="118">
        <v>100</v>
      </c>
      <c r="AI62">
        <v>0.51120656168905221</v>
      </c>
      <c r="BF62">
        <v>0.57388713793724633</v>
      </c>
      <c r="BG62">
        <v>1</v>
      </c>
      <c r="BH62">
        <v>0</v>
      </c>
      <c r="BI62">
        <v>34</v>
      </c>
      <c r="BJ62">
        <v>24</v>
      </c>
      <c r="BK62">
        <v>0.37037037037037035</v>
      </c>
      <c r="BL62">
        <v>0.75</v>
      </c>
      <c r="BM62">
        <v>1.3888888888888867E-2</v>
      </c>
    </row>
    <row r="63" spans="1:65" x14ac:dyDescent="0.3">
      <c r="A63" s="131">
        <v>0</v>
      </c>
      <c r="B63" s="171">
        <v>67</v>
      </c>
      <c r="C63" s="203">
        <v>1.4610000000000001</v>
      </c>
      <c r="D63" s="130">
        <v>4</v>
      </c>
      <c r="E63" s="130">
        <v>44</v>
      </c>
      <c r="F63" s="130">
        <v>10</v>
      </c>
      <c r="G63" s="170">
        <v>15.6</v>
      </c>
      <c r="H63" s="130">
        <v>0</v>
      </c>
      <c r="S63">
        <v>0</v>
      </c>
      <c r="T63">
        <v>60</v>
      </c>
      <c r="U63">
        <v>0.93700000000000006</v>
      </c>
      <c r="V63">
        <v>3</v>
      </c>
      <c r="W63">
        <v>59</v>
      </c>
      <c r="X63">
        <v>15</v>
      </c>
      <c r="Y63">
        <v>12</v>
      </c>
      <c r="Z63" s="117">
        <v>1</v>
      </c>
      <c r="AA63" s="113">
        <v>0</v>
      </c>
      <c r="AB63" s="118">
        <v>1</v>
      </c>
      <c r="AC63">
        <v>1</v>
      </c>
      <c r="AD63">
        <v>0.51846877579647399</v>
      </c>
      <c r="AE63" s="117">
        <v>0.51846877579647399</v>
      </c>
      <c r="AF63" s="118">
        <v>0.48153122420352601</v>
      </c>
      <c r="AG63" s="117">
        <v>-0.65687547338339114</v>
      </c>
      <c r="AH63" s="118">
        <v>100</v>
      </c>
      <c r="AI63">
        <v>0.92875645879309832</v>
      </c>
      <c r="BF63">
        <v>0.58566398769967953</v>
      </c>
      <c r="BG63">
        <v>1</v>
      </c>
      <c r="BH63">
        <v>0</v>
      </c>
      <c r="BI63">
        <v>35</v>
      </c>
      <c r="BJ63">
        <v>24</v>
      </c>
      <c r="BK63">
        <v>0.35185185185185186</v>
      </c>
      <c r="BL63">
        <v>0.75</v>
      </c>
      <c r="BM63">
        <v>1.3888888888888867E-2</v>
      </c>
    </row>
    <row r="64" spans="1:65" x14ac:dyDescent="0.3">
      <c r="A64" s="131">
        <v>0</v>
      </c>
      <c r="B64" s="171">
        <v>50</v>
      </c>
      <c r="C64" s="203">
        <v>0.53200000000000003</v>
      </c>
      <c r="D64" s="130">
        <v>2</v>
      </c>
      <c r="E64" s="130">
        <v>46</v>
      </c>
      <c r="F64" s="130">
        <v>3</v>
      </c>
      <c r="G64" s="170">
        <v>7.6</v>
      </c>
      <c r="H64" s="130">
        <v>0</v>
      </c>
      <c r="S64">
        <v>0</v>
      </c>
      <c r="T64">
        <v>60</v>
      </c>
      <c r="U64">
        <v>1.8</v>
      </c>
      <c r="V64">
        <v>2</v>
      </c>
      <c r="W64">
        <v>39</v>
      </c>
      <c r="X64">
        <v>9</v>
      </c>
      <c r="Y64">
        <v>12.5</v>
      </c>
      <c r="Z64" s="117">
        <v>1</v>
      </c>
      <c r="AA64" s="113">
        <v>0</v>
      </c>
      <c r="AB64" s="118">
        <v>1</v>
      </c>
      <c r="AC64">
        <v>1</v>
      </c>
      <c r="AD64">
        <v>0.81983566880921743</v>
      </c>
      <c r="AE64" s="117">
        <v>0.81983566880921743</v>
      </c>
      <c r="AF64" s="118">
        <v>0.18016433119078257</v>
      </c>
      <c r="AG64" s="117">
        <v>-0.19865136269857958</v>
      </c>
      <c r="AH64" s="118">
        <v>100</v>
      </c>
      <c r="AI64">
        <v>0.21975663909874155</v>
      </c>
      <c r="BF64">
        <v>0.58595779046293395</v>
      </c>
      <c r="BG64">
        <v>1</v>
      </c>
      <c r="BH64">
        <v>0</v>
      </c>
      <c r="BI64">
        <v>36</v>
      </c>
      <c r="BJ64">
        <v>24</v>
      </c>
      <c r="BK64">
        <v>0.33333333333333337</v>
      </c>
      <c r="BL64">
        <v>0.75</v>
      </c>
      <c r="BM64">
        <v>0</v>
      </c>
    </row>
    <row r="65" spans="1:65" x14ac:dyDescent="0.3">
      <c r="A65" s="131">
        <v>1</v>
      </c>
      <c r="B65" s="171">
        <v>58</v>
      </c>
      <c r="C65" s="203">
        <v>1.3360000000000001</v>
      </c>
      <c r="D65" s="130">
        <v>2</v>
      </c>
      <c r="E65" s="130">
        <v>38</v>
      </c>
      <c r="F65" s="130">
        <v>9</v>
      </c>
      <c r="G65" s="170">
        <v>11.4</v>
      </c>
      <c r="H65" s="130">
        <v>0</v>
      </c>
      <c r="S65">
        <v>0</v>
      </c>
      <c r="T65">
        <v>61</v>
      </c>
      <c r="U65">
        <v>0.66200000000000003</v>
      </c>
      <c r="V65">
        <v>2</v>
      </c>
      <c r="W65">
        <v>52</v>
      </c>
      <c r="X65">
        <v>15</v>
      </c>
      <c r="Y65">
        <v>13.1</v>
      </c>
      <c r="Z65" s="117">
        <v>1</v>
      </c>
      <c r="AA65" s="113">
        <v>0</v>
      </c>
      <c r="AB65" s="118">
        <v>1</v>
      </c>
      <c r="AC65">
        <v>1</v>
      </c>
      <c r="AD65">
        <v>0.56333376157708526</v>
      </c>
      <c r="AE65" s="117">
        <v>0.56333376157708526</v>
      </c>
      <c r="AF65" s="118">
        <v>0.43666623842291474</v>
      </c>
      <c r="AG65" s="117">
        <v>-0.57388299953740718</v>
      </c>
      <c r="AH65" s="118">
        <v>100</v>
      </c>
      <c r="AI65">
        <v>0.77514657953473709</v>
      </c>
      <c r="BF65">
        <v>0.59076950318622568</v>
      </c>
      <c r="BG65">
        <v>0</v>
      </c>
      <c r="BH65">
        <v>1</v>
      </c>
      <c r="BI65">
        <v>36</v>
      </c>
      <c r="BJ65">
        <v>25</v>
      </c>
      <c r="BK65">
        <v>0.33333333333333337</v>
      </c>
      <c r="BL65">
        <v>0.73958333333333326</v>
      </c>
      <c r="BM65">
        <v>0</v>
      </c>
    </row>
    <row r="66" spans="1:65" x14ac:dyDescent="0.3">
      <c r="A66" s="131">
        <v>1</v>
      </c>
      <c r="B66" s="171">
        <v>89</v>
      </c>
      <c r="C66" s="203">
        <v>1.018</v>
      </c>
      <c r="D66" s="130">
        <v>0</v>
      </c>
      <c r="E66" s="130">
        <v>36</v>
      </c>
      <c r="F66" s="130">
        <v>12</v>
      </c>
      <c r="G66" s="170">
        <v>23.5</v>
      </c>
      <c r="H66" s="130">
        <v>1</v>
      </c>
      <c r="S66">
        <v>0</v>
      </c>
      <c r="T66">
        <v>62</v>
      </c>
      <c r="U66">
        <v>0.73399999999999999</v>
      </c>
      <c r="V66">
        <v>3</v>
      </c>
      <c r="W66">
        <v>44</v>
      </c>
      <c r="X66">
        <v>5</v>
      </c>
      <c r="Y66">
        <v>9.5</v>
      </c>
      <c r="Z66" s="117">
        <v>1</v>
      </c>
      <c r="AA66" s="113">
        <v>0</v>
      </c>
      <c r="AB66" s="118">
        <v>1</v>
      </c>
      <c r="AC66">
        <v>1</v>
      </c>
      <c r="AD66">
        <v>0.59076950318622568</v>
      </c>
      <c r="AE66" s="117">
        <v>0.59076950318622568</v>
      </c>
      <c r="AF66" s="118">
        <v>0.40923049681377432</v>
      </c>
      <c r="AG66" s="117">
        <v>-0.52632934917954488</v>
      </c>
      <c r="AH66" s="118">
        <v>100</v>
      </c>
      <c r="AI66">
        <v>0.6927075527877653</v>
      </c>
      <c r="BF66">
        <v>0.60894463793118037</v>
      </c>
      <c r="BG66">
        <v>0</v>
      </c>
      <c r="BH66">
        <v>1</v>
      </c>
      <c r="BI66">
        <v>36</v>
      </c>
      <c r="BJ66">
        <v>26</v>
      </c>
      <c r="BK66">
        <v>0.33333333333333337</v>
      </c>
      <c r="BL66">
        <v>0.72916666666666674</v>
      </c>
      <c r="BM66">
        <v>0</v>
      </c>
    </row>
    <row r="67" spans="1:65" x14ac:dyDescent="0.3">
      <c r="A67" s="131">
        <v>0</v>
      </c>
      <c r="B67" s="171">
        <v>76</v>
      </c>
      <c r="C67" s="203">
        <v>4.2999999999999997E-2</v>
      </c>
      <c r="D67" s="130">
        <v>2</v>
      </c>
      <c r="E67" s="130">
        <v>42</v>
      </c>
      <c r="F67" s="130">
        <v>3</v>
      </c>
      <c r="G67" s="170">
        <v>12.4</v>
      </c>
      <c r="H67" s="130">
        <v>1</v>
      </c>
      <c r="S67">
        <v>0</v>
      </c>
      <c r="T67">
        <v>62</v>
      </c>
      <c r="U67">
        <v>1.1519999999999999</v>
      </c>
      <c r="V67">
        <v>2</v>
      </c>
      <c r="W67">
        <v>42</v>
      </c>
      <c r="X67">
        <v>8</v>
      </c>
      <c r="Y67">
        <v>9.6999999999999993</v>
      </c>
      <c r="Z67" s="117">
        <v>1</v>
      </c>
      <c r="AA67" s="113">
        <v>0</v>
      </c>
      <c r="AB67" s="118">
        <v>1</v>
      </c>
      <c r="AC67">
        <v>1</v>
      </c>
      <c r="AD67">
        <v>0.71118686567057698</v>
      </c>
      <c r="AE67" s="117">
        <v>0.71118686567057698</v>
      </c>
      <c r="AF67" s="118">
        <v>0.28881313432942302</v>
      </c>
      <c r="AG67" s="117">
        <v>-0.34082006279524574</v>
      </c>
      <c r="AH67" s="118">
        <v>100</v>
      </c>
      <c r="AI67">
        <v>0.40610020835677496</v>
      </c>
      <c r="BF67">
        <v>0.6153320766995809</v>
      </c>
      <c r="BG67">
        <v>0</v>
      </c>
      <c r="BH67">
        <v>1</v>
      </c>
      <c r="BI67">
        <v>36</v>
      </c>
      <c r="BJ67">
        <v>27</v>
      </c>
      <c r="BK67">
        <v>0.33333333333333337</v>
      </c>
      <c r="BL67">
        <v>0.71875</v>
      </c>
      <c r="BM67">
        <v>0</v>
      </c>
    </row>
    <row r="68" spans="1:65" x14ac:dyDescent="0.3">
      <c r="A68" s="131">
        <v>1</v>
      </c>
      <c r="B68" s="171">
        <v>71</v>
      </c>
      <c r="C68" s="203">
        <v>1.28</v>
      </c>
      <c r="D68" s="130">
        <v>2</v>
      </c>
      <c r="E68" s="130">
        <v>28</v>
      </c>
      <c r="F68" s="130">
        <v>9</v>
      </c>
      <c r="G68" s="170">
        <v>13.4</v>
      </c>
      <c r="H68" s="130">
        <v>0</v>
      </c>
      <c r="S68">
        <v>0</v>
      </c>
      <c r="T68">
        <v>63</v>
      </c>
      <c r="U68">
        <v>0.61199999999999999</v>
      </c>
      <c r="V68">
        <v>3</v>
      </c>
      <c r="W68">
        <v>35</v>
      </c>
      <c r="X68">
        <v>10</v>
      </c>
      <c r="Y68">
        <v>13.8</v>
      </c>
      <c r="Z68" s="117">
        <v>1</v>
      </c>
      <c r="AA68" s="113">
        <v>0</v>
      </c>
      <c r="AB68" s="118">
        <v>1</v>
      </c>
      <c r="AC68">
        <v>1</v>
      </c>
      <c r="AD68">
        <v>0.84244386171666596</v>
      </c>
      <c r="AE68" s="117">
        <v>0.84244386171666596</v>
      </c>
      <c r="AF68" s="118">
        <v>0.15755613828333404</v>
      </c>
      <c r="AG68" s="117">
        <v>-0.1714482519529468</v>
      </c>
      <c r="AH68" s="118">
        <v>100</v>
      </c>
      <c r="AI68">
        <v>0.18702271503560902</v>
      </c>
      <c r="BF68">
        <v>0.61566287923861407</v>
      </c>
      <c r="BG68">
        <v>0</v>
      </c>
      <c r="BH68">
        <v>1</v>
      </c>
      <c r="BI68">
        <v>36</v>
      </c>
      <c r="BJ68">
        <v>28</v>
      </c>
      <c r="BK68">
        <v>0.33333333333333337</v>
      </c>
      <c r="BL68">
        <v>0.70833333333333326</v>
      </c>
      <c r="BM68">
        <v>0</v>
      </c>
    </row>
    <row r="69" spans="1:65" x14ac:dyDescent="0.3">
      <c r="A69" s="131">
        <v>0</v>
      </c>
      <c r="B69" s="171">
        <v>63</v>
      </c>
      <c r="C69" s="203">
        <v>0.61199999999999999</v>
      </c>
      <c r="D69" s="130">
        <v>3</v>
      </c>
      <c r="E69" s="130">
        <v>35</v>
      </c>
      <c r="F69" s="130">
        <v>10</v>
      </c>
      <c r="G69" s="170">
        <v>13.8</v>
      </c>
      <c r="H69" s="130">
        <v>1</v>
      </c>
      <c r="S69">
        <v>0</v>
      </c>
      <c r="T69">
        <v>65</v>
      </c>
      <c r="U69">
        <v>0.59</v>
      </c>
      <c r="V69">
        <v>3</v>
      </c>
      <c r="W69">
        <v>32</v>
      </c>
      <c r="X69">
        <v>10</v>
      </c>
      <c r="Y69">
        <v>10.5</v>
      </c>
      <c r="Z69" s="117">
        <v>1</v>
      </c>
      <c r="AA69" s="113">
        <v>0</v>
      </c>
      <c r="AB69" s="118">
        <v>1</v>
      </c>
      <c r="AC69">
        <v>1</v>
      </c>
      <c r="AD69">
        <v>0.90466090557865664</v>
      </c>
      <c r="AE69" s="117">
        <v>0.90466090557865664</v>
      </c>
      <c r="AF69" s="118">
        <v>9.5339094421343362E-2</v>
      </c>
      <c r="AG69" s="117">
        <v>-0.10019509546437182</v>
      </c>
      <c r="AH69" s="118">
        <v>100</v>
      </c>
      <c r="AI69">
        <v>0.10538655294312815</v>
      </c>
      <c r="BF69">
        <v>0.62642020113977392</v>
      </c>
      <c r="BG69">
        <v>0</v>
      </c>
      <c r="BH69">
        <v>1</v>
      </c>
      <c r="BI69">
        <v>36</v>
      </c>
      <c r="BJ69">
        <v>29</v>
      </c>
      <c r="BK69">
        <v>0.33333333333333337</v>
      </c>
      <c r="BL69">
        <v>0.69791666666666674</v>
      </c>
      <c r="BM69">
        <v>0</v>
      </c>
    </row>
    <row r="70" spans="1:65" x14ac:dyDescent="0.3">
      <c r="A70" s="131">
        <v>0</v>
      </c>
      <c r="B70" s="171">
        <v>55</v>
      </c>
      <c r="C70" s="203">
        <v>0.73899999999999999</v>
      </c>
      <c r="D70" s="130">
        <v>3</v>
      </c>
      <c r="E70" s="130">
        <v>43</v>
      </c>
      <c r="F70" s="130">
        <v>11</v>
      </c>
      <c r="G70" s="170">
        <v>11.6</v>
      </c>
      <c r="H70" s="130">
        <v>1</v>
      </c>
      <c r="S70">
        <v>0</v>
      </c>
      <c r="T70">
        <v>65</v>
      </c>
      <c r="U70">
        <v>0.89900000000000002</v>
      </c>
      <c r="V70">
        <v>1</v>
      </c>
      <c r="W70">
        <v>60</v>
      </c>
      <c r="X70">
        <v>9</v>
      </c>
      <c r="Y70">
        <v>12.7</v>
      </c>
      <c r="Z70" s="117">
        <v>0</v>
      </c>
      <c r="AA70" s="113">
        <v>1</v>
      </c>
      <c r="AB70" s="118">
        <v>1</v>
      </c>
      <c r="AC70">
        <v>0</v>
      </c>
      <c r="AD70">
        <v>0.20797935029940601</v>
      </c>
      <c r="AE70" s="117">
        <v>0.20797935029940601</v>
      </c>
      <c r="AF70" s="118">
        <v>0.79202064970059394</v>
      </c>
      <c r="AG70" s="117">
        <v>-0.23316781465331687</v>
      </c>
      <c r="AH70" s="118">
        <v>100</v>
      </c>
      <c r="AI70">
        <v>0.26259334321400341</v>
      </c>
      <c r="BF70">
        <v>0.63534373972533464</v>
      </c>
      <c r="BG70">
        <v>0</v>
      </c>
      <c r="BH70">
        <v>1</v>
      </c>
      <c r="BI70">
        <v>36</v>
      </c>
      <c r="BJ70">
        <v>30</v>
      </c>
      <c r="BK70">
        <v>0.33333333333333337</v>
      </c>
      <c r="BL70">
        <v>0.6875</v>
      </c>
      <c r="BM70">
        <v>1.2731481481481538E-2</v>
      </c>
    </row>
    <row r="71" spans="1:65" x14ac:dyDescent="0.3">
      <c r="A71" s="131">
        <v>0</v>
      </c>
      <c r="B71" s="171">
        <v>56</v>
      </c>
      <c r="C71" s="203">
        <v>1.1419999999999999</v>
      </c>
      <c r="D71" s="130">
        <v>2</v>
      </c>
      <c r="E71" s="130">
        <v>35</v>
      </c>
      <c r="F71" s="130">
        <v>8</v>
      </c>
      <c r="G71" s="170">
        <v>11.8</v>
      </c>
      <c r="H71" s="130">
        <v>1</v>
      </c>
      <c r="S71">
        <v>0</v>
      </c>
      <c r="T71">
        <v>66</v>
      </c>
      <c r="U71">
        <v>9.1999999999999998E-2</v>
      </c>
      <c r="V71">
        <v>4</v>
      </c>
      <c r="W71">
        <v>43</v>
      </c>
      <c r="X71">
        <v>12</v>
      </c>
      <c r="Y71">
        <v>15.9</v>
      </c>
      <c r="Z71" s="117">
        <v>0</v>
      </c>
      <c r="AA71" s="113">
        <v>1</v>
      </c>
      <c r="AB71" s="118">
        <v>1</v>
      </c>
      <c r="AC71">
        <v>0</v>
      </c>
      <c r="AD71">
        <v>0.75791196501766001</v>
      </c>
      <c r="AE71" s="117">
        <v>0.75791196501766001</v>
      </c>
      <c r="AF71" s="118">
        <v>0.24208803498233999</v>
      </c>
      <c r="AG71" s="117">
        <v>-1.418453838058926</v>
      </c>
      <c r="AH71" s="118">
        <v>0</v>
      </c>
      <c r="AI71">
        <v>3.1307287246680686</v>
      </c>
      <c r="BF71">
        <v>0.63865371265935555</v>
      </c>
      <c r="BG71">
        <v>1</v>
      </c>
      <c r="BH71">
        <v>0</v>
      </c>
      <c r="BI71">
        <v>37</v>
      </c>
      <c r="BJ71">
        <v>30</v>
      </c>
      <c r="BK71">
        <v>0.31481481481481477</v>
      </c>
      <c r="BL71">
        <v>0.6875</v>
      </c>
      <c r="BM71">
        <v>0</v>
      </c>
    </row>
    <row r="72" spans="1:65" x14ac:dyDescent="0.3">
      <c r="A72" s="131">
        <v>1</v>
      </c>
      <c r="B72" s="171">
        <v>57</v>
      </c>
      <c r="C72" s="203">
        <v>1.476</v>
      </c>
      <c r="D72" s="130">
        <v>1</v>
      </c>
      <c r="E72" s="130">
        <v>28</v>
      </c>
      <c r="F72" s="130">
        <v>8</v>
      </c>
      <c r="G72" s="170">
        <v>12.4</v>
      </c>
      <c r="H72" s="130">
        <v>1</v>
      </c>
      <c r="S72">
        <v>0</v>
      </c>
      <c r="T72">
        <v>66</v>
      </c>
      <c r="U72">
        <v>1.3720000000000001</v>
      </c>
      <c r="V72">
        <v>1</v>
      </c>
      <c r="W72">
        <v>29</v>
      </c>
      <c r="X72">
        <v>10</v>
      </c>
      <c r="Y72">
        <v>18.2</v>
      </c>
      <c r="Z72" s="117">
        <v>1</v>
      </c>
      <c r="AA72" s="113">
        <v>0</v>
      </c>
      <c r="AB72" s="118">
        <v>1</v>
      </c>
      <c r="AC72">
        <v>1</v>
      </c>
      <c r="AD72">
        <v>0.88137335141726225</v>
      </c>
      <c r="AE72" s="117">
        <v>0.88137335141726225</v>
      </c>
      <c r="AF72" s="118">
        <v>0.11862664858273775</v>
      </c>
      <c r="AG72" s="117">
        <v>-0.12627396141155195</v>
      </c>
      <c r="AH72" s="118">
        <v>100</v>
      </c>
      <c r="AI72">
        <v>0.13459296039752533</v>
      </c>
      <c r="BF72">
        <v>0.6434016054017575</v>
      </c>
      <c r="BG72">
        <v>0</v>
      </c>
      <c r="BH72">
        <v>1</v>
      </c>
      <c r="BI72">
        <v>37</v>
      </c>
      <c r="BJ72">
        <v>31</v>
      </c>
      <c r="BK72">
        <v>0.31481481481481477</v>
      </c>
      <c r="BL72">
        <v>0.67708333333333326</v>
      </c>
      <c r="BM72">
        <v>0</v>
      </c>
    </row>
    <row r="73" spans="1:65" x14ac:dyDescent="0.3">
      <c r="A73" s="131">
        <v>0</v>
      </c>
      <c r="B73" s="171">
        <v>79</v>
      </c>
      <c r="C73" s="203">
        <v>0.54600000000000004</v>
      </c>
      <c r="D73" s="130">
        <v>4</v>
      </c>
      <c r="E73" s="130">
        <v>56</v>
      </c>
      <c r="F73" s="130">
        <v>3</v>
      </c>
      <c r="G73" s="170">
        <v>8.1</v>
      </c>
      <c r="H73" s="130">
        <v>1</v>
      </c>
      <c r="S73">
        <v>0</v>
      </c>
      <c r="T73">
        <v>66</v>
      </c>
      <c r="U73">
        <v>2.2850000000000001</v>
      </c>
      <c r="V73">
        <v>3</v>
      </c>
      <c r="W73">
        <v>32</v>
      </c>
      <c r="X73">
        <v>9</v>
      </c>
      <c r="Y73">
        <v>13.9</v>
      </c>
      <c r="Z73" s="117">
        <v>1</v>
      </c>
      <c r="AA73" s="113">
        <v>0</v>
      </c>
      <c r="AB73" s="118">
        <v>1</v>
      </c>
      <c r="AC73">
        <v>1</v>
      </c>
      <c r="AD73">
        <v>0.95628143774983887</v>
      </c>
      <c r="AE73" s="117">
        <v>0.95628143774983887</v>
      </c>
      <c r="AF73" s="118">
        <v>4.371856225016113E-2</v>
      </c>
      <c r="AG73" s="117">
        <v>-4.4703018303535007E-2</v>
      </c>
      <c r="AH73" s="118">
        <v>100</v>
      </c>
      <c r="AI73">
        <v>4.5717254904615028E-2</v>
      </c>
      <c r="BF73">
        <v>0.6438676667380816</v>
      </c>
      <c r="BG73">
        <v>0</v>
      </c>
      <c r="BH73">
        <v>1</v>
      </c>
      <c r="BI73">
        <v>37</v>
      </c>
      <c r="BJ73">
        <v>32</v>
      </c>
      <c r="BK73">
        <v>0.31481481481481477</v>
      </c>
      <c r="BL73">
        <v>0.66666666666666674</v>
      </c>
      <c r="BM73">
        <v>1.2345679012345661E-2</v>
      </c>
    </row>
    <row r="74" spans="1:65" x14ac:dyDescent="0.3">
      <c r="A74" s="131">
        <v>1</v>
      </c>
      <c r="B74" s="171">
        <v>53</v>
      </c>
      <c r="C74" s="203">
        <v>1.2949999999999999</v>
      </c>
      <c r="D74" s="130">
        <v>1</v>
      </c>
      <c r="E74" s="130">
        <v>40</v>
      </c>
      <c r="F74" s="130">
        <v>8</v>
      </c>
      <c r="G74" s="170">
        <v>9.5</v>
      </c>
      <c r="H74" s="130">
        <v>1</v>
      </c>
      <c r="S74">
        <v>0</v>
      </c>
      <c r="T74">
        <v>66</v>
      </c>
      <c r="U74">
        <v>2.62</v>
      </c>
      <c r="V74">
        <v>2</v>
      </c>
      <c r="W74">
        <v>39</v>
      </c>
      <c r="X74">
        <v>8</v>
      </c>
      <c r="Y74">
        <v>13.6</v>
      </c>
      <c r="Z74" s="117">
        <v>0</v>
      </c>
      <c r="AA74" s="113">
        <v>1</v>
      </c>
      <c r="AB74" s="118">
        <v>1</v>
      </c>
      <c r="AC74">
        <v>0</v>
      </c>
      <c r="AD74">
        <v>0.89456281015992745</v>
      </c>
      <c r="AE74" s="117">
        <v>0.89456281015992745</v>
      </c>
      <c r="AF74" s="118">
        <v>0.10543718984007255</v>
      </c>
      <c r="AG74" s="117">
        <v>-2.2496398603274841</v>
      </c>
      <c r="AH74" s="118">
        <v>0</v>
      </c>
      <c r="AI74">
        <v>8.4843195414900858</v>
      </c>
      <c r="BF74">
        <v>0.65750959873585979</v>
      </c>
      <c r="BG74">
        <v>1</v>
      </c>
      <c r="BH74">
        <v>0</v>
      </c>
      <c r="BI74">
        <v>38</v>
      </c>
      <c r="BJ74">
        <v>32</v>
      </c>
      <c r="BK74">
        <v>0.29629629629629628</v>
      </c>
      <c r="BL74">
        <v>0.66666666666666674</v>
      </c>
      <c r="BM74">
        <v>0</v>
      </c>
    </row>
    <row r="75" spans="1:65" x14ac:dyDescent="0.3">
      <c r="A75" s="131">
        <v>1</v>
      </c>
      <c r="B75" s="171">
        <v>47</v>
      </c>
      <c r="C75" s="203">
        <v>1.512</v>
      </c>
      <c r="D75" s="130">
        <v>0</v>
      </c>
      <c r="E75" s="130">
        <v>31</v>
      </c>
      <c r="F75" s="130">
        <v>7</v>
      </c>
      <c r="G75" s="170">
        <v>8.4</v>
      </c>
      <c r="H75" s="130">
        <v>0</v>
      </c>
      <c r="S75">
        <v>0</v>
      </c>
      <c r="T75">
        <v>67</v>
      </c>
      <c r="U75">
        <v>0.85599999999999998</v>
      </c>
      <c r="V75">
        <v>3</v>
      </c>
      <c r="W75">
        <v>33</v>
      </c>
      <c r="X75">
        <v>1</v>
      </c>
      <c r="Y75">
        <v>12.5</v>
      </c>
      <c r="Z75" s="117">
        <v>1</v>
      </c>
      <c r="AA75" s="113">
        <v>0</v>
      </c>
      <c r="AB75" s="118">
        <v>1</v>
      </c>
      <c r="AC75">
        <v>1</v>
      </c>
      <c r="AD75">
        <v>0.74947340512125349</v>
      </c>
      <c r="AE75" s="117">
        <v>0.74947340512125349</v>
      </c>
      <c r="AF75" s="118">
        <v>0.25052659487874651</v>
      </c>
      <c r="AG75" s="117">
        <v>-0.28838444556303006</v>
      </c>
      <c r="AH75" s="118">
        <v>100</v>
      </c>
      <c r="AI75">
        <v>0.33427015977733737</v>
      </c>
      <c r="BF75">
        <v>0.66172290760987396</v>
      </c>
      <c r="BG75">
        <v>0</v>
      </c>
      <c r="BH75">
        <v>1</v>
      </c>
      <c r="BI75">
        <v>38</v>
      </c>
      <c r="BJ75">
        <v>33</v>
      </c>
      <c r="BK75">
        <v>0.29629629629629628</v>
      </c>
      <c r="BL75">
        <v>0.65625</v>
      </c>
      <c r="BM75">
        <v>0</v>
      </c>
    </row>
    <row r="76" spans="1:65" x14ac:dyDescent="0.3">
      <c r="A76" s="131">
        <v>1</v>
      </c>
      <c r="B76" s="171">
        <v>39</v>
      </c>
      <c r="C76" s="203">
        <v>0.10299999999999999</v>
      </c>
      <c r="D76" s="130">
        <v>5</v>
      </c>
      <c r="E76" s="130">
        <v>40</v>
      </c>
      <c r="F76" s="130">
        <v>20</v>
      </c>
      <c r="G76" s="170">
        <v>9</v>
      </c>
      <c r="H76" s="130">
        <v>1</v>
      </c>
      <c r="S76">
        <v>0</v>
      </c>
      <c r="T76">
        <v>67</v>
      </c>
      <c r="U76">
        <v>1.4610000000000001</v>
      </c>
      <c r="V76">
        <v>4</v>
      </c>
      <c r="W76">
        <v>44</v>
      </c>
      <c r="X76">
        <v>10</v>
      </c>
      <c r="Y76">
        <v>15.6</v>
      </c>
      <c r="Z76" s="117">
        <v>0</v>
      </c>
      <c r="AA76" s="113">
        <v>1</v>
      </c>
      <c r="AB76" s="118">
        <v>1</v>
      </c>
      <c r="AC76">
        <v>0</v>
      </c>
      <c r="AD76">
        <v>0.85030331150192207</v>
      </c>
      <c r="AE76" s="117">
        <v>0.85030331150192207</v>
      </c>
      <c r="AF76" s="118">
        <v>0.14969668849807793</v>
      </c>
      <c r="AG76" s="117">
        <v>-1.8991441087225487</v>
      </c>
      <c r="AH76" s="118">
        <v>0</v>
      </c>
      <c r="AI76">
        <v>5.6801744917212362</v>
      </c>
      <c r="BF76">
        <v>0.66596025794538105</v>
      </c>
      <c r="BG76">
        <v>0</v>
      </c>
      <c r="BH76">
        <v>1</v>
      </c>
      <c r="BI76">
        <v>38</v>
      </c>
      <c r="BJ76">
        <v>34</v>
      </c>
      <c r="BK76">
        <v>0.29629629629629628</v>
      </c>
      <c r="BL76">
        <v>0.64583333333333326</v>
      </c>
      <c r="BM76">
        <v>0</v>
      </c>
    </row>
    <row r="77" spans="1:65" x14ac:dyDescent="0.3">
      <c r="A77" s="131">
        <v>1</v>
      </c>
      <c r="B77" s="171">
        <v>75</v>
      </c>
      <c r="C77" s="203">
        <v>0.185</v>
      </c>
      <c r="D77" s="130">
        <v>5</v>
      </c>
      <c r="E77" s="130">
        <v>29</v>
      </c>
      <c r="F77" s="130">
        <v>15</v>
      </c>
      <c r="G77" s="170">
        <v>15.5</v>
      </c>
      <c r="H77" s="130">
        <v>0</v>
      </c>
      <c r="S77">
        <v>0</v>
      </c>
      <c r="T77">
        <v>70</v>
      </c>
      <c r="U77">
        <v>4.8000000000000001E-2</v>
      </c>
      <c r="V77">
        <v>4</v>
      </c>
      <c r="W77">
        <v>35</v>
      </c>
      <c r="X77">
        <v>11</v>
      </c>
      <c r="Y77">
        <v>11.2</v>
      </c>
      <c r="Z77" s="117">
        <v>1</v>
      </c>
      <c r="AA77" s="113">
        <v>0</v>
      </c>
      <c r="AB77" s="118">
        <v>1</v>
      </c>
      <c r="AC77">
        <v>1</v>
      </c>
      <c r="AD77">
        <v>0.90464851240774335</v>
      </c>
      <c r="AE77" s="117">
        <v>0.90464851240774335</v>
      </c>
      <c r="AF77" s="118">
        <v>9.5351487592256645E-2</v>
      </c>
      <c r="AG77" s="117">
        <v>-0.10020879480268319</v>
      </c>
      <c r="AH77" s="118">
        <v>100</v>
      </c>
      <c r="AI77">
        <v>0.10540169611120723</v>
      </c>
      <c r="BF77">
        <v>0.66671113100822677</v>
      </c>
      <c r="BG77">
        <v>0</v>
      </c>
      <c r="BH77">
        <v>1</v>
      </c>
      <c r="BI77">
        <v>38</v>
      </c>
      <c r="BJ77">
        <v>35</v>
      </c>
      <c r="BK77">
        <v>0.29629629629629628</v>
      </c>
      <c r="BL77">
        <v>0.63541666666666674</v>
      </c>
      <c r="BM77">
        <v>0</v>
      </c>
    </row>
    <row r="78" spans="1:65" x14ac:dyDescent="0.3">
      <c r="A78" s="131">
        <v>1</v>
      </c>
      <c r="B78" s="171">
        <v>51</v>
      </c>
      <c r="C78" s="203">
        <v>0.63600000000000001</v>
      </c>
      <c r="D78" s="130">
        <v>3</v>
      </c>
      <c r="E78" s="130">
        <v>32</v>
      </c>
      <c r="F78" s="130">
        <v>10</v>
      </c>
      <c r="G78" s="170">
        <v>10.4</v>
      </c>
      <c r="H78" s="130">
        <v>1</v>
      </c>
      <c r="S78">
        <v>0</v>
      </c>
      <c r="T78">
        <v>70</v>
      </c>
      <c r="U78">
        <v>0.40799999999999997</v>
      </c>
      <c r="V78">
        <v>2</v>
      </c>
      <c r="W78">
        <v>42</v>
      </c>
      <c r="X78">
        <v>7</v>
      </c>
      <c r="Y78">
        <v>11.1</v>
      </c>
      <c r="Z78" s="117">
        <v>0</v>
      </c>
      <c r="AA78" s="113">
        <v>1</v>
      </c>
      <c r="AB78" s="118">
        <v>1</v>
      </c>
      <c r="AC78">
        <v>0</v>
      </c>
      <c r="AD78">
        <v>0.63865371265935555</v>
      </c>
      <c r="AE78" s="117">
        <v>0.63865371265935555</v>
      </c>
      <c r="AF78" s="118">
        <v>0.36134628734064445</v>
      </c>
      <c r="AG78" s="117">
        <v>-1.0179185357195324</v>
      </c>
      <c r="AH78" s="118">
        <v>0</v>
      </c>
      <c r="AI78">
        <v>1.7674284613786302</v>
      </c>
      <c r="BF78">
        <v>0.66736510731898713</v>
      </c>
      <c r="BG78">
        <v>0</v>
      </c>
      <c r="BH78">
        <v>1</v>
      </c>
      <c r="BI78">
        <v>38</v>
      </c>
      <c r="BJ78">
        <v>36</v>
      </c>
      <c r="BK78">
        <v>0.29629629629629628</v>
      </c>
      <c r="BL78">
        <v>0.625</v>
      </c>
      <c r="BM78">
        <v>0</v>
      </c>
    </row>
    <row r="79" spans="1:65" x14ac:dyDescent="0.3">
      <c r="A79" s="131">
        <v>0</v>
      </c>
      <c r="B79" s="171">
        <v>51</v>
      </c>
      <c r="C79" s="203">
        <v>0.17199999999999999</v>
      </c>
      <c r="D79" s="130">
        <v>5</v>
      </c>
      <c r="E79" s="130">
        <v>33</v>
      </c>
      <c r="F79" s="130">
        <v>11</v>
      </c>
      <c r="G79" s="170">
        <v>12.7</v>
      </c>
      <c r="H79" s="130">
        <v>1</v>
      </c>
      <c r="S79">
        <v>0</v>
      </c>
      <c r="T79">
        <v>70</v>
      </c>
      <c r="U79">
        <v>1.4159999999999999</v>
      </c>
      <c r="V79">
        <v>2</v>
      </c>
      <c r="W79">
        <v>45</v>
      </c>
      <c r="X79">
        <v>6</v>
      </c>
      <c r="Y79">
        <v>12.8</v>
      </c>
      <c r="Z79" s="117">
        <v>1</v>
      </c>
      <c r="AA79" s="113">
        <v>0</v>
      </c>
      <c r="AB79" s="118">
        <v>1</v>
      </c>
      <c r="AC79">
        <v>1</v>
      </c>
      <c r="AD79">
        <v>0.66736510731898713</v>
      </c>
      <c r="AE79" s="117">
        <v>0.66736510731898713</v>
      </c>
      <c r="AF79" s="118">
        <v>0.33263489268101287</v>
      </c>
      <c r="AG79" s="117">
        <v>-0.40441799554344554</v>
      </c>
      <c r="AH79" s="118">
        <v>100</v>
      </c>
      <c r="AI79">
        <v>0.498430153199514</v>
      </c>
      <c r="BF79">
        <v>0.66795334462237343</v>
      </c>
      <c r="BG79">
        <v>0</v>
      </c>
      <c r="BH79">
        <v>1</v>
      </c>
      <c r="BI79">
        <v>38</v>
      </c>
      <c r="BJ79">
        <v>37</v>
      </c>
      <c r="BK79">
        <v>0.29629629629629628</v>
      </c>
      <c r="BL79">
        <v>0.61458333333333326</v>
      </c>
      <c r="BM79">
        <v>1.1381172839506154E-2</v>
      </c>
    </row>
    <row r="80" spans="1:65" x14ac:dyDescent="0.3">
      <c r="A80" s="131">
        <v>0</v>
      </c>
      <c r="B80" s="171">
        <v>74</v>
      </c>
      <c r="C80" s="203">
        <v>4.3999999999999997E-2</v>
      </c>
      <c r="D80" s="130">
        <v>3</v>
      </c>
      <c r="E80" s="130">
        <v>39</v>
      </c>
      <c r="F80" s="130">
        <v>7</v>
      </c>
      <c r="G80" s="170">
        <v>14</v>
      </c>
      <c r="H80" s="130">
        <v>1</v>
      </c>
      <c r="S80">
        <v>0</v>
      </c>
      <c r="T80">
        <v>72</v>
      </c>
      <c r="U80">
        <v>1.496</v>
      </c>
      <c r="V80">
        <v>2</v>
      </c>
      <c r="W80">
        <v>36</v>
      </c>
      <c r="X80">
        <v>6</v>
      </c>
      <c r="Y80">
        <v>11.3</v>
      </c>
      <c r="Z80" s="117">
        <v>1</v>
      </c>
      <c r="AA80" s="113">
        <v>0</v>
      </c>
      <c r="AB80" s="118">
        <v>1</v>
      </c>
      <c r="AC80">
        <v>1</v>
      </c>
      <c r="AD80">
        <v>0.86374308360855334</v>
      </c>
      <c r="AE80" s="117">
        <v>0.86374308360855334</v>
      </c>
      <c r="AF80" s="118">
        <v>0.13625691639144666</v>
      </c>
      <c r="AG80" s="117">
        <v>-0.14647991133196561</v>
      </c>
      <c r="AH80" s="118">
        <v>100</v>
      </c>
      <c r="AI80">
        <v>0.15775167289582376</v>
      </c>
      <c r="BF80">
        <v>0.67350246099706745</v>
      </c>
      <c r="BG80">
        <v>1</v>
      </c>
      <c r="BH80">
        <v>0</v>
      </c>
      <c r="BI80">
        <v>39</v>
      </c>
      <c r="BJ80">
        <v>37</v>
      </c>
      <c r="BK80">
        <v>0.27777777777777779</v>
      </c>
      <c r="BL80">
        <v>0.61458333333333326</v>
      </c>
      <c r="BM80">
        <v>1.1381172839506154E-2</v>
      </c>
    </row>
    <row r="81" spans="1:65" x14ac:dyDescent="0.3">
      <c r="A81" s="131">
        <v>1</v>
      </c>
      <c r="B81" s="171">
        <v>50</v>
      </c>
      <c r="C81" s="203">
        <v>1.5449999999999999</v>
      </c>
      <c r="D81" s="130">
        <v>3</v>
      </c>
      <c r="E81" s="130">
        <v>41</v>
      </c>
      <c r="F81" s="130">
        <v>10</v>
      </c>
      <c r="G81" s="170">
        <v>9.4</v>
      </c>
      <c r="H81" s="130">
        <v>1</v>
      </c>
      <c r="S81">
        <v>0</v>
      </c>
      <c r="T81">
        <v>74</v>
      </c>
      <c r="U81">
        <v>4.3999999999999997E-2</v>
      </c>
      <c r="V81">
        <v>3</v>
      </c>
      <c r="W81">
        <v>39</v>
      </c>
      <c r="X81">
        <v>7</v>
      </c>
      <c r="Y81">
        <v>14</v>
      </c>
      <c r="Z81" s="117">
        <v>1</v>
      </c>
      <c r="AA81" s="113">
        <v>0</v>
      </c>
      <c r="AB81" s="118">
        <v>1</v>
      </c>
      <c r="AC81">
        <v>1</v>
      </c>
      <c r="AD81">
        <v>0.72964325855829582</v>
      </c>
      <c r="AE81" s="117">
        <v>0.72964325855829582</v>
      </c>
      <c r="AF81" s="118">
        <v>0.27035674144170418</v>
      </c>
      <c r="AG81" s="117">
        <v>-0.31519955119250676</v>
      </c>
      <c r="AH81" s="118">
        <v>100</v>
      </c>
      <c r="AI81">
        <v>0.37053277512068411</v>
      </c>
      <c r="BF81">
        <v>0.67409859901172098</v>
      </c>
      <c r="BG81">
        <v>1</v>
      </c>
      <c r="BH81">
        <v>0</v>
      </c>
      <c r="BI81">
        <v>40</v>
      </c>
      <c r="BJ81">
        <v>37</v>
      </c>
      <c r="BK81">
        <v>0.2592592592592593</v>
      </c>
      <c r="BL81">
        <v>0.61458333333333326</v>
      </c>
      <c r="BM81">
        <v>0</v>
      </c>
    </row>
    <row r="82" spans="1:65" x14ac:dyDescent="0.3">
      <c r="A82" s="131">
        <v>1</v>
      </c>
      <c r="B82" s="171">
        <v>70</v>
      </c>
      <c r="C82" s="203">
        <v>0.29099999999999998</v>
      </c>
      <c r="D82" s="130">
        <v>3</v>
      </c>
      <c r="E82" s="130">
        <v>31</v>
      </c>
      <c r="F82" s="130">
        <v>6</v>
      </c>
      <c r="G82" s="170">
        <v>14</v>
      </c>
      <c r="H82" s="130">
        <v>1</v>
      </c>
      <c r="S82">
        <v>0</v>
      </c>
      <c r="T82">
        <v>74</v>
      </c>
      <c r="U82">
        <v>1.927</v>
      </c>
      <c r="V82">
        <v>2</v>
      </c>
      <c r="W82">
        <v>29</v>
      </c>
      <c r="X82">
        <v>7</v>
      </c>
      <c r="Y82">
        <v>14.8</v>
      </c>
      <c r="Z82" s="117">
        <v>1</v>
      </c>
      <c r="AA82" s="113">
        <v>0</v>
      </c>
      <c r="AB82" s="118">
        <v>1</v>
      </c>
      <c r="AC82">
        <v>1</v>
      </c>
      <c r="AD82">
        <v>0.94647077404033964</v>
      </c>
      <c r="AE82" s="117">
        <v>0.94647077404033964</v>
      </c>
      <c r="AF82" s="118">
        <v>5.3529225959660365E-2</v>
      </c>
      <c r="AG82" s="117">
        <v>-5.5015186738346628E-2</v>
      </c>
      <c r="AH82" s="118">
        <v>100</v>
      </c>
      <c r="AI82">
        <v>5.6556660203201256E-2</v>
      </c>
      <c r="BF82">
        <v>0.67870789570902168</v>
      </c>
      <c r="BG82">
        <v>0</v>
      </c>
      <c r="BH82">
        <v>1</v>
      </c>
      <c r="BI82">
        <v>40</v>
      </c>
      <c r="BJ82">
        <v>38</v>
      </c>
      <c r="BK82">
        <v>0.2592592592592593</v>
      </c>
      <c r="BL82">
        <v>0.60416666666666674</v>
      </c>
      <c r="BM82">
        <v>0</v>
      </c>
    </row>
    <row r="83" spans="1:65" x14ac:dyDescent="0.3">
      <c r="A83" s="131">
        <v>0</v>
      </c>
      <c r="B83" s="171">
        <v>66</v>
      </c>
      <c r="C83" s="203">
        <v>9.1999999999999998E-2</v>
      </c>
      <c r="D83" s="130">
        <v>4</v>
      </c>
      <c r="E83" s="130">
        <v>43</v>
      </c>
      <c r="F83" s="130">
        <v>12</v>
      </c>
      <c r="G83" s="170">
        <v>15.9</v>
      </c>
      <c r="H83" s="130">
        <v>0</v>
      </c>
      <c r="S83">
        <v>0</v>
      </c>
      <c r="T83">
        <v>76</v>
      </c>
      <c r="U83">
        <v>4.2999999999999997E-2</v>
      </c>
      <c r="V83">
        <v>2</v>
      </c>
      <c r="W83">
        <v>42</v>
      </c>
      <c r="X83">
        <v>3</v>
      </c>
      <c r="Y83">
        <v>12.4</v>
      </c>
      <c r="Z83" s="117">
        <v>1</v>
      </c>
      <c r="AA83" s="113">
        <v>0</v>
      </c>
      <c r="AB83" s="118">
        <v>1</v>
      </c>
      <c r="AC83">
        <v>1</v>
      </c>
      <c r="AD83">
        <v>0.49951586888056104</v>
      </c>
      <c r="AE83" s="117">
        <v>0.49951586888056104</v>
      </c>
      <c r="AF83" s="118">
        <v>0.50048413111943901</v>
      </c>
      <c r="AG83" s="117">
        <v>-0.69411591186751698</v>
      </c>
      <c r="AH83" s="118">
        <v>0</v>
      </c>
      <c r="AI83">
        <v>1.0019384013585952</v>
      </c>
      <c r="BF83">
        <v>0.69129867537034795</v>
      </c>
      <c r="BG83">
        <v>0</v>
      </c>
      <c r="BH83">
        <v>1</v>
      </c>
      <c r="BI83">
        <v>40</v>
      </c>
      <c r="BJ83">
        <v>39</v>
      </c>
      <c r="BK83">
        <v>0.2592592592592593</v>
      </c>
      <c r="BL83">
        <v>0.59375</v>
      </c>
      <c r="BM83">
        <v>0</v>
      </c>
    </row>
    <row r="84" spans="1:65" x14ac:dyDescent="0.3">
      <c r="A84" s="131">
        <v>0</v>
      </c>
      <c r="B84" s="171">
        <v>43</v>
      </c>
      <c r="C84" s="203">
        <v>0.48</v>
      </c>
      <c r="D84" s="130">
        <v>3</v>
      </c>
      <c r="E84" s="130">
        <v>30</v>
      </c>
      <c r="F84" s="130">
        <v>4</v>
      </c>
      <c r="G84" s="170">
        <v>7.5</v>
      </c>
      <c r="H84" s="130">
        <v>0</v>
      </c>
      <c r="S84">
        <v>0</v>
      </c>
      <c r="T84">
        <v>78</v>
      </c>
      <c r="U84">
        <v>1.6240000000000001</v>
      </c>
      <c r="V84">
        <v>5</v>
      </c>
      <c r="W84">
        <v>39</v>
      </c>
      <c r="X84">
        <v>11</v>
      </c>
      <c r="Y84">
        <v>9.1</v>
      </c>
      <c r="Z84" s="117">
        <v>1</v>
      </c>
      <c r="AA84" s="113">
        <v>0</v>
      </c>
      <c r="AB84" s="118">
        <v>1</v>
      </c>
      <c r="AC84">
        <v>1</v>
      </c>
      <c r="AD84">
        <v>0.97609009376917699</v>
      </c>
      <c r="AE84" s="117">
        <v>0.97609009376917699</v>
      </c>
      <c r="AF84" s="118">
        <v>2.3909906230823008E-2</v>
      </c>
      <c r="AG84" s="117">
        <v>-2.4200387639545125E-2</v>
      </c>
      <c r="AH84" s="118">
        <v>100</v>
      </c>
      <c r="AI84">
        <v>2.4495593576300708E-2</v>
      </c>
      <c r="BF84">
        <v>0.69418433421777481</v>
      </c>
      <c r="BG84">
        <v>0</v>
      </c>
      <c r="BH84">
        <v>1</v>
      </c>
      <c r="BI84">
        <v>40</v>
      </c>
      <c r="BJ84">
        <v>40</v>
      </c>
      <c r="BK84">
        <v>0.2592592592592593</v>
      </c>
      <c r="BL84">
        <v>0.58333333333333326</v>
      </c>
      <c r="BM84">
        <v>0</v>
      </c>
    </row>
    <row r="85" spans="1:65" x14ac:dyDescent="0.3">
      <c r="A85" s="131">
        <v>0</v>
      </c>
      <c r="B85" s="171">
        <v>49</v>
      </c>
      <c r="C85" s="203">
        <v>0.98299999999999998</v>
      </c>
      <c r="D85" s="130">
        <v>4</v>
      </c>
      <c r="E85" s="130">
        <v>39</v>
      </c>
      <c r="F85" s="130">
        <v>7</v>
      </c>
      <c r="G85" s="170">
        <v>8.1</v>
      </c>
      <c r="H85" s="130">
        <v>1</v>
      </c>
      <c r="S85">
        <v>0</v>
      </c>
      <c r="T85">
        <v>79</v>
      </c>
      <c r="U85">
        <v>0.54600000000000004</v>
      </c>
      <c r="V85">
        <v>4</v>
      </c>
      <c r="W85">
        <v>56</v>
      </c>
      <c r="X85">
        <v>3</v>
      </c>
      <c r="Y85">
        <v>8.1</v>
      </c>
      <c r="Z85" s="117">
        <v>1</v>
      </c>
      <c r="AA85" s="113">
        <v>0</v>
      </c>
      <c r="AB85" s="118">
        <v>1</v>
      </c>
      <c r="AC85">
        <v>1</v>
      </c>
      <c r="AD85">
        <v>0.48962741930385273</v>
      </c>
      <c r="AE85" s="117">
        <v>0.48962741930385273</v>
      </c>
      <c r="AF85" s="118">
        <v>0.51037258069614722</v>
      </c>
      <c r="AG85" s="117">
        <v>-0.71411054587206568</v>
      </c>
      <c r="AH85" s="118">
        <v>0</v>
      </c>
      <c r="AI85">
        <v>1.0423692803433879</v>
      </c>
      <c r="BF85">
        <v>0.69647994845313921</v>
      </c>
      <c r="BG85">
        <v>0</v>
      </c>
      <c r="BH85">
        <v>1</v>
      </c>
      <c r="BI85">
        <v>40</v>
      </c>
      <c r="BJ85">
        <v>41</v>
      </c>
      <c r="BK85">
        <v>0.2592592592592593</v>
      </c>
      <c r="BL85">
        <v>0.57291666666666674</v>
      </c>
      <c r="BM85">
        <v>1.0609567901234617E-2</v>
      </c>
    </row>
    <row r="86" spans="1:65" x14ac:dyDescent="0.3">
      <c r="A86" s="131">
        <v>0</v>
      </c>
      <c r="B86" s="171">
        <v>49</v>
      </c>
      <c r="C86" s="203">
        <v>1.881</v>
      </c>
      <c r="D86" s="130">
        <v>1</v>
      </c>
      <c r="E86" s="130">
        <v>46</v>
      </c>
      <c r="F86" s="130">
        <v>9</v>
      </c>
      <c r="G86" s="170">
        <v>10.3</v>
      </c>
      <c r="H86" s="130">
        <v>0</v>
      </c>
      <c r="S86">
        <v>0</v>
      </c>
      <c r="T86">
        <v>83</v>
      </c>
      <c r="U86">
        <v>0.93600000000000005</v>
      </c>
      <c r="V86">
        <v>2</v>
      </c>
      <c r="W86">
        <v>45</v>
      </c>
      <c r="X86">
        <v>9</v>
      </c>
      <c r="Y86">
        <v>14.4</v>
      </c>
      <c r="Z86" s="117">
        <v>1</v>
      </c>
      <c r="AA86" s="113">
        <v>0</v>
      </c>
      <c r="AB86" s="118">
        <v>1</v>
      </c>
      <c r="AC86">
        <v>1</v>
      </c>
      <c r="AD86">
        <v>0.78521418439231672</v>
      </c>
      <c r="AE86" s="117">
        <v>0.78521418439231672</v>
      </c>
      <c r="AF86" s="118">
        <v>0.21478581560768328</v>
      </c>
      <c r="AG86" s="117">
        <v>-0.24179875205588816</v>
      </c>
      <c r="AH86" s="118">
        <v>100</v>
      </c>
      <c r="AI86">
        <v>0.27353787014673925</v>
      </c>
      <c r="BF86">
        <v>0.69728773196943894</v>
      </c>
      <c r="BG86">
        <v>1</v>
      </c>
      <c r="BH86">
        <v>0</v>
      </c>
      <c r="BI86">
        <v>41</v>
      </c>
      <c r="BJ86">
        <v>41</v>
      </c>
      <c r="BK86">
        <v>0.2407407407407407</v>
      </c>
      <c r="BL86">
        <v>0.57291666666666674</v>
      </c>
      <c r="BM86">
        <v>1.0609567901234553E-2</v>
      </c>
    </row>
    <row r="87" spans="1:65" x14ac:dyDescent="0.3">
      <c r="A87" s="131">
        <v>0</v>
      </c>
      <c r="B87" s="171">
        <v>46</v>
      </c>
      <c r="C87" s="203">
        <v>2.6259999999999999</v>
      </c>
      <c r="D87" s="130">
        <v>2</v>
      </c>
      <c r="E87" s="130">
        <v>50</v>
      </c>
      <c r="F87" s="130">
        <v>4</v>
      </c>
      <c r="G87" s="170">
        <v>7.7</v>
      </c>
      <c r="H87" s="130">
        <v>0</v>
      </c>
      <c r="S87">
        <v>0</v>
      </c>
      <c r="T87">
        <v>88</v>
      </c>
      <c r="U87">
        <v>1</v>
      </c>
      <c r="V87">
        <v>2</v>
      </c>
      <c r="W87">
        <v>40</v>
      </c>
      <c r="X87">
        <v>8</v>
      </c>
      <c r="Y87">
        <v>15.8</v>
      </c>
      <c r="Z87" s="117">
        <v>1</v>
      </c>
      <c r="AA87" s="113">
        <v>0</v>
      </c>
      <c r="AB87" s="118">
        <v>1</v>
      </c>
      <c r="AC87">
        <v>1</v>
      </c>
      <c r="AD87">
        <v>0.86620477997231238</v>
      </c>
      <c r="AE87" s="117">
        <v>0.86620477997231238</v>
      </c>
      <c r="AF87" s="118">
        <v>0.13379522002768762</v>
      </c>
      <c r="AG87" s="117">
        <v>-0.14363393189276324</v>
      </c>
      <c r="AH87" s="118">
        <v>100</v>
      </c>
      <c r="AI87">
        <v>0.15446141965640536</v>
      </c>
      <c r="BF87">
        <v>0.70493847622904848</v>
      </c>
      <c r="BG87">
        <v>1</v>
      </c>
      <c r="BH87">
        <v>0</v>
      </c>
      <c r="BI87">
        <v>42</v>
      </c>
      <c r="BJ87">
        <v>41</v>
      </c>
      <c r="BK87">
        <v>0.22222222222222221</v>
      </c>
      <c r="BL87">
        <v>0.57291666666666674</v>
      </c>
      <c r="BM87">
        <v>0</v>
      </c>
    </row>
    <row r="88" spans="1:65" x14ac:dyDescent="0.3">
      <c r="A88" s="131">
        <v>0</v>
      </c>
      <c r="B88" s="171">
        <v>53</v>
      </c>
      <c r="C88" s="203">
        <v>0.56799999999999995</v>
      </c>
      <c r="D88" s="130">
        <v>3</v>
      </c>
      <c r="E88" s="130">
        <v>44</v>
      </c>
      <c r="F88" s="130">
        <v>8</v>
      </c>
      <c r="G88" s="170">
        <v>8.5</v>
      </c>
      <c r="H88" s="130">
        <v>0</v>
      </c>
      <c r="S88">
        <v>0</v>
      </c>
      <c r="T88">
        <v>91</v>
      </c>
      <c r="U88">
        <v>1.968</v>
      </c>
      <c r="V88">
        <v>1</v>
      </c>
      <c r="W88">
        <v>33</v>
      </c>
      <c r="X88">
        <v>5</v>
      </c>
      <c r="Y88">
        <v>14.8</v>
      </c>
      <c r="Z88" s="117">
        <v>1</v>
      </c>
      <c r="AA88" s="113">
        <v>0</v>
      </c>
      <c r="AB88" s="118">
        <v>1</v>
      </c>
      <c r="AC88">
        <v>1</v>
      </c>
      <c r="AD88">
        <v>0.93576561900653332</v>
      </c>
      <c r="AE88" s="117">
        <v>0.93576561900653332</v>
      </c>
      <c r="AF88" s="118">
        <v>6.4234380993466678E-2</v>
      </c>
      <c r="AG88" s="117">
        <v>-6.6390240905925726E-2</v>
      </c>
      <c r="AH88" s="118">
        <v>100</v>
      </c>
      <c r="AI88">
        <v>6.8643664277452152E-2</v>
      </c>
      <c r="BF88">
        <v>0.70513188779651148</v>
      </c>
      <c r="BG88">
        <v>0</v>
      </c>
      <c r="BH88">
        <v>1</v>
      </c>
      <c r="BI88">
        <v>42</v>
      </c>
      <c r="BJ88">
        <v>42</v>
      </c>
      <c r="BK88">
        <v>0.22222222222222221</v>
      </c>
      <c r="BL88">
        <v>0.5625</v>
      </c>
      <c r="BM88">
        <v>1.041666666666665E-2</v>
      </c>
    </row>
    <row r="89" spans="1:65" x14ac:dyDescent="0.3">
      <c r="A89" s="131">
        <v>1</v>
      </c>
      <c r="B89" s="171">
        <v>62</v>
      </c>
      <c r="C89" s="203">
        <v>0.879</v>
      </c>
      <c r="D89" s="130">
        <v>3</v>
      </c>
      <c r="E89" s="130">
        <v>31</v>
      </c>
      <c r="F89" s="130">
        <v>10</v>
      </c>
      <c r="G89" s="170">
        <v>10.7</v>
      </c>
      <c r="H89" s="130">
        <v>0</v>
      </c>
      <c r="S89">
        <v>0</v>
      </c>
      <c r="T89">
        <v>96</v>
      </c>
      <c r="U89">
        <v>0.83099999999999996</v>
      </c>
      <c r="V89">
        <v>3</v>
      </c>
      <c r="W89">
        <v>44</v>
      </c>
      <c r="X89">
        <v>10</v>
      </c>
      <c r="Y89">
        <v>11.4</v>
      </c>
      <c r="Z89" s="117">
        <v>1</v>
      </c>
      <c r="AA89" s="113">
        <v>0</v>
      </c>
      <c r="AB89" s="118">
        <v>1</v>
      </c>
      <c r="AC89">
        <v>1</v>
      </c>
      <c r="AD89">
        <v>0.92934931687179778</v>
      </c>
      <c r="AE89" s="117">
        <v>0.92934931687179778</v>
      </c>
      <c r="AF89" s="118">
        <v>7.0650683128202219E-2</v>
      </c>
      <c r="AG89" s="117">
        <v>-7.3270596988251016E-2</v>
      </c>
      <c r="AH89" s="118">
        <v>100</v>
      </c>
      <c r="AI89">
        <v>7.602166574567823E-2</v>
      </c>
      <c r="BF89">
        <v>0.70696095489992927</v>
      </c>
      <c r="BG89">
        <v>1</v>
      </c>
      <c r="BH89">
        <v>0</v>
      </c>
      <c r="BI89">
        <v>43</v>
      </c>
      <c r="BJ89">
        <v>42</v>
      </c>
      <c r="BK89">
        <v>0.20370370370370372</v>
      </c>
      <c r="BL89">
        <v>0.5625</v>
      </c>
      <c r="BM89">
        <v>0</v>
      </c>
    </row>
    <row r="90" spans="1:65" x14ac:dyDescent="0.3">
      <c r="A90" s="131">
        <v>0</v>
      </c>
      <c r="B90" s="171">
        <v>51</v>
      </c>
      <c r="C90" s="203">
        <v>1.083</v>
      </c>
      <c r="D90" s="130">
        <v>2</v>
      </c>
      <c r="E90" s="130">
        <v>53</v>
      </c>
      <c r="F90" s="130">
        <v>7</v>
      </c>
      <c r="G90" s="170">
        <v>7.4</v>
      </c>
      <c r="H90" s="130">
        <v>0</v>
      </c>
      <c r="S90">
        <v>0</v>
      </c>
      <c r="T90">
        <v>98</v>
      </c>
      <c r="U90">
        <v>0.97399999999999998</v>
      </c>
      <c r="V90">
        <v>1</v>
      </c>
      <c r="W90">
        <v>37</v>
      </c>
      <c r="X90">
        <v>6</v>
      </c>
      <c r="Y90">
        <v>16.100000000000001</v>
      </c>
      <c r="Z90" s="117">
        <v>1</v>
      </c>
      <c r="AA90" s="113">
        <v>0</v>
      </c>
      <c r="AB90" s="118">
        <v>1</v>
      </c>
      <c r="AC90">
        <v>1</v>
      </c>
      <c r="AD90">
        <v>0.88093414515772128</v>
      </c>
      <c r="AE90" s="117">
        <v>0.88093414515772128</v>
      </c>
      <c r="AF90" s="118">
        <v>0.11906585484227872</v>
      </c>
      <c r="AG90" s="117">
        <v>-0.12677240594462902</v>
      </c>
      <c r="AH90" s="118">
        <v>100</v>
      </c>
      <c r="AI90">
        <v>0.13515863302240524</v>
      </c>
      <c r="BF90">
        <v>0.71118686567057698</v>
      </c>
      <c r="BG90">
        <v>0</v>
      </c>
      <c r="BH90">
        <v>1</v>
      </c>
      <c r="BI90">
        <v>43</v>
      </c>
      <c r="BJ90">
        <v>43</v>
      </c>
      <c r="BK90">
        <v>0.20370370370370372</v>
      </c>
      <c r="BL90">
        <v>0.55208333333333326</v>
      </c>
      <c r="BM90">
        <v>0</v>
      </c>
    </row>
    <row r="91" spans="1:65" x14ac:dyDescent="0.3">
      <c r="A91" s="131">
        <v>1</v>
      </c>
      <c r="B91" s="171">
        <v>70</v>
      </c>
      <c r="C91" s="203">
        <v>0.82799999999999996</v>
      </c>
      <c r="D91" s="130">
        <v>3</v>
      </c>
      <c r="E91" s="130">
        <v>37</v>
      </c>
      <c r="F91" s="130">
        <v>15</v>
      </c>
      <c r="G91" s="170">
        <v>14.8</v>
      </c>
      <c r="H91" s="130">
        <v>1</v>
      </c>
      <c r="S91">
        <v>0</v>
      </c>
      <c r="T91">
        <v>117</v>
      </c>
      <c r="U91">
        <v>0.104</v>
      </c>
      <c r="V91">
        <v>2</v>
      </c>
      <c r="W91">
        <v>52</v>
      </c>
      <c r="X91">
        <v>15</v>
      </c>
      <c r="Y91">
        <v>15.3</v>
      </c>
      <c r="Z91" s="117">
        <v>1</v>
      </c>
      <c r="AA91" s="113">
        <v>0</v>
      </c>
      <c r="AB91" s="118">
        <v>1</v>
      </c>
      <c r="AC91">
        <v>1</v>
      </c>
      <c r="AD91">
        <v>0.91453438329909564</v>
      </c>
      <c r="AE91" s="117">
        <v>0.91453438329909564</v>
      </c>
      <c r="AF91" s="118">
        <v>8.5465616700904357E-2</v>
      </c>
      <c r="AG91" s="117">
        <v>-8.9340213936627763E-2</v>
      </c>
      <c r="AH91" s="118">
        <v>100</v>
      </c>
      <c r="AI91">
        <v>9.3452600866241117E-2</v>
      </c>
      <c r="BF91">
        <v>0.71548363087725331</v>
      </c>
      <c r="BG91">
        <v>0</v>
      </c>
      <c r="BH91">
        <v>1</v>
      </c>
      <c r="BI91">
        <v>43</v>
      </c>
      <c r="BJ91">
        <v>44</v>
      </c>
      <c r="BK91">
        <v>0.20370370370370372</v>
      </c>
      <c r="BL91">
        <v>0.54166666666666674</v>
      </c>
      <c r="BM91">
        <v>0</v>
      </c>
    </row>
    <row r="92" spans="1:65" x14ac:dyDescent="0.3">
      <c r="A92" s="131">
        <v>0</v>
      </c>
      <c r="B92" s="171">
        <v>56</v>
      </c>
      <c r="C92" s="203">
        <v>1.56</v>
      </c>
      <c r="D92" s="130">
        <v>5</v>
      </c>
      <c r="E92" s="130">
        <v>46</v>
      </c>
      <c r="F92" s="130">
        <v>1</v>
      </c>
      <c r="G92" s="170">
        <v>7.3</v>
      </c>
      <c r="H92" s="130">
        <v>1</v>
      </c>
      <c r="S92">
        <v>1</v>
      </c>
      <c r="T92">
        <v>39</v>
      </c>
      <c r="U92">
        <v>7.1999999999999995E-2</v>
      </c>
      <c r="V92">
        <v>7</v>
      </c>
      <c r="W92">
        <v>44</v>
      </c>
      <c r="X92">
        <v>16</v>
      </c>
      <c r="Y92">
        <v>8.9</v>
      </c>
      <c r="Z92" s="117">
        <v>1</v>
      </c>
      <c r="AA92" s="113">
        <v>0</v>
      </c>
      <c r="AB92" s="118">
        <v>1</v>
      </c>
      <c r="AC92">
        <v>1</v>
      </c>
      <c r="AD92">
        <v>0.53898903455209146</v>
      </c>
      <c r="AE92" s="117">
        <v>0.53898903455209146</v>
      </c>
      <c r="AF92" s="118">
        <v>0.46101096544790854</v>
      </c>
      <c r="AG92" s="117">
        <v>-0.61806005233928263</v>
      </c>
      <c r="AH92" s="118">
        <v>100</v>
      </c>
      <c r="AI92">
        <v>0.85532531442131488</v>
      </c>
      <c r="BF92">
        <v>0.71852043122916254</v>
      </c>
      <c r="BG92">
        <v>0</v>
      </c>
      <c r="BH92">
        <v>1</v>
      </c>
      <c r="BI92">
        <v>43</v>
      </c>
      <c r="BJ92">
        <v>45</v>
      </c>
      <c r="BK92">
        <v>0.20370370370370372</v>
      </c>
      <c r="BL92">
        <v>0.53125</v>
      </c>
      <c r="BM92">
        <v>0</v>
      </c>
    </row>
    <row r="93" spans="1:65" x14ac:dyDescent="0.3">
      <c r="A93" s="131">
        <v>0</v>
      </c>
      <c r="B93" s="171">
        <v>42</v>
      </c>
      <c r="C93" s="203">
        <v>1.4279999999999999</v>
      </c>
      <c r="D93" s="130">
        <v>4</v>
      </c>
      <c r="E93" s="130">
        <v>45</v>
      </c>
      <c r="F93" s="130">
        <v>5</v>
      </c>
      <c r="G93" s="170">
        <v>7.6</v>
      </c>
      <c r="H93" s="130">
        <v>1</v>
      </c>
      <c r="S93">
        <v>1</v>
      </c>
      <c r="T93">
        <v>39</v>
      </c>
      <c r="U93">
        <v>0.10299999999999999</v>
      </c>
      <c r="V93">
        <v>5</v>
      </c>
      <c r="W93">
        <v>40</v>
      </c>
      <c r="X93">
        <v>20</v>
      </c>
      <c r="Y93">
        <v>9</v>
      </c>
      <c r="Z93" s="117">
        <v>1</v>
      </c>
      <c r="AA93" s="113">
        <v>0</v>
      </c>
      <c r="AB93" s="118">
        <v>1</v>
      </c>
      <c r="AC93">
        <v>1</v>
      </c>
      <c r="AD93">
        <v>0.60894463793118037</v>
      </c>
      <c r="AE93" s="117">
        <v>0.60894463793118037</v>
      </c>
      <c r="AF93" s="118">
        <v>0.39105536206881963</v>
      </c>
      <c r="AG93" s="117">
        <v>-0.49602792192143308</v>
      </c>
      <c r="AH93" s="118">
        <v>100</v>
      </c>
      <c r="AI93">
        <v>0.64218541015056052</v>
      </c>
      <c r="BF93">
        <v>0.72517410167779095</v>
      </c>
      <c r="BG93">
        <v>0</v>
      </c>
      <c r="BH93">
        <v>1</v>
      </c>
      <c r="BI93">
        <v>43</v>
      </c>
      <c r="BJ93">
        <v>46</v>
      </c>
      <c r="BK93">
        <v>0.20370370370370372</v>
      </c>
      <c r="BL93">
        <v>0.52083333333333326</v>
      </c>
      <c r="BM93">
        <v>0</v>
      </c>
    </row>
    <row r="94" spans="1:65" x14ac:dyDescent="0.3">
      <c r="A94" s="131">
        <v>0</v>
      </c>
      <c r="B94" s="171">
        <v>56</v>
      </c>
      <c r="C94" s="203">
        <v>1.4039999999999999</v>
      </c>
      <c r="D94" s="130">
        <v>1</v>
      </c>
      <c r="E94" s="130">
        <v>34</v>
      </c>
      <c r="F94" s="130">
        <v>8</v>
      </c>
      <c r="G94" s="170">
        <v>9</v>
      </c>
      <c r="H94" s="130">
        <v>1</v>
      </c>
      <c r="S94">
        <v>1</v>
      </c>
      <c r="T94">
        <v>44</v>
      </c>
      <c r="U94">
        <v>0.97399999999999998</v>
      </c>
      <c r="V94">
        <v>3</v>
      </c>
      <c r="W94">
        <v>33</v>
      </c>
      <c r="X94">
        <v>6</v>
      </c>
      <c r="Y94">
        <v>7.4</v>
      </c>
      <c r="Z94" s="117">
        <v>0</v>
      </c>
      <c r="AA94" s="113">
        <v>1</v>
      </c>
      <c r="AB94" s="118">
        <v>1</v>
      </c>
      <c r="AC94">
        <v>0</v>
      </c>
      <c r="AD94">
        <v>0.37911561775153291</v>
      </c>
      <c r="AE94" s="117">
        <v>0.37911561775153291</v>
      </c>
      <c r="AF94" s="118">
        <v>0.62088438224846709</v>
      </c>
      <c r="AG94" s="117">
        <v>-0.47661039433645669</v>
      </c>
      <c r="AH94" s="118">
        <v>100</v>
      </c>
      <c r="AI94">
        <v>0.61060582064990243</v>
      </c>
      <c r="BF94">
        <v>0.72547065528916954</v>
      </c>
      <c r="BG94">
        <v>0</v>
      </c>
      <c r="BH94">
        <v>1</v>
      </c>
      <c r="BI94">
        <v>43</v>
      </c>
      <c r="BJ94">
        <v>47</v>
      </c>
      <c r="BK94">
        <v>0.20370370370370372</v>
      </c>
      <c r="BL94">
        <v>0.51041666666666674</v>
      </c>
      <c r="BM94">
        <v>9.452160493827147E-3</v>
      </c>
    </row>
    <row r="95" spans="1:65" x14ac:dyDescent="0.3">
      <c r="A95" s="131">
        <v>1</v>
      </c>
      <c r="B95" s="171">
        <v>60</v>
      </c>
      <c r="C95" s="203">
        <v>1.0720000000000001</v>
      </c>
      <c r="D95" s="130">
        <v>2</v>
      </c>
      <c r="E95" s="130">
        <v>38</v>
      </c>
      <c r="F95" s="130">
        <v>13</v>
      </c>
      <c r="G95" s="170">
        <v>12.9</v>
      </c>
      <c r="H95" s="130">
        <v>1</v>
      </c>
      <c r="S95">
        <v>1</v>
      </c>
      <c r="T95">
        <v>44</v>
      </c>
      <c r="U95">
        <v>2.3239999999999998</v>
      </c>
      <c r="V95">
        <v>2</v>
      </c>
      <c r="W95">
        <v>49</v>
      </c>
      <c r="X95">
        <v>19</v>
      </c>
      <c r="Y95">
        <v>9.4</v>
      </c>
      <c r="Z95" s="117">
        <v>1</v>
      </c>
      <c r="AA95" s="113">
        <v>0</v>
      </c>
      <c r="AB95" s="118">
        <v>1</v>
      </c>
      <c r="AC95">
        <v>1</v>
      </c>
      <c r="AD95">
        <v>0.51369551081557274</v>
      </c>
      <c r="AE95" s="117">
        <v>0.51369551081557274</v>
      </c>
      <c r="AF95" s="118">
        <v>0.48630448918442726</v>
      </c>
      <c r="AG95" s="117">
        <v>-0.66612458046948075</v>
      </c>
      <c r="AH95" s="118">
        <v>100</v>
      </c>
      <c r="AI95">
        <v>0.94667848744160144</v>
      </c>
      <c r="BF95">
        <v>0.72585174403674757</v>
      </c>
      <c r="BG95">
        <v>1</v>
      </c>
      <c r="BH95">
        <v>0</v>
      </c>
      <c r="BI95">
        <v>44</v>
      </c>
      <c r="BJ95">
        <v>47</v>
      </c>
      <c r="BK95">
        <v>0.18518518518518523</v>
      </c>
      <c r="BL95">
        <v>0.51041666666666674</v>
      </c>
      <c r="BM95">
        <v>0</v>
      </c>
    </row>
    <row r="96" spans="1:65" x14ac:dyDescent="0.3">
      <c r="A96" s="131">
        <v>0</v>
      </c>
      <c r="B96" s="171">
        <v>48</v>
      </c>
      <c r="C96" s="203">
        <v>0.183</v>
      </c>
      <c r="D96" s="130">
        <v>4</v>
      </c>
      <c r="E96" s="130">
        <v>37</v>
      </c>
      <c r="F96" s="130">
        <v>11</v>
      </c>
      <c r="G96" s="170">
        <v>9</v>
      </c>
      <c r="H96" s="130">
        <v>1</v>
      </c>
      <c r="S96">
        <v>1</v>
      </c>
      <c r="T96">
        <v>47</v>
      </c>
      <c r="U96">
        <v>1.512</v>
      </c>
      <c r="V96">
        <v>0</v>
      </c>
      <c r="W96">
        <v>31</v>
      </c>
      <c r="X96">
        <v>7</v>
      </c>
      <c r="Y96">
        <v>8.4</v>
      </c>
      <c r="Z96" s="117">
        <v>0</v>
      </c>
      <c r="AA96" s="113">
        <v>1</v>
      </c>
      <c r="AB96" s="118">
        <v>1</v>
      </c>
      <c r="AC96">
        <v>0</v>
      </c>
      <c r="AD96">
        <v>0.32587941926902436</v>
      </c>
      <c r="AE96" s="117">
        <v>0.32587941926902436</v>
      </c>
      <c r="AF96" s="118">
        <v>0.67412058073097558</v>
      </c>
      <c r="AG96" s="117">
        <v>-0.39434628090940738</v>
      </c>
      <c r="AH96" s="118">
        <v>100</v>
      </c>
      <c r="AI96">
        <v>0.48341413774322162</v>
      </c>
      <c r="BF96">
        <v>0.72964325855829582</v>
      </c>
      <c r="BG96">
        <v>0</v>
      </c>
      <c r="BH96">
        <v>1</v>
      </c>
      <c r="BI96">
        <v>44</v>
      </c>
      <c r="BJ96">
        <v>48</v>
      </c>
      <c r="BK96">
        <v>0.18518518518518523</v>
      </c>
      <c r="BL96">
        <v>0.5</v>
      </c>
      <c r="BM96">
        <v>0</v>
      </c>
    </row>
    <row r="97" spans="1:65" x14ac:dyDescent="0.3">
      <c r="A97" s="131">
        <v>1</v>
      </c>
      <c r="B97" s="171">
        <v>88</v>
      </c>
      <c r="C97" s="203">
        <v>1.6</v>
      </c>
      <c r="D97" s="130">
        <v>0</v>
      </c>
      <c r="E97" s="130">
        <v>39</v>
      </c>
      <c r="F97" s="130">
        <v>18</v>
      </c>
      <c r="G97" s="170">
        <v>18.2</v>
      </c>
      <c r="H97" s="130">
        <v>1</v>
      </c>
      <c r="S97">
        <v>1</v>
      </c>
      <c r="T97">
        <v>48</v>
      </c>
      <c r="U97">
        <v>1.6439999999999999</v>
      </c>
      <c r="V97">
        <v>3</v>
      </c>
      <c r="W97">
        <v>34</v>
      </c>
      <c r="X97">
        <v>19</v>
      </c>
      <c r="Y97">
        <v>8.6</v>
      </c>
      <c r="Z97" s="117">
        <v>0</v>
      </c>
      <c r="AA97" s="113">
        <v>1</v>
      </c>
      <c r="AB97" s="118">
        <v>1</v>
      </c>
      <c r="AC97">
        <v>0</v>
      </c>
      <c r="AD97">
        <v>0.84637086957309282</v>
      </c>
      <c r="AE97" s="117">
        <v>0.84637086957309282</v>
      </c>
      <c r="AF97" s="118">
        <v>0.15362913042690718</v>
      </c>
      <c r="AG97" s="117">
        <v>-1.8732138250332402</v>
      </c>
      <c r="AH97" s="118">
        <v>0</v>
      </c>
      <c r="AI97">
        <v>5.509182192343232</v>
      </c>
      <c r="BF97">
        <v>0.73043419546357957</v>
      </c>
      <c r="BG97">
        <v>0</v>
      </c>
      <c r="BH97">
        <v>1</v>
      </c>
      <c r="BI97">
        <v>44</v>
      </c>
      <c r="BJ97">
        <v>49</v>
      </c>
      <c r="BK97">
        <v>0.18518518518518523</v>
      </c>
      <c r="BL97">
        <v>0.48958333333333337</v>
      </c>
      <c r="BM97">
        <v>0</v>
      </c>
    </row>
    <row r="98" spans="1:65" x14ac:dyDescent="0.3">
      <c r="A98" s="131">
        <v>1</v>
      </c>
      <c r="B98" s="171">
        <v>75</v>
      </c>
      <c r="C98" s="203">
        <v>0.61199999999999999</v>
      </c>
      <c r="D98" s="130">
        <v>5</v>
      </c>
      <c r="E98" s="130">
        <v>42</v>
      </c>
      <c r="F98" s="130">
        <v>15</v>
      </c>
      <c r="G98" s="170">
        <v>14.4</v>
      </c>
      <c r="H98" s="130">
        <v>0</v>
      </c>
      <c r="S98">
        <v>1</v>
      </c>
      <c r="T98">
        <v>49</v>
      </c>
      <c r="U98">
        <v>0.124</v>
      </c>
      <c r="V98">
        <v>3</v>
      </c>
      <c r="W98">
        <v>29</v>
      </c>
      <c r="X98">
        <v>10</v>
      </c>
      <c r="Y98">
        <v>8.3000000000000007</v>
      </c>
      <c r="Z98" s="117">
        <v>0</v>
      </c>
      <c r="AA98" s="113">
        <v>1</v>
      </c>
      <c r="AB98" s="118">
        <v>1</v>
      </c>
      <c r="AC98">
        <v>0</v>
      </c>
      <c r="AD98">
        <v>0.51813727281106459</v>
      </c>
      <c r="AE98" s="117">
        <v>0.51813727281106459</v>
      </c>
      <c r="AF98" s="118">
        <v>0.48186272718893541</v>
      </c>
      <c r="AG98" s="117">
        <v>-0.73009600385749673</v>
      </c>
      <c r="AH98" s="118">
        <v>0</v>
      </c>
      <c r="AI98">
        <v>1.0752798329801219</v>
      </c>
      <c r="BF98">
        <v>0.73498593324858685</v>
      </c>
      <c r="BG98">
        <v>0</v>
      </c>
      <c r="BH98">
        <v>1</v>
      </c>
      <c r="BI98">
        <v>44</v>
      </c>
      <c r="BJ98">
        <v>50</v>
      </c>
      <c r="BK98">
        <v>0.18518518518518523</v>
      </c>
      <c r="BL98">
        <v>0.47916666666666663</v>
      </c>
      <c r="BM98">
        <v>0</v>
      </c>
    </row>
    <row r="99" spans="1:65" x14ac:dyDescent="0.3">
      <c r="A99" s="131">
        <v>0</v>
      </c>
      <c r="B99" s="171">
        <v>56</v>
      </c>
      <c r="C99" s="203">
        <v>0.496</v>
      </c>
      <c r="D99" s="130">
        <v>3</v>
      </c>
      <c r="E99" s="130">
        <v>54</v>
      </c>
      <c r="F99" s="130">
        <v>8</v>
      </c>
      <c r="G99" s="170">
        <v>8.8000000000000007</v>
      </c>
      <c r="H99" s="130">
        <v>0</v>
      </c>
      <c r="S99">
        <v>1</v>
      </c>
      <c r="T99">
        <v>50</v>
      </c>
      <c r="U99">
        <v>1.5449999999999999</v>
      </c>
      <c r="V99">
        <v>3</v>
      </c>
      <c r="W99">
        <v>41</v>
      </c>
      <c r="X99">
        <v>10</v>
      </c>
      <c r="Y99">
        <v>9.4</v>
      </c>
      <c r="Z99" s="117">
        <v>1</v>
      </c>
      <c r="AA99" s="113">
        <v>0</v>
      </c>
      <c r="AB99" s="118">
        <v>1</v>
      </c>
      <c r="AC99">
        <v>1</v>
      </c>
      <c r="AD99">
        <v>0.4421709216269295</v>
      </c>
      <c r="AE99" s="117">
        <v>0.4421709216269295</v>
      </c>
      <c r="AF99" s="118">
        <v>0.5578290783730705</v>
      </c>
      <c r="AG99" s="117">
        <v>-0.81605877114039749</v>
      </c>
      <c r="AH99" s="118">
        <v>0</v>
      </c>
      <c r="AI99">
        <v>1.2615688890635024</v>
      </c>
      <c r="BF99">
        <v>0.73577234887384724</v>
      </c>
      <c r="BG99">
        <v>0</v>
      </c>
      <c r="BH99">
        <v>1</v>
      </c>
      <c r="BI99">
        <v>44</v>
      </c>
      <c r="BJ99">
        <v>51</v>
      </c>
      <c r="BK99">
        <v>0.18518518518518523</v>
      </c>
      <c r="BL99">
        <v>0.46875</v>
      </c>
      <c r="BM99">
        <v>0</v>
      </c>
    </row>
    <row r="100" spans="1:65" x14ac:dyDescent="0.3">
      <c r="A100" s="131">
        <v>0</v>
      </c>
      <c r="B100" s="171">
        <v>60</v>
      </c>
      <c r="C100" s="203">
        <v>1.8</v>
      </c>
      <c r="D100" s="130">
        <v>2</v>
      </c>
      <c r="E100" s="130">
        <v>39</v>
      </c>
      <c r="F100" s="130">
        <v>9</v>
      </c>
      <c r="G100" s="170">
        <v>12.5</v>
      </c>
      <c r="H100" s="130">
        <v>1</v>
      </c>
      <c r="S100">
        <v>1</v>
      </c>
      <c r="T100">
        <v>51</v>
      </c>
      <c r="U100">
        <v>0.18</v>
      </c>
      <c r="V100">
        <v>4</v>
      </c>
      <c r="W100">
        <v>40</v>
      </c>
      <c r="X100">
        <v>8</v>
      </c>
      <c r="Y100">
        <v>8.6999999999999993</v>
      </c>
      <c r="Z100" s="117">
        <v>1</v>
      </c>
      <c r="AA100" s="113">
        <v>0</v>
      </c>
      <c r="AB100" s="118">
        <v>1</v>
      </c>
      <c r="AC100">
        <v>1</v>
      </c>
      <c r="AD100">
        <v>0.29422728320489594</v>
      </c>
      <c r="AE100" s="117">
        <v>0.29422728320489594</v>
      </c>
      <c r="AF100" s="118">
        <v>0.705772716795104</v>
      </c>
      <c r="AG100" s="117">
        <v>-1.2234027381842976</v>
      </c>
      <c r="AH100" s="118">
        <v>0</v>
      </c>
      <c r="AI100">
        <v>2.3987330784127634</v>
      </c>
      <c r="BF100">
        <v>0.74299317848723179</v>
      </c>
      <c r="BG100">
        <v>0</v>
      </c>
      <c r="BH100">
        <v>1</v>
      </c>
      <c r="BI100">
        <v>44</v>
      </c>
      <c r="BJ100">
        <v>52</v>
      </c>
      <c r="BK100">
        <v>0.18518518518518523</v>
      </c>
      <c r="BL100">
        <v>0.45833333333333337</v>
      </c>
      <c r="BM100">
        <v>0</v>
      </c>
    </row>
    <row r="101" spans="1:65" x14ac:dyDescent="0.3">
      <c r="A101" s="131">
        <v>1</v>
      </c>
      <c r="B101" s="171">
        <v>58</v>
      </c>
      <c r="C101" s="203">
        <v>0.40300000000000002</v>
      </c>
      <c r="D101" s="130">
        <v>2</v>
      </c>
      <c r="E101" s="130">
        <v>35</v>
      </c>
      <c r="F101" s="130">
        <v>16</v>
      </c>
      <c r="G101" s="170">
        <v>13.3</v>
      </c>
      <c r="H101" s="130">
        <v>0</v>
      </c>
      <c r="S101">
        <v>1</v>
      </c>
      <c r="T101">
        <v>51</v>
      </c>
      <c r="U101">
        <v>0.23100000000000001</v>
      </c>
      <c r="V101">
        <v>5</v>
      </c>
      <c r="W101">
        <v>41</v>
      </c>
      <c r="X101">
        <v>7</v>
      </c>
      <c r="Y101">
        <v>7.5</v>
      </c>
      <c r="Z101" s="117">
        <v>1</v>
      </c>
      <c r="AA101" s="113">
        <v>0</v>
      </c>
      <c r="AB101" s="118">
        <v>1</v>
      </c>
      <c r="AC101">
        <v>1</v>
      </c>
      <c r="AD101">
        <v>0.33792573628169248</v>
      </c>
      <c r="AE101" s="117">
        <v>0.33792573628169248</v>
      </c>
      <c r="AF101" s="118">
        <v>0.66207426371830747</v>
      </c>
      <c r="AG101" s="117">
        <v>-1.0849291227829481</v>
      </c>
      <c r="AH101" s="118">
        <v>0</v>
      </c>
      <c r="AI101">
        <v>1.959230069314422</v>
      </c>
      <c r="BF101">
        <v>0.74396875930833795</v>
      </c>
      <c r="BG101">
        <v>0</v>
      </c>
      <c r="BH101">
        <v>1</v>
      </c>
      <c r="BI101">
        <v>44</v>
      </c>
      <c r="BJ101">
        <v>53</v>
      </c>
      <c r="BK101">
        <v>0.18518518518518523</v>
      </c>
      <c r="BL101">
        <v>0.44791666666666663</v>
      </c>
      <c r="BM101">
        <v>0</v>
      </c>
    </row>
    <row r="102" spans="1:65" x14ac:dyDescent="0.3">
      <c r="A102" s="131">
        <v>0</v>
      </c>
      <c r="B102" s="171">
        <v>67</v>
      </c>
      <c r="C102" s="203">
        <v>0.85599999999999998</v>
      </c>
      <c r="D102" s="130">
        <v>3</v>
      </c>
      <c r="E102" s="130">
        <v>33</v>
      </c>
      <c r="F102" s="130">
        <v>1</v>
      </c>
      <c r="G102" s="170">
        <v>12.5</v>
      </c>
      <c r="H102" s="130">
        <v>1</v>
      </c>
      <c r="S102">
        <v>1</v>
      </c>
      <c r="T102">
        <v>51</v>
      </c>
      <c r="U102">
        <v>0.41699999999999998</v>
      </c>
      <c r="V102">
        <v>3</v>
      </c>
      <c r="W102">
        <v>36</v>
      </c>
      <c r="X102">
        <v>8</v>
      </c>
      <c r="Y102">
        <v>8</v>
      </c>
      <c r="Z102" s="117">
        <v>0</v>
      </c>
      <c r="AA102" s="113">
        <v>1</v>
      </c>
      <c r="AB102" s="118">
        <v>1</v>
      </c>
      <c r="AC102">
        <v>0</v>
      </c>
      <c r="AD102">
        <v>0.35281129926315263</v>
      </c>
      <c r="AE102" s="117">
        <v>0.35281129926315263</v>
      </c>
      <c r="AF102" s="118">
        <v>0.64718870073684731</v>
      </c>
      <c r="AG102" s="117">
        <v>-0.435117372078691</v>
      </c>
      <c r="AH102" s="118">
        <v>100</v>
      </c>
      <c r="AI102">
        <v>0.54514440511934847</v>
      </c>
      <c r="BF102">
        <v>0.74527130002701625</v>
      </c>
      <c r="BG102">
        <v>0</v>
      </c>
      <c r="BH102">
        <v>1</v>
      </c>
      <c r="BI102">
        <v>44</v>
      </c>
      <c r="BJ102">
        <v>54</v>
      </c>
      <c r="BK102">
        <v>0.18518518518518523</v>
      </c>
      <c r="BL102">
        <v>0.4375</v>
      </c>
      <c r="BM102">
        <v>0</v>
      </c>
    </row>
    <row r="103" spans="1:65" x14ac:dyDescent="0.3">
      <c r="A103" s="131">
        <v>1</v>
      </c>
      <c r="B103" s="171">
        <v>73</v>
      </c>
      <c r="C103" s="203">
        <v>1.8360000000000001</v>
      </c>
      <c r="D103" s="130">
        <v>0</v>
      </c>
      <c r="E103" s="130">
        <v>36</v>
      </c>
      <c r="F103" s="130">
        <v>7</v>
      </c>
      <c r="G103" s="170">
        <v>13.2</v>
      </c>
      <c r="H103" s="130">
        <v>0</v>
      </c>
      <c r="S103">
        <v>1</v>
      </c>
      <c r="T103">
        <v>51</v>
      </c>
      <c r="U103">
        <v>0.63600000000000001</v>
      </c>
      <c r="V103">
        <v>3</v>
      </c>
      <c r="W103">
        <v>32</v>
      </c>
      <c r="X103">
        <v>10</v>
      </c>
      <c r="Y103">
        <v>10.4</v>
      </c>
      <c r="Z103" s="117">
        <v>1</v>
      </c>
      <c r="AA103" s="113">
        <v>0</v>
      </c>
      <c r="AB103" s="118">
        <v>1</v>
      </c>
      <c r="AC103">
        <v>1</v>
      </c>
      <c r="AD103">
        <v>0.51920254260629128</v>
      </c>
      <c r="AE103" s="117">
        <v>0.51920254260629128</v>
      </c>
      <c r="AF103" s="118">
        <v>0.48079745739370872</v>
      </c>
      <c r="AG103" s="117">
        <v>-0.65546121644266986</v>
      </c>
      <c r="AH103" s="118">
        <v>100</v>
      </c>
      <c r="AI103">
        <v>0.92603062955008497</v>
      </c>
      <c r="BF103">
        <v>0.74947340512125349</v>
      </c>
      <c r="BG103">
        <v>0</v>
      </c>
      <c r="BH103">
        <v>1</v>
      </c>
      <c r="BI103">
        <v>44</v>
      </c>
      <c r="BJ103">
        <v>55</v>
      </c>
      <c r="BK103">
        <v>0.18518518518518523</v>
      </c>
      <c r="BL103">
        <v>0.42708333333333337</v>
      </c>
      <c r="BM103">
        <v>0</v>
      </c>
    </row>
    <row r="104" spans="1:65" x14ac:dyDescent="0.3">
      <c r="A104" s="131">
        <v>0</v>
      </c>
      <c r="B104" s="171">
        <v>70</v>
      </c>
      <c r="C104" s="203">
        <v>0.40799999999999997</v>
      </c>
      <c r="D104" s="130">
        <v>2</v>
      </c>
      <c r="E104" s="130">
        <v>42</v>
      </c>
      <c r="F104" s="130">
        <v>7</v>
      </c>
      <c r="G104" s="170">
        <v>11.1</v>
      </c>
      <c r="H104" s="130">
        <v>0</v>
      </c>
      <c r="S104">
        <v>1</v>
      </c>
      <c r="T104">
        <v>53</v>
      </c>
      <c r="U104">
        <v>0.84</v>
      </c>
      <c r="V104">
        <v>3</v>
      </c>
      <c r="W104">
        <v>36</v>
      </c>
      <c r="X104">
        <v>9</v>
      </c>
      <c r="Y104">
        <v>9</v>
      </c>
      <c r="Z104" s="117">
        <v>1</v>
      </c>
      <c r="AA104" s="113">
        <v>0</v>
      </c>
      <c r="AB104" s="118">
        <v>1</v>
      </c>
      <c r="AC104">
        <v>1</v>
      </c>
      <c r="AD104">
        <v>0.46060691391304698</v>
      </c>
      <c r="AE104" s="117">
        <v>0.46060691391304698</v>
      </c>
      <c r="AF104" s="118">
        <v>0.53939308608695302</v>
      </c>
      <c r="AG104" s="117">
        <v>-0.77521028104158729</v>
      </c>
      <c r="AH104" s="118">
        <v>0</v>
      </c>
      <c r="AI104">
        <v>1.1710486095499193</v>
      </c>
      <c r="BF104">
        <v>0.75079936493950583</v>
      </c>
      <c r="BG104">
        <v>0</v>
      </c>
      <c r="BH104">
        <v>1</v>
      </c>
      <c r="BI104">
        <v>44</v>
      </c>
      <c r="BJ104">
        <v>56</v>
      </c>
      <c r="BK104">
        <v>0.18518518518518523</v>
      </c>
      <c r="BL104">
        <v>0.41666666666666663</v>
      </c>
      <c r="BM104">
        <v>0</v>
      </c>
    </row>
    <row r="105" spans="1:65" x14ac:dyDescent="0.3">
      <c r="A105" s="131">
        <v>1</v>
      </c>
      <c r="B105" s="171">
        <v>49</v>
      </c>
      <c r="C105" s="203">
        <v>0.124</v>
      </c>
      <c r="D105" s="130">
        <v>3</v>
      </c>
      <c r="E105" s="130">
        <v>29</v>
      </c>
      <c r="F105" s="130">
        <v>10</v>
      </c>
      <c r="G105" s="170">
        <v>8.3000000000000007</v>
      </c>
      <c r="H105" s="130">
        <v>0</v>
      </c>
      <c r="S105">
        <v>1</v>
      </c>
      <c r="T105">
        <v>53</v>
      </c>
      <c r="U105">
        <v>1.2</v>
      </c>
      <c r="V105">
        <v>2</v>
      </c>
      <c r="W105">
        <v>33</v>
      </c>
      <c r="X105">
        <v>8</v>
      </c>
      <c r="Y105">
        <v>8.6999999999999993</v>
      </c>
      <c r="Z105" s="117">
        <v>1</v>
      </c>
      <c r="AA105" s="113">
        <v>0</v>
      </c>
      <c r="AB105" s="118">
        <v>1</v>
      </c>
      <c r="AC105">
        <v>1</v>
      </c>
      <c r="AD105">
        <v>0.48310549752915793</v>
      </c>
      <c r="AE105" s="117">
        <v>0.48310549752915793</v>
      </c>
      <c r="AF105" s="118">
        <v>0.51689450247084201</v>
      </c>
      <c r="AG105" s="117">
        <v>-0.72752022779462211</v>
      </c>
      <c r="AH105" s="118">
        <v>0</v>
      </c>
      <c r="AI105">
        <v>1.0699412553044787</v>
      </c>
      <c r="BF105">
        <v>0.75300356257864798</v>
      </c>
      <c r="BG105">
        <v>0</v>
      </c>
      <c r="BH105">
        <v>1</v>
      </c>
      <c r="BI105">
        <v>44</v>
      </c>
      <c r="BJ105">
        <v>57</v>
      </c>
      <c r="BK105">
        <v>0.18518518518518523</v>
      </c>
      <c r="BL105">
        <v>0.40625</v>
      </c>
      <c r="BM105">
        <v>0</v>
      </c>
    </row>
    <row r="106" spans="1:65" x14ac:dyDescent="0.3">
      <c r="A106" s="131">
        <v>0</v>
      </c>
      <c r="B106" s="171">
        <v>55</v>
      </c>
      <c r="C106" s="203">
        <v>8.5000000000000006E-2</v>
      </c>
      <c r="D106" s="130">
        <v>7</v>
      </c>
      <c r="E106" s="130">
        <v>38</v>
      </c>
      <c r="F106" s="130">
        <v>4</v>
      </c>
      <c r="G106" s="170">
        <v>9.3000000000000007</v>
      </c>
      <c r="H106" s="130">
        <v>1</v>
      </c>
      <c r="S106">
        <v>1</v>
      </c>
      <c r="T106">
        <v>53</v>
      </c>
      <c r="U106">
        <v>1.2949999999999999</v>
      </c>
      <c r="V106">
        <v>1</v>
      </c>
      <c r="W106">
        <v>40</v>
      </c>
      <c r="X106">
        <v>8</v>
      </c>
      <c r="Y106">
        <v>9.5</v>
      </c>
      <c r="Z106" s="117">
        <v>1</v>
      </c>
      <c r="AA106" s="113">
        <v>0</v>
      </c>
      <c r="AB106" s="118">
        <v>1</v>
      </c>
      <c r="AC106">
        <v>1</v>
      </c>
      <c r="AD106">
        <v>0.24942884340630331</v>
      </c>
      <c r="AE106" s="117">
        <v>0.24942884340630331</v>
      </c>
      <c r="AF106" s="118">
        <v>0.75057115659369666</v>
      </c>
      <c r="AG106" s="117">
        <v>-1.3885816012352195</v>
      </c>
      <c r="AH106" s="118">
        <v>0</v>
      </c>
      <c r="AI106">
        <v>3.00915943137765</v>
      </c>
      <c r="BF106">
        <v>0.75406668079374195</v>
      </c>
      <c r="BG106">
        <v>0</v>
      </c>
      <c r="BH106">
        <v>1</v>
      </c>
      <c r="BI106">
        <v>44</v>
      </c>
      <c r="BJ106">
        <v>58</v>
      </c>
      <c r="BK106">
        <v>0.18518518518518523</v>
      </c>
      <c r="BL106">
        <v>0.39583333333333337</v>
      </c>
      <c r="BM106">
        <v>0</v>
      </c>
    </row>
    <row r="107" spans="1:65" x14ac:dyDescent="0.3">
      <c r="A107" s="131">
        <v>0</v>
      </c>
      <c r="B107" s="171">
        <v>49</v>
      </c>
      <c r="C107" s="203">
        <v>0.85199999999999998</v>
      </c>
      <c r="D107" s="130">
        <v>3</v>
      </c>
      <c r="E107" s="130">
        <v>37</v>
      </c>
      <c r="F107" s="130">
        <v>9</v>
      </c>
      <c r="G107" s="170">
        <v>8.1999999999999993</v>
      </c>
      <c r="H107" s="130">
        <v>1</v>
      </c>
      <c r="S107">
        <v>1</v>
      </c>
      <c r="T107">
        <v>55</v>
      </c>
      <c r="U107">
        <v>6.5000000000000002E-2</v>
      </c>
      <c r="V107">
        <v>3</v>
      </c>
      <c r="W107">
        <v>42</v>
      </c>
      <c r="X107">
        <v>13</v>
      </c>
      <c r="Y107">
        <v>9.1999999999999993</v>
      </c>
      <c r="Z107" s="117">
        <v>0</v>
      </c>
      <c r="AA107" s="113">
        <v>1</v>
      </c>
      <c r="AB107" s="118">
        <v>1</v>
      </c>
      <c r="AC107">
        <v>0</v>
      </c>
      <c r="AD107">
        <v>0.34001479382448863</v>
      </c>
      <c r="AE107" s="117">
        <v>0.34001479382448863</v>
      </c>
      <c r="AF107" s="118">
        <v>0.65998520617551137</v>
      </c>
      <c r="AG107" s="117">
        <v>-0.41553785909847196</v>
      </c>
      <c r="AH107" s="118">
        <v>100</v>
      </c>
      <c r="AI107">
        <v>0.51518547786064728</v>
      </c>
      <c r="BF107">
        <v>0.75476406916385563</v>
      </c>
      <c r="BG107">
        <v>0</v>
      </c>
      <c r="BH107">
        <v>1</v>
      </c>
      <c r="BI107">
        <v>44</v>
      </c>
      <c r="BJ107">
        <v>59</v>
      </c>
      <c r="BK107">
        <v>0.18518518518518523</v>
      </c>
      <c r="BL107">
        <v>0.38541666666666663</v>
      </c>
      <c r="BM107">
        <v>7.1373456790123765E-3</v>
      </c>
    </row>
    <row r="108" spans="1:65" x14ac:dyDescent="0.3">
      <c r="A108" s="131">
        <v>0</v>
      </c>
      <c r="B108" s="171">
        <v>74</v>
      </c>
      <c r="C108" s="203">
        <v>1.927</v>
      </c>
      <c r="D108" s="130">
        <v>2</v>
      </c>
      <c r="E108" s="130">
        <v>29</v>
      </c>
      <c r="F108" s="130">
        <v>7</v>
      </c>
      <c r="G108" s="170">
        <v>14.8</v>
      </c>
      <c r="H108" s="130">
        <v>1</v>
      </c>
      <c r="S108">
        <v>1</v>
      </c>
      <c r="T108">
        <v>55</v>
      </c>
      <c r="U108">
        <v>1.3839999999999999</v>
      </c>
      <c r="V108">
        <v>2</v>
      </c>
      <c r="W108">
        <v>27</v>
      </c>
      <c r="X108">
        <v>10</v>
      </c>
      <c r="Y108">
        <v>9.6999999999999993</v>
      </c>
      <c r="Z108" s="117">
        <v>1</v>
      </c>
      <c r="AA108" s="113">
        <v>0</v>
      </c>
      <c r="AB108" s="118">
        <v>1</v>
      </c>
      <c r="AC108">
        <v>1</v>
      </c>
      <c r="AD108">
        <v>0.72517410167779095</v>
      </c>
      <c r="AE108" s="117">
        <v>0.72517410167779095</v>
      </c>
      <c r="AF108" s="118">
        <v>0.27482589832220905</v>
      </c>
      <c r="AG108" s="117">
        <v>-0.32134351271128681</v>
      </c>
      <c r="AH108" s="118">
        <v>100</v>
      </c>
      <c r="AI108">
        <v>0.37897919642519112</v>
      </c>
      <c r="BF108">
        <v>0.75791196501766001</v>
      </c>
      <c r="BG108">
        <v>1</v>
      </c>
      <c r="BH108">
        <v>0</v>
      </c>
      <c r="BI108">
        <v>45</v>
      </c>
      <c r="BJ108">
        <v>59</v>
      </c>
      <c r="BK108">
        <v>0.16666666666666663</v>
      </c>
      <c r="BL108">
        <v>0.38541666666666663</v>
      </c>
      <c r="BM108">
        <v>0</v>
      </c>
    </row>
    <row r="109" spans="1:65" x14ac:dyDescent="0.3">
      <c r="A109" s="131">
        <v>0</v>
      </c>
      <c r="B109" s="171">
        <v>53</v>
      </c>
      <c r="C109" s="203">
        <v>1.018</v>
      </c>
      <c r="D109" s="130">
        <v>1</v>
      </c>
      <c r="E109" s="130">
        <v>36</v>
      </c>
      <c r="F109" s="130">
        <v>10</v>
      </c>
      <c r="G109" s="170">
        <v>10.7</v>
      </c>
      <c r="H109" s="130">
        <v>0</v>
      </c>
      <c r="S109">
        <v>1</v>
      </c>
      <c r="T109">
        <v>56</v>
      </c>
      <c r="U109">
        <v>0.91100000000000003</v>
      </c>
      <c r="V109">
        <v>2</v>
      </c>
      <c r="W109">
        <v>30</v>
      </c>
      <c r="X109">
        <v>13</v>
      </c>
      <c r="Y109">
        <v>14</v>
      </c>
      <c r="Z109" s="117">
        <v>1</v>
      </c>
      <c r="AA109" s="113">
        <v>0</v>
      </c>
      <c r="AB109" s="118">
        <v>1</v>
      </c>
      <c r="AC109">
        <v>1</v>
      </c>
      <c r="AD109">
        <v>0.63534373972533464</v>
      </c>
      <c r="AE109" s="117">
        <v>0.63534373972533464</v>
      </c>
      <c r="AF109" s="118">
        <v>0.36465626027466536</v>
      </c>
      <c r="AG109" s="117">
        <v>-0.45358910414946202</v>
      </c>
      <c r="AH109" s="118">
        <v>100</v>
      </c>
      <c r="AI109">
        <v>0.57395113459732805</v>
      </c>
      <c r="BF109">
        <v>0.76211747664021023</v>
      </c>
      <c r="BG109">
        <v>0</v>
      </c>
      <c r="BH109">
        <v>1</v>
      </c>
      <c r="BI109">
        <v>45</v>
      </c>
      <c r="BJ109">
        <v>60</v>
      </c>
      <c r="BK109">
        <v>0.16666666666666663</v>
      </c>
      <c r="BL109">
        <v>0.375</v>
      </c>
      <c r="BM109">
        <v>0</v>
      </c>
    </row>
    <row r="110" spans="1:65" x14ac:dyDescent="0.3">
      <c r="A110" s="131">
        <v>0</v>
      </c>
      <c r="B110" s="171">
        <v>58</v>
      </c>
      <c r="C110" s="203">
        <v>0.86399999999999999</v>
      </c>
      <c r="D110" s="130">
        <v>4</v>
      </c>
      <c r="E110" s="130">
        <v>61</v>
      </c>
      <c r="F110" s="130">
        <v>8</v>
      </c>
      <c r="G110" s="170">
        <v>8.8000000000000007</v>
      </c>
      <c r="H110" s="130">
        <v>1</v>
      </c>
      <c r="S110">
        <v>1</v>
      </c>
      <c r="T110">
        <v>57</v>
      </c>
      <c r="U110">
        <v>1.476</v>
      </c>
      <c r="V110">
        <v>1</v>
      </c>
      <c r="W110">
        <v>28</v>
      </c>
      <c r="X110">
        <v>8</v>
      </c>
      <c r="Y110">
        <v>12.4</v>
      </c>
      <c r="Z110" s="117">
        <v>1</v>
      </c>
      <c r="AA110" s="113">
        <v>0</v>
      </c>
      <c r="AB110" s="118">
        <v>1</v>
      </c>
      <c r="AC110">
        <v>1</v>
      </c>
      <c r="AD110">
        <v>0.56543597298248482</v>
      </c>
      <c r="AE110" s="117">
        <v>0.56543597298248482</v>
      </c>
      <c r="AF110" s="118">
        <v>0.43456402701751518</v>
      </c>
      <c r="AG110" s="117">
        <v>-0.57015821179452242</v>
      </c>
      <c r="AH110" s="118">
        <v>100</v>
      </c>
      <c r="AI110">
        <v>0.76854683426902592</v>
      </c>
      <c r="BF110">
        <v>0.76500015720674108</v>
      </c>
      <c r="BG110">
        <v>0</v>
      </c>
      <c r="BH110">
        <v>1</v>
      </c>
      <c r="BI110">
        <v>45</v>
      </c>
      <c r="BJ110">
        <v>61</v>
      </c>
      <c r="BK110">
        <v>0.16666666666666663</v>
      </c>
      <c r="BL110">
        <v>0.36458333333333337</v>
      </c>
      <c r="BM110">
        <v>6.7515432098765333E-3</v>
      </c>
    </row>
    <row r="111" spans="1:65" x14ac:dyDescent="0.3">
      <c r="A111" s="131">
        <v>0</v>
      </c>
      <c r="B111" s="171">
        <v>54</v>
      </c>
      <c r="C111" s="203">
        <v>0.626</v>
      </c>
      <c r="D111" s="130">
        <v>2</v>
      </c>
      <c r="E111" s="130">
        <v>38</v>
      </c>
      <c r="F111" s="130">
        <v>8</v>
      </c>
      <c r="G111" s="170">
        <v>9.6999999999999993</v>
      </c>
      <c r="H111" s="130">
        <v>1</v>
      </c>
      <c r="S111">
        <v>1</v>
      </c>
      <c r="T111">
        <v>58</v>
      </c>
      <c r="U111">
        <v>0.40300000000000002</v>
      </c>
      <c r="V111">
        <v>2</v>
      </c>
      <c r="W111">
        <v>35</v>
      </c>
      <c r="X111">
        <v>16</v>
      </c>
      <c r="Y111">
        <v>13.3</v>
      </c>
      <c r="Z111" s="117">
        <v>0</v>
      </c>
      <c r="AA111" s="113">
        <v>1</v>
      </c>
      <c r="AB111" s="118">
        <v>1</v>
      </c>
      <c r="AC111">
        <v>0</v>
      </c>
      <c r="AD111">
        <v>0.56102598796990499</v>
      </c>
      <c r="AE111" s="117">
        <v>0.56102598796990499</v>
      </c>
      <c r="AF111" s="118">
        <v>0.43897401203009501</v>
      </c>
      <c r="AG111" s="117">
        <v>-0.82331506576836588</v>
      </c>
      <c r="AH111" s="118">
        <v>0</v>
      </c>
      <c r="AI111">
        <v>1.2780391836304021</v>
      </c>
      <c r="BF111">
        <v>0.76844429064591846</v>
      </c>
      <c r="BG111">
        <v>1</v>
      </c>
      <c r="BH111">
        <v>0</v>
      </c>
      <c r="BI111">
        <v>46</v>
      </c>
      <c r="BJ111">
        <v>61</v>
      </c>
      <c r="BK111">
        <v>0.14814814814814814</v>
      </c>
      <c r="BL111">
        <v>0.36458333333333337</v>
      </c>
      <c r="BM111">
        <v>0</v>
      </c>
    </row>
    <row r="112" spans="1:65" x14ac:dyDescent="0.3">
      <c r="A112" s="131">
        <v>1</v>
      </c>
      <c r="B112" s="171">
        <v>55</v>
      </c>
      <c r="C112" s="203">
        <v>1.3839999999999999</v>
      </c>
      <c r="D112" s="130">
        <v>2</v>
      </c>
      <c r="E112" s="130">
        <v>27</v>
      </c>
      <c r="F112" s="130">
        <v>10</v>
      </c>
      <c r="G112" s="170">
        <v>9.6999999999999993</v>
      </c>
      <c r="H112" s="130">
        <v>1</v>
      </c>
      <c r="S112">
        <v>1</v>
      </c>
      <c r="T112">
        <v>58</v>
      </c>
      <c r="U112">
        <v>1.3360000000000001</v>
      </c>
      <c r="V112">
        <v>2</v>
      </c>
      <c r="W112">
        <v>38</v>
      </c>
      <c r="X112">
        <v>9</v>
      </c>
      <c r="Y112">
        <v>11.4</v>
      </c>
      <c r="Z112" s="117">
        <v>0</v>
      </c>
      <c r="AA112" s="113">
        <v>1</v>
      </c>
      <c r="AB112" s="118">
        <v>1</v>
      </c>
      <c r="AC112">
        <v>0</v>
      </c>
      <c r="AD112">
        <v>0.43148942723228872</v>
      </c>
      <c r="AE112" s="117">
        <v>0.43148942723228872</v>
      </c>
      <c r="AF112" s="118">
        <v>0.56851057276771133</v>
      </c>
      <c r="AG112" s="117">
        <v>-0.56473536830799631</v>
      </c>
      <c r="AH112" s="118">
        <v>100</v>
      </c>
      <c r="AI112">
        <v>0.75898223867965187</v>
      </c>
      <c r="BF112">
        <v>0.77022648915113257</v>
      </c>
      <c r="BG112">
        <v>0</v>
      </c>
      <c r="BH112">
        <v>1</v>
      </c>
      <c r="BI112">
        <v>46</v>
      </c>
      <c r="BJ112">
        <v>62</v>
      </c>
      <c r="BK112">
        <v>0.14814814814814814</v>
      </c>
      <c r="BL112">
        <v>0.35416666666666663</v>
      </c>
      <c r="BM112">
        <v>0</v>
      </c>
    </row>
    <row r="113" spans="1:65" x14ac:dyDescent="0.3">
      <c r="A113" s="131">
        <v>0</v>
      </c>
      <c r="B113" s="171">
        <v>65</v>
      </c>
      <c r="C113" s="203">
        <v>0.59</v>
      </c>
      <c r="D113" s="130">
        <v>3</v>
      </c>
      <c r="E113" s="130">
        <v>32</v>
      </c>
      <c r="F113" s="130">
        <v>10</v>
      </c>
      <c r="G113" s="170">
        <v>10.5</v>
      </c>
      <c r="H113" s="130">
        <v>1</v>
      </c>
      <c r="S113">
        <v>1</v>
      </c>
      <c r="T113">
        <v>58</v>
      </c>
      <c r="U113">
        <v>1.623</v>
      </c>
      <c r="V113">
        <v>1</v>
      </c>
      <c r="W113">
        <v>45</v>
      </c>
      <c r="X113">
        <v>10</v>
      </c>
      <c r="Y113">
        <v>15.4</v>
      </c>
      <c r="Z113" s="117">
        <v>0</v>
      </c>
      <c r="AA113" s="113">
        <v>1</v>
      </c>
      <c r="AB113" s="118">
        <v>1</v>
      </c>
      <c r="AC113">
        <v>0</v>
      </c>
      <c r="AD113">
        <v>0.22579668974499398</v>
      </c>
      <c r="AE113" s="117">
        <v>0.22579668974499398</v>
      </c>
      <c r="AF113" s="118">
        <v>0.77420331025500599</v>
      </c>
      <c r="AG113" s="117">
        <v>-0.25592076513731166</v>
      </c>
      <c r="AH113" s="118">
        <v>100</v>
      </c>
      <c r="AI113">
        <v>0.29165038014448863</v>
      </c>
      <c r="BF113">
        <v>0.77473399036598201</v>
      </c>
      <c r="BG113">
        <v>0</v>
      </c>
      <c r="BH113">
        <v>1</v>
      </c>
      <c r="BI113">
        <v>46</v>
      </c>
      <c r="BJ113">
        <v>63</v>
      </c>
      <c r="BK113">
        <v>0.14814814814814814</v>
      </c>
      <c r="BL113">
        <v>0.34375</v>
      </c>
      <c r="BM113">
        <v>0</v>
      </c>
    </row>
    <row r="114" spans="1:65" x14ac:dyDescent="0.3">
      <c r="A114" s="131">
        <v>1</v>
      </c>
      <c r="B114" s="171">
        <v>39</v>
      </c>
      <c r="C114" s="203">
        <v>7.1999999999999995E-2</v>
      </c>
      <c r="D114" s="130">
        <v>7</v>
      </c>
      <c r="E114" s="130">
        <v>44</v>
      </c>
      <c r="F114" s="130">
        <v>16</v>
      </c>
      <c r="G114" s="170">
        <v>8.9</v>
      </c>
      <c r="H114" s="130">
        <v>1</v>
      </c>
      <c r="S114">
        <v>1</v>
      </c>
      <c r="T114">
        <v>60</v>
      </c>
      <c r="U114">
        <v>0.71199999999999997</v>
      </c>
      <c r="V114">
        <v>3</v>
      </c>
      <c r="W114">
        <v>33</v>
      </c>
      <c r="X114">
        <v>12</v>
      </c>
      <c r="Y114">
        <v>12.5</v>
      </c>
      <c r="Z114" s="117">
        <v>1</v>
      </c>
      <c r="AA114" s="113">
        <v>0</v>
      </c>
      <c r="AB114" s="118">
        <v>1</v>
      </c>
      <c r="AC114">
        <v>1</v>
      </c>
      <c r="AD114">
        <v>0.6438676667380816</v>
      </c>
      <c r="AE114" s="117">
        <v>0.6438676667380816</v>
      </c>
      <c r="AF114" s="118">
        <v>0.3561323332619184</v>
      </c>
      <c r="AG114" s="117">
        <v>-0.44026206042456317</v>
      </c>
      <c r="AH114" s="118">
        <v>100</v>
      </c>
      <c r="AI114">
        <v>0.55311417494550041</v>
      </c>
      <c r="BF114">
        <v>0.77478571391141682</v>
      </c>
      <c r="BG114">
        <v>0</v>
      </c>
      <c r="BH114">
        <v>1</v>
      </c>
      <c r="BI114">
        <v>46</v>
      </c>
      <c r="BJ114">
        <v>64</v>
      </c>
      <c r="BK114">
        <v>0.14814814814814814</v>
      </c>
      <c r="BL114">
        <v>0.33333333333333337</v>
      </c>
      <c r="BM114">
        <v>0</v>
      </c>
    </row>
    <row r="115" spans="1:65" x14ac:dyDescent="0.3">
      <c r="A115" s="131">
        <v>0</v>
      </c>
      <c r="B115" s="171">
        <v>42</v>
      </c>
      <c r="C115" s="203">
        <v>1.2829999999999999</v>
      </c>
      <c r="D115" s="130">
        <v>4</v>
      </c>
      <c r="E115" s="130">
        <v>37</v>
      </c>
      <c r="F115" s="130">
        <v>6</v>
      </c>
      <c r="G115" s="170">
        <v>7.9</v>
      </c>
      <c r="H115" s="130">
        <v>1</v>
      </c>
      <c r="S115">
        <v>1</v>
      </c>
      <c r="T115">
        <v>60</v>
      </c>
      <c r="U115">
        <v>1.0720000000000001</v>
      </c>
      <c r="V115">
        <v>2</v>
      </c>
      <c r="W115">
        <v>38</v>
      </c>
      <c r="X115">
        <v>13</v>
      </c>
      <c r="Y115">
        <v>12.9</v>
      </c>
      <c r="Z115" s="117">
        <v>1</v>
      </c>
      <c r="AA115" s="113">
        <v>0</v>
      </c>
      <c r="AB115" s="118">
        <v>1</v>
      </c>
      <c r="AC115">
        <v>1</v>
      </c>
      <c r="AD115">
        <v>0.5234445102903672</v>
      </c>
      <c r="AE115" s="117">
        <v>0.5234445102903672</v>
      </c>
      <c r="AF115" s="118">
        <v>0.4765554897096328</v>
      </c>
      <c r="AG115" s="117">
        <v>-0.64732425182479647</v>
      </c>
      <c r="AH115" s="118">
        <v>100</v>
      </c>
      <c r="AI115">
        <v>0.91042217530426683</v>
      </c>
      <c r="BF115">
        <v>0.77651110098512921</v>
      </c>
      <c r="BG115">
        <v>0</v>
      </c>
      <c r="BH115">
        <v>1</v>
      </c>
      <c r="BI115">
        <v>46</v>
      </c>
      <c r="BJ115">
        <v>65</v>
      </c>
      <c r="BK115">
        <v>0.14814814814814814</v>
      </c>
      <c r="BL115">
        <v>0.32291666666666663</v>
      </c>
      <c r="BM115">
        <v>5.9799382716049284E-3</v>
      </c>
    </row>
    <row r="116" spans="1:65" x14ac:dyDescent="0.3">
      <c r="A116" s="131">
        <v>1</v>
      </c>
      <c r="B116" s="171">
        <v>89</v>
      </c>
      <c r="C116" s="203">
        <v>7.4999999999999997E-2</v>
      </c>
      <c r="D116" s="130">
        <v>0</v>
      </c>
      <c r="E116" s="130">
        <v>37</v>
      </c>
      <c r="F116" s="130">
        <v>13</v>
      </c>
      <c r="G116" s="170">
        <v>21</v>
      </c>
      <c r="H116" s="130">
        <v>1</v>
      </c>
      <c r="S116">
        <v>1</v>
      </c>
      <c r="T116">
        <v>61</v>
      </c>
      <c r="U116">
        <v>0.96</v>
      </c>
      <c r="V116">
        <v>2</v>
      </c>
      <c r="W116">
        <v>30</v>
      </c>
      <c r="X116">
        <v>10</v>
      </c>
      <c r="Y116">
        <v>13.1</v>
      </c>
      <c r="Z116" s="117">
        <v>1</v>
      </c>
      <c r="AA116" s="113">
        <v>0</v>
      </c>
      <c r="AB116" s="118">
        <v>1</v>
      </c>
      <c r="AC116">
        <v>1</v>
      </c>
      <c r="AD116">
        <v>0.6153320766995809</v>
      </c>
      <c r="AE116" s="117">
        <v>0.6153320766995809</v>
      </c>
      <c r="AF116" s="118">
        <v>0.3846679233004191</v>
      </c>
      <c r="AG116" s="117">
        <v>-0.48559319478956559</v>
      </c>
      <c r="AH116" s="118">
        <v>100</v>
      </c>
      <c r="AI116">
        <v>0.62513874681072856</v>
      </c>
      <c r="BF116">
        <v>0.77746237536054441</v>
      </c>
      <c r="BG116">
        <v>1</v>
      </c>
      <c r="BH116">
        <v>0</v>
      </c>
      <c r="BI116">
        <v>47</v>
      </c>
      <c r="BJ116">
        <v>65</v>
      </c>
      <c r="BK116">
        <v>0.12962962962962965</v>
      </c>
      <c r="BL116">
        <v>0.32291666666666663</v>
      </c>
      <c r="BM116">
        <v>0</v>
      </c>
    </row>
    <row r="117" spans="1:65" x14ac:dyDescent="0.3">
      <c r="A117" s="131">
        <v>0</v>
      </c>
      <c r="B117" s="171">
        <v>65</v>
      </c>
      <c r="C117" s="203">
        <v>0.89900000000000002</v>
      </c>
      <c r="D117" s="130">
        <v>1</v>
      </c>
      <c r="E117" s="130">
        <v>60</v>
      </c>
      <c r="F117" s="130">
        <v>9</v>
      </c>
      <c r="G117" s="170">
        <v>12.7</v>
      </c>
      <c r="H117" s="130">
        <v>0</v>
      </c>
      <c r="S117">
        <v>1</v>
      </c>
      <c r="T117">
        <v>62</v>
      </c>
      <c r="U117">
        <v>0.42399999999999999</v>
      </c>
      <c r="V117">
        <v>2</v>
      </c>
      <c r="W117">
        <v>49</v>
      </c>
      <c r="X117">
        <v>12</v>
      </c>
      <c r="Y117">
        <v>9.1</v>
      </c>
      <c r="Z117" s="117">
        <v>0</v>
      </c>
      <c r="AA117" s="113">
        <v>1</v>
      </c>
      <c r="AB117" s="118">
        <v>1</v>
      </c>
      <c r="AC117">
        <v>0</v>
      </c>
      <c r="AD117">
        <v>0.21758913079790221</v>
      </c>
      <c r="AE117" s="117">
        <v>0.21758913079790221</v>
      </c>
      <c r="AF117" s="118">
        <v>0.78241086920209779</v>
      </c>
      <c r="AG117" s="117">
        <v>-0.24537526822855363</v>
      </c>
      <c r="AH117" s="118">
        <v>100</v>
      </c>
      <c r="AI117">
        <v>0.27810085386441463</v>
      </c>
      <c r="BF117">
        <v>0.78084715081569223</v>
      </c>
      <c r="BG117">
        <v>0</v>
      </c>
      <c r="BH117">
        <v>1</v>
      </c>
      <c r="BI117">
        <v>47</v>
      </c>
      <c r="BJ117">
        <v>66</v>
      </c>
      <c r="BK117">
        <v>0.12962962962962965</v>
      </c>
      <c r="BL117">
        <v>0.3125</v>
      </c>
      <c r="BM117">
        <v>5.787037037037028E-3</v>
      </c>
    </row>
    <row r="118" spans="1:65" x14ac:dyDescent="0.3">
      <c r="A118" s="131">
        <v>0</v>
      </c>
      <c r="B118" s="171">
        <v>49</v>
      </c>
      <c r="C118" s="203">
        <v>1.248</v>
      </c>
      <c r="D118" s="130">
        <v>2</v>
      </c>
      <c r="E118" s="130">
        <v>53</v>
      </c>
      <c r="F118" s="130">
        <v>12</v>
      </c>
      <c r="G118" s="170">
        <v>9.4</v>
      </c>
      <c r="H118" s="130">
        <v>0</v>
      </c>
      <c r="S118">
        <v>1</v>
      </c>
      <c r="T118">
        <v>62</v>
      </c>
      <c r="U118">
        <v>0.58799999999999997</v>
      </c>
      <c r="V118">
        <v>4</v>
      </c>
      <c r="W118">
        <v>41</v>
      </c>
      <c r="X118">
        <v>10</v>
      </c>
      <c r="Y118">
        <v>9.8000000000000007</v>
      </c>
      <c r="Z118" s="117">
        <v>1</v>
      </c>
      <c r="AA118" s="113">
        <v>0</v>
      </c>
      <c r="AB118" s="118">
        <v>1</v>
      </c>
      <c r="AC118">
        <v>1</v>
      </c>
      <c r="AD118">
        <v>0.50238269346685815</v>
      </c>
      <c r="AE118" s="117">
        <v>0.50238269346685815</v>
      </c>
      <c r="AF118" s="118">
        <v>0.49761730653314185</v>
      </c>
      <c r="AG118" s="117">
        <v>-0.68839311213872534</v>
      </c>
      <c r="AH118" s="118">
        <v>100</v>
      </c>
      <c r="AI118">
        <v>0.99051442855081018</v>
      </c>
      <c r="BF118">
        <v>0.78116821240169898</v>
      </c>
      <c r="BG118">
        <v>1</v>
      </c>
      <c r="BH118">
        <v>0</v>
      </c>
      <c r="BI118">
        <v>48</v>
      </c>
      <c r="BJ118">
        <v>66</v>
      </c>
      <c r="BK118">
        <v>0.11111111111111116</v>
      </c>
      <c r="BL118">
        <v>0.3125</v>
      </c>
      <c r="BM118">
        <v>0</v>
      </c>
    </row>
    <row r="119" spans="1:65" x14ac:dyDescent="0.3">
      <c r="A119" s="131">
        <v>1</v>
      </c>
      <c r="B119" s="171">
        <v>51</v>
      </c>
      <c r="C119" s="203">
        <v>0.23100000000000001</v>
      </c>
      <c r="D119" s="130">
        <v>5</v>
      </c>
      <c r="E119" s="130">
        <v>41</v>
      </c>
      <c r="F119" s="130">
        <v>7</v>
      </c>
      <c r="G119" s="170">
        <v>7.5</v>
      </c>
      <c r="H119" s="130">
        <v>1</v>
      </c>
      <c r="S119">
        <v>1</v>
      </c>
      <c r="T119">
        <v>62</v>
      </c>
      <c r="U119">
        <v>0.879</v>
      </c>
      <c r="V119">
        <v>3</v>
      </c>
      <c r="W119">
        <v>31</v>
      </c>
      <c r="X119">
        <v>10</v>
      </c>
      <c r="Y119">
        <v>10.7</v>
      </c>
      <c r="Z119" s="117">
        <v>0</v>
      </c>
      <c r="AA119" s="113">
        <v>1</v>
      </c>
      <c r="AB119" s="118">
        <v>1</v>
      </c>
      <c r="AC119">
        <v>0</v>
      </c>
      <c r="AD119">
        <v>0.69728773196943894</v>
      </c>
      <c r="AE119" s="117">
        <v>0.69728773196943894</v>
      </c>
      <c r="AF119" s="118">
        <v>0.30271226803056106</v>
      </c>
      <c r="AG119" s="117">
        <v>-1.1949725350986191</v>
      </c>
      <c r="AH119" s="118">
        <v>0</v>
      </c>
      <c r="AI119">
        <v>2.3034670398592585</v>
      </c>
      <c r="BF119">
        <v>0.78521418439231672</v>
      </c>
      <c r="BG119">
        <v>0</v>
      </c>
      <c r="BH119">
        <v>1</v>
      </c>
      <c r="BI119">
        <v>48</v>
      </c>
      <c r="BJ119">
        <v>67</v>
      </c>
      <c r="BK119">
        <v>0.11111111111111116</v>
      </c>
      <c r="BL119">
        <v>0.30208333333333337</v>
      </c>
      <c r="BM119">
        <v>5.5941358024691615E-3</v>
      </c>
    </row>
    <row r="120" spans="1:65" x14ac:dyDescent="0.3">
      <c r="A120" s="131">
        <v>0</v>
      </c>
      <c r="B120" s="171">
        <v>53</v>
      </c>
      <c r="C120" s="203">
        <v>1.512</v>
      </c>
      <c r="D120" s="130">
        <v>2</v>
      </c>
      <c r="E120" s="130">
        <v>39</v>
      </c>
      <c r="F120" s="130">
        <v>13</v>
      </c>
      <c r="G120" s="170">
        <v>11.8</v>
      </c>
      <c r="H120" s="130">
        <v>1</v>
      </c>
      <c r="S120">
        <v>1</v>
      </c>
      <c r="T120">
        <v>62</v>
      </c>
      <c r="U120">
        <v>2.0190000000000001</v>
      </c>
      <c r="V120">
        <v>0</v>
      </c>
      <c r="W120">
        <v>32</v>
      </c>
      <c r="X120">
        <v>15</v>
      </c>
      <c r="Y120">
        <v>18.5</v>
      </c>
      <c r="Z120" s="117">
        <v>1</v>
      </c>
      <c r="AA120" s="113">
        <v>0</v>
      </c>
      <c r="AB120" s="118">
        <v>1</v>
      </c>
      <c r="AC120">
        <v>1</v>
      </c>
      <c r="AD120">
        <v>0.66795334462237343</v>
      </c>
      <c r="AE120" s="117">
        <v>0.66795334462237343</v>
      </c>
      <c r="AF120" s="118">
        <v>0.33204665537762657</v>
      </c>
      <c r="AG120" s="117">
        <v>-0.40353695126433425</v>
      </c>
      <c r="AH120" s="118">
        <v>100</v>
      </c>
      <c r="AI120">
        <v>0.49711055128460913</v>
      </c>
      <c r="BF120">
        <v>0.78582880275726319</v>
      </c>
      <c r="BG120">
        <v>1</v>
      </c>
      <c r="BH120">
        <v>0</v>
      </c>
      <c r="BI120">
        <v>49</v>
      </c>
      <c r="BJ120">
        <v>67</v>
      </c>
      <c r="BK120">
        <v>9.259259259259256E-2</v>
      </c>
      <c r="BL120">
        <v>0.30208333333333337</v>
      </c>
      <c r="BM120">
        <v>0</v>
      </c>
    </row>
    <row r="121" spans="1:65" x14ac:dyDescent="0.3">
      <c r="A121" s="131">
        <v>0</v>
      </c>
      <c r="B121" s="171">
        <v>96</v>
      </c>
      <c r="C121" s="203">
        <v>0.83099999999999996</v>
      </c>
      <c r="D121" s="130">
        <v>3</v>
      </c>
      <c r="E121" s="130">
        <v>44</v>
      </c>
      <c r="F121" s="130">
        <v>10</v>
      </c>
      <c r="G121" s="170">
        <v>11.4</v>
      </c>
      <c r="H121" s="130">
        <v>1</v>
      </c>
      <c r="S121">
        <v>1</v>
      </c>
      <c r="T121">
        <v>64</v>
      </c>
      <c r="U121">
        <v>1.5389999999999999</v>
      </c>
      <c r="V121">
        <v>4</v>
      </c>
      <c r="W121">
        <v>36</v>
      </c>
      <c r="X121">
        <v>8</v>
      </c>
      <c r="Y121">
        <v>9.8000000000000007</v>
      </c>
      <c r="Z121" s="117">
        <v>1</v>
      </c>
      <c r="AA121" s="113">
        <v>0</v>
      </c>
      <c r="AB121" s="118">
        <v>1</v>
      </c>
      <c r="AC121">
        <v>1</v>
      </c>
      <c r="AD121">
        <v>0.72547065528916954</v>
      </c>
      <c r="AE121" s="117">
        <v>0.72547065528916954</v>
      </c>
      <c r="AF121" s="118">
        <v>0.27452934471083046</v>
      </c>
      <c r="AG121" s="117">
        <v>-0.32093465504425917</v>
      </c>
      <c r="AH121" s="118">
        <v>100</v>
      </c>
      <c r="AI121">
        <v>0.37841550545060187</v>
      </c>
      <c r="BF121">
        <v>0.78711878150853243</v>
      </c>
      <c r="BG121">
        <v>0</v>
      </c>
      <c r="BH121">
        <v>1</v>
      </c>
      <c r="BI121">
        <v>49</v>
      </c>
      <c r="BJ121">
        <v>68</v>
      </c>
      <c r="BK121">
        <v>9.259259259259256E-2</v>
      </c>
      <c r="BL121">
        <v>0.29166666666666663</v>
      </c>
      <c r="BM121">
        <v>0</v>
      </c>
    </row>
    <row r="122" spans="1:65" x14ac:dyDescent="0.3">
      <c r="A122" s="131">
        <v>0</v>
      </c>
      <c r="B122" s="171">
        <v>56</v>
      </c>
      <c r="C122" s="203">
        <v>0.123</v>
      </c>
      <c r="D122" s="130">
        <v>3</v>
      </c>
      <c r="E122" s="130">
        <v>45</v>
      </c>
      <c r="F122" s="130">
        <v>6</v>
      </c>
      <c r="G122" s="170">
        <v>7.2</v>
      </c>
      <c r="H122" s="130">
        <v>0</v>
      </c>
      <c r="S122">
        <v>1</v>
      </c>
      <c r="T122">
        <v>65</v>
      </c>
      <c r="U122">
        <v>0.159</v>
      </c>
      <c r="V122">
        <v>2</v>
      </c>
      <c r="W122">
        <v>47</v>
      </c>
      <c r="X122">
        <v>14</v>
      </c>
      <c r="Y122">
        <v>11.1</v>
      </c>
      <c r="Z122" s="117">
        <v>0</v>
      </c>
      <c r="AA122" s="113">
        <v>1</v>
      </c>
      <c r="AB122" s="118">
        <v>1</v>
      </c>
      <c r="AC122">
        <v>0</v>
      </c>
      <c r="AD122">
        <v>0.2775386268943677</v>
      </c>
      <c r="AE122" s="117">
        <v>0.2775386268943677</v>
      </c>
      <c r="AF122" s="118">
        <v>0.7224613731056323</v>
      </c>
      <c r="AG122" s="117">
        <v>-0.3250913232543125</v>
      </c>
      <c r="AH122" s="118">
        <v>100</v>
      </c>
      <c r="AI122">
        <v>0.38415704593495037</v>
      </c>
      <c r="BF122">
        <v>0.78719253301536263</v>
      </c>
      <c r="BG122">
        <v>0</v>
      </c>
      <c r="BH122">
        <v>1</v>
      </c>
      <c r="BI122">
        <v>49</v>
      </c>
      <c r="BJ122">
        <v>69</v>
      </c>
      <c r="BK122">
        <v>9.259259259259256E-2</v>
      </c>
      <c r="BL122">
        <v>0.28125</v>
      </c>
      <c r="BM122">
        <v>0</v>
      </c>
    </row>
    <row r="123" spans="1:65" x14ac:dyDescent="0.3">
      <c r="A123" s="131">
        <v>1</v>
      </c>
      <c r="B123" s="171">
        <v>79</v>
      </c>
      <c r="C123" s="203">
        <v>0.13100000000000001</v>
      </c>
      <c r="D123" s="130">
        <v>4</v>
      </c>
      <c r="E123" s="130">
        <v>38</v>
      </c>
      <c r="F123" s="130">
        <v>15</v>
      </c>
      <c r="G123" s="170">
        <v>20.399999999999999</v>
      </c>
      <c r="H123" s="130">
        <v>0</v>
      </c>
      <c r="S123">
        <v>1</v>
      </c>
      <c r="T123">
        <v>65</v>
      </c>
      <c r="U123">
        <v>0.27500000000000002</v>
      </c>
      <c r="V123">
        <v>1</v>
      </c>
      <c r="W123">
        <v>34</v>
      </c>
      <c r="X123">
        <v>11</v>
      </c>
      <c r="Y123">
        <v>11.4</v>
      </c>
      <c r="Z123" s="117">
        <v>0</v>
      </c>
      <c r="AA123" s="113">
        <v>1</v>
      </c>
      <c r="AB123" s="118">
        <v>1</v>
      </c>
      <c r="AC123">
        <v>0</v>
      </c>
      <c r="AD123">
        <v>0.42343237261100197</v>
      </c>
      <c r="AE123" s="117">
        <v>0.42343237261100197</v>
      </c>
      <c r="AF123" s="118">
        <v>0.57656762738899803</v>
      </c>
      <c r="AG123" s="117">
        <v>-0.55066263932032466</v>
      </c>
      <c r="AH123" s="118">
        <v>100</v>
      </c>
      <c r="AI123">
        <v>0.73440192008095706</v>
      </c>
      <c r="BF123">
        <v>0.79229913996333556</v>
      </c>
      <c r="BG123">
        <v>0</v>
      </c>
      <c r="BH123">
        <v>1</v>
      </c>
      <c r="BI123">
        <v>49</v>
      </c>
      <c r="BJ123">
        <v>70</v>
      </c>
      <c r="BK123">
        <v>9.259259259259256E-2</v>
      </c>
      <c r="BL123">
        <v>0.27083333333333337</v>
      </c>
      <c r="BM123">
        <v>0</v>
      </c>
    </row>
    <row r="124" spans="1:65" x14ac:dyDescent="0.3">
      <c r="A124" s="131">
        <v>1</v>
      </c>
      <c r="B124" s="171">
        <v>64</v>
      </c>
      <c r="C124" s="203">
        <v>1.5389999999999999</v>
      </c>
      <c r="D124" s="130">
        <v>4</v>
      </c>
      <c r="E124" s="130">
        <v>36</v>
      </c>
      <c r="F124" s="130">
        <v>8</v>
      </c>
      <c r="G124" s="170">
        <v>9.8000000000000007</v>
      </c>
      <c r="H124" s="130">
        <v>1</v>
      </c>
      <c r="S124">
        <v>1</v>
      </c>
      <c r="T124">
        <v>65</v>
      </c>
      <c r="U124">
        <v>0.93700000000000006</v>
      </c>
      <c r="V124">
        <v>4</v>
      </c>
      <c r="W124">
        <v>31</v>
      </c>
      <c r="X124">
        <v>12</v>
      </c>
      <c r="Y124">
        <v>17.100000000000001</v>
      </c>
      <c r="Z124" s="117">
        <v>0</v>
      </c>
      <c r="AA124" s="113">
        <v>1</v>
      </c>
      <c r="AB124" s="118">
        <v>1</v>
      </c>
      <c r="AC124">
        <v>0</v>
      </c>
      <c r="AD124">
        <v>0.77746237536054441</v>
      </c>
      <c r="AE124" s="117">
        <v>0.77746237536054441</v>
      </c>
      <c r="AF124" s="118">
        <v>0.22253762463945559</v>
      </c>
      <c r="AG124" s="117">
        <v>-1.5026590921683805</v>
      </c>
      <c r="AH124" s="118">
        <v>0</v>
      </c>
      <c r="AI124">
        <v>3.4936221531983653</v>
      </c>
      <c r="BF124">
        <v>0.79698431138403136</v>
      </c>
      <c r="BG124">
        <v>0</v>
      </c>
      <c r="BH124">
        <v>1</v>
      </c>
      <c r="BI124">
        <v>49</v>
      </c>
      <c r="BJ124">
        <v>71</v>
      </c>
      <c r="BK124">
        <v>9.259259259259256E-2</v>
      </c>
      <c r="BL124">
        <v>0.26041666666666663</v>
      </c>
      <c r="BM124">
        <v>0</v>
      </c>
    </row>
    <row r="125" spans="1:65" x14ac:dyDescent="0.3">
      <c r="A125" s="131">
        <v>1</v>
      </c>
      <c r="B125" s="171">
        <v>67</v>
      </c>
      <c r="C125" s="203">
        <v>0.63700000000000001</v>
      </c>
      <c r="D125" s="130">
        <v>4</v>
      </c>
      <c r="E125" s="130">
        <v>30</v>
      </c>
      <c r="F125" s="130">
        <v>12</v>
      </c>
      <c r="G125" s="170">
        <v>16.2</v>
      </c>
      <c r="H125" s="130">
        <v>0</v>
      </c>
      <c r="S125">
        <v>1</v>
      </c>
      <c r="T125">
        <v>65</v>
      </c>
      <c r="U125">
        <v>2.1440000000000001</v>
      </c>
      <c r="V125">
        <v>2</v>
      </c>
      <c r="W125">
        <v>32</v>
      </c>
      <c r="X125">
        <v>8</v>
      </c>
      <c r="Y125">
        <v>10.3</v>
      </c>
      <c r="Z125" s="117">
        <v>1</v>
      </c>
      <c r="AA125" s="113">
        <v>0</v>
      </c>
      <c r="AB125" s="118">
        <v>1</v>
      </c>
      <c r="AC125">
        <v>1</v>
      </c>
      <c r="AD125">
        <v>0.75476406916385563</v>
      </c>
      <c r="AE125" s="117">
        <v>0.75476406916385563</v>
      </c>
      <c r="AF125" s="118">
        <v>0.24523593083614437</v>
      </c>
      <c r="AG125" s="117">
        <v>-0.28135006974235438</v>
      </c>
      <c r="AH125" s="118">
        <v>100</v>
      </c>
      <c r="AI125">
        <v>0.32491733623173419</v>
      </c>
      <c r="BF125">
        <v>0.80976732873093793</v>
      </c>
      <c r="BG125">
        <v>0</v>
      </c>
      <c r="BH125">
        <v>1</v>
      </c>
      <c r="BI125">
        <v>49</v>
      </c>
      <c r="BJ125">
        <v>72</v>
      </c>
      <c r="BK125">
        <v>9.259259259259256E-2</v>
      </c>
      <c r="BL125">
        <v>0.25</v>
      </c>
      <c r="BM125">
        <v>0</v>
      </c>
    </row>
    <row r="126" spans="1:65" x14ac:dyDescent="0.3">
      <c r="A126" s="131">
        <v>1</v>
      </c>
      <c r="B126" s="171">
        <v>65</v>
      </c>
      <c r="C126" s="203">
        <v>0.27500000000000002</v>
      </c>
      <c r="D126" s="130">
        <v>1</v>
      </c>
      <c r="E126" s="130">
        <v>34</v>
      </c>
      <c r="F126" s="130">
        <v>11</v>
      </c>
      <c r="G126" s="170">
        <v>11.4</v>
      </c>
      <c r="H126" s="130">
        <v>0</v>
      </c>
      <c r="S126">
        <v>1</v>
      </c>
      <c r="T126">
        <v>67</v>
      </c>
      <c r="U126">
        <v>4.4999999999999998E-2</v>
      </c>
      <c r="V126">
        <v>0</v>
      </c>
      <c r="W126">
        <v>29</v>
      </c>
      <c r="X126">
        <v>13</v>
      </c>
      <c r="Y126">
        <v>16.2</v>
      </c>
      <c r="Z126" s="117">
        <v>1</v>
      </c>
      <c r="AA126" s="113">
        <v>0</v>
      </c>
      <c r="AB126" s="118">
        <v>1</v>
      </c>
      <c r="AC126">
        <v>1</v>
      </c>
      <c r="AD126">
        <v>0.45034714945583676</v>
      </c>
      <c r="AE126" s="117">
        <v>0.45034714945583676</v>
      </c>
      <c r="AF126" s="118">
        <v>0.54965285054416324</v>
      </c>
      <c r="AG126" s="117">
        <v>-0.79773655039196489</v>
      </c>
      <c r="AH126" s="118">
        <v>0</v>
      </c>
      <c r="AI126">
        <v>1.220509225401603</v>
      </c>
      <c r="BF126">
        <v>0.8113734037861865</v>
      </c>
      <c r="BG126">
        <v>0</v>
      </c>
      <c r="BH126">
        <v>1</v>
      </c>
      <c r="BI126">
        <v>49</v>
      </c>
      <c r="BJ126">
        <v>73</v>
      </c>
      <c r="BK126">
        <v>9.259259259259256E-2</v>
      </c>
      <c r="BL126">
        <v>0.23958333333333337</v>
      </c>
      <c r="BM126">
        <v>0</v>
      </c>
    </row>
    <row r="127" spans="1:65" x14ac:dyDescent="0.3">
      <c r="A127" s="131">
        <v>1</v>
      </c>
      <c r="B127" s="171">
        <v>89</v>
      </c>
      <c r="C127" s="203">
        <v>0.71099999999999997</v>
      </c>
      <c r="D127" s="130">
        <v>4</v>
      </c>
      <c r="E127" s="130">
        <v>47</v>
      </c>
      <c r="F127" s="130">
        <v>13</v>
      </c>
      <c r="G127" s="170">
        <v>18.3</v>
      </c>
      <c r="H127" s="130">
        <v>0</v>
      </c>
      <c r="S127">
        <v>1</v>
      </c>
      <c r="T127">
        <v>67</v>
      </c>
      <c r="U127">
        <v>0.05</v>
      </c>
      <c r="V127">
        <v>4</v>
      </c>
      <c r="W127">
        <v>31</v>
      </c>
      <c r="X127">
        <v>13</v>
      </c>
      <c r="Y127">
        <v>15.7</v>
      </c>
      <c r="Z127" s="117">
        <v>0</v>
      </c>
      <c r="AA127" s="113">
        <v>1</v>
      </c>
      <c r="AB127" s="118">
        <v>1</v>
      </c>
      <c r="AC127">
        <v>0</v>
      </c>
      <c r="AD127">
        <v>0.72585174403674757</v>
      </c>
      <c r="AE127" s="117">
        <v>0.72585174403674757</v>
      </c>
      <c r="AF127" s="118">
        <v>0.27414825596325243</v>
      </c>
      <c r="AG127" s="117">
        <v>-1.2940862387672978</v>
      </c>
      <c r="AH127" s="118">
        <v>0</v>
      </c>
      <c r="AI127">
        <v>2.6476613593122496</v>
      </c>
      <c r="BF127">
        <v>0.81983566880921743</v>
      </c>
      <c r="BG127">
        <v>0</v>
      </c>
      <c r="BH127">
        <v>1</v>
      </c>
      <c r="BI127">
        <v>49</v>
      </c>
      <c r="BJ127">
        <v>74</v>
      </c>
      <c r="BK127">
        <v>9.259259259259256E-2</v>
      </c>
      <c r="BL127">
        <v>0.22916666666666663</v>
      </c>
      <c r="BM127">
        <v>0</v>
      </c>
    </row>
    <row r="128" spans="1:65" x14ac:dyDescent="0.3">
      <c r="A128" s="131">
        <v>1</v>
      </c>
      <c r="B128" s="171">
        <v>53</v>
      </c>
      <c r="C128" s="203">
        <v>1.2</v>
      </c>
      <c r="D128" s="130">
        <v>2</v>
      </c>
      <c r="E128" s="130">
        <v>33</v>
      </c>
      <c r="F128" s="130">
        <v>8</v>
      </c>
      <c r="G128" s="170">
        <v>8.6999999999999993</v>
      </c>
      <c r="H128" s="130">
        <v>1</v>
      </c>
      <c r="S128">
        <v>1</v>
      </c>
      <c r="T128">
        <v>67</v>
      </c>
      <c r="U128">
        <v>0.63700000000000001</v>
      </c>
      <c r="V128">
        <v>4</v>
      </c>
      <c r="W128">
        <v>30</v>
      </c>
      <c r="X128">
        <v>12</v>
      </c>
      <c r="Y128">
        <v>16.2</v>
      </c>
      <c r="Z128" s="117">
        <v>0</v>
      </c>
      <c r="AA128" s="113">
        <v>1</v>
      </c>
      <c r="AB128" s="118">
        <v>1</v>
      </c>
      <c r="AC128">
        <v>0</v>
      </c>
      <c r="AD128">
        <v>0.78582880275726319</v>
      </c>
      <c r="AE128" s="117">
        <v>0.78582880275726319</v>
      </c>
      <c r="AF128" s="118">
        <v>0.21417119724273681</v>
      </c>
      <c r="AG128" s="117">
        <v>-1.5409795966638296</v>
      </c>
      <c r="AH128" s="118">
        <v>0</v>
      </c>
      <c r="AI128">
        <v>3.6691619268795637</v>
      </c>
      <c r="BF128">
        <v>0.82856512915715064</v>
      </c>
      <c r="BG128">
        <v>0</v>
      </c>
      <c r="BH128">
        <v>1</v>
      </c>
      <c r="BI128">
        <v>49</v>
      </c>
      <c r="BJ128">
        <v>75</v>
      </c>
      <c r="BK128">
        <v>9.259259259259256E-2</v>
      </c>
      <c r="BL128">
        <v>0.21875</v>
      </c>
      <c r="BM128">
        <v>0</v>
      </c>
    </row>
    <row r="129" spans="1:65" x14ac:dyDescent="0.3">
      <c r="A129" s="131">
        <v>0</v>
      </c>
      <c r="B129" s="171">
        <v>44</v>
      </c>
      <c r="C129" s="203">
        <v>1.2270000000000001</v>
      </c>
      <c r="D129" s="130">
        <v>5</v>
      </c>
      <c r="E129" s="130">
        <v>37</v>
      </c>
      <c r="F129" s="130">
        <v>10</v>
      </c>
      <c r="G129" s="170">
        <v>9.1</v>
      </c>
      <c r="H129" s="130">
        <v>1</v>
      </c>
      <c r="S129">
        <v>1</v>
      </c>
      <c r="T129">
        <v>68</v>
      </c>
      <c r="U129">
        <v>2.3519999999999999</v>
      </c>
      <c r="V129">
        <v>0</v>
      </c>
      <c r="W129">
        <v>30</v>
      </c>
      <c r="X129">
        <v>12</v>
      </c>
      <c r="Y129">
        <v>16.7</v>
      </c>
      <c r="Z129" s="117">
        <v>1</v>
      </c>
      <c r="AA129" s="113">
        <v>0</v>
      </c>
      <c r="AB129" s="118">
        <v>1</v>
      </c>
      <c r="AC129">
        <v>1</v>
      </c>
      <c r="AD129">
        <v>0.75079936493950583</v>
      </c>
      <c r="AE129" s="117">
        <v>0.75079936493950583</v>
      </c>
      <c r="AF129" s="118">
        <v>0.24920063506049417</v>
      </c>
      <c r="AG129" s="117">
        <v>-0.28661682011523182</v>
      </c>
      <c r="AH129" s="118">
        <v>100</v>
      </c>
      <c r="AI129">
        <v>0.33191375312440896</v>
      </c>
      <c r="BF129">
        <v>0.83906856799589913</v>
      </c>
      <c r="BG129">
        <v>0</v>
      </c>
      <c r="BH129">
        <v>1</v>
      </c>
      <c r="BI129">
        <v>49</v>
      </c>
      <c r="BJ129">
        <v>76</v>
      </c>
      <c r="BK129">
        <v>9.259259259259256E-2</v>
      </c>
      <c r="BL129">
        <v>0.20833333333333337</v>
      </c>
      <c r="BM129">
        <v>0</v>
      </c>
    </row>
    <row r="130" spans="1:65" x14ac:dyDescent="0.3">
      <c r="A130" s="131">
        <v>0</v>
      </c>
      <c r="B130" s="171">
        <v>46</v>
      </c>
      <c r="C130" s="203">
        <v>1.9630000000000001</v>
      </c>
      <c r="D130" s="130">
        <v>4</v>
      </c>
      <c r="E130" s="130">
        <v>28</v>
      </c>
      <c r="F130" s="130">
        <v>10</v>
      </c>
      <c r="G130" s="170">
        <v>9.6999999999999993</v>
      </c>
      <c r="H130" s="130">
        <v>1</v>
      </c>
      <c r="S130">
        <v>1</v>
      </c>
      <c r="T130">
        <v>69</v>
      </c>
      <c r="U130">
        <v>9.0999999999999998E-2</v>
      </c>
      <c r="V130">
        <v>3</v>
      </c>
      <c r="W130">
        <v>33</v>
      </c>
      <c r="X130">
        <v>16</v>
      </c>
      <c r="Y130">
        <v>14.5</v>
      </c>
      <c r="Z130" s="117">
        <v>1</v>
      </c>
      <c r="AA130" s="113">
        <v>0</v>
      </c>
      <c r="AB130" s="118">
        <v>1</v>
      </c>
      <c r="AC130">
        <v>1</v>
      </c>
      <c r="AD130">
        <v>0.73577234887384724</v>
      </c>
      <c r="AE130" s="117">
        <v>0.73577234887384724</v>
      </c>
      <c r="AF130" s="118">
        <v>0.26422765112615276</v>
      </c>
      <c r="AG130" s="117">
        <v>-0.30683451669434697</v>
      </c>
      <c r="AH130" s="118">
        <v>100</v>
      </c>
      <c r="AI130">
        <v>0.35911603844663675</v>
      </c>
      <c r="BF130">
        <v>0.84193033291497743</v>
      </c>
      <c r="BG130">
        <v>0</v>
      </c>
      <c r="BH130">
        <v>1</v>
      </c>
      <c r="BI130">
        <v>49</v>
      </c>
      <c r="BJ130">
        <v>77</v>
      </c>
      <c r="BK130">
        <v>9.259259259259256E-2</v>
      </c>
      <c r="BL130">
        <v>0.19791666666666663</v>
      </c>
      <c r="BM130">
        <v>0</v>
      </c>
    </row>
    <row r="131" spans="1:65" x14ac:dyDescent="0.3">
      <c r="A131" s="131">
        <v>0</v>
      </c>
      <c r="B131" s="171">
        <v>58</v>
      </c>
      <c r="C131" s="203">
        <v>0.496</v>
      </c>
      <c r="D131" s="130">
        <v>2</v>
      </c>
      <c r="E131" s="130">
        <v>42</v>
      </c>
      <c r="F131" s="130">
        <v>5</v>
      </c>
      <c r="G131" s="170">
        <v>6.6</v>
      </c>
      <c r="H131" s="130">
        <v>0</v>
      </c>
      <c r="S131">
        <v>1</v>
      </c>
      <c r="T131">
        <v>70</v>
      </c>
      <c r="U131">
        <v>0.29099999999999998</v>
      </c>
      <c r="V131">
        <v>3</v>
      </c>
      <c r="W131">
        <v>31</v>
      </c>
      <c r="X131">
        <v>6</v>
      </c>
      <c r="Y131">
        <v>14</v>
      </c>
      <c r="Z131" s="117">
        <v>1</v>
      </c>
      <c r="AA131" s="113">
        <v>0</v>
      </c>
      <c r="AB131" s="118">
        <v>1</v>
      </c>
      <c r="AC131">
        <v>1</v>
      </c>
      <c r="AD131">
        <v>0.52369476582567465</v>
      </c>
      <c r="AE131" s="117">
        <v>0.52369476582567465</v>
      </c>
      <c r="AF131" s="118">
        <v>0.47630523417432535</v>
      </c>
      <c r="AG131" s="117">
        <v>-0.64684627235104353</v>
      </c>
      <c r="AH131" s="118">
        <v>100</v>
      </c>
      <c r="AI131">
        <v>0.9095092509152094</v>
      </c>
      <c r="BF131">
        <v>0.84244386171666596</v>
      </c>
      <c r="BG131">
        <v>0</v>
      </c>
      <c r="BH131">
        <v>1</v>
      </c>
      <c r="BI131">
        <v>49</v>
      </c>
      <c r="BJ131">
        <v>78</v>
      </c>
      <c r="BK131">
        <v>9.259259259259256E-2</v>
      </c>
      <c r="BL131">
        <v>0.1875</v>
      </c>
      <c r="BM131">
        <v>0</v>
      </c>
    </row>
    <row r="132" spans="1:65" x14ac:dyDescent="0.3">
      <c r="A132" s="131">
        <v>1</v>
      </c>
      <c r="B132" s="171">
        <v>62</v>
      </c>
      <c r="C132" s="203">
        <v>0.42399999999999999</v>
      </c>
      <c r="D132" s="130">
        <v>2</v>
      </c>
      <c r="E132" s="130">
        <v>49</v>
      </c>
      <c r="F132" s="130">
        <v>12</v>
      </c>
      <c r="G132" s="170">
        <v>9.1</v>
      </c>
      <c r="H132" s="130">
        <v>0</v>
      </c>
      <c r="S132">
        <v>1</v>
      </c>
      <c r="T132">
        <v>70</v>
      </c>
      <c r="U132">
        <v>0.82799999999999996</v>
      </c>
      <c r="V132">
        <v>3</v>
      </c>
      <c r="W132">
        <v>37</v>
      </c>
      <c r="X132">
        <v>15</v>
      </c>
      <c r="Y132">
        <v>14.8</v>
      </c>
      <c r="Z132" s="117">
        <v>1</v>
      </c>
      <c r="AA132" s="113">
        <v>0</v>
      </c>
      <c r="AB132" s="118">
        <v>1</v>
      </c>
      <c r="AC132">
        <v>1</v>
      </c>
      <c r="AD132">
        <v>0.73043419546357957</v>
      </c>
      <c r="AE132" s="117">
        <v>0.73043419546357957</v>
      </c>
      <c r="AF132" s="118">
        <v>0.26956580453642043</v>
      </c>
      <c r="AG132" s="117">
        <v>-0.31411613334988275</v>
      </c>
      <c r="AH132" s="118">
        <v>100</v>
      </c>
      <c r="AI132">
        <v>0.36904871952953544</v>
      </c>
      <c r="BF132">
        <v>0.84354563902559287</v>
      </c>
      <c r="BG132">
        <v>0</v>
      </c>
      <c r="BH132">
        <v>1</v>
      </c>
      <c r="BI132">
        <v>49</v>
      </c>
      <c r="BJ132">
        <v>79</v>
      </c>
      <c r="BK132">
        <v>9.259259259259256E-2</v>
      </c>
      <c r="BL132">
        <v>0.17708333333333337</v>
      </c>
      <c r="BM132">
        <v>3.2793209876543165E-3</v>
      </c>
    </row>
    <row r="133" spans="1:65" x14ac:dyDescent="0.3">
      <c r="A133" s="131">
        <v>0</v>
      </c>
      <c r="B133" s="171">
        <v>62</v>
      </c>
      <c r="C133" s="203">
        <v>1.1519999999999999</v>
      </c>
      <c r="D133" s="130">
        <v>2</v>
      </c>
      <c r="E133" s="130">
        <v>42</v>
      </c>
      <c r="F133" s="130">
        <v>8</v>
      </c>
      <c r="G133" s="170">
        <v>9.6999999999999993</v>
      </c>
      <c r="H133" s="130">
        <v>1</v>
      </c>
      <c r="S133">
        <v>1</v>
      </c>
      <c r="T133">
        <v>71</v>
      </c>
      <c r="U133">
        <v>0.121</v>
      </c>
      <c r="V133">
        <v>0</v>
      </c>
      <c r="W133">
        <v>34</v>
      </c>
      <c r="X133">
        <v>8</v>
      </c>
      <c r="Y133">
        <v>12.2</v>
      </c>
      <c r="Z133" s="117">
        <v>0</v>
      </c>
      <c r="AA133" s="113">
        <v>1</v>
      </c>
      <c r="AB133" s="118">
        <v>1</v>
      </c>
      <c r="AC133">
        <v>0</v>
      </c>
      <c r="AD133">
        <v>0.28601792193248632</v>
      </c>
      <c r="AE133" s="117">
        <v>0.28601792193248632</v>
      </c>
      <c r="AF133" s="118">
        <v>0.71398207806751368</v>
      </c>
      <c r="AG133" s="117">
        <v>-0.33689741770336079</v>
      </c>
      <c r="AH133" s="118">
        <v>100</v>
      </c>
      <c r="AI133">
        <v>0.40059538007821066</v>
      </c>
      <c r="BF133">
        <v>0.84637086957309282</v>
      </c>
      <c r="BG133">
        <v>1</v>
      </c>
      <c r="BH133">
        <v>0</v>
      </c>
      <c r="BI133">
        <v>50</v>
      </c>
      <c r="BJ133">
        <v>79</v>
      </c>
      <c r="BK133">
        <v>7.407407407407407E-2</v>
      </c>
      <c r="BL133">
        <v>0.17708333333333337</v>
      </c>
      <c r="BM133">
        <v>3.2793209876543165E-3</v>
      </c>
    </row>
    <row r="134" spans="1:65" x14ac:dyDescent="0.3">
      <c r="A134" s="131">
        <v>0</v>
      </c>
      <c r="B134" s="171">
        <v>46</v>
      </c>
      <c r="C134" s="203">
        <v>1.4810000000000001</v>
      </c>
      <c r="D134" s="130">
        <v>3</v>
      </c>
      <c r="E134" s="130">
        <v>40</v>
      </c>
      <c r="F134" s="130">
        <v>1</v>
      </c>
      <c r="G134" s="170">
        <v>7.8</v>
      </c>
      <c r="H134" s="130">
        <v>0</v>
      </c>
      <c r="S134">
        <v>1</v>
      </c>
      <c r="T134">
        <v>71</v>
      </c>
      <c r="U134">
        <v>1.28</v>
      </c>
      <c r="V134">
        <v>2</v>
      </c>
      <c r="W134">
        <v>28</v>
      </c>
      <c r="X134">
        <v>9</v>
      </c>
      <c r="Y134">
        <v>13.4</v>
      </c>
      <c r="Z134" s="117">
        <v>0</v>
      </c>
      <c r="AA134" s="113">
        <v>1</v>
      </c>
      <c r="AB134" s="118">
        <v>1</v>
      </c>
      <c r="AC134">
        <v>0</v>
      </c>
      <c r="AD134">
        <v>0.76844429064591846</v>
      </c>
      <c r="AE134" s="117">
        <v>0.76844429064591846</v>
      </c>
      <c r="AF134" s="118">
        <v>0.23155570935408154</v>
      </c>
      <c r="AG134" s="117">
        <v>-1.4629347892482303</v>
      </c>
      <c r="AH134" s="118">
        <v>0</v>
      </c>
      <c r="AI134">
        <v>3.3186151738148597</v>
      </c>
      <c r="BF134">
        <v>0.85030331150192207</v>
      </c>
      <c r="BG134">
        <v>1</v>
      </c>
      <c r="BH134">
        <v>0</v>
      </c>
      <c r="BI134">
        <v>51</v>
      </c>
      <c r="BJ134">
        <v>79</v>
      </c>
      <c r="BK134">
        <v>5.555555555555558E-2</v>
      </c>
      <c r="BL134">
        <v>0.17708333333333337</v>
      </c>
      <c r="BM134">
        <v>0</v>
      </c>
    </row>
    <row r="135" spans="1:65" x14ac:dyDescent="0.3">
      <c r="A135" s="131">
        <v>0</v>
      </c>
      <c r="B135" s="171">
        <v>66</v>
      </c>
      <c r="C135" s="203">
        <v>2.2850000000000001</v>
      </c>
      <c r="D135" s="130">
        <v>3</v>
      </c>
      <c r="E135" s="130">
        <v>32</v>
      </c>
      <c r="F135" s="130">
        <v>9</v>
      </c>
      <c r="G135" s="170">
        <v>13.9</v>
      </c>
      <c r="H135" s="130">
        <v>1</v>
      </c>
      <c r="S135">
        <v>1</v>
      </c>
      <c r="T135">
        <v>73</v>
      </c>
      <c r="U135">
        <v>1.8360000000000001</v>
      </c>
      <c r="V135">
        <v>0</v>
      </c>
      <c r="W135">
        <v>36</v>
      </c>
      <c r="X135">
        <v>7</v>
      </c>
      <c r="Y135">
        <v>13.2</v>
      </c>
      <c r="Z135" s="117">
        <v>0</v>
      </c>
      <c r="AA135" s="113">
        <v>1</v>
      </c>
      <c r="AB135" s="118">
        <v>1</v>
      </c>
      <c r="AC135">
        <v>0</v>
      </c>
      <c r="AD135">
        <v>0.47830057345824639</v>
      </c>
      <c r="AE135" s="117">
        <v>0.47830057345824639</v>
      </c>
      <c r="AF135" s="118">
        <v>0.52169942654175361</v>
      </c>
      <c r="AG135" s="117">
        <v>-0.65066366816514054</v>
      </c>
      <c r="AH135" s="118">
        <v>100</v>
      </c>
      <c r="AI135">
        <v>0.91681253442966204</v>
      </c>
      <c r="BF135">
        <v>0.86374308360855334</v>
      </c>
      <c r="BG135">
        <v>0</v>
      </c>
      <c r="BH135">
        <v>1</v>
      </c>
      <c r="BI135">
        <v>51</v>
      </c>
      <c r="BJ135">
        <v>80</v>
      </c>
      <c r="BK135">
        <v>5.555555555555558E-2</v>
      </c>
      <c r="BL135">
        <v>0.16666666666666663</v>
      </c>
      <c r="BM135">
        <v>0</v>
      </c>
    </row>
    <row r="136" spans="1:65" x14ac:dyDescent="0.3">
      <c r="A136" s="131">
        <v>0</v>
      </c>
      <c r="B136" s="171">
        <v>56</v>
      </c>
      <c r="C136" s="203">
        <v>0.29199999999999998</v>
      </c>
      <c r="D136" s="130">
        <v>3</v>
      </c>
      <c r="E136" s="130">
        <v>34</v>
      </c>
      <c r="F136" s="130">
        <v>9</v>
      </c>
      <c r="G136" s="170">
        <v>10.3</v>
      </c>
      <c r="H136" s="130">
        <v>1</v>
      </c>
      <c r="S136">
        <v>1</v>
      </c>
      <c r="T136">
        <v>74</v>
      </c>
      <c r="U136">
        <v>0.248</v>
      </c>
      <c r="V136">
        <v>1</v>
      </c>
      <c r="W136">
        <v>39</v>
      </c>
      <c r="X136">
        <v>21</v>
      </c>
      <c r="Y136">
        <v>19.3</v>
      </c>
      <c r="Z136" s="117">
        <v>1</v>
      </c>
      <c r="AA136" s="113">
        <v>0</v>
      </c>
      <c r="AB136" s="118">
        <v>1</v>
      </c>
      <c r="AC136">
        <v>1</v>
      </c>
      <c r="AD136">
        <v>0.61566287923861407</v>
      </c>
      <c r="AE136" s="117">
        <v>0.61566287923861407</v>
      </c>
      <c r="AF136" s="118">
        <v>0.38433712076138593</v>
      </c>
      <c r="AG136" s="117">
        <v>-0.48505573922096179</v>
      </c>
      <c r="AH136" s="118">
        <v>100</v>
      </c>
      <c r="AI136">
        <v>0.62426554161701764</v>
      </c>
      <c r="BF136">
        <v>0.86620477997231238</v>
      </c>
      <c r="BG136">
        <v>0</v>
      </c>
      <c r="BH136">
        <v>1</v>
      </c>
      <c r="BI136">
        <v>51</v>
      </c>
      <c r="BJ136">
        <v>81</v>
      </c>
      <c r="BK136">
        <v>5.555555555555558E-2</v>
      </c>
      <c r="BL136">
        <v>0.15625</v>
      </c>
      <c r="BM136">
        <v>0</v>
      </c>
    </row>
    <row r="137" spans="1:65" x14ac:dyDescent="0.3">
      <c r="A137" s="131">
        <v>1</v>
      </c>
      <c r="B137" s="171">
        <v>82</v>
      </c>
      <c r="C137" s="203">
        <v>0.88800000000000001</v>
      </c>
      <c r="D137" s="130">
        <v>5</v>
      </c>
      <c r="E137" s="130">
        <v>40</v>
      </c>
      <c r="F137" s="130">
        <v>7</v>
      </c>
      <c r="G137" s="170">
        <v>11.7</v>
      </c>
      <c r="H137" s="130">
        <v>1</v>
      </c>
      <c r="S137">
        <v>1</v>
      </c>
      <c r="T137">
        <v>75</v>
      </c>
      <c r="U137">
        <v>0.185</v>
      </c>
      <c r="V137">
        <v>5</v>
      </c>
      <c r="W137">
        <v>29</v>
      </c>
      <c r="X137">
        <v>15</v>
      </c>
      <c r="Y137">
        <v>15.5</v>
      </c>
      <c r="Z137" s="117">
        <v>0</v>
      </c>
      <c r="AA137" s="113">
        <v>1</v>
      </c>
      <c r="AB137" s="118">
        <v>1</v>
      </c>
      <c r="AC137">
        <v>0</v>
      </c>
      <c r="AD137">
        <v>0.90511233516236522</v>
      </c>
      <c r="AE137" s="117">
        <v>0.90511233516236522</v>
      </c>
      <c r="AF137" s="118">
        <v>9.4887664837634778E-2</v>
      </c>
      <c r="AG137" s="117">
        <v>-2.3550615624505626</v>
      </c>
      <c r="AH137" s="118">
        <v>0</v>
      </c>
      <c r="AI137">
        <v>9.5387776347023703</v>
      </c>
      <c r="BF137">
        <v>0.87002808225995354</v>
      </c>
      <c r="BG137">
        <v>0</v>
      </c>
      <c r="BH137">
        <v>1</v>
      </c>
      <c r="BI137">
        <v>51</v>
      </c>
      <c r="BJ137">
        <v>82</v>
      </c>
      <c r="BK137">
        <v>5.555555555555558E-2</v>
      </c>
      <c r="BL137">
        <v>0.14583333333333337</v>
      </c>
      <c r="BM137">
        <v>0</v>
      </c>
    </row>
    <row r="138" spans="1:65" x14ac:dyDescent="0.3">
      <c r="A138" s="131">
        <v>1</v>
      </c>
      <c r="B138" s="171">
        <v>44</v>
      </c>
      <c r="C138" s="203">
        <v>2.3239999999999998</v>
      </c>
      <c r="D138" s="130">
        <v>2</v>
      </c>
      <c r="E138" s="130">
        <v>49</v>
      </c>
      <c r="F138" s="130">
        <v>19</v>
      </c>
      <c r="G138" s="170">
        <v>9.4</v>
      </c>
      <c r="H138" s="130">
        <v>1</v>
      </c>
      <c r="S138">
        <v>1</v>
      </c>
      <c r="T138">
        <v>75</v>
      </c>
      <c r="U138">
        <v>0.61199999999999999</v>
      </c>
      <c r="V138">
        <v>5</v>
      </c>
      <c r="W138">
        <v>42</v>
      </c>
      <c r="X138">
        <v>15</v>
      </c>
      <c r="Y138">
        <v>14.4</v>
      </c>
      <c r="Z138" s="117">
        <v>0</v>
      </c>
      <c r="AA138" s="113">
        <v>1</v>
      </c>
      <c r="AB138" s="118">
        <v>1</v>
      </c>
      <c r="AC138">
        <v>0</v>
      </c>
      <c r="AD138">
        <v>0.78116821240169898</v>
      </c>
      <c r="AE138" s="117">
        <v>0.78116821240169898</v>
      </c>
      <c r="AF138" s="118">
        <v>0.21883178759830102</v>
      </c>
      <c r="AG138" s="117">
        <v>-1.5194519374587661</v>
      </c>
      <c r="AH138" s="118">
        <v>0</v>
      </c>
      <c r="AI138">
        <v>3.5697200163426523</v>
      </c>
      <c r="BF138">
        <v>0.87365856973714129</v>
      </c>
      <c r="BG138">
        <v>0</v>
      </c>
      <c r="BH138">
        <v>1</v>
      </c>
      <c r="BI138">
        <v>51</v>
      </c>
      <c r="BJ138">
        <v>83</v>
      </c>
      <c r="BK138">
        <v>5.555555555555558E-2</v>
      </c>
      <c r="BL138">
        <v>0.13541666666666663</v>
      </c>
      <c r="BM138">
        <v>0</v>
      </c>
    </row>
    <row r="139" spans="1:65" x14ac:dyDescent="0.3">
      <c r="A139" s="131">
        <v>0</v>
      </c>
      <c r="B139" s="171">
        <v>44</v>
      </c>
      <c r="C139" s="203">
        <v>0.19600000000000001</v>
      </c>
      <c r="D139" s="130">
        <v>3</v>
      </c>
      <c r="E139" s="130">
        <v>33</v>
      </c>
      <c r="F139" s="130">
        <v>12</v>
      </c>
      <c r="G139" s="170">
        <v>9.5</v>
      </c>
      <c r="H139" s="130">
        <v>1</v>
      </c>
      <c r="S139">
        <v>1</v>
      </c>
      <c r="T139">
        <v>75</v>
      </c>
      <c r="U139">
        <v>0.995</v>
      </c>
      <c r="V139">
        <v>2</v>
      </c>
      <c r="W139">
        <v>30</v>
      </c>
      <c r="X139">
        <v>10</v>
      </c>
      <c r="Y139">
        <v>17</v>
      </c>
      <c r="Z139" s="117">
        <v>1</v>
      </c>
      <c r="AA139" s="113">
        <v>0</v>
      </c>
      <c r="AB139" s="118">
        <v>1</v>
      </c>
      <c r="AC139">
        <v>1</v>
      </c>
      <c r="AD139">
        <v>0.71548363087725331</v>
      </c>
      <c r="AE139" s="117">
        <v>0.71548363087725331</v>
      </c>
      <c r="AF139" s="118">
        <v>0.28451636912274669</v>
      </c>
      <c r="AG139" s="117">
        <v>-0.33479655812678444</v>
      </c>
      <c r="AH139" s="118">
        <v>100</v>
      </c>
      <c r="AI139">
        <v>0.39765601453928673</v>
      </c>
      <c r="BF139">
        <v>0.88093414515772128</v>
      </c>
      <c r="BG139">
        <v>0</v>
      </c>
      <c r="BH139">
        <v>1</v>
      </c>
      <c r="BI139">
        <v>51</v>
      </c>
      <c r="BJ139">
        <v>84</v>
      </c>
      <c r="BK139">
        <v>5.555555555555558E-2</v>
      </c>
      <c r="BL139">
        <v>0.125</v>
      </c>
      <c r="BM139">
        <v>0</v>
      </c>
    </row>
    <row r="140" spans="1:65" x14ac:dyDescent="0.3">
      <c r="A140" s="131">
        <v>1</v>
      </c>
      <c r="B140" s="171">
        <v>51</v>
      </c>
      <c r="C140" s="203">
        <v>0.18</v>
      </c>
      <c r="D140" s="130">
        <v>4</v>
      </c>
      <c r="E140" s="130">
        <v>40</v>
      </c>
      <c r="F140" s="130">
        <v>8</v>
      </c>
      <c r="G140" s="170">
        <v>8.6999999999999993</v>
      </c>
      <c r="H140" s="130">
        <v>1</v>
      </c>
      <c r="S140">
        <v>1</v>
      </c>
      <c r="T140">
        <v>76</v>
      </c>
      <c r="U140">
        <v>0.81899999999999995</v>
      </c>
      <c r="V140">
        <v>4</v>
      </c>
      <c r="W140">
        <v>52</v>
      </c>
      <c r="X140">
        <v>18</v>
      </c>
      <c r="Y140">
        <v>17.100000000000001</v>
      </c>
      <c r="Z140" s="117">
        <v>0</v>
      </c>
      <c r="AA140" s="113">
        <v>1</v>
      </c>
      <c r="AB140" s="118">
        <v>1</v>
      </c>
      <c r="AC140">
        <v>0</v>
      </c>
      <c r="AD140">
        <v>0.58566398769967953</v>
      </c>
      <c r="AE140" s="117">
        <v>0.58566398769967953</v>
      </c>
      <c r="AF140" s="118">
        <v>0.41433601230032047</v>
      </c>
      <c r="AG140" s="117">
        <v>-0.88107801043158773</v>
      </c>
      <c r="AH140" s="118">
        <v>0</v>
      </c>
      <c r="AI140">
        <v>1.4135000828148545</v>
      </c>
      <c r="BF140">
        <v>0.88137335141726225</v>
      </c>
      <c r="BG140">
        <v>0</v>
      </c>
      <c r="BH140">
        <v>1</v>
      </c>
      <c r="BI140">
        <v>51</v>
      </c>
      <c r="BJ140">
        <v>85</v>
      </c>
      <c r="BK140">
        <v>5.555555555555558E-2</v>
      </c>
      <c r="BL140">
        <v>0.11458333333333337</v>
      </c>
      <c r="BM140">
        <v>2.1219135802469109E-3</v>
      </c>
    </row>
    <row r="141" spans="1:65" x14ac:dyDescent="0.3">
      <c r="A141" s="131">
        <v>0</v>
      </c>
      <c r="B141" s="171">
        <v>70</v>
      </c>
      <c r="C141" s="203">
        <v>1.4159999999999999</v>
      </c>
      <c r="D141" s="130">
        <v>2</v>
      </c>
      <c r="E141" s="130">
        <v>45</v>
      </c>
      <c r="F141" s="130">
        <v>6</v>
      </c>
      <c r="G141" s="170">
        <v>12.8</v>
      </c>
      <c r="H141" s="130">
        <v>1</v>
      </c>
      <c r="S141">
        <v>1</v>
      </c>
      <c r="T141">
        <v>79</v>
      </c>
      <c r="U141">
        <v>0.13100000000000001</v>
      </c>
      <c r="V141">
        <v>4</v>
      </c>
      <c r="W141">
        <v>38</v>
      </c>
      <c r="X141">
        <v>15</v>
      </c>
      <c r="Y141">
        <v>20.399999999999999</v>
      </c>
      <c r="Z141" s="117">
        <v>0</v>
      </c>
      <c r="AA141" s="113">
        <v>1</v>
      </c>
      <c r="AB141" s="118">
        <v>1</v>
      </c>
      <c r="AC141">
        <v>0</v>
      </c>
      <c r="AD141">
        <v>0.70493847622904848</v>
      </c>
      <c r="AE141" s="117">
        <v>0.70493847622904848</v>
      </c>
      <c r="AF141" s="118">
        <v>0.29506152377095152</v>
      </c>
      <c r="AG141" s="117">
        <v>-1.2205713892311527</v>
      </c>
      <c r="AH141" s="118">
        <v>0</v>
      </c>
      <c r="AI141">
        <v>2.3891236892556469</v>
      </c>
      <c r="BF141">
        <v>0.89456281015992745</v>
      </c>
      <c r="BG141">
        <v>1</v>
      </c>
      <c r="BH141">
        <v>0</v>
      </c>
      <c r="BI141">
        <v>52</v>
      </c>
      <c r="BJ141">
        <v>85</v>
      </c>
      <c r="BK141">
        <v>3.703703703703709E-2</v>
      </c>
      <c r="BL141">
        <v>0.11458333333333337</v>
      </c>
      <c r="BM141">
        <v>0</v>
      </c>
    </row>
    <row r="142" spans="1:65" x14ac:dyDescent="0.3">
      <c r="A142" s="131">
        <v>0</v>
      </c>
      <c r="B142" s="171">
        <v>44</v>
      </c>
      <c r="C142" s="203">
        <v>0.115</v>
      </c>
      <c r="D142" s="130">
        <v>3</v>
      </c>
      <c r="E142" s="130">
        <v>46</v>
      </c>
      <c r="F142" s="130">
        <v>6</v>
      </c>
      <c r="G142" s="170">
        <v>6.6</v>
      </c>
      <c r="H142" s="130">
        <v>0</v>
      </c>
      <c r="S142">
        <v>1</v>
      </c>
      <c r="T142">
        <v>79</v>
      </c>
      <c r="U142">
        <v>1.72</v>
      </c>
      <c r="V142">
        <v>1</v>
      </c>
      <c r="W142">
        <v>40</v>
      </c>
      <c r="X142">
        <v>13</v>
      </c>
      <c r="Y142">
        <v>19</v>
      </c>
      <c r="Z142" s="117">
        <v>1</v>
      </c>
      <c r="AA142" s="113">
        <v>0</v>
      </c>
      <c r="AB142" s="118">
        <v>1</v>
      </c>
      <c r="AC142">
        <v>1</v>
      </c>
      <c r="AD142">
        <v>0.62642020113977392</v>
      </c>
      <c r="AE142" s="117">
        <v>0.62642020113977392</v>
      </c>
      <c r="AF142" s="118">
        <v>0.37357979886022608</v>
      </c>
      <c r="AG142" s="117">
        <v>-0.46773388524098153</v>
      </c>
      <c r="AH142" s="118">
        <v>100</v>
      </c>
      <c r="AI142">
        <v>0.59637252786627282</v>
      </c>
      <c r="BF142">
        <v>0.90464851240774335</v>
      </c>
      <c r="BG142">
        <v>0</v>
      </c>
      <c r="BH142">
        <v>1</v>
      </c>
      <c r="BI142">
        <v>52</v>
      </c>
      <c r="BJ142">
        <v>86</v>
      </c>
      <c r="BK142">
        <v>3.703703703703709E-2</v>
      </c>
      <c r="BL142">
        <v>0.10416666666666663</v>
      </c>
      <c r="BM142">
        <v>0</v>
      </c>
    </row>
    <row r="143" spans="1:65" x14ac:dyDescent="0.3">
      <c r="A143" s="131">
        <v>1</v>
      </c>
      <c r="B143" s="171">
        <v>75</v>
      </c>
      <c r="C143" s="203">
        <v>0.995</v>
      </c>
      <c r="D143" s="130">
        <v>2</v>
      </c>
      <c r="E143" s="130">
        <v>30</v>
      </c>
      <c r="F143" s="130">
        <v>10</v>
      </c>
      <c r="G143" s="170">
        <v>17</v>
      </c>
      <c r="H143" s="130">
        <v>1</v>
      </c>
      <c r="S143">
        <v>1</v>
      </c>
      <c r="T143">
        <v>82</v>
      </c>
      <c r="U143">
        <v>0.88800000000000001</v>
      </c>
      <c r="V143">
        <v>5</v>
      </c>
      <c r="W143">
        <v>40</v>
      </c>
      <c r="X143">
        <v>7</v>
      </c>
      <c r="Y143">
        <v>11.7</v>
      </c>
      <c r="Z143" s="117">
        <v>1</v>
      </c>
      <c r="AA143" s="113">
        <v>0</v>
      </c>
      <c r="AB143" s="118">
        <v>1</v>
      </c>
      <c r="AC143">
        <v>1</v>
      </c>
      <c r="AD143">
        <v>0.74396875930833795</v>
      </c>
      <c r="AE143" s="117">
        <v>0.74396875930833795</v>
      </c>
      <c r="AF143" s="118">
        <v>0.25603124069166205</v>
      </c>
      <c r="AG143" s="117">
        <v>-0.29575623520762245</v>
      </c>
      <c r="AH143" s="118">
        <v>100</v>
      </c>
      <c r="AI143">
        <v>0.34414246228523404</v>
      </c>
      <c r="BF143">
        <v>0.90466090557865664</v>
      </c>
      <c r="BG143">
        <v>0</v>
      </c>
      <c r="BH143">
        <v>1</v>
      </c>
      <c r="BI143">
        <v>52</v>
      </c>
      <c r="BJ143">
        <v>87</v>
      </c>
      <c r="BK143">
        <v>3.703703703703709E-2</v>
      </c>
      <c r="BL143">
        <v>9.375E-2</v>
      </c>
      <c r="BM143">
        <v>1.7361111111111188E-3</v>
      </c>
    </row>
    <row r="144" spans="1:65" x14ac:dyDescent="0.3">
      <c r="A144" s="131">
        <v>1</v>
      </c>
      <c r="B144" s="171">
        <v>68</v>
      </c>
      <c r="C144" s="203">
        <v>2.3519999999999999</v>
      </c>
      <c r="D144" s="130">
        <v>0</v>
      </c>
      <c r="E144" s="130">
        <v>30</v>
      </c>
      <c r="F144" s="130">
        <v>12</v>
      </c>
      <c r="G144" s="170">
        <v>16.7</v>
      </c>
      <c r="H144" s="130">
        <v>1</v>
      </c>
      <c r="S144">
        <v>1</v>
      </c>
      <c r="T144">
        <v>84</v>
      </c>
      <c r="U144">
        <v>1.2589999999999999</v>
      </c>
      <c r="V144">
        <v>1</v>
      </c>
      <c r="W144">
        <v>31</v>
      </c>
      <c r="X144">
        <v>8</v>
      </c>
      <c r="Y144">
        <v>15.9</v>
      </c>
      <c r="Z144" s="117">
        <v>1</v>
      </c>
      <c r="AA144" s="113">
        <v>0</v>
      </c>
      <c r="AB144" s="118">
        <v>1</v>
      </c>
      <c r="AC144">
        <v>1</v>
      </c>
      <c r="AD144">
        <v>0.70513188779651148</v>
      </c>
      <c r="AE144" s="117">
        <v>0.70513188779651148</v>
      </c>
      <c r="AF144" s="118">
        <v>0.29486811220348852</v>
      </c>
      <c r="AG144" s="117">
        <v>-0.34937041877752456</v>
      </c>
      <c r="AH144" s="118">
        <v>100</v>
      </c>
      <c r="AI144">
        <v>0.41817441149191403</v>
      </c>
      <c r="BF144">
        <v>0.90511233516236522</v>
      </c>
      <c r="BG144">
        <v>1</v>
      </c>
      <c r="BH144">
        <v>0</v>
      </c>
      <c r="BI144">
        <v>53</v>
      </c>
      <c r="BJ144">
        <v>87</v>
      </c>
      <c r="BK144">
        <v>1.851851851851849E-2</v>
      </c>
      <c r="BL144">
        <v>9.375E-2</v>
      </c>
      <c r="BM144">
        <v>0</v>
      </c>
    </row>
    <row r="145" spans="1:65" x14ac:dyDescent="0.3">
      <c r="A145" s="131">
        <v>1</v>
      </c>
      <c r="B145" s="171">
        <v>84</v>
      </c>
      <c r="C145" s="203">
        <v>1.2589999999999999</v>
      </c>
      <c r="D145" s="130">
        <v>1</v>
      </c>
      <c r="E145" s="130">
        <v>31</v>
      </c>
      <c r="F145" s="130">
        <v>8</v>
      </c>
      <c r="G145" s="170">
        <v>15.9</v>
      </c>
      <c r="H145" s="130">
        <v>1</v>
      </c>
      <c r="S145">
        <v>1</v>
      </c>
      <c r="T145">
        <v>85</v>
      </c>
      <c r="U145">
        <v>1.86</v>
      </c>
      <c r="V145">
        <v>2</v>
      </c>
      <c r="W145">
        <v>37</v>
      </c>
      <c r="X145">
        <v>13</v>
      </c>
      <c r="Y145">
        <v>16.899999999999999</v>
      </c>
      <c r="Z145" s="117">
        <v>1</v>
      </c>
      <c r="AA145" s="113">
        <v>0</v>
      </c>
      <c r="AB145" s="118">
        <v>1</v>
      </c>
      <c r="AC145">
        <v>1</v>
      </c>
      <c r="AD145">
        <v>0.83906856799589913</v>
      </c>
      <c r="AE145" s="117">
        <v>0.83906856799589913</v>
      </c>
      <c r="AF145" s="118">
        <v>0.16093143200410087</v>
      </c>
      <c r="AG145" s="117">
        <v>-0.17546284999507081</v>
      </c>
      <c r="AH145" s="118">
        <v>100</v>
      </c>
      <c r="AI145">
        <v>0.19179771253794292</v>
      </c>
      <c r="BF145">
        <v>0.91453438329909564</v>
      </c>
      <c r="BG145">
        <v>0</v>
      </c>
      <c r="BH145">
        <v>1</v>
      </c>
      <c r="BI145">
        <v>53</v>
      </c>
      <c r="BJ145">
        <v>88</v>
      </c>
      <c r="BK145">
        <v>1.851851851851849E-2</v>
      </c>
      <c r="BL145">
        <v>8.333333333333337E-2</v>
      </c>
      <c r="BM145">
        <v>1.5432098765432081E-3</v>
      </c>
    </row>
    <row r="146" spans="1:65" x14ac:dyDescent="0.3">
      <c r="A146" s="131">
        <v>0</v>
      </c>
      <c r="B146" s="171">
        <v>51</v>
      </c>
      <c r="C146" s="203">
        <v>1.464</v>
      </c>
      <c r="D146" s="130">
        <v>4</v>
      </c>
      <c r="E146" s="130">
        <v>46</v>
      </c>
      <c r="F146" s="130">
        <v>6</v>
      </c>
      <c r="G146" s="170">
        <v>7.9</v>
      </c>
      <c r="H146" s="130">
        <v>1</v>
      </c>
      <c r="S146">
        <v>1</v>
      </c>
      <c r="T146">
        <v>86</v>
      </c>
      <c r="U146">
        <v>2.2839999999999998</v>
      </c>
      <c r="V146">
        <v>0</v>
      </c>
      <c r="W146">
        <v>38</v>
      </c>
      <c r="X146">
        <v>10</v>
      </c>
      <c r="Y146">
        <v>16.8</v>
      </c>
      <c r="Z146" s="117">
        <v>1</v>
      </c>
      <c r="AA146" s="113">
        <v>0</v>
      </c>
      <c r="AB146" s="118">
        <v>1</v>
      </c>
      <c r="AC146">
        <v>1</v>
      </c>
      <c r="AD146">
        <v>0.69129867537034795</v>
      </c>
      <c r="AE146" s="117">
        <v>0.69129867537034795</v>
      </c>
      <c r="AF146" s="118">
        <v>0.30870132462965205</v>
      </c>
      <c r="AG146" s="117">
        <v>-0.36918331217574796</v>
      </c>
      <c r="AH146" s="118">
        <v>100</v>
      </c>
      <c r="AI146">
        <v>0.44655275010366852</v>
      </c>
      <c r="BF146">
        <v>0.92591342515235442</v>
      </c>
      <c r="BG146">
        <v>1</v>
      </c>
      <c r="BH146">
        <v>0</v>
      </c>
      <c r="BI146">
        <v>54</v>
      </c>
      <c r="BJ146">
        <v>88</v>
      </c>
      <c r="BK146">
        <v>0</v>
      </c>
      <c r="BL146">
        <v>8.333333333333337E-2</v>
      </c>
      <c r="BM146">
        <v>0</v>
      </c>
    </row>
    <row r="147" spans="1:65" x14ac:dyDescent="0.3">
      <c r="A147" s="131">
        <v>1</v>
      </c>
      <c r="B147" s="171">
        <v>88</v>
      </c>
      <c r="C147" s="203">
        <v>0.504</v>
      </c>
      <c r="D147" s="130">
        <v>3</v>
      </c>
      <c r="E147" s="130">
        <v>42</v>
      </c>
      <c r="F147" s="130">
        <v>9</v>
      </c>
      <c r="G147" s="170">
        <v>14.1</v>
      </c>
      <c r="H147" s="130">
        <v>0</v>
      </c>
      <c r="S147">
        <v>1</v>
      </c>
      <c r="T147">
        <v>88</v>
      </c>
      <c r="U147">
        <v>0.504</v>
      </c>
      <c r="V147">
        <v>3</v>
      </c>
      <c r="W147">
        <v>42</v>
      </c>
      <c r="X147">
        <v>9</v>
      </c>
      <c r="Y147">
        <v>14.1</v>
      </c>
      <c r="Z147" s="117">
        <v>0</v>
      </c>
      <c r="AA147" s="113">
        <v>1</v>
      </c>
      <c r="AB147" s="118">
        <v>1</v>
      </c>
      <c r="AC147">
        <v>0</v>
      </c>
      <c r="AD147">
        <v>0.58595779046293395</v>
      </c>
      <c r="AE147" s="117">
        <v>0.58595779046293395</v>
      </c>
      <c r="AF147" s="118">
        <v>0.41404220953706605</v>
      </c>
      <c r="AG147" s="117">
        <v>-0.88178735495038041</v>
      </c>
      <c r="AH147" s="118">
        <v>0</v>
      </c>
      <c r="AI147">
        <v>1.4152126932132933</v>
      </c>
      <c r="BF147">
        <v>0.92934931687179778</v>
      </c>
      <c r="BG147">
        <v>0</v>
      </c>
      <c r="BH147">
        <v>1</v>
      </c>
      <c r="BI147">
        <v>54</v>
      </c>
      <c r="BJ147">
        <v>89</v>
      </c>
      <c r="BK147">
        <v>0</v>
      </c>
      <c r="BL147">
        <v>7.291666666666663E-2</v>
      </c>
      <c r="BM147">
        <v>0</v>
      </c>
    </row>
    <row r="148" spans="1:65" x14ac:dyDescent="0.3">
      <c r="A148" s="131">
        <v>0</v>
      </c>
      <c r="B148" s="171">
        <v>58</v>
      </c>
      <c r="C148" s="203">
        <v>0.44700000000000001</v>
      </c>
      <c r="D148" s="130">
        <v>4</v>
      </c>
      <c r="E148" s="130">
        <v>43</v>
      </c>
      <c r="F148" s="130">
        <v>10</v>
      </c>
      <c r="G148" s="170">
        <v>8.1</v>
      </c>
      <c r="H148" s="130">
        <v>1</v>
      </c>
      <c r="S148">
        <v>1</v>
      </c>
      <c r="T148">
        <v>88</v>
      </c>
      <c r="U148">
        <v>1.6</v>
      </c>
      <c r="V148">
        <v>0</v>
      </c>
      <c r="W148">
        <v>39</v>
      </c>
      <c r="X148">
        <v>18</v>
      </c>
      <c r="Y148">
        <v>18.2</v>
      </c>
      <c r="Z148" s="117">
        <v>1</v>
      </c>
      <c r="AA148" s="113">
        <v>0</v>
      </c>
      <c r="AB148" s="118">
        <v>1</v>
      </c>
      <c r="AC148">
        <v>1</v>
      </c>
      <c r="AD148">
        <v>0.79229913996333556</v>
      </c>
      <c r="AE148" s="117">
        <v>0.79229913996333556</v>
      </c>
      <c r="AF148" s="118">
        <v>0.20770086003666444</v>
      </c>
      <c r="AG148" s="117">
        <v>-0.23281625650523746</v>
      </c>
      <c r="AH148" s="118">
        <v>100</v>
      </c>
      <c r="AI148">
        <v>0.26214954625127573</v>
      </c>
      <c r="BF148">
        <v>0.93576561900653332</v>
      </c>
      <c r="BG148">
        <v>0</v>
      </c>
      <c r="BH148">
        <v>1</v>
      </c>
      <c r="BI148">
        <v>54</v>
      </c>
      <c r="BJ148">
        <v>90</v>
      </c>
      <c r="BK148">
        <v>0</v>
      </c>
      <c r="BL148">
        <v>6.25E-2</v>
      </c>
      <c r="BM148">
        <v>0</v>
      </c>
    </row>
    <row r="149" spans="1:65" x14ac:dyDescent="0.3">
      <c r="A149" s="131">
        <v>0</v>
      </c>
      <c r="B149" s="171">
        <v>66</v>
      </c>
      <c r="C149" s="203">
        <v>2.62</v>
      </c>
      <c r="D149" s="130">
        <v>2</v>
      </c>
      <c r="E149" s="130">
        <v>39</v>
      </c>
      <c r="F149" s="130">
        <v>8</v>
      </c>
      <c r="G149" s="170">
        <v>13.6</v>
      </c>
      <c r="H149" s="130">
        <v>0</v>
      </c>
      <c r="S149">
        <v>1</v>
      </c>
      <c r="T149">
        <v>89</v>
      </c>
      <c r="U149">
        <v>7.4999999999999997E-2</v>
      </c>
      <c r="V149">
        <v>0</v>
      </c>
      <c r="W149">
        <v>37</v>
      </c>
      <c r="X149">
        <v>13</v>
      </c>
      <c r="Y149">
        <v>21</v>
      </c>
      <c r="Z149" s="117">
        <v>1</v>
      </c>
      <c r="AA149" s="113">
        <v>0</v>
      </c>
      <c r="AB149" s="118">
        <v>1</v>
      </c>
      <c r="AC149">
        <v>1</v>
      </c>
      <c r="AD149">
        <v>0.43890529527869876</v>
      </c>
      <c r="AE149" s="117">
        <v>0.43890529527869876</v>
      </c>
      <c r="AF149" s="118">
        <v>0.5610947047213013</v>
      </c>
      <c r="AG149" s="117">
        <v>-0.82347161747419717</v>
      </c>
      <c r="AH149" s="118">
        <v>0</v>
      </c>
      <c r="AI149">
        <v>1.2783958424675965</v>
      </c>
      <c r="BF149">
        <v>0.93900910964420714</v>
      </c>
      <c r="BG149">
        <v>0</v>
      </c>
      <c r="BH149">
        <v>1</v>
      </c>
      <c r="BI149">
        <v>54</v>
      </c>
      <c r="BJ149">
        <v>91</v>
      </c>
      <c r="BK149">
        <v>0</v>
      </c>
      <c r="BL149">
        <v>5.208333333333337E-2</v>
      </c>
      <c r="BM149">
        <v>0</v>
      </c>
    </row>
    <row r="150" spans="1:65" x14ac:dyDescent="0.3">
      <c r="A150" s="131">
        <v>0</v>
      </c>
      <c r="B150" s="171">
        <v>55</v>
      </c>
      <c r="C150" s="203">
        <v>1.1679999999999999</v>
      </c>
      <c r="D150" s="130">
        <v>3</v>
      </c>
      <c r="E150" s="130">
        <v>52</v>
      </c>
      <c r="F150" s="130">
        <v>10</v>
      </c>
      <c r="G150" s="170">
        <v>10</v>
      </c>
      <c r="H150" s="130">
        <v>1</v>
      </c>
      <c r="S150">
        <v>1</v>
      </c>
      <c r="T150">
        <v>89</v>
      </c>
      <c r="U150">
        <v>0.71099999999999997</v>
      </c>
      <c r="V150">
        <v>4</v>
      </c>
      <c r="W150">
        <v>47</v>
      </c>
      <c r="X150">
        <v>13</v>
      </c>
      <c r="Y150">
        <v>18.3</v>
      </c>
      <c r="Z150" s="117">
        <v>0</v>
      </c>
      <c r="AA150" s="113">
        <v>1</v>
      </c>
      <c r="AB150" s="118">
        <v>1</v>
      </c>
      <c r="AC150">
        <v>0</v>
      </c>
      <c r="AD150">
        <v>0.65750959873585979</v>
      </c>
      <c r="AE150" s="117">
        <v>0.65750959873585979</v>
      </c>
      <c r="AF150" s="118">
        <v>0.34249040126414021</v>
      </c>
      <c r="AG150" s="117">
        <v>-1.0715116471787389</v>
      </c>
      <c r="AH150" s="118">
        <v>0</v>
      </c>
      <c r="AI150">
        <v>1.9197898577857253</v>
      </c>
      <c r="BF150">
        <v>0.94647077404033964</v>
      </c>
      <c r="BG150">
        <v>0</v>
      </c>
      <c r="BH150">
        <v>1</v>
      </c>
      <c r="BI150">
        <v>54</v>
      </c>
      <c r="BJ150">
        <v>92</v>
      </c>
      <c r="BK150">
        <v>0</v>
      </c>
      <c r="BL150">
        <v>4.166666666666663E-2</v>
      </c>
      <c r="BM150">
        <v>0</v>
      </c>
    </row>
    <row r="151" spans="1:65" x14ac:dyDescent="0.3">
      <c r="A151" s="131">
        <v>0</v>
      </c>
      <c r="B151" s="171">
        <v>60</v>
      </c>
      <c r="C151" s="203">
        <v>3.2000000000000001E-2</v>
      </c>
      <c r="D151" s="130">
        <v>5</v>
      </c>
      <c r="E151" s="130">
        <v>35</v>
      </c>
      <c r="F151" s="130">
        <v>8</v>
      </c>
      <c r="G151" s="170">
        <v>11.6</v>
      </c>
      <c r="H151" s="130">
        <v>1</v>
      </c>
      <c r="S151">
        <v>1</v>
      </c>
      <c r="T151">
        <v>89</v>
      </c>
      <c r="U151">
        <v>1.018</v>
      </c>
      <c r="V151">
        <v>0</v>
      </c>
      <c r="W151">
        <v>36</v>
      </c>
      <c r="X151">
        <v>12</v>
      </c>
      <c r="Y151">
        <v>23.5</v>
      </c>
      <c r="Z151" s="117">
        <v>1</v>
      </c>
      <c r="AA151" s="113">
        <v>0</v>
      </c>
      <c r="AB151" s="118">
        <v>1</v>
      </c>
      <c r="AC151">
        <v>1</v>
      </c>
      <c r="AD151">
        <v>0.55006818097315968</v>
      </c>
      <c r="AE151" s="117">
        <v>0.55006818097315968</v>
      </c>
      <c r="AF151" s="118">
        <v>0.44993181902684032</v>
      </c>
      <c r="AG151" s="117">
        <v>-0.59771304303295159</v>
      </c>
      <c r="AH151" s="118">
        <v>100</v>
      </c>
      <c r="AI151">
        <v>0.81795645447231302</v>
      </c>
      <c r="BF151">
        <v>0.95521553049393804</v>
      </c>
      <c r="BG151">
        <v>0</v>
      </c>
      <c r="BH151">
        <v>1</v>
      </c>
      <c r="BI151">
        <v>54</v>
      </c>
      <c r="BJ151">
        <v>93</v>
      </c>
      <c r="BK151">
        <v>0</v>
      </c>
      <c r="BL151">
        <v>3.125E-2</v>
      </c>
      <c r="BM151">
        <v>0</v>
      </c>
    </row>
    <row r="152" spans="1:65" x14ac:dyDescent="0.3">
      <c r="S152">
        <v>1</v>
      </c>
      <c r="T152">
        <v>99</v>
      </c>
      <c r="U152">
        <v>1.76</v>
      </c>
      <c r="V152">
        <v>4</v>
      </c>
      <c r="W152">
        <v>38</v>
      </c>
      <c r="X152">
        <v>12</v>
      </c>
      <c r="Y152">
        <v>19.5</v>
      </c>
      <c r="Z152" s="117">
        <v>0</v>
      </c>
      <c r="AA152" s="113">
        <v>1</v>
      </c>
      <c r="AB152" s="118">
        <v>1</v>
      </c>
      <c r="AC152">
        <v>0</v>
      </c>
      <c r="AD152">
        <v>0.92591342515235442</v>
      </c>
      <c r="AE152" s="117">
        <v>0.92591342515235442</v>
      </c>
      <c r="AF152" s="118">
        <v>7.4086574847645581E-2</v>
      </c>
      <c r="AG152" s="117">
        <v>-2.6025209392396103</v>
      </c>
      <c r="AH152" s="118">
        <v>0</v>
      </c>
      <c r="AI152">
        <v>12.497722118432895</v>
      </c>
      <c r="BF152">
        <v>0.95628143774983887</v>
      </c>
      <c r="BG152">
        <v>0</v>
      </c>
      <c r="BH152">
        <v>1</v>
      </c>
      <c r="BI152">
        <v>54</v>
      </c>
      <c r="BJ152">
        <v>94</v>
      </c>
      <c r="BK152">
        <v>0</v>
      </c>
      <c r="BL152">
        <v>2.083333333333337E-2</v>
      </c>
      <c r="BM152">
        <v>0</v>
      </c>
    </row>
    <row r="153" spans="1:65" x14ac:dyDescent="0.3">
      <c r="S153">
        <v>1</v>
      </c>
      <c r="T153">
        <v>102</v>
      </c>
      <c r="U153">
        <v>8.4000000000000005E-2</v>
      </c>
      <c r="V153">
        <v>2</v>
      </c>
      <c r="W153">
        <v>38</v>
      </c>
      <c r="X153">
        <v>11</v>
      </c>
      <c r="Y153">
        <v>16.3</v>
      </c>
      <c r="Z153" s="119">
        <v>1</v>
      </c>
      <c r="AA153" s="120">
        <v>0</v>
      </c>
      <c r="AB153" s="118">
        <v>1</v>
      </c>
      <c r="AC153">
        <v>1</v>
      </c>
      <c r="AD153">
        <v>0.71852043122916254</v>
      </c>
      <c r="AE153" s="117">
        <v>0.71852043122916254</v>
      </c>
      <c r="AF153" s="118">
        <v>0.28147956877083746</v>
      </c>
      <c r="AG153" s="117">
        <v>-0.3305611379186213</v>
      </c>
      <c r="AH153" s="118">
        <v>100</v>
      </c>
      <c r="AI153">
        <v>0.39174887245629803</v>
      </c>
      <c r="BF153">
        <v>0.96068917303951262</v>
      </c>
      <c r="BG153">
        <v>0</v>
      </c>
      <c r="BH153">
        <v>1</v>
      </c>
      <c r="BI153">
        <v>54</v>
      </c>
      <c r="BJ153">
        <v>95</v>
      </c>
      <c r="BK153">
        <v>0</v>
      </c>
      <c r="BL153">
        <v>1.041666666666663E-2</v>
      </c>
      <c r="BM153">
        <v>0</v>
      </c>
    </row>
    <row r="154" spans="1:65" x14ac:dyDescent="0.3">
      <c r="S154" s="112"/>
      <c r="T154" s="112"/>
      <c r="U154" s="112"/>
      <c r="V154" s="112"/>
      <c r="W154" s="112"/>
      <c r="X154" s="112"/>
      <c r="Y154" s="112"/>
      <c r="Z154" s="112">
        <v>96</v>
      </c>
      <c r="AA154" s="112">
        <v>54</v>
      </c>
      <c r="AB154" s="199">
        <v>150</v>
      </c>
      <c r="AC154" s="199"/>
      <c r="AD154" s="199"/>
      <c r="AE154" s="199">
        <v>96.000000000000014</v>
      </c>
      <c r="AF154" s="199">
        <v>53.999999999999986</v>
      </c>
      <c r="AG154" s="199">
        <v>-85.252121618275154</v>
      </c>
      <c r="AH154" s="199">
        <v>72</v>
      </c>
      <c r="AI154" s="199">
        <v>156.28343785964174</v>
      </c>
      <c r="BF154" s="111">
        <v>0.97609009376917699</v>
      </c>
      <c r="BG154" s="111">
        <v>0</v>
      </c>
      <c r="BH154" s="111">
        <v>1</v>
      </c>
      <c r="BI154" s="111">
        <v>54</v>
      </c>
      <c r="BJ154" s="111">
        <v>96</v>
      </c>
      <c r="BK154" s="111">
        <v>0</v>
      </c>
      <c r="BL154" s="111">
        <v>0</v>
      </c>
      <c r="BM154" s="111">
        <v>0</v>
      </c>
    </row>
    <row r="155" spans="1:65" x14ac:dyDescent="0.3">
      <c r="BM155">
        <v>0.73707561728395032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DE66-BB16-4D4F-9CB6-A9D340C583FB}">
  <dimension ref="A1:BL155"/>
  <sheetViews>
    <sheetView showGridLines="0" zoomScale="85" zoomScaleNormal="85" workbookViewId="0"/>
  </sheetViews>
  <sheetFormatPr defaultRowHeight="14.4" x14ac:dyDescent="0.3"/>
  <cols>
    <col min="9" max="9" width="13.5546875" bestFit="1" customWidth="1"/>
    <col min="10" max="10" width="7.5546875" bestFit="1" customWidth="1"/>
    <col min="11" max="11" width="5.5546875" bestFit="1" customWidth="1"/>
    <col min="12" max="12" width="16.77734375" bestFit="1" customWidth="1"/>
    <col min="13" max="13" width="7.6640625" bestFit="1" customWidth="1"/>
    <col min="14" max="14" width="7.5546875" bestFit="1" customWidth="1"/>
    <col min="15" max="15" width="6.21875" bestFit="1" customWidth="1"/>
  </cols>
  <sheetData>
    <row r="1" spans="1:64" x14ac:dyDescent="0.3">
      <c r="A1" s="136" t="s">
        <v>54</v>
      </c>
      <c r="B1" s="135" t="s">
        <v>41</v>
      </c>
      <c r="C1" s="135" t="s">
        <v>43</v>
      </c>
      <c r="D1" s="135" t="s">
        <v>45</v>
      </c>
      <c r="E1" s="135" t="s">
        <v>49</v>
      </c>
      <c r="F1" s="135" t="s">
        <v>50</v>
      </c>
      <c r="G1" s="134" t="s">
        <v>47</v>
      </c>
      <c r="I1" t="s">
        <v>179</v>
      </c>
      <c r="J1" s="218">
        <v>-98.012729219055274</v>
      </c>
      <c r="L1" t="s">
        <v>193</v>
      </c>
      <c r="T1" t="s">
        <v>168</v>
      </c>
      <c r="BE1" t="s">
        <v>198</v>
      </c>
    </row>
    <row r="2" spans="1:64" ht="15" thickBot="1" x14ac:dyDescent="0.35">
      <c r="A2" s="131">
        <v>1</v>
      </c>
      <c r="B2" s="171">
        <v>60</v>
      </c>
      <c r="C2" s="203">
        <v>0.71199999999999997</v>
      </c>
      <c r="D2" s="130">
        <v>3</v>
      </c>
      <c r="E2" s="130">
        <v>33</v>
      </c>
      <c r="F2" s="130">
        <v>12</v>
      </c>
      <c r="G2" s="130">
        <v>1</v>
      </c>
      <c r="I2" t="s">
        <v>180</v>
      </c>
      <c r="J2" s="219">
        <v>-85.397895663378762</v>
      </c>
    </row>
    <row r="3" spans="1:64" ht="15" thickTop="1" x14ac:dyDescent="0.3">
      <c r="A3" s="131">
        <v>1</v>
      </c>
      <c r="B3" s="171">
        <v>69</v>
      </c>
      <c r="C3" s="203">
        <v>9.0999999999999998E-2</v>
      </c>
      <c r="D3" s="130">
        <v>3</v>
      </c>
      <c r="E3" s="130">
        <v>33</v>
      </c>
      <c r="F3" s="130">
        <v>16</v>
      </c>
      <c r="G3" s="130">
        <v>1</v>
      </c>
      <c r="M3" s="47" t="s">
        <v>194</v>
      </c>
      <c r="N3" s="47" t="s">
        <v>195</v>
      </c>
      <c r="T3" s="198" t="s">
        <v>54</v>
      </c>
      <c r="U3" s="198" t="s">
        <v>41</v>
      </c>
      <c r="V3" s="198" t="s">
        <v>43</v>
      </c>
      <c r="W3" s="198" t="s">
        <v>45</v>
      </c>
      <c r="X3" s="198" t="s">
        <v>49</v>
      </c>
      <c r="Y3" s="198" t="s">
        <v>50</v>
      </c>
      <c r="Z3" s="198" t="s">
        <v>169</v>
      </c>
      <c r="AA3" s="198" t="s">
        <v>170</v>
      </c>
      <c r="AB3" s="198" t="s">
        <v>103</v>
      </c>
      <c r="AC3" s="198" t="s">
        <v>171</v>
      </c>
      <c r="AD3" s="198" t="s">
        <v>172</v>
      </c>
      <c r="AE3" s="198" t="s">
        <v>173</v>
      </c>
      <c r="AF3" s="198" t="s">
        <v>174</v>
      </c>
      <c r="AG3" s="198" t="s">
        <v>175</v>
      </c>
      <c r="AH3" s="198" t="s">
        <v>176</v>
      </c>
      <c r="AI3" s="198" t="s">
        <v>177</v>
      </c>
      <c r="AK3" t="s">
        <v>178</v>
      </c>
      <c r="AP3" t="s">
        <v>187</v>
      </c>
      <c r="AX3" t="s">
        <v>192</v>
      </c>
      <c r="BE3" s="125" t="s">
        <v>172</v>
      </c>
      <c r="BF3" s="125" t="s">
        <v>170</v>
      </c>
      <c r="BG3" s="125" t="s">
        <v>169</v>
      </c>
      <c r="BH3" s="125" t="s">
        <v>199</v>
      </c>
      <c r="BI3" s="125" t="s">
        <v>200</v>
      </c>
      <c r="BJ3" s="125" t="s">
        <v>201</v>
      </c>
      <c r="BK3" s="125" t="s">
        <v>202</v>
      </c>
      <c r="BL3" s="125" t="s">
        <v>203</v>
      </c>
    </row>
    <row r="4" spans="1:64" x14ac:dyDescent="0.3">
      <c r="A4" s="131">
        <v>1</v>
      </c>
      <c r="B4" s="171">
        <v>79</v>
      </c>
      <c r="C4" s="203">
        <v>1.72</v>
      </c>
      <c r="D4" s="130">
        <v>1</v>
      </c>
      <c r="E4" s="130">
        <v>40</v>
      </c>
      <c r="F4" s="130">
        <v>13</v>
      </c>
      <c r="G4" s="130">
        <v>1</v>
      </c>
      <c r="I4" t="s">
        <v>181</v>
      </c>
      <c r="J4" s="218">
        <v>25.229667111353024</v>
      </c>
      <c r="L4" t="s">
        <v>173</v>
      </c>
      <c r="M4" s="114">
        <v>84</v>
      </c>
      <c r="N4" s="116">
        <v>28</v>
      </c>
      <c r="O4">
        <v>112</v>
      </c>
      <c r="T4">
        <v>0</v>
      </c>
      <c r="U4">
        <v>35</v>
      </c>
      <c r="V4">
        <v>4.7E-2</v>
      </c>
      <c r="W4">
        <v>4</v>
      </c>
      <c r="X4">
        <v>27</v>
      </c>
      <c r="Y4">
        <v>5</v>
      </c>
      <c r="Z4" s="117">
        <v>1</v>
      </c>
      <c r="AA4" s="113">
        <v>0</v>
      </c>
      <c r="AB4" s="118">
        <v>1</v>
      </c>
      <c r="AC4">
        <v>1</v>
      </c>
      <c r="AD4">
        <v>0.71453526480548546</v>
      </c>
      <c r="AE4" s="114">
        <v>0.71453526480548546</v>
      </c>
      <c r="AF4" s="116">
        <v>0.28546473519451454</v>
      </c>
      <c r="AG4" s="114">
        <v>-0.33612292690927498</v>
      </c>
      <c r="AH4" s="116">
        <v>100</v>
      </c>
      <c r="AI4">
        <v>0.399511051805435</v>
      </c>
      <c r="AP4" s="114">
        <v>2.0203138321361807</v>
      </c>
      <c r="AQ4" s="115">
        <v>-7.9492477456001409E-2</v>
      </c>
      <c r="AR4" s="115">
        <v>-1.1227282001033637E-2</v>
      </c>
      <c r="AS4" s="115">
        <v>-0.12216631312432524</v>
      </c>
      <c r="AT4" s="115">
        <v>-7.506768375812356E-2</v>
      </c>
      <c r="AU4" s="115">
        <v>-2.3433394191719827E-2</v>
      </c>
      <c r="AV4" s="116">
        <v>-6.2753783937788557E-3</v>
      </c>
      <c r="AX4" s="122">
        <v>-7.0009162340213858E-15</v>
      </c>
      <c r="BH4">
        <v>0</v>
      </c>
      <c r="BI4">
        <v>0</v>
      </c>
      <c r="BJ4">
        <v>1</v>
      </c>
      <c r="BK4">
        <v>1</v>
      </c>
      <c r="BL4">
        <v>1.851851851851849E-2</v>
      </c>
    </row>
    <row r="5" spans="1:64" x14ac:dyDescent="0.3">
      <c r="A5" s="131">
        <v>0</v>
      </c>
      <c r="B5" s="171">
        <v>66</v>
      </c>
      <c r="C5" s="203">
        <v>1.3720000000000001</v>
      </c>
      <c r="D5" s="130">
        <v>1</v>
      </c>
      <c r="E5" s="130">
        <v>29</v>
      </c>
      <c r="F5" s="130">
        <v>10</v>
      </c>
      <c r="G5" s="130">
        <v>1</v>
      </c>
      <c r="I5" t="s">
        <v>105</v>
      </c>
      <c r="J5" s="123">
        <v>6</v>
      </c>
      <c r="L5" t="s">
        <v>174</v>
      </c>
      <c r="M5" s="119">
        <v>12</v>
      </c>
      <c r="N5" s="121">
        <v>26</v>
      </c>
      <c r="O5">
        <v>38</v>
      </c>
      <c r="T5">
        <v>0</v>
      </c>
      <c r="U5">
        <v>40</v>
      </c>
      <c r="V5">
        <v>0.97599999999999998</v>
      </c>
      <c r="W5">
        <v>2</v>
      </c>
      <c r="X5">
        <v>37</v>
      </c>
      <c r="Y5">
        <v>5</v>
      </c>
      <c r="Z5" s="117">
        <v>0</v>
      </c>
      <c r="AA5" s="113">
        <v>1</v>
      </c>
      <c r="AB5" s="118">
        <v>1</v>
      </c>
      <c r="AC5">
        <v>0</v>
      </c>
      <c r="AD5">
        <v>0.50568252333606456</v>
      </c>
      <c r="AE5" s="117">
        <v>0.50568252333606456</v>
      </c>
      <c r="AF5" s="118">
        <v>0.49431747666393544</v>
      </c>
      <c r="AG5" s="117">
        <v>-0.70457730290352072</v>
      </c>
      <c r="AH5" s="118">
        <v>0</v>
      </c>
      <c r="AI5">
        <v>1.0229913915826523</v>
      </c>
      <c r="AK5" s="122">
        <v>0.234369023608474</v>
      </c>
      <c r="AP5" s="117">
        <v>-7.9492477456001964E-2</v>
      </c>
      <c r="AQ5" s="113">
        <v>0.24910946193559858</v>
      </c>
      <c r="AR5" s="113">
        <v>-1.9585360241193553E-3</v>
      </c>
      <c r="AS5" s="113">
        <v>-1.9606722408901576E-2</v>
      </c>
      <c r="AT5" s="113">
        <v>-6.8877188555749418E-3</v>
      </c>
      <c r="AU5" s="113">
        <v>6.5532236223603624E-3</v>
      </c>
      <c r="AV5" s="118">
        <v>-1.4770876238100163E-2</v>
      </c>
      <c r="AX5" s="123">
        <v>1.8413871190918884E-16</v>
      </c>
      <c r="BE5">
        <v>0.19633671131925998</v>
      </c>
      <c r="BF5">
        <v>1</v>
      </c>
      <c r="BG5">
        <v>0</v>
      </c>
      <c r="BH5">
        <v>1</v>
      </c>
      <c r="BI5">
        <v>0</v>
      </c>
      <c r="BJ5">
        <v>0.98148148148148151</v>
      </c>
      <c r="BK5">
        <v>1</v>
      </c>
      <c r="BL5">
        <v>1.851851851851849E-2</v>
      </c>
    </row>
    <row r="6" spans="1:64" x14ac:dyDescent="0.3">
      <c r="A6" s="131">
        <v>0</v>
      </c>
      <c r="B6" s="171">
        <v>51</v>
      </c>
      <c r="C6" s="203">
        <v>0.93500000000000005</v>
      </c>
      <c r="D6" s="130">
        <v>4</v>
      </c>
      <c r="E6" s="130">
        <v>36</v>
      </c>
      <c r="F6" s="130">
        <v>4</v>
      </c>
      <c r="G6" s="130">
        <v>1</v>
      </c>
      <c r="I6" t="s">
        <v>164</v>
      </c>
      <c r="J6" s="220">
        <v>3.0958414328253119E-4</v>
      </c>
      <c r="M6">
        <v>96</v>
      </c>
      <c r="N6">
        <v>54</v>
      </c>
      <c r="O6">
        <v>150</v>
      </c>
      <c r="T6">
        <v>0</v>
      </c>
      <c r="U6">
        <v>41</v>
      </c>
      <c r="V6">
        <v>0.879</v>
      </c>
      <c r="W6">
        <v>2</v>
      </c>
      <c r="X6">
        <v>39</v>
      </c>
      <c r="Y6">
        <v>5</v>
      </c>
      <c r="Z6" s="117">
        <v>0</v>
      </c>
      <c r="AA6" s="113">
        <v>1</v>
      </c>
      <c r="AB6" s="118">
        <v>1</v>
      </c>
      <c r="AC6">
        <v>0</v>
      </c>
      <c r="AD6">
        <v>0.4515080537130633</v>
      </c>
      <c r="AE6" s="117">
        <v>0.4515080537130633</v>
      </c>
      <c r="AF6" s="118">
        <v>0.54849194628693665</v>
      </c>
      <c r="AG6" s="117">
        <v>-0.60058268253429226</v>
      </c>
      <c r="AH6" s="118">
        <v>100</v>
      </c>
      <c r="AI6">
        <v>0.82318082657290748</v>
      </c>
      <c r="AK6" s="123">
        <v>-1.5260106222210696</v>
      </c>
      <c r="AP6" s="117">
        <v>-1.1227282001033624E-2</v>
      </c>
      <c r="AQ6" s="113">
        <v>-1.9585360241193605E-3</v>
      </c>
      <c r="AR6" s="113">
        <v>2.1883526547336973E-4</v>
      </c>
      <c r="AS6" s="113">
        <v>6.6446236511900827E-4</v>
      </c>
      <c r="AT6" s="113">
        <v>5.5943728364868882E-4</v>
      </c>
      <c r="AU6" s="113">
        <v>-7.245783321609367E-5</v>
      </c>
      <c r="AV6" s="118">
        <v>-2.6097557996573383E-5</v>
      </c>
      <c r="AX6" s="123">
        <v>3.5249828251058456E-17</v>
      </c>
      <c r="BE6">
        <v>0.22727844628132338</v>
      </c>
      <c r="BF6">
        <v>1</v>
      </c>
      <c r="BG6">
        <v>0</v>
      </c>
      <c r="BH6">
        <v>2</v>
      </c>
      <c r="BI6">
        <v>0</v>
      </c>
      <c r="BJ6">
        <v>0.96296296296296302</v>
      </c>
      <c r="BK6">
        <v>1</v>
      </c>
      <c r="BL6">
        <v>0</v>
      </c>
    </row>
    <row r="7" spans="1:64" x14ac:dyDescent="0.3">
      <c r="A7" s="131">
        <v>1</v>
      </c>
      <c r="B7" s="171">
        <v>62</v>
      </c>
      <c r="C7" s="203">
        <v>2.0190000000000001</v>
      </c>
      <c r="D7" s="130">
        <v>0</v>
      </c>
      <c r="E7" s="130">
        <v>32</v>
      </c>
      <c r="F7" s="130">
        <v>15</v>
      </c>
      <c r="G7" s="130">
        <v>1</v>
      </c>
      <c r="I7" t="s">
        <v>182</v>
      </c>
      <c r="J7" s="123">
        <v>0.05</v>
      </c>
      <c r="T7">
        <v>0</v>
      </c>
      <c r="U7">
        <v>42</v>
      </c>
      <c r="V7">
        <v>1.2829999999999999</v>
      </c>
      <c r="W7">
        <v>4</v>
      </c>
      <c r="X7">
        <v>37</v>
      </c>
      <c r="Y7">
        <v>6</v>
      </c>
      <c r="Z7" s="117">
        <v>1</v>
      </c>
      <c r="AA7" s="113">
        <v>0</v>
      </c>
      <c r="AB7" s="118">
        <v>1</v>
      </c>
      <c r="AC7">
        <v>1</v>
      </c>
      <c r="AD7">
        <v>0.7514790235576273</v>
      </c>
      <c r="AE7" s="117">
        <v>0.7514790235576273</v>
      </c>
      <c r="AF7" s="118">
        <v>0.2485209764423727</v>
      </c>
      <c r="AG7" s="117">
        <v>-0.285711982942978</v>
      </c>
      <c r="AH7" s="118">
        <v>100</v>
      </c>
      <c r="AI7">
        <v>0.33070913312501105</v>
      </c>
      <c r="AK7" s="123">
        <v>3.6504271988678741E-2</v>
      </c>
      <c r="AP7" s="117">
        <v>-0.12216631312432474</v>
      </c>
      <c r="AQ7" s="113">
        <v>-1.9606722408901586E-2</v>
      </c>
      <c r="AR7" s="113">
        <v>6.6446236511900306E-4</v>
      </c>
      <c r="AS7" s="113">
        <v>0.10040380741035786</v>
      </c>
      <c r="AT7" s="113">
        <v>1.7008434023984376E-2</v>
      </c>
      <c r="AU7" s="113">
        <v>-1.5865184064722498E-3</v>
      </c>
      <c r="AV7" s="118">
        <v>2.2918208380166829E-3</v>
      </c>
      <c r="AX7" s="123">
        <v>5.8828780957751917E-16</v>
      </c>
      <c r="BE7">
        <v>0.24482484612883934</v>
      </c>
      <c r="BF7">
        <v>0</v>
      </c>
      <c r="BG7">
        <v>1</v>
      </c>
      <c r="BH7">
        <v>2</v>
      </c>
      <c r="BI7">
        <v>1</v>
      </c>
      <c r="BJ7">
        <v>0.96296296296296302</v>
      </c>
      <c r="BK7">
        <v>0.98958333333333337</v>
      </c>
      <c r="BL7">
        <v>1.8325617283950699E-2</v>
      </c>
    </row>
    <row r="8" spans="1:64" x14ac:dyDescent="0.3">
      <c r="A8" s="131">
        <v>0</v>
      </c>
      <c r="B8" s="171">
        <v>61</v>
      </c>
      <c r="C8" s="203">
        <v>0.66200000000000003</v>
      </c>
      <c r="D8" s="130">
        <v>2</v>
      </c>
      <c r="E8" s="130">
        <v>52</v>
      </c>
      <c r="F8" s="130">
        <v>15</v>
      </c>
      <c r="G8" s="130">
        <v>1</v>
      </c>
      <c r="I8" t="s">
        <v>165</v>
      </c>
      <c r="J8" s="127" t="s">
        <v>233</v>
      </c>
      <c r="L8" t="s">
        <v>196</v>
      </c>
      <c r="M8" s="210">
        <v>0.875</v>
      </c>
      <c r="N8" s="211">
        <v>0.48148148148148145</v>
      </c>
      <c r="O8" s="108">
        <v>0.73333333333333328</v>
      </c>
      <c r="T8">
        <v>0</v>
      </c>
      <c r="U8">
        <v>42</v>
      </c>
      <c r="V8">
        <v>1.4279999999999999</v>
      </c>
      <c r="W8">
        <v>4</v>
      </c>
      <c r="X8">
        <v>45</v>
      </c>
      <c r="Y8">
        <v>5</v>
      </c>
      <c r="Z8" s="117">
        <v>1</v>
      </c>
      <c r="AA8" s="113">
        <v>0</v>
      </c>
      <c r="AB8" s="118">
        <v>1</v>
      </c>
      <c r="AC8">
        <v>1</v>
      </c>
      <c r="AD8">
        <v>0.57810364401084324</v>
      </c>
      <c r="AE8" s="117">
        <v>0.57810364401084324</v>
      </c>
      <c r="AF8" s="118">
        <v>0.42189635598915676</v>
      </c>
      <c r="AG8" s="117">
        <v>-0.54800211148710154</v>
      </c>
      <c r="AH8" s="118">
        <v>100</v>
      </c>
      <c r="AI8">
        <v>0.72979362846092599</v>
      </c>
      <c r="AK8" s="123">
        <v>0.63277830639137977</v>
      </c>
      <c r="AP8" s="117">
        <v>-7.5067683758123255E-2</v>
      </c>
      <c r="AQ8" s="113">
        <v>-6.887718855574966E-3</v>
      </c>
      <c r="AR8" s="113">
        <v>5.5943728364868622E-4</v>
      </c>
      <c r="AS8" s="113">
        <v>1.7008434023984397E-2</v>
      </c>
      <c r="AT8" s="113">
        <v>2.0858327360237596E-2</v>
      </c>
      <c r="AU8" s="113">
        <v>-7.5891491984183353E-4</v>
      </c>
      <c r="AV8" s="118">
        <v>7.2753957130679595E-4</v>
      </c>
      <c r="AX8" s="123">
        <v>3.9315067277827829E-16</v>
      </c>
      <c r="BE8">
        <v>0.25960577688382691</v>
      </c>
      <c r="BF8">
        <v>1</v>
      </c>
      <c r="BG8">
        <v>0</v>
      </c>
      <c r="BH8">
        <v>3</v>
      </c>
      <c r="BI8">
        <v>1</v>
      </c>
      <c r="BJ8">
        <v>0.94444444444444442</v>
      </c>
      <c r="BK8">
        <v>0.98958333333333337</v>
      </c>
      <c r="BL8">
        <v>1.8325617283950591E-2</v>
      </c>
    </row>
    <row r="9" spans="1:64" x14ac:dyDescent="0.3">
      <c r="A9" s="131">
        <v>0</v>
      </c>
      <c r="B9" s="171">
        <v>59</v>
      </c>
      <c r="C9" s="203">
        <v>0.7</v>
      </c>
      <c r="D9" s="130">
        <v>2</v>
      </c>
      <c r="E9" s="130">
        <v>41</v>
      </c>
      <c r="F9" s="130">
        <v>4</v>
      </c>
      <c r="G9" s="130">
        <v>1</v>
      </c>
      <c r="T9">
        <v>0</v>
      </c>
      <c r="U9">
        <v>43</v>
      </c>
      <c r="V9">
        <v>0.48</v>
      </c>
      <c r="W9">
        <v>3</v>
      </c>
      <c r="X9">
        <v>30</v>
      </c>
      <c r="Y9">
        <v>4</v>
      </c>
      <c r="Z9" s="117">
        <v>0</v>
      </c>
      <c r="AA9" s="113">
        <v>1</v>
      </c>
      <c r="AB9" s="118">
        <v>1</v>
      </c>
      <c r="AC9">
        <v>0</v>
      </c>
      <c r="AD9">
        <v>0.67477547185658293</v>
      </c>
      <c r="AE9" s="117">
        <v>0.67477547185658293</v>
      </c>
      <c r="AF9" s="118">
        <v>0.32522452814341707</v>
      </c>
      <c r="AG9" s="117">
        <v>-1.1232394793575329</v>
      </c>
      <c r="AH9" s="118">
        <v>0</v>
      </c>
      <c r="AI9">
        <v>2.0747988342349792</v>
      </c>
      <c r="AK9" s="123">
        <v>0.35148950630275272</v>
      </c>
      <c r="AP9" s="117">
        <v>-2.34333941917199E-2</v>
      </c>
      <c r="AQ9" s="113">
        <v>6.5532236223603676E-3</v>
      </c>
      <c r="AR9" s="113">
        <v>-7.2457833216093019E-5</v>
      </c>
      <c r="AS9" s="113">
        <v>-1.5865184064722461E-3</v>
      </c>
      <c r="AT9" s="113">
        <v>-7.5891491984182854E-4</v>
      </c>
      <c r="AU9" s="113">
        <v>8.2565478643806039E-4</v>
      </c>
      <c r="AV9" s="118">
        <v>-4.5214968328414915E-4</v>
      </c>
      <c r="AX9" s="123">
        <v>7.3890140377544321E-17</v>
      </c>
      <c r="BE9">
        <v>0.27084232591763469</v>
      </c>
      <c r="BF9">
        <v>1</v>
      </c>
      <c r="BG9">
        <v>0</v>
      </c>
      <c r="BH9">
        <v>4</v>
      </c>
      <c r="BI9">
        <v>1</v>
      </c>
      <c r="BJ9">
        <v>0.92592592592592593</v>
      </c>
      <c r="BK9">
        <v>0.98958333333333337</v>
      </c>
      <c r="BL9">
        <v>1.8325617283950591E-2</v>
      </c>
    </row>
    <row r="10" spans="1:64" x14ac:dyDescent="0.3">
      <c r="A10" s="131">
        <v>1</v>
      </c>
      <c r="B10" s="171">
        <v>65</v>
      </c>
      <c r="C10" s="203">
        <v>0.93700000000000006</v>
      </c>
      <c r="D10" s="130">
        <v>4</v>
      </c>
      <c r="E10" s="130">
        <v>31</v>
      </c>
      <c r="F10" s="130">
        <v>12</v>
      </c>
      <c r="G10" s="130">
        <v>0</v>
      </c>
      <c r="I10" t="s">
        <v>183</v>
      </c>
      <c r="J10" s="218">
        <v>0.12870607375377507</v>
      </c>
      <c r="L10" t="s">
        <v>197</v>
      </c>
      <c r="M10" s="110">
        <v>0.5</v>
      </c>
      <c r="T10">
        <v>0</v>
      </c>
      <c r="U10">
        <v>43</v>
      </c>
      <c r="V10">
        <v>1.607</v>
      </c>
      <c r="W10">
        <v>1</v>
      </c>
      <c r="X10">
        <v>45</v>
      </c>
      <c r="Y10">
        <v>8</v>
      </c>
      <c r="Z10" s="117">
        <v>0</v>
      </c>
      <c r="AA10" s="113">
        <v>1</v>
      </c>
      <c r="AB10" s="118">
        <v>1</v>
      </c>
      <c r="AC10">
        <v>0</v>
      </c>
      <c r="AD10">
        <v>0.43804502597320499</v>
      </c>
      <c r="AE10" s="117">
        <v>0.43804502597320499</v>
      </c>
      <c r="AF10" s="118">
        <v>0.56195497402679506</v>
      </c>
      <c r="AG10" s="117">
        <v>-0.57633354968805983</v>
      </c>
      <c r="AH10" s="118">
        <v>100</v>
      </c>
      <c r="AI10">
        <v>0.77950199966077371</v>
      </c>
      <c r="AK10" s="123">
        <v>-9.6217617198136124E-2</v>
      </c>
      <c r="AP10" s="119">
        <v>-6.2753783937787178E-3</v>
      </c>
      <c r="AQ10" s="120">
        <v>-1.4770876238100179E-2</v>
      </c>
      <c r="AR10" s="120">
        <v>-2.6097557996574169E-5</v>
      </c>
      <c r="AS10" s="120">
        <v>2.291820838016679E-3</v>
      </c>
      <c r="AT10" s="120">
        <v>7.2753957130679118E-4</v>
      </c>
      <c r="AU10" s="120">
        <v>-4.5214968328415083E-4</v>
      </c>
      <c r="AV10" s="121">
        <v>3.0635818759208022E-3</v>
      </c>
      <c r="AX10" s="124">
        <v>8.1328153197065717E-18</v>
      </c>
      <c r="BE10">
        <v>0.27162465866873153</v>
      </c>
      <c r="BF10">
        <v>1</v>
      </c>
      <c r="BG10">
        <v>0</v>
      </c>
      <c r="BH10">
        <v>5</v>
      </c>
      <c r="BI10">
        <v>1</v>
      </c>
      <c r="BJ10">
        <v>0.90740740740740744</v>
      </c>
      <c r="BK10">
        <v>0.98958333333333337</v>
      </c>
      <c r="BL10">
        <v>1.8325617283950699E-2</v>
      </c>
    </row>
    <row r="11" spans="1:64" x14ac:dyDescent="0.3">
      <c r="A11" s="131">
        <v>1</v>
      </c>
      <c r="B11" s="171">
        <v>55</v>
      </c>
      <c r="C11" s="203">
        <v>6.5000000000000002E-2</v>
      </c>
      <c r="D11" s="130">
        <v>3</v>
      </c>
      <c r="E11" s="130">
        <v>42</v>
      </c>
      <c r="F11" s="130">
        <v>13</v>
      </c>
      <c r="G11" s="130">
        <v>0</v>
      </c>
      <c r="I11" t="s">
        <v>184</v>
      </c>
      <c r="J11" s="220">
        <v>0.1548133434914597</v>
      </c>
      <c r="T11">
        <v>0</v>
      </c>
      <c r="U11">
        <v>44</v>
      </c>
      <c r="V11">
        <v>4.5900000000000003E-2</v>
      </c>
      <c r="W11">
        <v>6</v>
      </c>
      <c r="X11">
        <v>29</v>
      </c>
      <c r="Y11">
        <v>2</v>
      </c>
      <c r="Z11" s="117">
        <v>1</v>
      </c>
      <c r="AA11" s="113">
        <v>0</v>
      </c>
      <c r="AB11" s="118">
        <v>1</v>
      </c>
      <c r="AC11">
        <v>1</v>
      </c>
      <c r="AD11">
        <v>0.8046000126991284</v>
      </c>
      <c r="AE11" s="117">
        <v>0.8046000126991284</v>
      </c>
      <c r="AF11" s="118">
        <v>0.1953999873008716</v>
      </c>
      <c r="AG11" s="117">
        <v>-0.217410003683292</v>
      </c>
      <c r="AH11" s="118">
        <v>100</v>
      </c>
      <c r="AI11">
        <v>0.24285357223072693</v>
      </c>
      <c r="AK11" s="124">
        <v>0.1135344731181574</v>
      </c>
      <c r="BE11">
        <v>0.27166186199954823</v>
      </c>
      <c r="BF11">
        <v>1</v>
      </c>
      <c r="BG11">
        <v>0</v>
      </c>
      <c r="BH11">
        <v>6</v>
      </c>
      <c r="BI11">
        <v>1</v>
      </c>
      <c r="BJ11">
        <v>0.88888888888888884</v>
      </c>
      <c r="BK11">
        <v>0.98958333333333337</v>
      </c>
      <c r="BL11">
        <v>0</v>
      </c>
    </row>
    <row r="12" spans="1:64" x14ac:dyDescent="0.3">
      <c r="A12" s="131">
        <v>1</v>
      </c>
      <c r="B12" s="171">
        <v>65</v>
      </c>
      <c r="C12" s="203">
        <v>2.1440000000000001</v>
      </c>
      <c r="D12" s="130">
        <v>2</v>
      </c>
      <c r="E12" s="130">
        <v>32</v>
      </c>
      <c r="F12" s="130">
        <v>8</v>
      </c>
      <c r="G12" s="130">
        <v>1</v>
      </c>
      <c r="I12" t="s">
        <v>185</v>
      </c>
      <c r="J12" s="219">
        <v>0.21226935368405486</v>
      </c>
      <c r="L12" s="226" t="s">
        <v>235</v>
      </c>
      <c r="T12">
        <v>0</v>
      </c>
      <c r="U12">
        <v>44</v>
      </c>
      <c r="V12">
        <v>0.115</v>
      </c>
      <c r="W12">
        <v>3</v>
      </c>
      <c r="X12">
        <v>46</v>
      </c>
      <c r="Y12">
        <v>6</v>
      </c>
      <c r="Z12" s="117">
        <v>0</v>
      </c>
      <c r="AA12" s="113">
        <v>1</v>
      </c>
      <c r="AB12" s="118">
        <v>1</v>
      </c>
      <c r="AC12">
        <v>0</v>
      </c>
      <c r="AD12">
        <v>0.31496497263155565</v>
      </c>
      <c r="AE12" s="117">
        <v>0.31496497263155565</v>
      </c>
      <c r="AF12" s="118">
        <v>0.68503502736844435</v>
      </c>
      <c r="AG12" s="117">
        <v>-0.37828530718280906</v>
      </c>
      <c r="AH12" s="118">
        <v>100</v>
      </c>
      <c r="AI12">
        <v>0.45977936900758293</v>
      </c>
      <c r="BE12">
        <v>0.29932913309801795</v>
      </c>
      <c r="BF12">
        <v>0</v>
      </c>
      <c r="BG12">
        <v>1</v>
      </c>
      <c r="BH12">
        <v>6</v>
      </c>
      <c r="BI12">
        <v>2</v>
      </c>
      <c r="BJ12">
        <v>0.88888888888888884</v>
      </c>
      <c r="BK12">
        <v>0.97916666666666663</v>
      </c>
      <c r="BL12">
        <v>1.8132716049382686E-2</v>
      </c>
    </row>
    <row r="13" spans="1:64" ht="16.2" x14ac:dyDescent="0.3">
      <c r="A13" s="131">
        <v>1</v>
      </c>
      <c r="B13" s="171">
        <v>74</v>
      </c>
      <c r="C13" s="203">
        <v>0.248</v>
      </c>
      <c r="D13" s="130">
        <v>1</v>
      </c>
      <c r="E13" s="130">
        <v>39</v>
      </c>
      <c r="F13" s="130">
        <v>21</v>
      </c>
      <c r="G13" s="130">
        <v>1</v>
      </c>
      <c r="L13" t="s">
        <v>236</v>
      </c>
      <c r="N13" s="108">
        <f>(M6/O6)^2+(1-(M6/O6))^2</f>
        <v>0.53920000000000001</v>
      </c>
      <c r="T13">
        <v>0</v>
      </c>
      <c r="U13">
        <v>44</v>
      </c>
      <c r="V13">
        <v>0.19600000000000001</v>
      </c>
      <c r="W13">
        <v>3</v>
      </c>
      <c r="X13">
        <v>33</v>
      </c>
      <c r="Y13">
        <v>12</v>
      </c>
      <c r="Z13" s="117">
        <v>1</v>
      </c>
      <c r="AA13" s="113">
        <v>0</v>
      </c>
      <c r="AB13" s="118">
        <v>1</v>
      </c>
      <c r="AC13">
        <v>1</v>
      </c>
      <c r="AD13">
        <v>0.76964049598679385</v>
      </c>
      <c r="AE13" s="117">
        <v>0.76964049598679385</v>
      </c>
      <c r="AF13" s="118">
        <v>0.23035950401320615</v>
      </c>
      <c r="AG13" s="117">
        <v>-0.26183176148953918</v>
      </c>
      <c r="AH13" s="118">
        <v>100</v>
      </c>
      <c r="AI13">
        <v>0.2993079304095751</v>
      </c>
      <c r="BE13">
        <v>0.30567290274540798</v>
      </c>
      <c r="BF13">
        <v>1</v>
      </c>
      <c r="BG13">
        <v>0</v>
      </c>
      <c r="BH13">
        <v>7</v>
      </c>
      <c r="BI13">
        <v>2</v>
      </c>
      <c r="BJ13">
        <v>0.87037037037037035</v>
      </c>
      <c r="BK13">
        <v>0.97916666666666663</v>
      </c>
      <c r="BL13">
        <v>1.8132716049382686E-2</v>
      </c>
    </row>
    <row r="14" spans="1:64" x14ac:dyDescent="0.3">
      <c r="A14" s="131">
        <v>0</v>
      </c>
      <c r="B14" s="171">
        <v>43</v>
      </c>
      <c r="C14" s="203">
        <v>1.607</v>
      </c>
      <c r="D14" s="130">
        <v>1</v>
      </c>
      <c r="E14" s="130">
        <v>45</v>
      </c>
      <c r="F14" s="130">
        <v>8</v>
      </c>
      <c r="G14" s="130">
        <v>0</v>
      </c>
      <c r="I14" t="s">
        <v>186</v>
      </c>
      <c r="J14" s="218">
        <v>158.06658410015149</v>
      </c>
      <c r="L14" t="s">
        <v>237</v>
      </c>
      <c r="N14">
        <f>0.5+(0.25*0.5)</f>
        <v>0.625</v>
      </c>
      <c r="T14">
        <v>0</v>
      </c>
      <c r="U14">
        <v>44</v>
      </c>
      <c r="V14">
        <v>1.18</v>
      </c>
      <c r="W14">
        <v>2</v>
      </c>
      <c r="X14">
        <v>34</v>
      </c>
      <c r="Y14">
        <v>6</v>
      </c>
      <c r="Z14" s="117">
        <v>0</v>
      </c>
      <c r="AA14" s="113">
        <v>1</v>
      </c>
      <c r="AB14" s="118">
        <v>1</v>
      </c>
      <c r="AC14">
        <v>0</v>
      </c>
      <c r="AD14">
        <v>0.66819270730752811</v>
      </c>
      <c r="AE14" s="117">
        <v>0.66819270730752811</v>
      </c>
      <c r="AF14" s="118">
        <v>0.33180729269247189</v>
      </c>
      <c r="AG14" s="117">
        <v>-1.1032009222856805</v>
      </c>
      <c r="AH14" s="118">
        <v>0</v>
      </c>
      <c r="AI14">
        <v>2.0137975325540163</v>
      </c>
      <c r="BE14">
        <v>0.30849071404062328</v>
      </c>
      <c r="BF14">
        <v>1</v>
      </c>
      <c r="BG14">
        <v>0</v>
      </c>
      <c r="BH14">
        <v>8</v>
      </c>
      <c r="BI14">
        <v>2</v>
      </c>
      <c r="BJ14">
        <v>0.85185185185185186</v>
      </c>
      <c r="BK14">
        <v>0.97916666666666663</v>
      </c>
      <c r="BL14">
        <v>1.8132716049382686E-2</v>
      </c>
    </row>
    <row r="15" spans="1:64" x14ac:dyDescent="0.3">
      <c r="A15" s="131">
        <v>0</v>
      </c>
      <c r="B15" s="171">
        <v>78</v>
      </c>
      <c r="C15" s="203">
        <v>1.6240000000000001</v>
      </c>
      <c r="D15" s="130">
        <v>5</v>
      </c>
      <c r="E15" s="130">
        <v>39</v>
      </c>
      <c r="F15" s="130">
        <v>11</v>
      </c>
      <c r="G15" s="130">
        <v>1</v>
      </c>
      <c r="I15" t="s">
        <v>105</v>
      </c>
      <c r="J15" s="123">
        <v>148</v>
      </c>
      <c r="T15">
        <v>0</v>
      </c>
      <c r="U15">
        <v>44</v>
      </c>
      <c r="V15">
        <v>1.2270000000000001</v>
      </c>
      <c r="W15">
        <v>5</v>
      </c>
      <c r="X15">
        <v>37</v>
      </c>
      <c r="Y15">
        <v>10</v>
      </c>
      <c r="Z15" s="117">
        <v>1</v>
      </c>
      <c r="AA15" s="113">
        <v>0</v>
      </c>
      <c r="AB15" s="118">
        <v>1</v>
      </c>
      <c r="AC15">
        <v>1</v>
      </c>
      <c r="AD15">
        <v>0.87541571476347846</v>
      </c>
      <c r="AE15" s="117">
        <v>0.87541571476347846</v>
      </c>
      <c r="AF15" s="118">
        <v>0.12458428523652154</v>
      </c>
      <c r="AG15" s="117">
        <v>-0.13305640286318973</v>
      </c>
      <c r="AH15" s="118">
        <v>100</v>
      </c>
      <c r="AI15">
        <v>0.14231442631822297</v>
      </c>
      <c r="BE15">
        <v>0.30973155849716205</v>
      </c>
      <c r="BF15">
        <v>1</v>
      </c>
      <c r="BG15">
        <v>0</v>
      </c>
      <c r="BH15">
        <v>9</v>
      </c>
      <c r="BI15">
        <v>2</v>
      </c>
      <c r="BJ15">
        <v>0.83333333333333337</v>
      </c>
      <c r="BK15">
        <v>0.97916666666666663</v>
      </c>
      <c r="BL15">
        <v>1.8132716049382686E-2</v>
      </c>
    </row>
    <row r="16" spans="1:64" x14ac:dyDescent="0.3">
      <c r="A16" s="131">
        <v>1</v>
      </c>
      <c r="B16" s="171">
        <v>67</v>
      </c>
      <c r="C16" s="203">
        <v>0.05</v>
      </c>
      <c r="D16" s="130">
        <v>4</v>
      </c>
      <c r="E16" s="130">
        <v>31</v>
      </c>
      <c r="F16" s="130">
        <v>13</v>
      </c>
      <c r="G16" s="130">
        <v>0</v>
      </c>
      <c r="I16" t="s">
        <v>164</v>
      </c>
      <c r="J16" s="220">
        <v>0.27063552175891353</v>
      </c>
      <c r="T16">
        <v>0</v>
      </c>
      <c r="U16">
        <v>46</v>
      </c>
      <c r="V16">
        <v>1.4810000000000001</v>
      </c>
      <c r="W16">
        <v>3</v>
      </c>
      <c r="X16">
        <v>40</v>
      </c>
      <c r="Y16">
        <v>1</v>
      </c>
      <c r="Z16" s="117">
        <v>0</v>
      </c>
      <c r="AA16" s="113">
        <v>1</v>
      </c>
      <c r="AB16" s="118">
        <v>1</v>
      </c>
      <c r="AC16">
        <v>0</v>
      </c>
      <c r="AD16">
        <v>0.54240005321299667</v>
      </c>
      <c r="AE16" s="117">
        <v>0.54240005321299667</v>
      </c>
      <c r="AF16" s="118">
        <v>0.45759994678700333</v>
      </c>
      <c r="AG16" s="117">
        <v>-0.78175995520369879</v>
      </c>
      <c r="AH16" s="118">
        <v>0</v>
      </c>
      <c r="AI16">
        <v>1.1853149394387164</v>
      </c>
      <c r="BE16">
        <v>0.31496497263155565</v>
      </c>
      <c r="BF16">
        <v>1</v>
      </c>
      <c r="BG16">
        <v>0</v>
      </c>
      <c r="BH16">
        <v>10</v>
      </c>
      <c r="BI16">
        <v>2</v>
      </c>
      <c r="BJ16">
        <v>0.81481481481481488</v>
      </c>
      <c r="BK16">
        <v>0.97916666666666663</v>
      </c>
      <c r="BL16">
        <v>1.8132716049382797E-2</v>
      </c>
    </row>
    <row r="17" spans="1:64" x14ac:dyDescent="0.3">
      <c r="A17" s="131">
        <v>1</v>
      </c>
      <c r="B17" s="171">
        <v>62</v>
      </c>
      <c r="C17" s="203">
        <v>0.58799999999999997</v>
      </c>
      <c r="D17" s="130">
        <v>4</v>
      </c>
      <c r="E17" s="130">
        <v>41</v>
      </c>
      <c r="F17" s="130">
        <v>10</v>
      </c>
      <c r="G17" s="130">
        <v>1</v>
      </c>
      <c r="I17" t="s">
        <v>182</v>
      </c>
      <c r="J17" s="123">
        <v>0.05</v>
      </c>
      <c r="T17">
        <v>0</v>
      </c>
      <c r="U17">
        <v>46</v>
      </c>
      <c r="V17">
        <v>1.9630000000000001</v>
      </c>
      <c r="W17">
        <v>4</v>
      </c>
      <c r="X17">
        <v>28</v>
      </c>
      <c r="Y17">
        <v>10</v>
      </c>
      <c r="Z17" s="117">
        <v>1</v>
      </c>
      <c r="AA17" s="113">
        <v>0</v>
      </c>
      <c r="AB17" s="118">
        <v>1</v>
      </c>
      <c r="AC17">
        <v>1</v>
      </c>
      <c r="AD17">
        <v>0.95270581555107381</v>
      </c>
      <c r="AE17" s="117">
        <v>0.95270581555107381</v>
      </c>
      <c r="AF17" s="118">
        <v>4.7294184448926191E-2</v>
      </c>
      <c r="AG17" s="117">
        <v>-4.8449116004341958E-2</v>
      </c>
      <c r="AH17" s="118">
        <v>100</v>
      </c>
      <c r="AI17">
        <v>4.9641960484485763E-2</v>
      </c>
      <c r="BE17">
        <v>0.32005929894722962</v>
      </c>
      <c r="BF17">
        <v>1</v>
      </c>
      <c r="BG17">
        <v>0</v>
      </c>
      <c r="BH17">
        <v>11</v>
      </c>
      <c r="BI17">
        <v>2</v>
      </c>
      <c r="BJ17">
        <v>0.79629629629629628</v>
      </c>
      <c r="BK17">
        <v>0.97916666666666663</v>
      </c>
      <c r="BL17">
        <v>0</v>
      </c>
    </row>
    <row r="18" spans="1:64" x14ac:dyDescent="0.3">
      <c r="A18" s="131">
        <v>1</v>
      </c>
      <c r="B18" s="171">
        <v>99</v>
      </c>
      <c r="C18" s="203">
        <v>1.76</v>
      </c>
      <c r="D18" s="130">
        <v>4</v>
      </c>
      <c r="E18" s="130">
        <v>38</v>
      </c>
      <c r="F18" s="130">
        <v>12</v>
      </c>
      <c r="G18" s="130">
        <v>0</v>
      </c>
      <c r="I18" t="s">
        <v>165</v>
      </c>
      <c r="J18" s="127" t="s">
        <v>234</v>
      </c>
      <c r="T18">
        <v>0</v>
      </c>
      <c r="U18">
        <v>46</v>
      </c>
      <c r="V18">
        <v>2.6259999999999999</v>
      </c>
      <c r="W18">
        <v>2</v>
      </c>
      <c r="X18">
        <v>50</v>
      </c>
      <c r="Y18">
        <v>4</v>
      </c>
      <c r="Z18" s="117">
        <v>0</v>
      </c>
      <c r="AA18" s="113">
        <v>1</v>
      </c>
      <c r="AB18" s="118">
        <v>1</v>
      </c>
      <c r="AC18">
        <v>0</v>
      </c>
      <c r="AD18">
        <v>0.48037943354350365</v>
      </c>
      <c r="AE18" s="117">
        <v>0.48037943354350365</v>
      </c>
      <c r="AF18" s="118">
        <v>0.51962056645649635</v>
      </c>
      <c r="AG18" s="117">
        <v>-0.65465641364396188</v>
      </c>
      <c r="AH18" s="118">
        <v>100</v>
      </c>
      <c r="AI18">
        <v>0.92448117829401188</v>
      </c>
      <c r="BE18">
        <v>0.33704617572469137</v>
      </c>
      <c r="BF18">
        <v>0</v>
      </c>
      <c r="BG18">
        <v>1</v>
      </c>
      <c r="BH18">
        <v>11</v>
      </c>
      <c r="BI18">
        <v>3</v>
      </c>
      <c r="BJ18">
        <v>0.79629629629629628</v>
      </c>
      <c r="BK18">
        <v>0.96875</v>
      </c>
      <c r="BL18">
        <v>1.7939814814814787E-2</v>
      </c>
    </row>
    <row r="19" spans="1:64" ht="15" thickBot="1" x14ac:dyDescent="0.35">
      <c r="A19" s="131">
        <v>1</v>
      </c>
      <c r="B19" s="171">
        <v>67</v>
      </c>
      <c r="C19" s="203">
        <v>4.4999999999999998E-2</v>
      </c>
      <c r="D19" s="130">
        <v>0</v>
      </c>
      <c r="E19" s="130">
        <v>29</v>
      </c>
      <c r="F19" s="130">
        <v>13</v>
      </c>
      <c r="G19" s="130">
        <v>1</v>
      </c>
      <c r="T19">
        <v>0</v>
      </c>
      <c r="U19">
        <v>48</v>
      </c>
      <c r="V19">
        <v>1.7999999999999999E-2</v>
      </c>
      <c r="W19">
        <v>2</v>
      </c>
      <c r="X19">
        <v>28</v>
      </c>
      <c r="Y19">
        <v>1</v>
      </c>
      <c r="Z19" s="117">
        <v>0</v>
      </c>
      <c r="AA19" s="113">
        <v>1</v>
      </c>
      <c r="AB19" s="118">
        <v>1</v>
      </c>
      <c r="AC19">
        <v>0</v>
      </c>
      <c r="AD19">
        <v>0.53005977881498889</v>
      </c>
      <c r="AE19" s="117">
        <v>0.53005977881498889</v>
      </c>
      <c r="AF19" s="118">
        <v>0.46994022118501111</v>
      </c>
      <c r="AG19" s="117">
        <v>-0.75514978133529698</v>
      </c>
      <c r="AH19" s="118">
        <v>0</v>
      </c>
      <c r="AI19">
        <v>1.1279302237173465</v>
      </c>
      <c r="BE19">
        <v>0.33913639764830261</v>
      </c>
      <c r="BF19">
        <v>1</v>
      </c>
      <c r="BG19">
        <v>0</v>
      </c>
      <c r="BH19">
        <v>12</v>
      </c>
      <c r="BI19">
        <v>3</v>
      </c>
      <c r="BJ19">
        <v>0.77777777777777779</v>
      </c>
      <c r="BK19">
        <v>0.96875</v>
      </c>
      <c r="BL19">
        <v>0</v>
      </c>
    </row>
    <row r="20" spans="1:64" ht="15" thickTop="1" x14ac:dyDescent="0.3">
      <c r="A20" s="131">
        <v>0</v>
      </c>
      <c r="B20" s="171">
        <v>51</v>
      </c>
      <c r="C20" s="203">
        <v>1</v>
      </c>
      <c r="D20" s="130">
        <v>3</v>
      </c>
      <c r="E20" s="130">
        <v>34</v>
      </c>
      <c r="F20" s="130">
        <v>6</v>
      </c>
      <c r="G20" s="130">
        <v>1</v>
      </c>
      <c r="I20" s="125"/>
      <c r="J20" s="125" t="s">
        <v>188</v>
      </c>
      <c r="K20" s="125" t="s">
        <v>189</v>
      </c>
      <c r="L20" s="125" t="s">
        <v>190</v>
      </c>
      <c r="M20" s="125" t="s">
        <v>164</v>
      </c>
      <c r="N20" s="125" t="s">
        <v>191</v>
      </c>
      <c r="O20" s="125" t="s">
        <v>166</v>
      </c>
      <c r="P20" s="125" t="s">
        <v>167</v>
      </c>
      <c r="Q20" s="242" t="s">
        <v>238</v>
      </c>
      <c r="R20" s="242"/>
      <c r="T20">
        <v>0</v>
      </c>
      <c r="U20">
        <v>48</v>
      </c>
      <c r="V20">
        <v>0.183</v>
      </c>
      <c r="W20">
        <v>4</v>
      </c>
      <c r="X20">
        <v>37</v>
      </c>
      <c r="Y20">
        <v>11</v>
      </c>
      <c r="Z20" s="117">
        <v>1</v>
      </c>
      <c r="AA20" s="113">
        <v>0</v>
      </c>
      <c r="AB20" s="118">
        <v>1</v>
      </c>
      <c r="AC20">
        <v>1</v>
      </c>
      <c r="AD20">
        <v>0.76801880431156777</v>
      </c>
      <c r="AE20" s="117">
        <v>0.76801880431156777</v>
      </c>
      <c r="AF20" s="118">
        <v>0.23198119568843223</v>
      </c>
      <c r="AG20" s="117">
        <v>-0.26394106135352502</v>
      </c>
      <c r="AH20" s="118">
        <v>100</v>
      </c>
      <c r="AI20">
        <v>0.30205145288906587</v>
      </c>
      <c r="BE20">
        <v>0.34148049412848686</v>
      </c>
      <c r="BF20">
        <v>0</v>
      </c>
      <c r="BG20">
        <v>1</v>
      </c>
      <c r="BH20">
        <v>12</v>
      </c>
      <c r="BI20">
        <v>4</v>
      </c>
      <c r="BJ20">
        <v>0.77777777777777779</v>
      </c>
      <c r="BK20">
        <v>0.95833333333333337</v>
      </c>
      <c r="BL20">
        <v>1.7746913580246888E-2</v>
      </c>
    </row>
    <row r="21" spans="1:64" x14ac:dyDescent="0.3">
      <c r="A21" s="131">
        <v>1</v>
      </c>
      <c r="B21" s="171">
        <v>71</v>
      </c>
      <c r="C21" s="203">
        <v>0.121</v>
      </c>
      <c r="D21" s="130">
        <v>0</v>
      </c>
      <c r="E21" s="130">
        <v>34</v>
      </c>
      <c r="F21" s="130">
        <v>8</v>
      </c>
      <c r="G21" s="130">
        <v>0</v>
      </c>
      <c r="I21" t="s">
        <v>104</v>
      </c>
      <c r="J21" s="92">
        <v>0.234369023608474</v>
      </c>
      <c r="K21" s="92">
        <v>1.4213774418275325</v>
      </c>
      <c r="L21" s="92">
        <v>2.7188270630761551E-2</v>
      </c>
      <c r="M21" s="92">
        <v>0.869031617198745</v>
      </c>
      <c r="N21" s="92">
        <v>1.2641108929092628</v>
      </c>
      <c r="O21" s="92"/>
      <c r="P21" s="92"/>
      <c r="Q21" s="92"/>
      <c r="T21">
        <v>0</v>
      </c>
      <c r="U21">
        <v>49</v>
      </c>
      <c r="V21">
        <v>0.85199999999999998</v>
      </c>
      <c r="W21">
        <v>3</v>
      </c>
      <c r="X21">
        <v>37</v>
      </c>
      <c r="Y21">
        <v>9</v>
      </c>
      <c r="Z21" s="117">
        <v>1</v>
      </c>
      <c r="AA21" s="113">
        <v>0</v>
      </c>
      <c r="AB21" s="118">
        <v>1</v>
      </c>
      <c r="AC21">
        <v>1</v>
      </c>
      <c r="AD21">
        <v>0.74619721663449101</v>
      </c>
      <c r="AE21" s="117">
        <v>0.74619721663449101</v>
      </c>
      <c r="AF21" s="118">
        <v>0.25380278336550899</v>
      </c>
      <c r="AG21" s="117">
        <v>-0.29276534825498318</v>
      </c>
      <c r="AH21" s="118">
        <v>100</v>
      </c>
      <c r="AI21">
        <v>0.34012829009228124</v>
      </c>
      <c r="BE21">
        <v>0.34512431689117445</v>
      </c>
      <c r="BF21">
        <v>1</v>
      </c>
      <c r="BG21">
        <v>0</v>
      </c>
      <c r="BH21">
        <v>13</v>
      </c>
      <c r="BI21">
        <v>4</v>
      </c>
      <c r="BJ21">
        <v>0.7592592592592593</v>
      </c>
      <c r="BK21">
        <v>0.95833333333333337</v>
      </c>
      <c r="BL21">
        <v>1.7746913580246992E-2</v>
      </c>
    </row>
    <row r="22" spans="1:64" x14ac:dyDescent="0.3">
      <c r="A22" s="131">
        <v>1</v>
      </c>
      <c r="B22" s="171">
        <v>65</v>
      </c>
      <c r="C22" s="203">
        <v>0.159</v>
      </c>
      <c r="D22" s="130">
        <v>2</v>
      </c>
      <c r="E22" s="130">
        <v>47</v>
      </c>
      <c r="F22" s="130">
        <v>14</v>
      </c>
      <c r="G22" s="130">
        <v>0</v>
      </c>
      <c r="I22" t="s">
        <v>54</v>
      </c>
      <c r="J22" s="92">
        <v>-1.5260106222210696</v>
      </c>
      <c r="K22" s="92">
        <v>0.49910866746190513</v>
      </c>
      <c r="L22" s="92">
        <v>9.3481331501312841</v>
      </c>
      <c r="M22" s="92">
        <v>2.2321272294466891E-3</v>
      </c>
      <c r="N22" s="92">
        <v>0.21740123528638802</v>
      </c>
      <c r="O22" s="92">
        <v>8.173723445789921E-2</v>
      </c>
      <c r="P22" s="92">
        <v>0.57823460039367458</v>
      </c>
      <c r="Q22" s="243">
        <f>N22-1</f>
        <v>-0.78259876471361201</v>
      </c>
      <c r="R22" s="243"/>
      <c r="T22">
        <v>0</v>
      </c>
      <c r="U22">
        <v>49</v>
      </c>
      <c r="V22">
        <v>0.98299999999999998</v>
      </c>
      <c r="W22">
        <v>4</v>
      </c>
      <c r="X22">
        <v>39</v>
      </c>
      <c r="Y22">
        <v>7</v>
      </c>
      <c r="Z22" s="117">
        <v>1</v>
      </c>
      <c r="AA22" s="113">
        <v>0</v>
      </c>
      <c r="AB22" s="118">
        <v>1</v>
      </c>
      <c r="AC22">
        <v>1</v>
      </c>
      <c r="AD22">
        <v>0.74900482179798111</v>
      </c>
      <c r="AE22" s="117">
        <v>0.74900482179798111</v>
      </c>
      <c r="AF22" s="118">
        <v>0.25099517820201889</v>
      </c>
      <c r="AG22" s="117">
        <v>-0.28900985783813432</v>
      </c>
      <c r="AH22" s="118">
        <v>100</v>
      </c>
      <c r="AI22">
        <v>0.33510488971153302</v>
      </c>
      <c r="BE22">
        <v>0.35600965977154875</v>
      </c>
      <c r="BF22">
        <v>1</v>
      </c>
      <c r="BG22">
        <v>0</v>
      </c>
      <c r="BH22">
        <v>14</v>
      </c>
      <c r="BI22">
        <v>4</v>
      </c>
      <c r="BJ22">
        <v>0.7407407407407407</v>
      </c>
      <c r="BK22">
        <v>0.95833333333333337</v>
      </c>
      <c r="BL22">
        <v>1.7746913580246888E-2</v>
      </c>
    </row>
    <row r="23" spans="1:64" x14ac:dyDescent="0.3">
      <c r="A23" s="131">
        <v>1</v>
      </c>
      <c r="B23" s="171">
        <v>86</v>
      </c>
      <c r="C23" s="203">
        <v>2.2839999999999998</v>
      </c>
      <c r="D23" s="130">
        <v>0</v>
      </c>
      <c r="E23" s="130">
        <v>38</v>
      </c>
      <c r="F23" s="130">
        <v>10</v>
      </c>
      <c r="G23" s="130">
        <v>1</v>
      </c>
      <c r="I23" t="s">
        <v>41</v>
      </c>
      <c r="J23" s="92">
        <v>3.6504271988678741E-2</v>
      </c>
      <c r="K23" s="92">
        <v>1.4793081676019022E-2</v>
      </c>
      <c r="L23" s="92">
        <v>6.0893378886667424</v>
      </c>
      <c r="M23" s="92">
        <v>1.3600004211546687E-2</v>
      </c>
      <c r="N23" s="92">
        <v>1.0371787348240986</v>
      </c>
      <c r="O23" s="92">
        <v>1.0075386382093356</v>
      </c>
      <c r="P23" s="92">
        <v>1.0676907933607325</v>
      </c>
      <c r="Q23" s="243">
        <f t="shared" ref="Q23:Q27" si="0">N23-1</f>
        <v>3.7178734824098614E-2</v>
      </c>
      <c r="R23" s="243"/>
      <c r="T23">
        <v>0</v>
      </c>
      <c r="U23">
        <v>49</v>
      </c>
      <c r="V23">
        <v>1.248</v>
      </c>
      <c r="W23">
        <v>2</v>
      </c>
      <c r="X23">
        <v>53</v>
      </c>
      <c r="Y23">
        <v>12</v>
      </c>
      <c r="Z23" s="117">
        <v>0</v>
      </c>
      <c r="AA23" s="113">
        <v>1</v>
      </c>
      <c r="AB23" s="118">
        <v>1</v>
      </c>
      <c r="AC23">
        <v>0</v>
      </c>
      <c r="AD23">
        <v>0.44488602085352802</v>
      </c>
      <c r="AE23" s="117">
        <v>0.44488602085352802</v>
      </c>
      <c r="AF23" s="118">
        <v>0.55511397914647198</v>
      </c>
      <c r="AG23" s="117">
        <v>-0.5885818184893078</v>
      </c>
      <c r="AH23" s="118">
        <v>100</v>
      </c>
      <c r="AI23">
        <v>0.80143184565009973</v>
      </c>
      <c r="BE23">
        <v>0.37551390306625693</v>
      </c>
      <c r="BF23">
        <v>1</v>
      </c>
      <c r="BG23">
        <v>0</v>
      </c>
      <c r="BH23">
        <v>15</v>
      </c>
      <c r="BI23">
        <v>4</v>
      </c>
      <c r="BJ23">
        <v>0.72222222222222221</v>
      </c>
      <c r="BK23">
        <v>0.95833333333333337</v>
      </c>
      <c r="BL23">
        <v>1.7746913580246888E-2</v>
      </c>
    </row>
    <row r="24" spans="1:64" x14ac:dyDescent="0.3">
      <c r="A24" s="131">
        <v>0</v>
      </c>
      <c r="B24" s="171">
        <v>51</v>
      </c>
      <c r="C24" s="203">
        <v>0.79900000000000004</v>
      </c>
      <c r="D24" s="130">
        <v>6</v>
      </c>
      <c r="E24" s="130">
        <v>34</v>
      </c>
      <c r="F24" s="130">
        <v>12</v>
      </c>
      <c r="G24" s="130">
        <v>1</v>
      </c>
      <c r="I24" t="s">
        <v>43</v>
      </c>
      <c r="J24" s="92">
        <v>0.63277830639137977</v>
      </c>
      <c r="K24" s="92">
        <v>0.31686559833840888</v>
      </c>
      <c r="L24" s="92">
        <v>3.987980091263311</v>
      </c>
      <c r="M24" s="92">
        <v>4.5825969276134422E-2</v>
      </c>
      <c r="N24" s="92">
        <v>1.8828344100782817</v>
      </c>
      <c r="O24" s="92">
        <v>1.0118022490645902</v>
      </c>
      <c r="P24" s="92">
        <v>3.5037137138726848</v>
      </c>
      <c r="Q24" s="243">
        <f t="shared" si="0"/>
        <v>0.88283441007828167</v>
      </c>
      <c r="R24" s="243"/>
      <c r="T24">
        <v>0</v>
      </c>
      <c r="U24">
        <v>49</v>
      </c>
      <c r="V24">
        <v>1.881</v>
      </c>
      <c r="W24">
        <v>1</v>
      </c>
      <c r="X24">
        <v>46</v>
      </c>
      <c r="Y24">
        <v>9</v>
      </c>
      <c r="Z24" s="117">
        <v>0</v>
      </c>
      <c r="AA24" s="113">
        <v>1</v>
      </c>
      <c r="AB24" s="118">
        <v>1</v>
      </c>
      <c r="AC24">
        <v>0</v>
      </c>
      <c r="AD24">
        <v>0.54006981664308695</v>
      </c>
      <c r="AE24" s="117">
        <v>0.54006981664308695</v>
      </c>
      <c r="AF24" s="118">
        <v>0.45993018335691305</v>
      </c>
      <c r="AG24" s="117">
        <v>-0.77668057632909304</v>
      </c>
      <c r="AH24" s="118">
        <v>0</v>
      </c>
      <c r="AI24">
        <v>1.1742430398919574</v>
      </c>
      <c r="BE24">
        <v>0.39750301093018547</v>
      </c>
      <c r="BF24">
        <v>1</v>
      </c>
      <c r="BG24">
        <v>0</v>
      </c>
      <c r="BH24">
        <v>16</v>
      </c>
      <c r="BI24">
        <v>4</v>
      </c>
      <c r="BJ24">
        <v>0.70370370370370372</v>
      </c>
      <c r="BK24">
        <v>0.95833333333333337</v>
      </c>
      <c r="BL24">
        <v>1.7746913580246992E-2</v>
      </c>
    </row>
    <row r="25" spans="1:64" x14ac:dyDescent="0.3">
      <c r="A25" s="131">
        <v>1</v>
      </c>
      <c r="B25" s="171">
        <v>56</v>
      </c>
      <c r="C25" s="203">
        <v>0.91100000000000003</v>
      </c>
      <c r="D25" s="130">
        <v>2</v>
      </c>
      <c r="E25" s="130">
        <v>30</v>
      </c>
      <c r="F25" s="130">
        <v>13</v>
      </c>
      <c r="G25" s="130">
        <v>1</v>
      </c>
      <c r="I25" t="s">
        <v>45</v>
      </c>
      <c r="J25" s="92">
        <v>0.35148950630275272</v>
      </c>
      <c r="K25" s="92">
        <v>0.14442412319359116</v>
      </c>
      <c r="L25" s="92">
        <v>5.9230479466185528</v>
      </c>
      <c r="M25" s="92">
        <v>1.4944084880550455E-2</v>
      </c>
      <c r="N25" s="92">
        <v>1.4211828336250261</v>
      </c>
      <c r="O25" s="92">
        <v>1.0708186253150367</v>
      </c>
      <c r="P25" s="92">
        <v>1.8861837092124185</v>
      </c>
      <c r="Q25" s="243">
        <f t="shared" si="0"/>
        <v>0.42118283362502607</v>
      </c>
      <c r="R25" s="243"/>
      <c r="T25">
        <v>0</v>
      </c>
      <c r="U25">
        <v>50</v>
      </c>
      <c r="V25">
        <v>0.53200000000000003</v>
      </c>
      <c r="W25">
        <v>2</v>
      </c>
      <c r="X25">
        <v>46</v>
      </c>
      <c r="Y25">
        <v>3</v>
      </c>
      <c r="Z25" s="117">
        <v>0</v>
      </c>
      <c r="AA25" s="113">
        <v>1</v>
      </c>
      <c r="AB25" s="118">
        <v>1</v>
      </c>
      <c r="AC25">
        <v>0</v>
      </c>
      <c r="AD25">
        <v>0.27166186199954823</v>
      </c>
      <c r="AE25" s="117">
        <v>0.27166186199954823</v>
      </c>
      <c r="AF25" s="118">
        <v>0.72833813800045177</v>
      </c>
      <c r="AG25" s="117">
        <v>-0.316989863345356</v>
      </c>
      <c r="AH25" s="118">
        <v>100</v>
      </c>
      <c r="AI25">
        <v>0.37298865434310091</v>
      </c>
      <c r="BE25">
        <v>0.40699791765527027</v>
      </c>
      <c r="BF25">
        <v>1</v>
      </c>
      <c r="BG25">
        <v>0</v>
      </c>
      <c r="BH25">
        <v>17</v>
      </c>
      <c r="BI25">
        <v>4</v>
      </c>
      <c r="BJ25">
        <v>0.68518518518518512</v>
      </c>
      <c r="BK25">
        <v>0.95833333333333337</v>
      </c>
      <c r="BL25">
        <v>1.7746913580246781E-2</v>
      </c>
    </row>
    <row r="26" spans="1:64" x14ac:dyDescent="0.3">
      <c r="A26" s="131">
        <v>0</v>
      </c>
      <c r="B26" s="171">
        <v>60</v>
      </c>
      <c r="C26" s="203">
        <v>0.81299999999999994</v>
      </c>
      <c r="D26" s="130">
        <v>3</v>
      </c>
      <c r="E26" s="130">
        <v>44</v>
      </c>
      <c r="F26" s="130">
        <v>8</v>
      </c>
      <c r="G26" s="130">
        <v>1</v>
      </c>
      <c r="I26" t="s">
        <v>49</v>
      </c>
      <c r="J26" s="92">
        <v>-9.6217617198136124E-2</v>
      </c>
      <c r="K26" s="92">
        <v>2.8734209340750275E-2</v>
      </c>
      <c r="L26" s="92">
        <v>11.212712638929963</v>
      </c>
      <c r="M26" s="92">
        <v>8.1238880980735956E-4</v>
      </c>
      <c r="N26" s="92">
        <v>0.90826634018453789</v>
      </c>
      <c r="O26" s="92">
        <v>0.85852830178982908</v>
      </c>
      <c r="P26" s="92">
        <v>0.96088590555767728</v>
      </c>
      <c r="Q26" s="243">
        <f t="shared" si="0"/>
        <v>-9.173365981546211E-2</v>
      </c>
      <c r="R26" s="243"/>
      <c r="T26">
        <v>0</v>
      </c>
      <c r="U26">
        <v>51</v>
      </c>
      <c r="V26">
        <v>0.17199999999999999</v>
      </c>
      <c r="W26">
        <v>5</v>
      </c>
      <c r="X26">
        <v>33</v>
      </c>
      <c r="Y26">
        <v>11</v>
      </c>
      <c r="Z26" s="117">
        <v>1</v>
      </c>
      <c r="AA26" s="113">
        <v>0</v>
      </c>
      <c r="AB26" s="118">
        <v>1</v>
      </c>
      <c r="AC26">
        <v>1</v>
      </c>
      <c r="AD26">
        <v>0.88453249798198952</v>
      </c>
      <c r="AE26" s="117">
        <v>0.88453249798198952</v>
      </c>
      <c r="AF26" s="118">
        <v>0.11546750201801048</v>
      </c>
      <c r="AG26" s="117">
        <v>-0.12269602441566109</v>
      </c>
      <c r="AH26" s="118">
        <v>100</v>
      </c>
      <c r="AI26">
        <v>0.13054071193703229</v>
      </c>
      <c r="BE26">
        <v>0.43524517920834294</v>
      </c>
      <c r="BF26">
        <v>1</v>
      </c>
      <c r="BG26">
        <v>0</v>
      </c>
      <c r="BH26">
        <v>18</v>
      </c>
      <c r="BI26">
        <v>4</v>
      </c>
      <c r="BJ26">
        <v>0.66666666666666674</v>
      </c>
      <c r="BK26">
        <v>0.95833333333333337</v>
      </c>
      <c r="BL26">
        <v>1.7746913580246992E-2</v>
      </c>
    </row>
    <row r="27" spans="1:64" x14ac:dyDescent="0.3">
      <c r="A27" s="131">
        <v>0</v>
      </c>
      <c r="B27" s="171">
        <v>40</v>
      </c>
      <c r="C27" s="203">
        <v>0.97599999999999998</v>
      </c>
      <c r="D27" s="130">
        <v>2</v>
      </c>
      <c r="E27" s="130">
        <v>37</v>
      </c>
      <c r="F27" s="130">
        <v>5</v>
      </c>
      <c r="G27" s="130">
        <v>0</v>
      </c>
      <c r="I27" s="111" t="s">
        <v>50</v>
      </c>
      <c r="J27" s="202">
        <v>0.1135344731181574</v>
      </c>
      <c r="K27" s="202">
        <v>5.534963302426496E-2</v>
      </c>
      <c r="L27" s="202">
        <v>4.2075182281013177</v>
      </c>
      <c r="M27" s="202">
        <v>4.0245177333589614E-2</v>
      </c>
      <c r="N27" s="202">
        <v>1.1202305060653486</v>
      </c>
      <c r="O27" s="202">
        <v>1.0050639645791299</v>
      </c>
      <c r="P27" s="202">
        <v>1.2485935531923309</v>
      </c>
      <c r="Q27" s="241">
        <f t="shared" si="0"/>
        <v>0.12023050606534857</v>
      </c>
      <c r="R27" s="241"/>
      <c r="T27">
        <v>0</v>
      </c>
      <c r="U27">
        <v>51</v>
      </c>
      <c r="V27">
        <v>0.498</v>
      </c>
      <c r="W27">
        <v>4</v>
      </c>
      <c r="X27">
        <v>30</v>
      </c>
      <c r="Y27">
        <v>5</v>
      </c>
      <c r="Z27" s="117">
        <v>1</v>
      </c>
      <c r="AA27" s="113">
        <v>0</v>
      </c>
      <c r="AB27" s="118">
        <v>1</v>
      </c>
      <c r="AC27">
        <v>1</v>
      </c>
      <c r="AD27">
        <v>0.81732263672708227</v>
      </c>
      <c r="AE27" s="117">
        <v>0.81732263672708227</v>
      </c>
      <c r="AF27" s="118">
        <v>0.18267736327291773</v>
      </c>
      <c r="AG27" s="117">
        <v>-0.20172135788155826</v>
      </c>
      <c r="AH27" s="118">
        <v>100</v>
      </c>
      <c r="AI27">
        <v>0.22350704001596958</v>
      </c>
      <c r="BE27">
        <v>0.43804502597320499</v>
      </c>
      <c r="BF27">
        <v>1</v>
      </c>
      <c r="BG27">
        <v>0</v>
      </c>
      <c r="BH27">
        <v>19</v>
      </c>
      <c r="BI27">
        <v>4</v>
      </c>
      <c r="BJ27">
        <v>0.64814814814814814</v>
      </c>
      <c r="BK27">
        <v>0.95833333333333337</v>
      </c>
      <c r="BL27">
        <v>0</v>
      </c>
    </row>
    <row r="28" spans="1:64" x14ac:dyDescent="0.3">
      <c r="A28" s="131">
        <v>1</v>
      </c>
      <c r="B28" s="171">
        <v>85</v>
      </c>
      <c r="C28" s="203">
        <v>1.86</v>
      </c>
      <c r="D28" s="130">
        <v>2</v>
      </c>
      <c r="E28" s="130">
        <v>37</v>
      </c>
      <c r="F28" s="130">
        <v>13</v>
      </c>
      <c r="G28" s="130">
        <v>1</v>
      </c>
      <c r="T28">
        <v>0</v>
      </c>
      <c r="U28">
        <v>51</v>
      </c>
      <c r="V28">
        <v>0.79900000000000004</v>
      </c>
      <c r="W28">
        <v>6</v>
      </c>
      <c r="X28">
        <v>34</v>
      </c>
      <c r="Y28">
        <v>12</v>
      </c>
      <c r="Z28" s="117">
        <v>1</v>
      </c>
      <c r="AA28" s="113">
        <v>0</v>
      </c>
      <c r="AB28" s="118">
        <v>1</v>
      </c>
      <c r="AC28">
        <v>1</v>
      </c>
      <c r="AD28">
        <v>0.94276376134395989</v>
      </c>
      <c r="AE28" s="117">
        <v>0.94276376134395989</v>
      </c>
      <c r="AF28" s="118">
        <v>5.7236238656040106E-2</v>
      </c>
      <c r="AG28" s="117">
        <v>-5.8939545926647442E-2</v>
      </c>
      <c r="AH28" s="118">
        <v>100</v>
      </c>
      <c r="AI28">
        <v>6.0711114494310645E-2</v>
      </c>
      <c r="BE28">
        <v>0.43932681933266832</v>
      </c>
      <c r="BF28">
        <v>0</v>
      </c>
      <c r="BG28">
        <v>1</v>
      </c>
      <c r="BH28">
        <v>19</v>
      </c>
      <c r="BI28">
        <v>5</v>
      </c>
      <c r="BJ28">
        <v>0.64814814814814814</v>
      </c>
      <c r="BK28">
        <v>0.94791666666666663</v>
      </c>
      <c r="BL28">
        <v>1.7554012345678983E-2</v>
      </c>
    </row>
    <row r="29" spans="1:64" x14ac:dyDescent="0.3">
      <c r="A29" s="131">
        <v>0</v>
      </c>
      <c r="B29" s="171">
        <v>35</v>
      </c>
      <c r="C29" s="203">
        <v>4.7E-2</v>
      </c>
      <c r="D29" s="130">
        <v>4</v>
      </c>
      <c r="E29" s="130">
        <v>27</v>
      </c>
      <c r="F29" s="130">
        <v>5</v>
      </c>
      <c r="G29" s="130">
        <v>1</v>
      </c>
      <c r="T29">
        <v>0</v>
      </c>
      <c r="U29">
        <v>51</v>
      </c>
      <c r="V29">
        <v>0.93500000000000005</v>
      </c>
      <c r="W29">
        <v>4</v>
      </c>
      <c r="X29">
        <v>36</v>
      </c>
      <c r="Y29">
        <v>4</v>
      </c>
      <c r="Z29" s="117">
        <v>1</v>
      </c>
      <c r="AA29" s="113">
        <v>0</v>
      </c>
      <c r="AB29" s="118">
        <v>1</v>
      </c>
      <c r="AC29">
        <v>1</v>
      </c>
      <c r="AD29">
        <v>0.74724950267286394</v>
      </c>
      <c r="AE29" s="117">
        <v>0.74724950267286394</v>
      </c>
      <c r="AF29" s="118">
        <v>0.25275049732713606</v>
      </c>
      <c r="AG29" s="117">
        <v>-0.29135614336148435</v>
      </c>
      <c r="AH29" s="118">
        <v>100</v>
      </c>
      <c r="AI29">
        <v>0.33824110477566544</v>
      </c>
      <c r="BE29">
        <v>0.44085879082175677</v>
      </c>
      <c r="BF29">
        <v>1</v>
      </c>
      <c r="BG29">
        <v>0</v>
      </c>
      <c r="BH29">
        <v>20</v>
      </c>
      <c r="BI29">
        <v>5</v>
      </c>
      <c r="BJ29">
        <v>0.62962962962962965</v>
      </c>
      <c r="BK29">
        <v>0.94791666666666663</v>
      </c>
      <c r="BL29">
        <v>1.7554012345678983E-2</v>
      </c>
    </row>
    <row r="30" spans="1:64" x14ac:dyDescent="0.3">
      <c r="A30" s="131">
        <v>0</v>
      </c>
      <c r="B30" s="171">
        <v>51</v>
      </c>
      <c r="C30" s="203">
        <v>0.498</v>
      </c>
      <c r="D30" s="130">
        <v>4</v>
      </c>
      <c r="E30" s="130">
        <v>30</v>
      </c>
      <c r="F30" s="130">
        <v>5</v>
      </c>
      <c r="G30" s="130">
        <v>1</v>
      </c>
      <c r="T30">
        <v>0</v>
      </c>
      <c r="U30">
        <v>51</v>
      </c>
      <c r="V30">
        <v>1</v>
      </c>
      <c r="W30">
        <v>3</v>
      </c>
      <c r="X30">
        <v>34</v>
      </c>
      <c r="Y30">
        <v>6</v>
      </c>
      <c r="Z30" s="117">
        <v>1</v>
      </c>
      <c r="AA30" s="113">
        <v>0</v>
      </c>
      <c r="AB30" s="118">
        <v>1</v>
      </c>
      <c r="AC30">
        <v>1</v>
      </c>
      <c r="AD30">
        <v>0.76730246138882829</v>
      </c>
      <c r="AE30" s="117">
        <v>0.76730246138882829</v>
      </c>
      <c r="AF30" s="118">
        <v>0.23269753861117171</v>
      </c>
      <c r="AG30" s="117">
        <v>-0.26487421194646432</v>
      </c>
      <c r="AH30" s="118">
        <v>100</v>
      </c>
      <c r="AI30">
        <v>0.30326703004443106</v>
      </c>
      <c r="BE30">
        <v>0.44488602085352802</v>
      </c>
      <c r="BF30">
        <v>1</v>
      </c>
      <c r="BG30">
        <v>0</v>
      </c>
      <c r="BH30">
        <v>21</v>
      </c>
      <c r="BI30">
        <v>5</v>
      </c>
      <c r="BJ30">
        <v>0.61111111111111116</v>
      </c>
      <c r="BK30">
        <v>0.94791666666666663</v>
      </c>
      <c r="BL30">
        <v>0</v>
      </c>
    </row>
    <row r="31" spans="1:64" x14ac:dyDescent="0.3">
      <c r="A31" s="131">
        <v>1</v>
      </c>
      <c r="B31" s="171">
        <v>102</v>
      </c>
      <c r="C31" s="203">
        <v>8.4000000000000005E-2</v>
      </c>
      <c r="D31" s="130">
        <v>2</v>
      </c>
      <c r="E31" s="130">
        <v>38</v>
      </c>
      <c r="F31" s="130">
        <v>11</v>
      </c>
      <c r="G31" s="130">
        <v>1</v>
      </c>
      <c r="T31">
        <v>0</v>
      </c>
      <c r="U31">
        <v>51</v>
      </c>
      <c r="V31">
        <v>1.083</v>
      </c>
      <c r="W31">
        <v>2</v>
      </c>
      <c r="X31">
        <v>53</v>
      </c>
      <c r="Y31">
        <v>7</v>
      </c>
      <c r="Z31" s="117">
        <v>0</v>
      </c>
      <c r="AA31" s="113">
        <v>1</v>
      </c>
      <c r="AB31" s="118">
        <v>1</v>
      </c>
      <c r="AC31">
        <v>0</v>
      </c>
      <c r="AD31">
        <v>0.30567290274540798</v>
      </c>
      <c r="AE31" s="117">
        <v>0.30567290274540798</v>
      </c>
      <c r="AF31" s="118">
        <v>0.69432709725459207</v>
      </c>
      <c r="AG31" s="117">
        <v>-0.36481210782001755</v>
      </c>
      <c r="AH31" s="118">
        <v>100</v>
      </c>
      <c r="AI31">
        <v>0.44024337225791071</v>
      </c>
      <c r="BE31">
        <v>0.44696602604549135</v>
      </c>
      <c r="BF31">
        <v>0</v>
      </c>
      <c r="BG31">
        <v>1</v>
      </c>
      <c r="BH31">
        <v>21</v>
      </c>
      <c r="BI31">
        <v>6</v>
      </c>
      <c r="BJ31">
        <v>0.61111111111111116</v>
      </c>
      <c r="BK31">
        <v>0.9375</v>
      </c>
      <c r="BL31">
        <v>1.7361111111111188E-2</v>
      </c>
    </row>
    <row r="32" spans="1:64" x14ac:dyDescent="0.3">
      <c r="A32" s="131">
        <v>0</v>
      </c>
      <c r="B32" s="171">
        <v>70</v>
      </c>
      <c r="C32" s="203">
        <v>4.8000000000000001E-2</v>
      </c>
      <c r="D32" s="130">
        <v>4</v>
      </c>
      <c r="E32" s="130">
        <v>35</v>
      </c>
      <c r="F32" s="130">
        <v>11</v>
      </c>
      <c r="G32" s="130">
        <v>1</v>
      </c>
      <c r="T32">
        <v>0</v>
      </c>
      <c r="U32">
        <v>51</v>
      </c>
      <c r="V32">
        <v>1.0840000000000001</v>
      </c>
      <c r="W32">
        <v>2</v>
      </c>
      <c r="X32">
        <v>53</v>
      </c>
      <c r="Y32">
        <v>9</v>
      </c>
      <c r="Z32" s="117">
        <v>0</v>
      </c>
      <c r="AA32" s="113">
        <v>1</v>
      </c>
      <c r="AB32" s="118">
        <v>1</v>
      </c>
      <c r="AC32">
        <v>0</v>
      </c>
      <c r="AD32">
        <v>0.35600965977154875</v>
      </c>
      <c r="AE32" s="117">
        <v>0.35600965977154875</v>
      </c>
      <c r="AF32" s="118">
        <v>0.64399034022845125</v>
      </c>
      <c r="AG32" s="117">
        <v>-0.44007155263554126</v>
      </c>
      <c r="AH32" s="118">
        <v>100</v>
      </c>
      <c r="AI32">
        <v>0.55281832277989862</v>
      </c>
      <c r="BE32">
        <v>0.4515080537130633</v>
      </c>
      <c r="BF32">
        <v>1</v>
      </c>
      <c r="BG32">
        <v>0</v>
      </c>
      <c r="BH32">
        <v>22</v>
      </c>
      <c r="BI32">
        <v>6</v>
      </c>
      <c r="BJ32">
        <v>0.59259259259259256</v>
      </c>
      <c r="BK32">
        <v>0.9375</v>
      </c>
      <c r="BL32">
        <v>0</v>
      </c>
    </row>
    <row r="33" spans="1:64" x14ac:dyDescent="0.3">
      <c r="A33" s="131">
        <v>1</v>
      </c>
      <c r="B33" s="171">
        <v>61</v>
      </c>
      <c r="C33" s="203">
        <v>0.96</v>
      </c>
      <c r="D33" s="130">
        <v>2</v>
      </c>
      <c r="E33" s="130">
        <v>30</v>
      </c>
      <c r="F33" s="130">
        <v>10</v>
      </c>
      <c r="G33" s="130">
        <v>1</v>
      </c>
      <c r="T33">
        <v>0</v>
      </c>
      <c r="U33">
        <v>51</v>
      </c>
      <c r="V33">
        <v>1.155</v>
      </c>
      <c r="W33">
        <v>2</v>
      </c>
      <c r="X33">
        <v>35</v>
      </c>
      <c r="Y33">
        <v>1</v>
      </c>
      <c r="Z33" s="117">
        <v>0</v>
      </c>
      <c r="AA33" s="113">
        <v>1</v>
      </c>
      <c r="AB33" s="118">
        <v>1</v>
      </c>
      <c r="AC33">
        <v>0</v>
      </c>
      <c r="AD33">
        <v>0.5685267187293217</v>
      </c>
      <c r="AE33" s="117">
        <v>0.5685267187293217</v>
      </c>
      <c r="AF33" s="118">
        <v>0.4314732812706783</v>
      </c>
      <c r="AG33" s="117">
        <v>-0.84054969095361487</v>
      </c>
      <c r="AH33" s="118">
        <v>0</v>
      </c>
      <c r="AI33">
        <v>1.3176406127745022</v>
      </c>
      <c r="BE33">
        <v>0.45563655635643907</v>
      </c>
      <c r="BF33">
        <v>0</v>
      </c>
      <c r="BG33">
        <v>1</v>
      </c>
      <c r="BH33">
        <v>22</v>
      </c>
      <c r="BI33">
        <v>7</v>
      </c>
      <c r="BJ33">
        <v>0.59259259259259256</v>
      </c>
      <c r="BK33">
        <v>0.92708333333333337</v>
      </c>
      <c r="BL33">
        <v>0</v>
      </c>
    </row>
    <row r="34" spans="1:64" x14ac:dyDescent="0.3">
      <c r="A34" s="131">
        <v>0</v>
      </c>
      <c r="B34" s="171">
        <v>44</v>
      </c>
      <c r="C34" s="203">
        <v>1.18</v>
      </c>
      <c r="D34" s="130">
        <v>2</v>
      </c>
      <c r="E34" s="130">
        <v>34</v>
      </c>
      <c r="F34" s="130">
        <v>6</v>
      </c>
      <c r="G34" s="130">
        <v>0</v>
      </c>
      <c r="T34">
        <v>0</v>
      </c>
      <c r="U34">
        <v>51</v>
      </c>
      <c r="V34">
        <v>1.464</v>
      </c>
      <c r="W34">
        <v>4</v>
      </c>
      <c r="X34">
        <v>46</v>
      </c>
      <c r="Y34">
        <v>6</v>
      </c>
      <c r="Z34" s="117">
        <v>1</v>
      </c>
      <c r="AA34" s="113">
        <v>0</v>
      </c>
      <c r="AB34" s="118">
        <v>1</v>
      </c>
      <c r="AC34">
        <v>1</v>
      </c>
      <c r="AD34">
        <v>0.66454812800689589</v>
      </c>
      <c r="AE34" s="117">
        <v>0.66454812800689589</v>
      </c>
      <c r="AF34" s="118">
        <v>0.33545187199310411</v>
      </c>
      <c r="AG34" s="117">
        <v>-0.40864797605218262</v>
      </c>
      <c r="AH34" s="118">
        <v>100</v>
      </c>
      <c r="AI34">
        <v>0.50478190796983657</v>
      </c>
      <c r="BE34">
        <v>0.45971059387348379</v>
      </c>
      <c r="BF34">
        <v>0</v>
      </c>
      <c r="BG34">
        <v>1</v>
      </c>
      <c r="BH34">
        <v>22</v>
      </c>
      <c r="BI34">
        <v>8</v>
      </c>
      <c r="BJ34">
        <v>0.59259259259259256</v>
      </c>
      <c r="BK34">
        <v>0.91666666666666663</v>
      </c>
      <c r="BL34">
        <v>1.697530864197528E-2</v>
      </c>
    </row>
    <row r="35" spans="1:64" x14ac:dyDescent="0.3">
      <c r="A35" s="131">
        <v>0</v>
      </c>
      <c r="B35" s="171">
        <v>98</v>
      </c>
      <c r="C35" s="203">
        <v>0.97399999999999998</v>
      </c>
      <c r="D35" s="130">
        <v>1</v>
      </c>
      <c r="E35" s="130">
        <v>37</v>
      </c>
      <c r="F35" s="130">
        <v>6</v>
      </c>
      <c r="G35" s="130">
        <v>1</v>
      </c>
      <c r="T35">
        <v>0</v>
      </c>
      <c r="U35">
        <v>53</v>
      </c>
      <c r="V35">
        <v>0.56799999999999995</v>
      </c>
      <c r="W35">
        <v>3</v>
      </c>
      <c r="X35">
        <v>44</v>
      </c>
      <c r="Y35">
        <v>8</v>
      </c>
      <c r="Z35" s="117">
        <v>0</v>
      </c>
      <c r="AA35" s="113">
        <v>1</v>
      </c>
      <c r="AB35" s="118">
        <v>1</v>
      </c>
      <c r="AC35">
        <v>0</v>
      </c>
      <c r="AD35">
        <v>0.56406655424597607</v>
      </c>
      <c r="AE35" s="117">
        <v>0.56406655424597607</v>
      </c>
      <c r="AF35" s="118">
        <v>0.43593344575402393</v>
      </c>
      <c r="AG35" s="117">
        <v>-0.83026569463805178</v>
      </c>
      <c r="AH35" s="118">
        <v>0</v>
      </c>
      <c r="AI35">
        <v>1.2939281437108439</v>
      </c>
      <c r="BE35">
        <v>0.46651477596216129</v>
      </c>
      <c r="BF35">
        <v>1</v>
      </c>
      <c r="BG35">
        <v>0</v>
      </c>
      <c r="BH35">
        <v>23</v>
      </c>
      <c r="BI35">
        <v>8</v>
      </c>
      <c r="BJ35">
        <v>0.57407407407407407</v>
      </c>
      <c r="BK35">
        <v>0.91666666666666663</v>
      </c>
      <c r="BL35">
        <v>0</v>
      </c>
    </row>
    <row r="36" spans="1:64" x14ac:dyDescent="0.3">
      <c r="A36" s="131">
        <v>0</v>
      </c>
      <c r="B36" s="171">
        <v>53</v>
      </c>
      <c r="C36" s="203">
        <v>1.3149999999999999</v>
      </c>
      <c r="D36" s="130">
        <v>1</v>
      </c>
      <c r="E36" s="130">
        <v>35</v>
      </c>
      <c r="F36" s="130">
        <v>9</v>
      </c>
      <c r="G36" s="130">
        <v>1</v>
      </c>
      <c r="T36">
        <v>0</v>
      </c>
      <c r="U36">
        <v>53</v>
      </c>
      <c r="V36">
        <v>1.018</v>
      </c>
      <c r="W36">
        <v>1</v>
      </c>
      <c r="X36">
        <v>36</v>
      </c>
      <c r="Y36">
        <v>10</v>
      </c>
      <c r="Z36" s="117">
        <v>0</v>
      </c>
      <c r="AA36" s="113">
        <v>1</v>
      </c>
      <c r="AB36" s="118">
        <v>1</v>
      </c>
      <c r="AC36">
        <v>0</v>
      </c>
      <c r="AD36">
        <v>0.69767774046321962</v>
      </c>
      <c r="AE36" s="117">
        <v>0.69767774046321962</v>
      </c>
      <c r="AF36" s="118">
        <v>0.30232225953678038</v>
      </c>
      <c r="AG36" s="117">
        <v>-1.1962617459784248</v>
      </c>
      <c r="AH36" s="118">
        <v>0</v>
      </c>
      <c r="AI36">
        <v>2.3077286519762215</v>
      </c>
      <c r="BE36">
        <v>0.46711177929684572</v>
      </c>
      <c r="BF36">
        <v>0</v>
      </c>
      <c r="BG36">
        <v>1</v>
      </c>
      <c r="BH36">
        <v>23</v>
      </c>
      <c r="BI36">
        <v>9</v>
      </c>
      <c r="BJ36">
        <v>0.57407407407407407</v>
      </c>
      <c r="BK36">
        <v>0.90625</v>
      </c>
      <c r="BL36">
        <v>1.6782407407407381E-2</v>
      </c>
    </row>
    <row r="37" spans="1:64" x14ac:dyDescent="0.3">
      <c r="A37" s="131">
        <v>1</v>
      </c>
      <c r="B37" s="171">
        <v>44</v>
      </c>
      <c r="C37" s="203">
        <v>0.97399999999999998</v>
      </c>
      <c r="D37" s="130">
        <v>3</v>
      </c>
      <c r="E37" s="130">
        <v>33</v>
      </c>
      <c r="F37" s="130">
        <v>6</v>
      </c>
      <c r="G37" s="130">
        <v>0</v>
      </c>
      <c r="T37">
        <v>0</v>
      </c>
      <c r="U37">
        <v>53</v>
      </c>
      <c r="V37">
        <v>1.3149999999999999</v>
      </c>
      <c r="W37">
        <v>1</v>
      </c>
      <c r="X37">
        <v>35</v>
      </c>
      <c r="Y37">
        <v>9</v>
      </c>
      <c r="Z37" s="117">
        <v>1</v>
      </c>
      <c r="AA37" s="113">
        <v>0</v>
      </c>
      <c r="AB37" s="118">
        <v>1</v>
      </c>
      <c r="AC37">
        <v>1</v>
      </c>
      <c r="AD37">
        <v>0.73240952301867912</v>
      </c>
      <c r="AE37" s="117">
        <v>0.73240952301867912</v>
      </c>
      <c r="AF37" s="118">
        <v>0.26759047698132088</v>
      </c>
      <c r="AG37" s="117">
        <v>-0.31141546378313556</v>
      </c>
      <c r="AH37" s="118">
        <v>100</v>
      </c>
      <c r="AI37">
        <v>0.36535635948373157</v>
      </c>
      <c r="BE37">
        <v>0.4737706737547106</v>
      </c>
      <c r="BF37">
        <v>1</v>
      </c>
      <c r="BG37">
        <v>0</v>
      </c>
      <c r="BH37">
        <v>24</v>
      </c>
      <c r="BI37">
        <v>9</v>
      </c>
      <c r="BJ37">
        <v>0.55555555555555558</v>
      </c>
      <c r="BK37">
        <v>0.90625</v>
      </c>
      <c r="BL37">
        <v>0</v>
      </c>
    </row>
    <row r="38" spans="1:64" x14ac:dyDescent="0.3">
      <c r="A38" s="131">
        <v>0</v>
      </c>
      <c r="B38" s="171">
        <v>58</v>
      </c>
      <c r="C38" s="203">
        <v>0.16700000000000001</v>
      </c>
      <c r="D38" s="130">
        <v>1</v>
      </c>
      <c r="E38" s="130">
        <v>39</v>
      </c>
      <c r="F38" s="130">
        <v>10</v>
      </c>
      <c r="G38" s="130">
        <v>0</v>
      </c>
      <c r="T38">
        <v>0</v>
      </c>
      <c r="U38">
        <v>53</v>
      </c>
      <c r="V38">
        <v>1.512</v>
      </c>
      <c r="W38">
        <v>2</v>
      </c>
      <c r="X38">
        <v>39</v>
      </c>
      <c r="Y38">
        <v>13</v>
      </c>
      <c r="Z38" s="117">
        <v>1</v>
      </c>
      <c r="AA38" s="113">
        <v>0</v>
      </c>
      <c r="AB38" s="118">
        <v>1</v>
      </c>
      <c r="AC38">
        <v>1</v>
      </c>
      <c r="AD38">
        <v>0.82524514591009901</v>
      </c>
      <c r="AE38" s="117">
        <v>0.82524514591009901</v>
      </c>
      <c r="AF38" s="118">
        <v>0.17475485408990099</v>
      </c>
      <c r="AG38" s="117">
        <v>-0.19207479022905499</v>
      </c>
      <c r="AH38" s="118">
        <v>100</v>
      </c>
      <c r="AI38">
        <v>0.21176114146927502</v>
      </c>
      <c r="BE38">
        <v>0.4801587484220719</v>
      </c>
      <c r="BF38">
        <v>0</v>
      </c>
      <c r="BG38">
        <v>1</v>
      </c>
      <c r="BH38">
        <v>24</v>
      </c>
      <c r="BI38">
        <v>10</v>
      </c>
      <c r="BJ38">
        <v>0.55555555555555558</v>
      </c>
      <c r="BK38">
        <v>0.89583333333333337</v>
      </c>
      <c r="BL38">
        <v>1.658950617283958E-2</v>
      </c>
    </row>
    <row r="39" spans="1:64" x14ac:dyDescent="0.3">
      <c r="A39" s="131">
        <v>0</v>
      </c>
      <c r="B39" s="171">
        <v>60</v>
      </c>
      <c r="C39" s="203">
        <v>0.93700000000000006</v>
      </c>
      <c r="D39" s="130">
        <v>3</v>
      </c>
      <c r="E39" s="130">
        <v>59</v>
      </c>
      <c r="F39" s="130">
        <v>15</v>
      </c>
      <c r="G39" s="130">
        <v>1</v>
      </c>
      <c r="T39">
        <v>0</v>
      </c>
      <c r="U39">
        <v>53</v>
      </c>
      <c r="V39">
        <v>2.8719999999999999</v>
      </c>
      <c r="W39">
        <v>6</v>
      </c>
      <c r="X39">
        <v>35</v>
      </c>
      <c r="Y39">
        <v>4</v>
      </c>
      <c r="Z39" s="117">
        <v>1</v>
      </c>
      <c r="AA39" s="113">
        <v>0</v>
      </c>
      <c r="AB39" s="118">
        <v>1</v>
      </c>
      <c r="AC39">
        <v>1</v>
      </c>
      <c r="AD39">
        <v>0.96014716646240372</v>
      </c>
      <c r="AE39" s="117">
        <v>0.96014716646240372</v>
      </c>
      <c r="AF39" s="118">
        <v>3.9852833537596277E-2</v>
      </c>
      <c r="AG39" s="117">
        <v>-4.0668707870916664E-2</v>
      </c>
      <c r="AH39" s="118">
        <v>100</v>
      </c>
      <c r="AI39">
        <v>4.1507005310895524E-2</v>
      </c>
      <c r="BE39">
        <v>0.48037943354350365</v>
      </c>
      <c r="BF39">
        <v>1</v>
      </c>
      <c r="BG39">
        <v>0</v>
      </c>
      <c r="BH39">
        <v>25</v>
      </c>
      <c r="BI39">
        <v>10</v>
      </c>
      <c r="BJ39">
        <v>0.53703703703703698</v>
      </c>
      <c r="BK39">
        <v>0.89583333333333337</v>
      </c>
      <c r="BL39">
        <v>0</v>
      </c>
    </row>
    <row r="40" spans="1:64" x14ac:dyDescent="0.3">
      <c r="A40" s="131">
        <v>0</v>
      </c>
      <c r="B40" s="171">
        <v>54</v>
      </c>
      <c r="C40" s="203">
        <v>4.5999999999999999E-2</v>
      </c>
      <c r="D40" s="130">
        <v>0</v>
      </c>
      <c r="E40" s="130">
        <v>30</v>
      </c>
      <c r="F40" s="130">
        <v>13</v>
      </c>
      <c r="G40" s="130">
        <v>1</v>
      </c>
      <c r="T40">
        <v>0</v>
      </c>
      <c r="U40">
        <v>54</v>
      </c>
      <c r="V40">
        <v>4.5999999999999999E-2</v>
      </c>
      <c r="W40">
        <v>0</v>
      </c>
      <c r="X40">
        <v>30</v>
      </c>
      <c r="Y40">
        <v>13</v>
      </c>
      <c r="Z40" s="117">
        <v>1</v>
      </c>
      <c r="AA40" s="113">
        <v>0</v>
      </c>
      <c r="AB40" s="118">
        <v>1</v>
      </c>
      <c r="AC40">
        <v>1</v>
      </c>
      <c r="AD40">
        <v>0.69511171602808375</v>
      </c>
      <c r="AE40" s="117">
        <v>0.69511171602808375</v>
      </c>
      <c r="AF40" s="118">
        <v>0.30488828397191625</v>
      </c>
      <c r="AG40" s="117">
        <v>-0.3636827038485827</v>
      </c>
      <c r="AH40" s="118">
        <v>100</v>
      </c>
      <c r="AI40">
        <v>0.4386176738813567</v>
      </c>
      <c r="BE40">
        <v>0.4826554401539761</v>
      </c>
      <c r="BF40">
        <v>0</v>
      </c>
      <c r="BG40">
        <v>1</v>
      </c>
      <c r="BH40">
        <v>25</v>
      </c>
      <c r="BI40">
        <v>11</v>
      </c>
      <c r="BJ40">
        <v>0.53703703703703698</v>
      </c>
      <c r="BK40">
        <v>0.88541666666666663</v>
      </c>
      <c r="BL40">
        <v>0</v>
      </c>
    </row>
    <row r="41" spans="1:64" x14ac:dyDescent="0.3">
      <c r="A41" s="131">
        <v>0</v>
      </c>
      <c r="B41" s="171">
        <v>48</v>
      </c>
      <c r="C41" s="207">
        <v>1.7999999999999999E-2</v>
      </c>
      <c r="D41" s="174">
        <v>2</v>
      </c>
      <c r="E41" s="130">
        <v>28</v>
      </c>
      <c r="F41" s="130">
        <v>1</v>
      </c>
      <c r="G41" s="130">
        <v>0</v>
      </c>
      <c r="T41">
        <v>0</v>
      </c>
      <c r="U41">
        <v>54</v>
      </c>
      <c r="V41">
        <v>0.626</v>
      </c>
      <c r="W41">
        <v>2</v>
      </c>
      <c r="X41">
        <v>38</v>
      </c>
      <c r="Y41">
        <v>8</v>
      </c>
      <c r="Z41" s="117">
        <v>1</v>
      </c>
      <c r="AA41" s="113">
        <v>0</v>
      </c>
      <c r="AB41" s="118">
        <v>1</v>
      </c>
      <c r="AC41">
        <v>1</v>
      </c>
      <c r="AD41">
        <v>0.6356896306707478</v>
      </c>
      <c r="AE41" s="117">
        <v>0.6356896306707478</v>
      </c>
      <c r="AF41" s="118">
        <v>0.3643103693292522</v>
      </c>
      <c r="AG41" s="117">
        <v>-0.45304483684380681</v>
      </c>
      <c r="AH41" s="118">
        <v>100</v>
      </c>
      <c r="AI41">
        <v>0.57309471753511254</v>
      </c>
      <c r="BE41">
        <v>0.48502382103556391</v>
      </c>
      <c r="BF41">
        <v>0</v>
      </c>
      <c r="BG41">
        <v>1</v>
      </c>
      <c r="BH41">
        <v>25</v>
      </c>
      <c r="BI41">
        <v>12</v>
      </c>
      <c r="BJ41">
        <v>0.53703703703703698</v>
      </c>
      <c r="BK41">
        <v>0.875</v>
      </c>
      <c r="BL41">
        <v>1.6203703703703581E-2</v>
      </c>
    </row>
    <row r="42" spans="1:64" x14ac:dyDescent="0.3">
      <c r="A42" s="131">
        <v>1</v>
      </c>
      <c r="B42" s="171">
        <v>53</v>
      </c>
      <c r="C42" s="203">
        <v>0.84</v>
      </c>
      <c r="D42" s="130">
        <v>3</v>
      </c>
      <c r="E42" s="130">
        <v>36</v>
      </c>
      <c r="F42" s="130">
        <v>9</v>
      </c>
      <c r="G42" s="130">
        <v>1</v>
      </c>
      <c r="T42">
        <v>0</v>
      </c>
      <c r="U42">
        <v>55</v>
      </c>
      <c r="V42">
        <v>8.5000000000000006E-2</v>
      </c>
      <c r="W42">
        <v>7</v>
      </c>
      <c r="X42">
        <v>38</v>
      </c>
      <c r="Y42">
        <v>4</v>
      </c>
      <c r="Z42" s="117">
        <v>1</v>
      </c>
      <c r="AA42" s="113">
        <v>0</v>
      </c>
      <c r="AB42" s="118">
        <v>1</v>
      </c>
      <c r="AC42">
        <v>1</v>
      </c>
      <c r="AD42">
        <v>0.82551737177178142</v>
      </c>
      <c r="AE42" s="117">
        <v>0.82551737177178142</v>
      </c>
      <c r="AF42" s="118">
        <v>0.17448262822821858</v>
      </c>
      <c r="AG42" s="117">
        <v>-0.19174497190420908</v>
      </c>
      <c r="AH42" s="118">
        <v>100</v>
      </c>
      <c r="AI42">
        <v>0.21136154634000265</v>
      </c>
      <c r="BE42">
        <v>0.49375897169358962</v>
      </c>
      <c r="BF42">
        <v>1</v>
      </c>
      <c r="BG42">
        <v>0</v>
      </c>
      <c r="BH42">
        <v>26</v>
      </c>
      <c r="BI42">
        <v>12</v>
      </c>
      <c r="BJ42">
        <v>0.5185185185185186</v>
      </c>
      <c r="BK42">
        <v>0.875</v>
      </c>
      <c r="BL42">
        <v>1.6203703703703776E-2</v>
      </c>
    </row>
    <row r="43" spans="1:64" x14ac:dyDescent="0.3">
      <c r="A43" s="131">
        <v>0</v>
      </c>
      <c r="B43" s="171">
        <v>88</v>
      </c>
      <c r="C43" s="203">
        <v>1</v>
      </c>
      <c r="D43" s="130">
        <v>2</v>
      </c>
      <c r="E43" s="130">
        <v>40</v>
      </c>
      <c r="F43" s="130">
        <v>8</v>
      </c>
      <c r="G43" s="130">
        <v>1</v>
      </c>
      <c r="T43">
        <v>0</v>
      </c>
      <c r="U43">
        <v>55</v>
      </c>
      <c r="V43">
        <v>0.65500000000000003</v>
      </c>
      <c r="W43">
        <v>3</v>
      </c>
      <c r="X43">
        <v>37</v>
      </c>
      <c r="Y43">
        <v>9</v>
      </c>
      <c r="Z43" s="117">
        <v>1</v>
      </c>
      <c r="AA43" s="113">
        <v>0</v>
      </c>
      <c r="AB43" s="118">
        <v>1</v>
      </c>
      <c r="AC43">
        <v>1</v>
      </c>
      <c r="AD43">
        <v>0.76365088485102084</v>
      </c>
      <c r="AE43" s="117">
        <v>0.76365088485102084</v>
      </c>
      <c r="AF43" s="118">
        <v>0.23634911514897916</v>
      </c>
      <c r="AG43" s="117">
        <v>-0.26964455125356529</v>
      </c>
      <c r="AH43" s="118">
        <v>100</v>
      </c>
      <c r="AI43">
        <v>0.30949890825450699</v>
      </c>
      <c r="BE43">
        <v>0.50568252333606456</v>
      </c>
      <c r="BF43">
        <v>1</v>
      </c>
      <c r="BG43">
        <v>0</v>
      </c>
      <c r="BH43">
        <v>27</v>
      </c>
      <c r="BI43">
        <v>12</v>
      </c>
      <c r="BJ43">
        <v>0.5</v>
      </c>
      <c r="BK43">
        <v>0.875</v>
      </c>
      <c r="BL43">
        <v>0</v>
      </c>
    </row>
    <row r="44" spans="1:64" x14ac:dyDescent="0.3">
      <c r="A44" s="131">
        <v>0</v>
      </c>
      <c r="B44" s="171">
        <v>59</v>
      </c>
      <c r="C44" s="203">
        <v>1.159</v>
      </c>
      <c r="D44" s="130">
        <v>1</v>
      </c>
      <c r="E44" s="130">
        <v>43</v>
      </c>
      <c r="F44" s="130">
        <v>15</v>
      </c>
      <c r="G44" s="130">
        <v>1</v>
      </c>
      <c r="T44">
        <v>0</v>
      </c>
      <c r="U44">
        <v>55</v>
      </c>
      <c r="V44">
        <v>0.73899999999999999</v>
      </c>
      <c r="W44">
        <v>3</v>
      </c>
      <c r="X44">
        <v>43</v>
      </c>
      <c r="Y44">
        <v>11</v>
      </c>
      <c r="Z44" s="117">
        <v>1</v>
      </c>
      <c r="AA44" s="113">
        <v>0</v>
      </c>
      <c r="AB44" s="118">
        <v>1</v>
      </c>
      <c r="AC44">
        <v>1</v>
      </c>
      <c r="AD44">
        <v>0.70593396228766914</v>
      </c>
      <c r="AE44" s="117">
        <v>0.70593396228766914</v>
      </c>
      <c r="AF44" s="118">
        <v>0.29406603771233086</v>
      </c>
      <c r="AG44" s="117">
        <v>-0.34823358369999391</v>
      </c>
      <c r="AH44" s="118">
        <v>100</v>
      </c>
      <c r="AI44">
        <v>0.41656309714774498</v>
      </c>
      <c r="BE44">
        <v>0.50958524341480915</v>
      </c>
      <c r="BF44">
        <v>0</v>
      </c>
      <c r="BG44">
        <v>1</v>
      </c>
      <c r="BH44">
        <v>27</v>
      </c>
      <c r="BI44">
        <v>13</v>
      </c>
      <c r="BJ44">
        <v>0.5</v>
      </c>
      <c r="BK44">
        <v>0.86458333333333337</v>
      </c>
      <c r="BL44">
        <v>0</v>
      </c>
    </row>
    <row r="45" spans="1:64" x14ac:dyDescent="0.3">
      <c r="A45" s="131">
        <v>0</v>
      </c>
      <c r="B45" s="171">
        <v>117</v>
      </c>
      <c r="C45" s="203">
        <v>0.104</v>
      </c>
      <c r="D45" s="130">
        <v>2</v>
      </c>
      <c r="E45" s="130">
        <v>52</v>
      </c>
      <c r="F45" s="130">
        <v>15</v>
      </c>
      <c r="G45" s="130">
        <v>1</v>
      </c>
      <c r="T45">
        <v>0</v>
      </c>
      <c r="U45">
        <v>55</v>
      </c>
      <c r="V45">
        <v>1.1679999999999999</v>
      </c>
      <c r="W45">
        <v>3</v>
      </c>
      <c r="X45">
        <v>52</v>
      </c>
      <c r="Y45">
        <v>10</v>
      </c>
      <c r="Z45" s="117">
        <v>1</v>
      </c>
      <c r="AA45" s="113">
        <v>0</v>
      </c>
      <c r="AB45" s="118">
        <v>1</v>
      </c>
      <c r="AC45">
        <v>1</v>
      </c>
      <c r="AD45">
        <v>0.5418235940983247</v>
      </c>
      <c r="AE45" s="117">
        <v>0.5418235940983247</v>
      </c>
      <c r="AF45" s="118">
        <v>0.4581764059016753</v>
      </c>
      <c r="AG45" s="117">
        <v>-0.61281480266335675</v>
      </c>
      <c r="AH45" s="118">
        <v>100</v>
      </c>
      <c r="AI45">
        <v>0.84561914780427605</v>
      </c>
      <c r="BE45">
        <v>0.51081343497696141</v>
      </c>
      <c r="BF45">
        <v>0</v>
      </c>
      <c r="BG45">
        <v>1</v>
      </c>
      <c r="BH45">
        <v>27</v>
      </c>
      <c r="BI45">
        <v>14</v>
      </c>
      <c r="BJ45">
        <v>0.5</v>
      </c>
      <c r="BK45">
        <v>0.85416666666666663</v>
      </c>
      <c r="BL45">
        <v>0</v>
      </c>
    </row>
    <row r="46" spans="1:64" x14ac:dyDescent="0.3">
      <c r="A46" s="131">
        <v>0</v>
      </c>
      <c r="B46" s="171">
        <v>83</v>
      </c>
      <c r="C46" s="203">
        <v>0.93600000000000005</v>
      </c>
      <c r="D46" s="130">
        <v>2</v>
      </c>
      <c r="E46" s="130">
        <v>45</v>
      </c>
      <c r="F46" s="130">
        <v>9</v>
      </c>
      <c r="G46" s="130">
        <v>1</v>
      </c>
      <c r="T46">
        <v>0</v>
      </c>
      <c r="U46">
        <v>56</v>
      </c>
      <c r="V46">
        <v>3.9E-2</v>
      </c>
      <c r="W46">
        <v>1</v>
      </c>
      <c r="X46">
        <v>43</v>
      </c>
      <c r="Y46">
        <v>6</v>
      </c>
      <c r="Z46" s="117">
        <v>0</v>
      </c>
      <c r="AA46" s="113">
        <v>1</v>
      </c>
      <c r="AB46" s="118">
        <v>1</v>
      </c>
      <c r="AC46">
        <v>0</v>
      </c>
      <c r="AD46">
        <v>0.30973155849716205</v>
      </c>
      <c r="AE46" s="117">
        <v>0.30973155849716205</v>
      </c>
      <c r="AF46" s="118">
        <v>0.69026844150283795</v>
      </c>
      <c r="AG46" s="117">
        <v>-0.37067471139318398</v>
      </c>
      <c r="AH46" s="118">
        <v>100</v>
      </c>
      <c r="AI46">
        <v>0.44871174730633928</v>
      </c>
      <c r="BE46">
        <v>0.52083112878825899</v>
      </c>
      <c r="BF46">
        <v>0</v>
      </c>
      <c r="BG46">
        <v>1</v>
      </c>
      <c r="BH46">
        <v>27</v>
      </c>
      <c r="BI46">
        <v>15</v>
      </c>
      <c r="BJ46">
        <v>0.5</v>
      </c>
      <c r="BK46">
        <v>0.84375</v>
      </c>
      <c r="BL46">
        <v>0</v>
      </c>
    </row>
    <row r="47" spans="1:64" x14ac:dyDescent="0.3">
      <c r="A47" s="131">
        <v>0</v>
      </c>
      <c r="B47" s="171">
        <v>91</v>
      </c>
      <c r="C47" s="203">
        <v>1.968</v>
      </c>
      <c r="D47" s="130">
        <v>1</v>
      </c>
      <c r="E47" s="130">
        <v>33</v>
      </c>
      <c r="F47" s="130">
        <v>5</v>
      </c>
      <c r="G47" s="130">
        <v>1</v>
      </c>
      <c r="T47">
        <v>0</v>
      </c>
      <c r="U47">
        <v>56</v>
      </c>
      <c r="V47">
        <v>0.123</v>
      </c>
      <c r="W47">
        <v>3</v>
      </c>
      <c r="X47">
        <v>45</v>
      </c>
      <c r="Y47">
        <v>6</v>
      </c>
      <c r="Z47" s="117">
        <v>0</v>
      </c>
      <c r="AA47" s="113">
        <v>1</v>
      </c>
      <c r="AB47" s="118">
        <v>1</v>
      </c>
      <c r="AC47">
        <v>0</v>
      </c>
      <c r="AD47">
        <v>0.44085879082175677</v>
      </c>
      <c r="AE47" s="117">
        <v>0.44085879082175677</v>
      </c>
      <c r="AF47" s="118">
        <v>0.55914120917824328</v>
      </c>
      <c r="AG47" s="117">
        <v>-0.58135322739090678</v>
      </c>
      <c r="AH47" s="118">
        <v>100</v>
      </c>
      <c r="AI47">
        <v>0.78845698293223032</v>
      </c>
      <c r="BE47">
        <v>0.52452650393110656</v>
      </c>
      <c r="BF47">
        <v>0</v>
      </c>
      <c r="BG47">
        <v>1</v>
      </c>
      <c r="BH47">
        <v>27</v>
      </c>
      <c r="BI47">
        <v>16</v>
      </c>
      <c r="BJ47">
        <v>0.5</v>
      </c>
      <c r="BK47">
        <v>0.83333333333333337</v>
      </c>
      <c r="BL47">
        <v>0</v>
      </c>
    </row>
    <row r="48" spans="1:64" x14ac:dyDescent="0.3">
      <c r="A48" s="131">
        <v>0</v>
      </c>
      <c r="B48" s="171">
        <v>56</v>
      </c>
      <c r="C48" s="203">
        <v>2.536</v>
      </c>
      <c r="D48" s="130">
        <v>1</v>
      </c>
      <c r="E48" s="130">
        <v>36</v>
      </c>
      <c r="F48" s="130">
        <v>8</v>
      </c>
      <c r="G48" s="130">
        <v>1</v>
      </c>
      <c r="T48">
        <v>0</v>
      </c>
      <c r="U48">
        <v>56</v>
      </c>
      <c r="V48">
        <v>0.29199999999999998</v>
      </c>
      <c r="W48">
        <v>3</v>
      </c>
      <c r="X48">
        <v>34</v>
      </c>
      <c r="Y48">
        <v>9</v>
      </c>
      <c r="Z48" s="117">
        <v>1</v>
      </c>
      <c r="AA48" s="113">
        <v>0</v>
      </c>
      <c r="AB48" s="118">
        <v>1</v>
      </c>
      <c r="AC48">
        <v>1</v>
      </c>
      <c r="AD48">
        <v>0.78044462533418257</v>
      </c>
      <c r="AE48" s="117">
        <v>0.78044462533418257</v>
      </c>
      <c r="AF48" s="118">
        <v>0.21955537466581743</v>
      </c>
      <c r="AG48" s="117">
        <v>-0.24789148922557719</v>
      </c>
      <c r="AH48" s="118">
        <v>100</v>
      </c>
      <c r="AI48">
        <v>0.28132088752844558</v>
      </c>
      <c r="BE48">
        <v>0.52488212309036875</v>
      </c>
      <c r="BF48">
        <v>0</v>
      </c>
      <c r="BG48">
        <v>1</v>
      </c>
      <c r="BH48">
        <v>27</v>
      </c>
      <c r="BI48">
        <v>17</v>
      </c>
      <c r="BJ48">
        <v>0.5</v>
      </c>
      <c r="BK48">
        <v>0.82291666666666663</v>
      </c>
      <c r="BL48">
        <v>1.5239197530864173E-2</v>
      </c>
    </row>
    <row r="49" spans="1:64" x14ac:dyDescent="0.3">
      <c r="A49" s="131">
        <v>1</v>
      </c>
      <c r="B49" s="171">
        <v>51</v>
      </c>
      <c r="C49" s="203">
        <v>0.41699999999999998</v>
      </c>
      <c r="D49" s="130">
        <v>3</v>
      </c>
      <c r="E49" s="130">
        <v>36</v>
      </c>
      <c r="F49" s="130">
        <v>8</v>
      </c>
      <c r="G49" s="130">
        <v>0</v>
      </c>
      <c r="T49">
        <v>0</v>
      </c>
      <c r="U49">
        <v>56</v>
      </c>
      <c r="V49">
        <v>0.496</v>
      </c>
      <c r="W49">
        <v>3</v>
      </c>
      <c r="X49">
        <v>54</v>
      </c>
      <c r="Y49">
        <v>8</v>
      </c>
      <c r="Z49" s="117">
        <v>0</v>
      </c>
      <c r="AA49" s="113">
        <v>1</v>
      </c>
      <c r="AB49" s="118">
        <v>1</v>
      </c>
      <c r="AC49">
        <v>0</v>
      </c>
      <c r="AD49">
        <v>0.34512431689117445</v>
      </c>
      <c r="AE49" s="117">
        <v>0.34512431689117445</v>
      </c>
      <c r="AF49" s="118">
        <v>0.6548756831088256</v>
      </c>
      <c r="AG49" s="117">
        <v>-0.42330985814099231</v>
      </c>
      <c r="AH49" s="118">
        <v>100</v>
      </c>
      <c r="AI49">
        <v>0.52700737833599254</v>
      </c>
      <c r="BE49">
        <v>0.53005977881498889</v>
      </c>
      <c r="BF49">
        <v>1</v>
      </c>
      <c r="BG49">
        <v>0</v>
      </c>
      <c r="BH49">
        <v>28</v>
      </c>
      <c r="BI49">
        <v>17</v>
      </c>
      <c r="BJ49">
        <v>0.48148148148148151</v>
      </c>
      <c r="BK49">
        <v>0.82291666666666663</v>
      </c>
      <c r="BL49">
        <v>1.5239197530864265E-2</v>
      </c>
    </row>
    <row r="50" spans="1:64" x14ac:dyDescent="0.3">
      <c r="A50" s="131">
        <v>0</v>
      </c>
      <c r="B50" s="171">
        <v>56</v>
      </c>
      <c r="C50" s="203">
        <v>3.9E-2</v>
      </c>
      <c r="D50" s="130">
        <v>1</v>
      </c>
      <c r="E50" s="130">
        <v>43</v>
      </c>
      <c r="F50" s="130">
        <v>6</v>
      </c>
      <c r="G50" s="130">
        <v>0</v>
      </c>
      <c r="T50">
        <v>0</v>
      </c>
      <c r="U50">
        <v>56</v>
      </c>
      <c r="V50">
        <v>1.1419999999999999</v>
      </c>
      <c r="W50">
        <v>2</v>
      </c>
      <c r="X50">
        <v>35</v>
      </c>
      <c r="Y50">
        <v>8</v>
      </c>
      <c r="Z50" s="117">
        <v>1</v>
      </c>
      <c r="AA50" s="113">
        <v>0</v>
      </c>
      <c r="AB50" s="118">
        <v>1</v>
      </c>
      <c r="AC50">
        <v>1</v>
      </c>
      <c r="AD50">
        <v>0.77641218087721675</v>
      </c>
      <c r="AE50" s="117">
        <v>0.77641218087721675</v>
      </c>
      <c r="AF50" s="118">
        <v>0.22358781912278325</v>
      </c>
      <c r="AG50" s="117">
        <v>-0.25307173889070106</v>
      </c>
      <c r="AH50" s="118">
        <v>100</v>
      </c>
      <c r="AI50">
        <v>0.28797567146636749</v>
      </c>
      <c r="BE50">
        <v>0.54006981664308695</v>
      </c>
      <c r="BF50">
        <v>1</v>
      </c>
      <c r="BG50">
        <v>0</v>
      </c>
      <c r="BH50">
        <v>29</v>
      </c>
      <c r="BI50">
        <v>17</v>
      </c>
      <c r="BJ50">
        <v>0.46296296296296291</v>
      </c>
      <c r="BK50">
        <v>0.82291666666666663</v>
      </c>
      <c r="BL50">
        <v>0</v>
      </c>
    </row>
    <row r="51" spans="1:64" x14ac:dyDescent="0.3">
      <c r="A51" s="131">
        <v>0</v>
      </c>
      <c r="B51" s="171">
        <v>51</v>
      </c>
      <c r="C51" s="203">
        <v>1.155</v>
      </c>
      <c r="D51" s="130">
        <v>2</v>
      </c>
      <c r="E51" s="130">
        <v>35</v>
      </c>
      <c r="F51" s="130">
        <v>1</v>
      </c>
      <c r="G51" s="130">
        <v>0</v>
      </c>
      <c r="T51">
        <v>0</v>
      </c>
      <c r="U51">
        <v>56</v>
      </c>
      <c r="V51">
        <v>1.4039999999999999</v>
      </c>
      <c r="W51">
        <v>1</v>
      </c>
      <c r="X51">
        <v>34</v>
      </c>
      <c r="Y51">
        <v>8</v>
      </c>
      <c r="Z51" s="117">
        <v>1</v>
      </c>
      <c r="AA51" s="113">
        <v>0</v>
      </c>
      <c r="AB51" s="118">
        <v>1</v>
      </c>
      <c r="AC51">
        <v>1</v>
      </c>
      <c r="AD51">
        <v>0.76049501094008232</v>
      </c>
      <c r="AE51" s="117">
        <v>0.76049501094008232</v>
      </c>
      <c r="AF51" s="118">
        <v>0.23950498905991768</v>
      </c>
      <c r="AG51" s="117">
        <v>-0.27378572754088609</v>
      </c>
      <c r="AH51" s="118">
        <v>100</v>
      </c>
      <c r="AI51">
        <v>0.31493301811915209</v>
      </c>
      <c r="BE51">
        <v>0.5418235940983247</v>
      </c>
      <c r="BF51">
        <v>0</v>
      </c>
      <c r="BG51">
        <v>1</v>
      </c>
      <c r="BH51">
        <v>29</v>
      </c>
      <c r="BI51">
        <v>18</v>
      </c>
      <c r="BJ51">
        <v>0.46296296296296291</v>
      </c>
      <c r="BK51">
        <v>0.8125</v>
      </c>
      <c r="BL51">
        <v>1.5046296296296273E-2</v>
      </c>
    </row>
    <row r="52" spans="1:64" x14ac:dyDescent="0.3">
      <c r="A52" s="131">
        <v>0</v>
      </c>
      <c r="B52" s="171">
        <v>56</v>
      </c>
      <c r="C52" s="203">
        <v>1.9990000000000001</v>
      </c>
      <c r="D52" s="130">
        <v>0</v>
      </c>
      <c r="E52" s="130">
        <v>49</v>
      </c>
      <c r="F52" s="130">
        <v>7</v>
      </c>
      <c r="G52" s="130">
        <v>0</v>
      </c>
      <c r="T52">
        <v>0</v>
      </c>
      <c r="U52">
        <v>56</v>
      </c>
      <c r="V52">
        <v>1.56</v>
      </c>
      <c r="W52">
        <v>5</v>
      </c>
      <c r="X52">
        <v>46</v>
      </c>
      <c r="Y52">
        <v>1</v>
      </c>
      <c r="Z52" s="117">
        <v>1</v>
      </c>
      <c r="AA52" s="113">
        <v>0</v>
      </c>
      <c r="AB52" s="118">
        <v>1</v>
      </c>
      <c r="AC52">
        <v>1</v>
      </c>
      <c r="AD52">
        <v>0.67055891435485226</v>
      </c>
      <c r="AE52" s="117">
        <v>0.67055891435485226</v>
      </c>
      <c r="AF52" s="118">
        <v>0.32944108564514774</v>
      </c>
      <c r="AG52" s="117">
        <v>-0.3996437138193738</v>
      </c>
      <c r="AH52" s="118">
        <v>100</v>
      </c>
      <c r="AI52">
        <v>0.49129327579233584</v>
      </c>
      <c r="BE52">
        <v>0.54240005321299667</v>
      </c>
      <c r="BF52">
        <v>1</v>
      </c>
      <c r="BG52">
        <v>0</v>
      </c>
      <c r="BH52">
        <v>30</v>
      </c>
      <c r="BI52">
        <v>18</v>
      </c>
      <c r="BJ52">
        <v>0.44444444444444442</v>
      </c>
      <c r="BK52">
        <v>0.8125</v>
      </c>
      <c r="BL52">
        <v>1.5046296296296273E-2</v>
      </c>
    </row>
    <row r="53" spans="1:64" x14ac:dyDescent="0.3">
      <c r="A53" s="131">
        <v>0</v>
      </c>
      <c r="B53" s="171">
        <v>53</v>
      </c>
      <c r="C53" s="203">
        <v>2.8719999999999999</v>
      </c>
      <c r="D53" s="130">
        <v>6</v>
      </c>
      <c r="E53" s="130">
        <v>35</v>
      </c>
      <c r="F53" s="130">
        <v>4</v>
      </c>
      <c r="G53" s="130">
        <v>1</v>
      </c>
      <c r="T53">
        <v>0</v>
      </c>
      <c r="U53">
        <v>56</v>
      </c>
      <c r="V53">
        <v>1.9990000000000001</v>
      </c>
      <c r="W53">
        <v>0</v>
      </c>
      <c r="X53">
        <v>49</v>
      </c>
      <c r="Y53">
        <v>7</v>
      </c>
      <c r="Z53" s="117">
        <v>0</v>
      </c>
      <c r="AA53" s="113">
        <v>1</v>
      </c>
      <c r="AB53" s="118">
        <v>1</v>
      </c>
      <c r="AC53">
        <v>0</v>
      </c>
      <c r="AD53">
        <v>0.40699791765527027</v>
      </c>
      <c r="AE53" s="117">
        <v>0.40699791765527027</v>
      </c>
      <c r="AF53" s="118">
        <v>0.59300208234472973</v>
      </c>
      <c r="AG53" s="117">
        <v>-0.52255736844803113</v>
      </c>
      <c r="AH53" s="118">
        <v>100</v>
      </c>
      <c r="AI53">
        <v>0.68633471917333044</v>
      </c>
      <c r="BE53">
        <v>0.54776339880884117</v>
      </c>
      <c r="BF53">
        <v>1</v>
      </c>
      <c r="BG53">
        <v>0</v>
      </c>
      <c r="BH53">
        <v>31</v>
      </c>
      <c r="BI53">
        <v>18</v>
      </c>
      <c r="BJ53">
        <v>0.42592592592592593</v>
      </c>
      <c r="BK53">
        <v>0.8125</v>
      </c>
      <c r="BL53">
        <v>0</v>
      </c>
    </row>
    <row r="54" spans="1:64" x14ac:dyDescent="0.3">
      <c r="A54" s="131">
        <v>0</v>
      </c>
      <c r="B54" s="171">
        <v>62</v>
      </c>
      <c r="C54" s="203">
        <v>0.73399999999999999</v>
      </c>
      <c r="D54" s="130">
        <v>3</v>
      </c>
      <c r="E54" s="130">
        <v>44</v>
      </c>
      <c r="F54" s="130">
        <v>5</v>
      </c>
      <c r="G54" s="130">
        <v>1</v>
      </c>
      <c r="T54">
        <v>0</v>
      </c>
      <c r="U54">
        <v>56</v>
      </c>
      <c r="V54">
        <v>2.536</v>
      </c>
      <c r="W54">
        <v>1</v>
      </c>
      <c r="X54">
        <v>36</v>
      </c>
      <c r="Y54">
        <v>8</v>
      </c>
      <c r="Z54" s="117">
        <v>1</v>
      </c>
      <c r="AA54" s="113">
        <v>0</v>
      </c>
      <c r="AB54" s="118">
        <v>1</v>
      </c>
      <c r="AC54">
        <v>1</v>
      </c>
      <c r="AD54">
        <v>0.84280719531963166</v>
      </c>
      <c r="AE54" s="117">
        <v>0.84280719531963166</v>
      </c>
      <c r="AF54" s="118">
        <v>0.15719280468036834</v>
      </c>
      <c r="AG54" s="117">
        <v>-0.1710170596898378</v>
      </c>
      <c r="AH54" s="118">
        <v>100</v>
      </c>
      <c r="AI54">
        <v>0.18651099035854043</v>
      </c>
      <c r="BE54">
        <v>0.55001347801328881</v>
      </c>
      <c r="BF54">
        <v>0</v>
      </c>
      <c r="BG54">
        <v>1</v>
      </c>
      <c r="BH54">
        <v>31</v>
      </c>
      <c r="BI54">
        <v>19</v>
      </c>
      <c r="BJ54">
        <v>0.42592592592592593</v>
      </c>
      <c r="BK54">
        <v>0.80208333333333337</v>
      </c>
      <c r="BL54">
        <v>0</v>
      </c>
    </row>
    <row r="55" spans="1:64" x14ac:dyDescent="0.3">
      <c r="A55" s="131">
        <v>0</v>
      </c>
      <c r="B55" s="171">
        <v>44</v>
      </c>
      <c r="C55" s="203">
        <v>4.5900000000000003E-2</v>
      </c>
      <c r="D55" s="130">
        <v>6</v>
      </c>
      <c r="E55" s="130">
        <v>29</v>
      </c>
      <c r="F55" s="130">
        <v>2</v>
      </c>
      <c r="G55" s="130">
        <v>1</v>
      </c>
      <c r="T55">
        <v>0</v>
      </c>
      <c r="U55">
        <v>58</v>
      </c>
      <c r="V55">
        <v>0.16700000000000001</v>
      </c>
      <c r="W55">
        <v>1</v>
      </c>
      <c r="X55">
        <v>39</v>
      </c>
      <c r="Y55">
        <v>10</v>
      </c>
      <c r="Z55" s="117">
        <v>0</v>
      </c>
      <c r="AA55" s="113">
        <v>1</v>
      </c>
      <c r="AB55" s="118">
        <v>1</v>
      </c>
      <c r="AC55">
        <v>0</v>
      </c>
      <c r="AD55">
        <v>0.54776339880884117</v>
      </c>
      <c r="AE55" s="117">
        <v>0.54776339880884117</v>
      </c>
      <c r="AF55" s="118">
        <v>0.45223660119115883</v>
      </c>
      <c r="AG55" s="117">
        <v>-0.79354978214139993</v>
      </c>
      <c r="AH55" s="118">
        <v>0</v>
      </c>
      <c r="AI55">
        <v>1.2112319024291081</v>
      </c>
      <c r="BE55">
        <v>0.5550232581864607</v>
      </c>
      <c r="BF55">
        <v>0</v>
      </c>
      <c r="BG55">
        <v>1</v>
      </c>
      <c r="BH55">
        <v>31</v>
      </c>
      <c r="BI55">
        <v>20</v>
      </c>
      <c r="BJ55">
        <v>0.42592592592592593</v>
      </c>
      <c r="BK55">
        <v>0.79166666666666663</v>
      </c>
      <c r="BL55">
        <v>1.466049382716047E-2</v>
      </c>
    </row>
    <row r="56" spans="1:64" x14ac:dyDescent="0.3">
      <c r="A56" s="131">
        <v>0</v>
      </c>
      <c r="B56" s="171">
        <v>41</v>
      </c>
      <c r="C56" s="203">
        <v>0.879</v>
      </c>
      <c r="D56" s="130">
        <v>2</v>
      </c>
      <c r="E56" s="130">
        <v>39</v>
      </c>
      <c r="F56" s="130">
        <v>5</v>
      </c>
      <c r="G56" s="130">
        <v>0</v>
      </c>
      <c r="T56">
        <v>0</v>
      </c>
      <c r="U56">
        <v>58</v>
      </c>
      <c r="V56">
        <v>0.44700000000000001</v>
      </c>
      <c r="W56">
        <v>4</v>
      </c>
      <c r="X56">
        <v>43</v>
      </c>
      <c r="Y56">
        <v>10</v>
      </c>
      <c r="Z56" s="117">
        <v>1</v>
      </c>
      <c r="AA56" s="113">
        <v>0</v>
      </c>
      <c r="AB56" s="118">
        <v>1</v>
      </c>
      <c r="AC56">
        <v>1</v>
      </c>
      <c r="AD56">
        <v>0.73854385472635842</v>
      </c>
      <c r="AE56" s="117">
        <v>0.73854385472635842</v>
      </c>
      <c r="AF56" s="118">
        <v>0.26145614527364158</v>
      </c>
      <c r="AG56" s="117">
        <v>-0.30307479525811482</v>
      </c>
      <c r="AH56" s="118">
        <v>100</v>
      </c>
      <c r="AI56">
        <v>0.35401573461133867</v>
      </c>
      <c r="BE56">
        <v>0.55787192657093776</v>
      </c>
      <c r="BF56">
        <v>1</v>
      </c>
      <c r="BG56">
        <v>0</v>
      </c>
      <c r="BH56">
        <v>32</v>
      </c>
      <c r="BI56">
        <v>20</v>
      </c>
      <c r="BJ56">
        <v>0.40740740740740744</v>
      </c>
      <c r="BK56">
        <v>0.79166666666666663</v>
      </c>
      <c r="BL56">
        <v>1.4660493827160559E-2</v>
      </c>
    </row>
    <row r="57" spans="1:64" x14ac:dyDescent="0.3">
      <c r="A57" s="131">
        <v>0</v>
      </c>
      <c r="B57" s="171">
        <v>72</v>
      </c>
      <c r="C57" s="203">
        <v>1.496</v>
      </c>
      <c r="D57" s="130">
        <v>2</v>
      </c>
      <c r="E57" s="130">
        <v>36</v>
      </c>
      <c r="F57" s="130">
        <v>6</v>
      </c>
      <c r="G57" s="130">
        <v>1</v>
      </c>
      <c r="T57">
        <v>0</v>
      </c>
      <c r="U57">
        <v>58</v>
      </c>
      <c r="V57">
        <v>0.496</v>
      </c>
      <c r="W57">
        <v>2</v>
      </c>
      <c r="X57">
        <v>42</v>
      </c>
      <c r="Y57">
        <v>5</v>
      </c>
      <c r="Z57" s="117">
        <v>0</v>
      </c>
      <c r="AA57" s="113">
        <v>1</v>
      </c>
      <c r="AB57" s="118">
        <v>1</v>
      </c>
      <c r="AC57">
        <v>0</v>
      </c>
      <c r="AD57">
        <v>0.4737706737547106</v>
      </c>
      <c r="AE57" s="117">
        <v>0.4737706737547106</v>
      </c>
      <c r="AF57" s="118">
        <v>0.5262293262452894</v>
      </c>
      <c r="AG57" s="117">
        <v>-0.6420181798018042</v>
      </c>
      <c r="AH57" s="118">
        <v>100</v>
      </c>
      <c r="AI57">
        <v>0.90031218354005904</v>
      </c>
      <c r="BE57">
        <v>0.56406655424597607</v>
      </c>
      <c r="BF57">
        <v>1</v>
      </c>
      <c r="BG57">
        <v>0</v>
      </c>
      <c r="BH57">
        <v>33</v>
      </c>
      <c r="BI57">
        <v>20</v>
      </c>
      <c r="BJ57">
        <v>0.38888888888888884</v>
      </c>
      <c r="BK57">
        <v>0.79166666666666663</v>
      </c>
      <c r="BL57">
        <v>1.466049382716047E-2</v>
      </c>
    </row>
    <row r="58" spans="1:64" x14ac:dyDescent="0.3">
      <c r="A58" s="131">
        <v>0</v>
      </c>
      <c r="B58" s="171">
        <v>55</v>
      </c>
      <c r="C58" s="203">
        <v>0.65500000000000003</v>
      </c>
      <c r="D58" s="130">
        <v>3</v>
      </c>
      <c r="E58" s="130">
        <v>37</v>
      </c>
      <c r="F58" s="130">
        <v>9</v>
      </c>
      <c r="G58" s="130">
        <v>1</v>
      </c>
      <c r="T58">
        <v>0</v>
      </c>
      <c r="U58">
        <v>58</v>
      </c>
      <c r="V58">
        <v>0.86399999999999999</v>
      </c>
      <c r="W58">
        <v>4</v>
      </c>
      <c r="X58">
        <v>61</v>
      </c>
      <c r="Y58">
        <v>8</v>
      </c>
      <c r="Z58" s="117">
        <v>1</v>
      </c>
      <c r="AA58" s="113">
        <v>0</v>
      </c>
      <c r="AB58" s="118">
        <v>1</v>
      </c>
      <c r="AC58">
        <v>1</v>
      </c>
      <c r="AD58">
        <v>0.34148049412848686</v>
      </c>
      <c r="AE58" s="117">
        <v>0.34148049412848686</v>
      </c>
      <c r="AF58" s="118">
        <v>0.6585195058715132</v>
      </c>
      <c r="AG58" s="117">
        <v>-1.0744647198207935</v>
      </c>
      <c r="AH58" s="118">
        <v>0</v>
      </c>
      <c r="AI58">
        <v>1.9284249530918625</v>
      </c>
      <c r="BE58">
        <v>0.56826931119108814</v>
      </c>
      <c r="BF58">
        <v>1</v>
      </c>
      <c r="BG58">
        <v>0</v>
      </c>
      <c r="BH58">
        <v>34</v>
      </c>
      <c r="BI58">
        <v>20</v>
      </c>
      <c r="BJ58">
        <v>0.37037037037037035</v>
      </c>
      <c r="BK58">
        <v>0.79166666666666663</v>
      </c>
      <c r="BL58">
        <v>1.466049382716047E-2</v>
      </c>
    </row>
    <row r="59" spans="1:64" x14ac:dyDescent="0.3">
      <c r="A59" s="131">
        <v>1</v>
      </c>
      <c r="B59" s="171">
        <v>48</v>
      </c>
      <c r="C59" s="203">
        <v>1.6439999999999999</v>
      </c>
      <c r="D59" s="130">
        <v>3</v>
      </c>
      <c r="E59" s="130">
        <v>34</v>
      </c>
      <c r="F59" s="130">
        <v>19</v>
      </c>
      <c r="G59" s="130">
        <v>0</v>
      </c>
      <c r="T59">
        <v>0</v>
      </c>
      <c r="U59">
        <v>59</v>
      </c>
      <c r="V59">
        <v>0.7</v>
      </c>
      <c r="W59">
        <v>2</v>
      </c>
      <c r="X59">
        <v>41</v>
      </c>
      <c r="Y59">
        <v>4</v>
      </c>
      <c r="Z59" s="117">
        <v>1</v>
      </c>
      <c r="AA59" s="113">
        <v>0</v>
      </c>
      <c r="AB59" s="118">
        <v>1</v>
      </c>
      <c r="AC59">
        <v>1</v>
      </c>
      <c r="AD59">
        <v>0.51081343497696141</v>
      </c>
      <c r="AE59" s="117">
        <v>0.51081343497696141</v>
      </c>
      <c r="AF59" s="118">
        <v>0.48918656502303859</v>
      </c>
      <c r="AG59" s="117">
        <v>-0.67175085333533813</v>
      </c>
      <c r="AH59" s="118">
        <v>100</v>
      </c>
      <c r="AI59">
        <v>0.95766190066066248</v>
      </c>
      <c r="BE59">
        <v>0.5685267187293217</v>
      </c>
      <c r="BF59">
        <v>1</v>
      </c>
      <c r="BG59">
        <v>0</v>
      </c>
      <c r="BH59">
        <v>35</v>
      </c>
      <c r="BI59">
        <v>20</v>
      </c>
      <c r="BJ59">
        <v>0.35185185185185186</v>
      </c>
      <c r="BK59">
        <v>0.79166666666666663</v>
      </c>
      <c r="BL59">
        <v>0</v>
      </c>
    </row>
    <row r="60" spans="1:64" x14ac:dyDescent="0.3">
      <c r="A60" s="131">
        <v>1</v>
      </c>
      <c r="B60" s="171">
        <v>76</v>
      </c>
      <c r="C60" s="203">
        <v>0.81899999999999995</v>
      </c>
      <c r="D60" s="130">
        <v>4</v>
      </c>
      <c r="E60" s="130">
        <v>52</v>
      </c>
      <c r="F60" s="130">
        <v>18</v>
      </c>
      <c r="G60" s="130">
        <v>0</v>
      </c>
      <c r="T60">
        <v>0</v>
      </c>
      <c r="U60">
        <v>59</v>
      </c>
      <c r="V60">
        <v>1.159</v>
      </c>
      <c r="W60">
        <v>1</v>
      </c>
      <c r="X60">
        <v>43</v>
      </c>
      <c r="Y60">
        <v>15</v>
      </c>
      <c r="Z60" s="117">
        <v>1</v>
      </c>
      <c r="AA60" s="113">
        <v>0</v>
      </c>
      <c r="AB60" s="118">
        <v>1</v>
      </c>
      <c r="AC60">
        <v>1</v>
      </c>
      <c r="AD60">
        <v>0.73859140643366794</v>
      </c>
      <c r="AE60" s="117">
        <v>0.73859140643366794</v>
      </c>
      <c r="AF60" s="118">
        <v>0.26140859356633206</v>
      </c>
      <c r="AG60" s="117">
        <v>-0.30301041157088415</v>
      </c>
      <c r="AH60" s="118">
        <v>100</v>
      </c>
      <c r="AI60">
        <v>0.35392856089208896</v>
      </c>
      <c r="BE60">
        <v>0.57021021372479241</v>
      </c>
      <c r="BF60">
        <v>0</v>
      </c>
      <c r="BG60">
        <v>1</v>
      </c>
      <c r="BH60">
        <v>35</v>
      </c>
      <c r="BI60">
        <v>21</v>
      </c>
      <c r="BJ60">
        <v>0.35185185185185186</v>
      </c>
      <c r="BK60">
        <v>0.78125</v>
      </c>
      <c r="BL60">
        <v>0</v>
      </c>
    </row>
    <row r="61" spans="1:64" x14ac:dyDescent="0.3">
      <c r="A61" s="131">
        <v>1</v>
      </c>
      <c r="B61" s="171">
        <v>58</v>
      </c>
      <c r="C61" s="203">
        <v>1.623</v>
      </c>
      <c r="D61" s="130">
        <v>1</v>
      </c>
      <c r="E61" s="130">
        <v>45</v>
      </c>
      <c r="F61" s="130">
        <v>10</v>
      </c>
      <c r="G61" s="130">
        <v>0</v>
      </c>
      <c r="T61">
        <v>0</v>
      </c>
      <c r="U61">
        <v>60</v>
      </c>
      <c r="V61">
        <v>3.2000000000000001E-2</v>
      </c>
      <c r="W61">
        <v>5</v>
      </c>
      <c r="X61">
        <v>35</v>
      </c>
      <c r="Y61">
        <v>8</v>
      </c>
      <c r="Z61" s="117">
        <v>1</v>
      </c>
      <c r="AA61" s="113">
        <v>0</v>
      </c>
      <c r="AB61" s="118">
        <v>1</v>
      </c>
      <c r="AC61">
        <v>1</v>
      </c>
      <c r="AD61">
        <v>0.85106530750677234</v>
      </c>
      <c r="AE61" s="117">
        <v>0.85106530750677234</v>
      </c>
      <c r="AF61" s="118">
        <v>0.14893469249322766</v>
      </c>
      <c r="AG61" s="117">
        <v>-0.1612664112771722</v>
      </c>
      <c r="AH61" s="118">
        <v>100</v>
      </c>
      <c r="AI61">
        <v>0.17499795982700483</v>
      </c>
      <c r="BE61">
        <v>0.5716912342729239</v>
      </c>
      <c r="BF61">
        <v>0</v>
      </c>
      <c r="BG61">
        <v>1</v>
      </c>
      <c r="BH61">
        <v>35</v>
      </c>
      <c r="BI61">
        <v>22</v>
      </c>
      <c r="BJ61">
        <v>0.35185185185185186</v>
      </c>
      <c r="BK61">
        <v>0.77083333333333337</v>
      </c>
      <c r="BL61">
        <v>0</v>
      </c>
    </row>
    <row r="62" spans="1:64" x14ac:dyDescent="0.3">
      <c r="A62" s="131">
        <v>0</v>
      </c>
      <c r="B62" s="171">
        <v>51</v>
      </c>
      <c r="C62" s="203">
        <v>1.0840000000000001</v>
      </c>
      <c r="D62" s="130">
        <v>2</v>
      </c>
      <c r="E62" s="130">
        <v>53</v>
      </c>
      <c r="F62" s="130">
        <v>9</v>
      </c>
      <c r="G62" s="130">
        <v>0</v>
      </c>
      <c r="T62">
        <v>0</v>
      </c>
      <c r="U62">
        <v>60</v>
      </c>
      <c r="V62">
        <v>0.81299999999999994</v>
      </c>
      <c r="W62">
        <v>3</v>
      </c>
      <c r="X62">
        <v>44</v>
      </c>
      <c r="Y62">
        <v>8</v>
      </c>
      <c r="Z62" s="117">
        <v>1</v>
      </c>
      <c r="AA62" s="113">
        <v>0</v>
      </c>
      <c r="AB62" s="118">
        <v>1</v>
      </c>
      <c r="AC62">
        <v>1</v>
      </c>
      <c r="AD62">
        <v>0.66110968266003201</v>
      </c>
      <c r="AE62" s="117">
        <v>0.66110968266003201</v>
      </c>
      <c r="AF62" s="118">
        <v>0.33889031733996799</v>
      </c>
      <c r="AG62" s="117">
        <v>-0.41383551846331978</v>
      </c>
      <c r="AH62" s="118">
        <v>100</v>
      </c>
      <c r="AI62">
        <v>0.51260831028281639</v>
      </c>
      <c r="BE62">
        <v>0.57810364401084324</v>
      </c>
      <c r="BF62">
        <v>0</v>
      </c>
      <c r="BG62">
        <v>1</v>
      </c>
      <c r="BH62">
        <v>35</v>
      </c>
      <c r="BI62">
        <v>23</v>
      </c>
      <c r="BJ62">
        <v>0.35185185185185186</v>
      </c>
      <c r="BK62">
        <v>0.76041666666666663</v>
      </c>
      <c r="BL62">
        <v>0</v>
      </c>
    </row>
    <row r="63" spans="1:64" x14ac:dyDescent="0.3">
      <c r="A63" s="131">
        <v>0</v>
      </c>
      <c r="B63" s="171">
        <v>67</v>
      </c>
      <c r="C63" s="203">
        <v>1.4610000000000001</v>
      </c>
      <c r="D63" s="130">
        <v>4</v>
      </c>
      <c r="E63" s="130">
        <v>44</v>
      </c>
      <c r="F63" s="130">
        <v>10</v>
      </c>
      <c r="G63" s="130">
        <v>0</v>
      </c>
      <c r="T63">
        <v>0</v>
      </c>
      <c r="U63">
        <v>60</v>
      </c>
      <c r="V63">
        <v>0.93700000000000006</v>
      </c>
      <c r="W63">
        <v>3</v>
      </c>
      <c r="X63">
        <v>59</v>
      </c>
      <c r="Y63">
        <v>15</v>
      </c>
      <c r="Z63" s="117">
        <v>1</v>
      </c>
      <c r="AA63" s="113">
        <v>0</v>
      </c>
      <c r="AB63" s="118">
        <v>1</v>
      </c>
      <c r="AC63">
        <v>1</v>
      </c>
      <c r="AD63">
        <v>0.52452650393110656</v>
      </c>
      <c r="AE63" s="117">
        <v>0.52452650393110656</v>
      </c>
      <c r="AF63" s="118">
        <v>0.47547349606889344</v>
      </c>
      <c r="AG63" s="117">
        <v>-0.6452593206186481</v>
      </c>
      <c r="AH63" s="118">
        <v>100</v>
      </c>
      <c r="AI63">
        <v>0.90648135509915828</v>
      </c>
      <c r="BE63">
        <v>0.58677734928468195</v>
      </c>
      <c r="BF63">
        <v>0</v>
      </c>
      <c r="BG63">
        <v>1</v>
      </c>
      <c r="BH63">
        <v>35</v>
      </c>
      <c r="BI63">
        <v>24</v>
      </c>
      <c r="BJ63">
        <v>0.35185185185185186</v>
      </c>
      <c r="BK63">
        <v>0.75</v>
      </c>
      <c r="BL63">
        <v>0</v>
      </c>
    </row>
    <row r="64" spans="1:64" x14ac:dyDescent="0.3">
      <c r="A64" s="131">
        <v>0</v>
      </c>
      <c r="B64" s="171">
        <v>50</v>
      </c>
      <c r="C64" s="203">
        <v>0.53200000000000003</v>
      </c>
      <c r="D64" s="130">
        <v>2</v>
      </c>
      <c r="E64" s="130">
        <v>46</v>
      </c>
      <c r="F64" s="130">
        <v>3</v>
      </c>
      <c r="G64" s="130">
        <v>0</v>
      </c>
      <c r="T64">
        <v>0</v>
      </c>
      <c r="U64">
        <v>60</v>
      </c>
      <c r="V64">
        <v>1.8</v>
      </c>
      <c r="W64">
        <v>2</v>
      </c>
      <c r="X64">
        <v>39</v>
      </c>
      <c r="Y64">
        <v>9</v>
      </c>
      <c r="Z64" s="117">
        <v>1</v>
      </c>
      <c r="AA64" s="113">
        <v>0</v>
      </c>
      <c r="AB64" s="118">
        <v>1</v>
      </c>
      <c r="AC64">
        <v>1</v>
      </c>
      <c r="AD64">
        <v>0.82287206841775073</v>
      </c>
      <c r="AE64" s="117">
        <v>0.82287206841775073</v>
      </c>
      <c r="AF64" s="118">
        <v>0.17712793158224927</v>
      </c>
      <c r="AG64" s="117">
        <v>-0.19495453580989008</v>
      </c>
      <c r="AH64" s="118">
        <v>100</v>
      </c>
      <c r="AI64">
        <v>0.21525573461599867</v>
      </c>
      <c r="BE64">
        <v>0.59306088344000973</v>
      </c>
      <c r="BF64">
        <v>0</v>
      </c>
      <c r="BG64">
        <v>1</v>
      </c>
      <c r="BH64">
        <v>35</v>
      </c>
      <c r="BI64">
        <v>25</v>
      </c>
      <c r="BJ64">
        <v>0.35185185185185186</v>
      </c>
      <c r="BK64">
        <v>0.73958333333333326</v>
      </c>
      <c r="BL64">
        <v>1.3695987654320965E-2</v>
      </c>
    </row>
    <row r="65" spans="1:64" x14ac:dyDescent="0.3">
      <c r="A65" s="131">
        <v>1</v>
      </c>
      <c r="B65" s="171">
        <v>58</v>
      </c>
      <c r="C65" s="203">
        <v>1.3360000000000001</v>
      </c>
      <c r="D65" s="130">
        <v>2</v>
      </c>
      <c r="E65" s="130">
        <v>38</v>
      </c>
      <c r="F65" s="130">
        <v>9</v>
      </c>
      <c r="G65" s="130">
        <v>0</v>
      </c>
      <c r="T65">
        <v>0</v>
      </c>
      <c r="U65">
        <v>61</v>
      </c>
      <c r="V65">
        <v>0.66200000000000003</v>
      </c>
      <c r="W65">
        <v>2</v>
      </c>
      <c r="X65">
        <v>52</v>
      </c>
      <c r="Y65">
        <v>15</v>
      </c>
      <c r="Z65" s="117">
        <v>1</v>
      </c>
      <c r="AA65" s="113">
        <v>0</v>
      </c>
      <c r="AB65" s="118">
        <v>1</v>
      </c>
      <c r="AC65">
        <v>1</v>
      </c>
      <c r="AD65">
        <v>0.57021021372479241</v>
      </c>
      <c r="AE65" s="117">
        <v>0.57021021372479241</v>
      </c>
      <c r="AF65" s="118">
        <v>0.42978978627520759</v>
      </c>
      <c r="AG65" s="117">
        <v>-0.56175019013366601</v>
      </c>
      <c r="AH65" s="118">
        <v>100</v>
      </c>
      <c r="AI65">
        <v>0.75373919289815161</v>
      </c>
      <c r="BE65">
        <v>0.60997115054148698</v>
      </c>
      <c r="BF65">
        <v>1</v>
      </c>
      <c r="BG65">
        <v>0</v>
      </c>
      <c r="BH65">
        <v>36</v>
      </c>
      <c r="BI65">
        <v>25</v>
      </c>
      <c r="BJ65">
        <v>0.33333333333333337</v>
      </c>
      <c r="BK65">
        <v>0.73958333333333326</v>
      </c>
      <c r="BL65">
        <v>0</v>
      </c>
    </row>
    <row r="66" spans="1:64" x14ac:dyDescent="0.3">
      <c r="A66" s="131">
        <v>1</v>
      </c>
      <c r="B66" s="171">
        <v>89</v>
      </c>
      <c r="C66" s="203">
        <v>1.018</v>
      </c>
      <c r="D66" s="130">
        <v>0</v>
      </c>
      <c r="E66" s="130">
        <v>36</v>
      </c>
      <c r="F66" s="130">
        <v>12</v>
      </c>
      <c r="G66" s="130">
        <v>1</v>
      </c>
      <c r="T66">
        <v>0</v>
      </c>
      <c r="U66">
        <v>62</v>
      </c>
      <c r="V66">
        <v>0.73399999999999999</v>
      </c>
      <c r="W66">
        <v>3</v>
      </c>
      <c r="X66">
        <v>44</v>
      </c>
      <c r="Y66">
        <v>5</v>
      </c>
      <c r="Z66" s="117">
        <v>1</v>
      </c>
      <c r="AA66" s="113">
        <v>0</v>
      </c>
      <c r="AB66" s="118">
        <v>1</v>
      </c>
      <c r="AC66">
        <v>1</v>
      </c>
      <c r="AD66">
        <v>0.58677734928468195</v>
      </c>
      <c r="AE66" s="117">
        <v>0.58677734928468195</v>
      </c>
      <c r="AF66" s="118">
        <v>0.41322265071531805</v>
      </c>
      <c r="AG66" s="117">
        <v>-0.53310983385934418</v>
      </c>
      <c r="AH66" s="118">
        <v>100</v>
      </c>
      <c r="AI66">
        <v>0.70422392960304636</v>
      </c>
      <c r="BE66">
        <v>0.62113803244871635</v>
      </c>
      <c r="BF66">
        <v>0</v>
      </c>
      <c r="BG66">
        <v>1</v>
      </c>
      <c r="BH66">
        <v>36</v>
      </c>
      <c r="BI66">
        <v>26</v>
      </c>
      <c r="BJ66">
        <v>0.33333333333333337</v>
      </c>
      <c r="BK66">
        <v>0.72916666666666674</v>
      </c>
      <c r="BL66">
        <v>0</v>
      </c>
    </row>
    <row r="67" spans="1:64" x14ac:dyDescent="0.3">
      <c r="A67" s="131">
        <v>0</v>
      </c>
      <c r="B67" s="171">
        <v>76</v>
      </c>
      <c r="C67" s="203">
        <v>4.2999999999999997E-2</v>
      </c>
      <c r="D67" s="130">
        <v>2</v>
      </c>
      <c r="E67" s="130">
        <v>42</v>
      </c>
      <c r="F67" s="130">
        <v>3</v>
      </c>
      <c r="G67" s="130">
        <v>1</v>
      </c>
      <c r="T67">
        <v>0</v>
      </c>
      <c r="U67">
        <v>62</v>
      </c>
      <c r="V67">
        <v>1.1519999999999999</v>
      </c>
      <c r="W67">
        <v>2</v>
      </c>
      <c r="X67">
        <v>42</v>
      </c>
      <c r="Y67">
        <v>8</v>
      </c>
      <c r="Z67" s="117">
        <v>1</v>
      </c>
      <c r="AA67" s="113">
        <v>0</v>
      </c>
      <c r="AB67" s="118">
        <v>1</v>
      </c>
      <c r="AC67">
        <v>1</v>
      </c>
      <c r="AD67">
        <v>0.68927014402734843</v>
      </c>
      <c r="AE67" s="117">
        <v>0.68927014402734843</v>
      </c>
      <c r="AF67" s="118">
        <v>0.31072985597265157</v>
      </c>
      <c r="AG67" s="117">
        <v>-0.37212200349536639</v>
      </c>
      <c r="AH67" s="118">
        <v>100</v>
      </c>
      <c r="AI67">
        <v>0.45080997438403864</v>
      </c>
      <c r="BE67">
        <v>0.62245613105020536</v>
      </c>
      <c r="BF67">
        <v>0</v>
      </c>
      <c r="BG67">
        <v>1</v>
      </c>
      <c r="BH67">
        <v>36</v>
      </c>
      <c r="BI67">
        <v>27</v>
      </c>
      <c r="BJ67">
        <v>0.33333333333333337</v>
      </c>
      <c r="BK67">
        <v>0.71875</v>
      </c>
      <c r="BL67">
        <v>1.3310185185185244E-2</v>
      </c>
    </row>
    <row r="68" spans="1:64" x14ac:dyDescent="0.3">
      <c r="A68" s="131">
        <v>1</v>
      </c>
      <c r="B68" s="171">
        <v>71</v>
      </c>
      <c r="C68" s="203">
        <v>1.28</v>
      </c>
      <c r="D68" s="130">
        <v>2</v>
      </c>
      <c r="E68" s="130">
        <v>28</v>
      </c>
      <c r="F68" s="130">
        <v>9</v>
      </c>
      <c r="G68" s="130">
        <v>0</v>
      </c>
      <c r="T68">
        <v>0</v>
      </c>
      <c r="U68">
        <v>63</v>
      </c>
      <c r="V68">
        <v>0.61199999999999999</v>
      </c>
      <c r="W68">
        <v>3</v>
      </c>
      <c r="X68">
        <v>35</v>
      </c>
      <c r="Y68">
        <v>10</v>
      </c>
      <c r="Z68" s="117">
        <v>1</v>
      </c>
      <c r="AA68" s="113">
        <v>0</v>
      </c>
      <c r="AB68" s="118">
        <v>1</v>
      </c>
      <c r="AC68">
        <v>1</v>
      </c>
      <c r="AD68">
        <v>0.85114313836330113</v>
      </c>
      <c r="AE68" s="117">
        <v>0.85114313836330113</v>
      </c>
      <c r="AF68" s="118">
        <v>0.14885686163669887</v>
      </c>
      <c r="AG68" s="117">
        <v>-0.16117496436093598</v>
      </c>
      <c r="AH68" s="118">
        <v>100</v>
      </c>
      <c r="AI68">
        <v>0.17489051479982787</v>
      </c>
      <c r="BE68">
        <v>0.62349795676616182</v>
      </c>
      <c r="BF68">
        <v>1</v>
      </c>
      <c r="BG68">
        <v>0</v>
      </c>
      <c r="BH68">
        <v>37</v>
      </c>
      <c r="BI68">
        <v>27</v>
      </c>
      <c r="BJ68">
        <v>0.31481481481481477</v>
      </c>
      <c r="BK68">
        <v>0.71875</v>
      </c>
      <c r="BL68">
        <v>0</v>
      </c>
    </row>
    <row r="69" spans="1:64" x14ac:dyDescent="0.3">
      <c r="A69" s="131">
        <v>0</v>
      </c>
      <c r="B69" s="171">
        <v>63</v>
      </c>
      <c r="C69" s="203">
        <v>0.61199999999999999</v>
      </c>
      <c r="D69" s="130">
        <v>3</v>
      </c>
      <c r="E69" s="130">
        <v>35</v>
      </c>
      <c r="F69" s="130">
        <v>10</v>
      </c>
      <c r="G69" s="130">
        <v>1</v>
      </c>
      <c r="T69">
        <v>0</v>
      </c>
      <c r="U69">
        <v>65</v>
      </c>
      <c r="V69">
        <v>0.59</v>
      </c>
      <c r="W69">
        <v>3</v>
      </c>
      <c r="X69">
        <v>32</v>
      </c>
      <c r="Y69">
        <v>10</v>
      </c>
      <c r="Z69" s="117">
        <v>1</v>
      </c>
      <c r="AA69" s="113">
        <v>0</v>
      </c>
      <c r="AB69" s="118">
        <v>1</v>
      </c>
      <c r="AC69">
        <v>1</v>
      </c>
      <c r="AD69">
        <v>0.89005816911823454</v>
      </c>
      <c r="AE69" s="117">
        <v>0.89005816911823454</v>
      </c>
      <c r="AF69" s="118">
        <v>0.10994183088176546</v>
      </c>
      <c r="AG69" s="117">
        <v>-0.11646845983191505</v>
      </c>
      <c r="AH69" s="118">
        <v>100</v>
      </c>
      <c r="AI69">
        <v>0.12352207383331244</v>
      </c>
      <c r="BE69">
        <v>0.63409613015589428</v>
      </c>
      <c r="BF69">
        <v>0</v>
      </c>
      <c r="BG69">
        <v>1</v>
      </c>
      <c r="BH69">
        <v>37</v>
      </c>
      <c r="BI69">
        <v>28</v>
      </c>
      <c r="BJ69">
        <v>0.31481481481481477</v>
      </c>
      <c r="BK69">
        <v>0.70833333333333326</v>
      </c>
      <c r="BL69">
        <v>0</v>
      </c>
    </row>
    <row r="70" spans="1:64" x14ac:dyDescent="0.3">
      <c r="A70" s="131">
        <v>0</v>
      </c>
      <c r="B70" s="171">
        <v>55</v>
      </c>
      <c r="C70" s="203">
        <v>0.73899999999999999</v>
      </c>
      <c r="D70" s="130">
        <v>3</v>
      </c>
      <c r="E70" s="130">
        <v>43</v>
      </c>
      <c r="F70" s="130">
        <v>11</v>
      </c>
      <c r="G70" s="130">
        <v>1</v>
      </c>
      <c r="T70">
        <v>0</v>
      </c>
      <c r="U70">
        <v>65</v>
      </c>
      <c r="V70">
        <v>0.89900000000000002</v>
      </c>
      <c r="W70">
        <v>1</v>
      </c>
      <c r="X70">
        <v>60</v>
      </c>
      <c r="Y70">
        <v>9</v>
      </c>
      <c r="Z70" s="117">
        <v>0</v>
      </c>
      <c r="AA70" s="113">
        <v>1</v>
      </c>
      <c r="AB70" s="118">
        <v>1</v>
      </c>
      <c r="AC70">
        <v>0</v>
      </c>
      <c r="AD70">
        <v>0.22727844628132338</v>
      </c>
      <c r="AE70" s="117">
        <v>0.22727844628132338</v>
      </c>
      <c r="AF70" s="118">
        <v>0.77272155371867668</v>
      </c>
      <c r="AG70" s="117">
        <v>-0.25783651039943567</v>
      </c>
      <c r="AH70" s="118">
        <v>100</v>
      </c>
      <c r="AI70">
        <v>0.29412722498493704</v>
      </c>
      <c r="BE70">
        <v>0.6356896306707478</v>
      </c>
      <c r="BF70">
        <v>0</v>
      </c>
      <c r="BG70">
        <v>1</v>
      </c>
      <c r="BH70">
        <v>37</v>
      </c>
      <c r="BI70">
        <v>29</v>
      </c>
      <c r="BJ70">
        <v>0.31481481481481477</v>
      </c>
      <c r="BK70">
        <v>0.69791666666666674</v>
      </c>
      <c r="BL70">
        <v>0</v>
      </c>
    </row>
    <row r="71" spans="1:64" x14ac:dyDescent="0.3">
      <c r="A71" s="131">
        <v>0</v>
      </c>
      <c r="B71" s="171">
        <v>56</v>
      </c>
      <c r="C71" s="203">
        <v>1.1419999999999999</v>
      </c>
      <c r="D71" s="130">
        <v>2</v>
      </c>
      <c r="E71" s="130">
        <v>35</v>
      </c>
      <c r="F71" s="130">
        <v>8</v>
      </c>
      <c r="G71" s="130">
        <v>1</v>
      </c>
      <c r="T71">
        <v>0</v>
      </c>
      <c r="U71">
        <v>66</v>
      </c>
      <c r="V71">
        <v>9.1999999999999998E-2</v>
      </c>
      <c r="W71">
        <v>4</v>
      </c>
      <c r="X71">
        <v>43</v>
      </c>
      <c r="Y71">
        <v>12</v>
      </c>
      <c r="Z71" s="117">
        <v>0</v>
      </c>
      <c r="AA71" s="113">
        <v>1</v>
      </c>
      <c r="AB71" s="118">
        <v>1</v>
      </c>
      <c r="AC71">
        <v>0</v>
      </c>
      <c r="AD71">
        <v>0.79131674408589181</v>
      </c>
      <c r="AE71" s="117">
        <v>0.79131674408589181</v>
      </c>
      <c r="AF71" s="118">
        <v>0.20868325591410819</v>
      </c>
      <c r="AG71" s="117">
        <v>-1.5669376985243779</v>
      </c>
      <c r="AH71" s="118">
        <v>0</v>
      </c>
      <c r="AI71">
        <v>3.7919513025596521</v>
      </c>
      <c r="BE71">
        <v>0.64356100096973912</v>
      </c>
      <c r="BF71">
        <v>0</v>
      </c>
      <c r="BG71">
        <v>1</v>
      </c>
      <c r="BH71">
        <v>37</v>
      </c>
      <c r="BI71">
        <v>30</v>
      </c>
      <c r="BJ71">
        <v>0.31481481481481477</v>
      </c>
      <c r="BK71">
        <v>0.6875</v>
      </c>
      <c r="BL71">
        <v>0</v>
      </c>
    </row>
    <row r="72" spans="1:64" x14ac:dyDescent="0.3">
      <c r="A72" s="131">
        <v>1</v>
      </c>
      <c r="B72" s="171">
        <v>57</v>
      </c>
      <c r="C72" s="203">
        <v>1.476</v>
      </c>
      <c r="D72" s="130">
        <v>1</v>
      </c>
      <c r="E72" s="130">
        <v>28</v>
      </c>
      <c r="F72" s="130">
        <v>8</v>
      </c>
      <c r="G72" s="130">
        <v>1</v>
      </c>
      <c r="T72">
        <v>0</v>
      </c>
      <c r="U72">
        <v>66</v>
      </c>
      <c r="V72">
        <v>1.3720000000000001</v>
      </c>
      <c r="W72">
        <v>1</v>
      </c>
      <c r="X72">
        <v>29</v>
      </c>
      <c r="Y72">
        <v>10</v>
      </c>
      <c r="Z72" s="117">
        <v>1</v>
      </c>
      <c r="AA72" s="113">
        <v>0</v>
      </c>
      <c r="AB72" s="118">
        <v>1</v>
      </c>
      <c r="AC72">
        <v>1</v>
      </c>
      <c r="AD72">
        <v>0.90099649821467465</v>
      </c>
      <c r="AE72" s="117">
        <v>0.90099649821467465</v>
      </c>
      <c r="AF72" s="118">
        <v>9.9003501785325354E-2</v>
      </c>
      <c r="AG72" s="117">
        <v>-0.104253907935542</v>
      </c>
      <c r="AH72" s="118">
        <v>100</v>
      </c>
      <c r="AI72">
        <v>0.10988222704694288</v>
      </c>
      <c r="BE72">
        <v>0.65054991998888556</v>
      </c>
      <c r="BF72">
        <v>0</v>
      </c>
      <c r="BG72">
        <v>1</v>
      </c>
      <c r="BH72">
        <v>37</v>
      </c>
      <c r="BI72">
        <v>31</v>
      </c>
      <c r="BJ72">
        <v>0.31481481481481477</v>
      </c>
      <c r="BK72">
        <v>0.67708333333333326</v>
      </c>
      <c r="BL72">
        <v>0</v>
      </c>
    </row>
    <row r="73" spans="1:64" x14ac:dyDescent="0.3">
      <c r="A73" s="131">
        <v>0</v>
      </c>
      <c r="B73" s="171">
        <v>79</v>
      </c>
      <c r="C73" s="203">
        <v>0.54600000000000004</v>
      </c>
      <c r="D73" s="130">
        <v>4</v>
      </c>
      <c r="E73" s="130">
        <v>56</v>
      </c>
      <c r="F73" s="130">
        <v>3</v>
      </c>
      <c r="G73" s="130">
        <v>1</v>
      </c>
      <c r="T73">
        <v>0</v>
      </c>
      <c r="U73">
        <v>66</v>
      </c>
      <c r="V73">
        <v>2.2850000000000001</v>
      </c>
      <c r="W73">
        <v>3</v>
      </c>
      <c r="X73">
        <v>32</v>
      </c>
      <c r="Y73">
        <v>9</v>
      </c>
      <c r="Z73" s="117">
        <v>1</v>
      </c>
      <c r="AA73" s="113">
        <v>0</v>
      </c>
      <c r="AB73" s="118">
        <v>1</v>
      </c>
      <c r="AC73">
        <v>1</v>
      </c>
      <c r="AD73">
        <v>0.95634765217925377</v>
      </c>
      <c r="AE73" s="117">
        <v>0.95634765217925377</v>
      </c>
      <c r="AF73" s="118">
        <v>4.3652347820746229E-2</v>
      </c>
      <c r="AG73" s="117">
        <v>-4.463377912925913E-2</v>
      </c>
      <c r="AH73" s="118">
        <v>100</v>
      </c>
      <c r="AI73">
        <v>4.5644852811918879E-2</v>
      </c>
      <c r="BE73">
        <v>0.65910482075611898</v>
      </c>
      <c r="BF73">
        <v>0</v>
      </c>
      <c r="BG73">
        <v>1</v>
      </c>
      <c r="BH73">
        <v>37</v>
      </c>
      <c r="BI73">
        <v>32</v>
      </c>
      <c r="BJ73">
        <v>0.31481481481481477</v>
      </c>
      <c r="BK73">
        <v>0.66666666666666674</v>
      </c>
      <c r="BL73">
        <v>0</v>
      </c>
    </row>
    <row r="74" spans="1:64" x14ac:dyDescent="0.3">
      <c r="A74" s="131">
        <v>1</v>
      </c>
      <c r="B74" s="171">
        <v>53</v>
      </c>
      <c r="C74" s="203">
        <v>1.2949999999999999</v>
      </c>
      <c r="D74" s="130">
        <v>1</v>
      </c>
      <c r="E74" s="130">
        <v>40</v>
      </c>
      <c r="F74" s="130">
        <v>8</v>
      </c>
      <c r="G74" s="130">
        <v>1</v>
      </c>
      <c r="T74">
        <v>0</v>
      </c>
      <c r="U74">
        <v>66</v>
      </c>
      <c r="V74">
        <v>2.62</v>
      </c>
      <c r="W74">
        <v>2</v>
      </c>
      <c r="X74">
        <v>39</v>
      </c>
      <c r="Y74">
        <v>8</v>
      </c>
      <c r="Z74" s="117">
        <v>0</v>
      </c>
      <c r="AA74" s="113">
        <v>1</v>
      </c>
      <c r="AB74" s="118">
        <v>1</v>
      </c>
      <c r="AC74">
        <v>0</v>
      </c>
      <c r="AD74">
        <v>0.89662715993304676</v>
      </c>
      <c r="AE74" s="117">
        <v>0.89662715993304676</v>
      </c>
      <c r="AF74" s="118">
        <v>0.10337284006695324</v>
      </c>
      <c r="AG74" s="117">
        <v>-2.2694130200093778</v>
      </c>
      <c r="AH74" s="118">
        <v>0</v>
      </c>
      <c r="AI74">
        <v>8.6737208666445937</v>
      </c>
      <c r="BE74">
        <v>0.66110968266003201</v>
      </c>
      <c r="BF74">
        <v>0</v>
      </c>
      <c r="BG74">
        <v>1</v>
      </c>
      <c r="BH74">
        <v>37</v>
      </c>
      <c r="BI74">
        <v>33</v>
      </c>
      <c r="BJ74">
        <v>0.31481481481481477</v>
      </c>
      <c r="BK74">
        <v>0.65625</v>
      </c>
      <c r="BL74">
        <v>0</v>
      </c>
    </row>
    <row r="75" spans="1:64" x14ac:dyDescent="0.3">
      <c r="A75" s="131">
        <v>1</v>
      </c>
      <c r="B75" s="171">
        <v>47</v>
      </c>
      <c r="C75" s="203">
        <v>1.512</v>
      </c>
      <c r="D75" s="130">
        <v>0</v>
      </c>
      <c r="E75" s="130">
        <v>31</v>
      </c>
      <c r="F75" s="130">
        <v>7</v>
      </c>
      <c r="G75" s="130">
        <v>0</v>
      </c>
      <c r="T75">
        <v>0</v>
      </c>
      <c r="U75">
        <v>67</v>
      </c>
      <c r="V75">
        <v>0.85599999999999998</v>
      </c>
      <c r="W75">
        <v>3</v>
      </c>
      <c r="X75">
        <v>33</v>
      </c>
      <c r="Y75">
        <v>1</v>
      </c>
      <c r="Z75" s="117">
        <v>1</v>
      </c>
      <c r="AA75" s="113">
        <v>0</v>
      </c>
      <c r="AB75" s="118">
        <v>1</v>
      </c>
      <c r="AC75">
        <v>1</v>
      </c>
      <c r="AD75">
        <v>0.77111804918451798</v>
      </c>
      <c r="AE75" s="117">
        <v>0.77111804918451798</v>
      </c>
      <c r="AF75" s="118">
        <v>0.22888195081548202</v>
      </c>
      <c r="AG75" s="117">
        <v>-0.25991380535644726</v>
      </c>
      <c r="AH75" s="118">
        <v>100</v>
      </c>
      <c r="AI75">
        <v>0.29681830305688217</v>
      </c>
      <c r="BE75">
        <v>0.66454812800689589</v>
      </c>
      <c r="BF75">
        <v>0</v>
      </c>
      <c r="BG75">
        <v>1</v>
      </c>
      <c r="BH75">
        <v>37</v>
      </c>
      <c r="BI75">
        <v>34</v>
      </c>
      <c r="BJ75">
        <v>0.31481481481481477</v>
      </c>
      <c r="BK75">
        <v>0.64583333333333326</v>
      </c>
      <c r="BL75">
        <v>1.1959876543209857E-2</v>
      </c>
    </row>
    <row r="76" spans="1:64" x14ac:dyDescent="0.3">
      <c r="A76" s="131">
        <v>1</v>
      </c>
      <c r="B76" s="171">
        <v>39</v>
      </c>
      <c r="C76" s="203">
        <v>0.10299999999999999</v>
      </c>
      <c r="D76" s="130">
        <v>5</v>
      </c>
      <c r="E76" s="130">
        <v>40</v>
      </c>
      <c r="F76" s="130">
        <v>20</v>
      </c>
      <c r="G76" s="130">
        <v>1</v>
      </c>
      <c r="T76">
        <v>0</v>
      </c>
      <c r="U76">
        <v>67</v>
      </c>
      <c r="V76">
        <v>1.4610000000000001</v>
      </c>
      <c r="W76">
        <v>4</v>
      </c>
      <c r="X76">
        <v>44</v>
      </c>
      <c r="Y76">
        <v>10</v>
      </c>
      <c r="Z76" s="117">
        <v>0</v>
      </c>
      <c r="AA76" s="113">
        <v>1</v>
      </c>
      <c r="AB76" s="118">
        <v>1</v>
      </c>
      <c r="AC76">
        <v>0</v>
      </c>
      <c r="AD76">
        <v>0.87128538989751469</v>
      </c>
      <c r="AE76" s="117">
        <v>0.87128538989751469</v>
      </c>
      <c r="AF76" s="118">
        <v>0.12871461010248531</v>
      </c>
      <c r="AG76" s="117">
        <v>-2.0501576502132015</v>
      </c>
      <c r="AH76" s="118">
        <v>0</v>
      </c>
      <c r="AI76">
        <v>6.769125814107495</v>
      </c>
      <c r="BE76">
        <v>0.66819270730752811</v>
      </c>
      <c r="BF76">
        <v>1</v>
      </c>
      <c r="BG76">
        <v>0</v>
      </c>
      <c r="BH76">
        <v>38</v>
      </c>
      <c r="BI76">
        <v>34</v>
      </c>
      <c r="BJ76">
        <v>0.29629629629629628</v>
      </c>
      <c r="BK76">
        <v>0.64583333333333326</v>
      </c>
      <c r="BL76">
        <v>0</v>
      </c>
    </row>
    <row r="77" spans="1:64" x14ac:dyDescent="0.3">
      <c r="A77" s="131">
        <v>1</v>
      </c>
      <c r="B77" s="171">
        <v>75</v>
      </c>
      <c r="C77" s="203">
        <v>0.185</v>
      </c>
      <c r="D77" s="130">
        <v>5</v>
      </c>
      <c r="E77" s="130">
        <v>29</v>
      </c>
      <c r="F77" s="130">
        <v>15</v>
      </c>
      <c r="G77" s="130">
        <v>0</v>
      </c>
      <c r="T77">
        <v>0</v>
      </c>
      <c r="U77">
        <v>70</v>
      </c>
      <c r="V77">
        <v>4.8000000000000001E-2</v>
      </c>
      <c r="W77">
        <v>4</v>
      </c>
      <c r="X77">
        <v>35</v>
      </c>
      <c r="Y77">
        <v>11</v>
      </c>
      <c r="Z77" s="117">
        <v>1</v>
      </c>
      <c r="AA77" s="113">
        <v>0</v>
      </c>
      <c r="AB77" s="118">
        <v>1</v>
      </c>
      <c r="AC77">
        <v>1</v>
      </c>
      <c r="AD77">
        <v>0.89160701042191615</v>
      </c>
      <c r="AE77" s="117">
        <v>0.89160701042191615</v>
      </c>
      <c r="AF77" s="118">
        <v>0.10839298957808385</v>
      </c>
      <c r="AG77" s="117">
        <v>-0.11472981475804583</v>
      </c>
      <c r="AH77" s="118">
        <v>100</v>
      </c>
      <c r="AI77">
        <v>0.1215703648704953</v>
      </c>
      <c r="BE77">
        <v>0.67055891435485226</v>
      </c>
      <c r="BF77">
        <v>0</v>
      </c>
      <c r="BG77">
        <v>1</v>
      </c>
      <c r="BH77">
        <v>38</v>
      </c>
      <c r="BI77">
        <v>35</v>
      </c>
      <c r="BJ77">
        <v>0.29629629629629628</v>
      </c>
      <c r="BK77">
        <v>0.63541666666666674</v>
      </c>
      <c r="BL77">
        <v>1.1766975308641958E-2</v>
      </c>
    </row>
    <row r="78" spans="1:64" x14ac:dyDescent="0.3">
      <c r="A78" s="131">
        <v>1</v>
      </c>
      <c r="B78" s="171">
        <v>51</v>
      </c>
      <c r="C78" s="203">
        <v>0.63600000000000001</v>
      </c>
      <c r="D78" s="130">
        <v>3</v>
      </c>
      <c r="E78" s="130">
        <v>32</v>
      </c>
      <c r="F78" s="130">
        <v>10</v>
      </c>
      <c r="G78" s="130">
        <v>1</v>
      </c>
      <c r="T78">
        <v>0</v>
      </c>
      <c r="U78">
        <v>70</v>
      </c>
      <c r="V78">
        <v>0.40799999999999997</v>
      </c>
      <c r="W78">
        <v>2</v>
      </c>
      <c r="X78">
        <v>42</v>
      </c>
      <c r="Y78">
        <v>7</v>
      </c>
      <c r="Z78" s="117">
        <v>0</v>
      </c>
      <c r="AA78" s="113">
        <v>1</v>
      </c>
      <c r="AB78" s="118">
        <v>1</v>
      </c>
      <c r="AC78">
        <v>0</v>
      </c>
      <c r="AD78">
        <v>0.62349795676616182</v>
      </c>
      <c r="AE78" s="117">
        <v>0.62349795676616182</v>
      </c>
      <c r="AF78" s="118">
        <v>0.37650204323383818</v>
      </c>
      <c r="AG78" s="117">
        <v>-0.97683180484100962</v>
      </c>
      <c r="AH78" s="118">
        <v>0</v>
      </c>
      <c r="AI78">
        <v>1.6560280826389016</v>
      </c>
      <c r="BE78">
        <v>0.67477547185658293</v>
      </c>
      <c r="BF78">
        <v>1</v>
      </c>
      <c r="BG78">
        <v>0</v>
      </c>
      <c r="BH78">
        <v>39</v>
      </c>
      <c r="BI78">
        <v>35</v>
      </c>
      <c r="BJ78">
        <v>0.27777777777777779</v>
      </c>
      <c r="BK78">
        <v>0.63541666666666674</v>
      </c>
      <c r="BL78">
        <v>1.1766975308641958E-2</v>
      </c>
    </row>
    <row r="79" spans="1:64" x14ac:dyDescent="0.3">
      <c r="A79" s="131">
        <v>0</v>
      </c>
      <c r="B79" s="171">
        <v>51</v>
      </c>
      <c r="C79" s="203">
        <v>0.17199999999999999</v>
      </c>
      <c r="D79" s="130">
        <v>5</v>
      </c>
      <c r="E79" s="130">
        <v>33</v>
      </c>
      <c r="F79" s="130">
        <v>11</v>
      </c>
      <c r="G79" s="130">
        <v>1</v>
      </c>
      <c r="T79">
        <v>0</v>
      </c>
      <c r="U79">
        <v>70</v>
      </c>
      <c r="V79">
        <v>1.4159999999999999</v>
      </c>
      <c r="W79">
        <v>2</v>
      </c>
      <c r="X79">
        <v>45</v>
      </c>
      <c r="Y79">
        <v>6</v>
      </c>
      <c r="Z79" s="117">
        <v>1</v>
      </c>
      <c r="AA79" s="113">
        <v>0</v>
      </c>
      <c r="AB79" s="118">
        <v>1</v>
      </c>
      <c r="AC79">
        <v>1</v>
      </c>
      <c r="AD79">
        <v>0.67701230501392484</v>
      </c>
      <c r="AE79" s="117">
        <v>0.67701230501392484</v>
      </c>
      <c r="AF79" s="118">
        <v>0.32298769498607516</v>
      </c>
      <c r="AG79" s="117">
        <v>-0.39006583043899135</v>
      </c>
      <c r="AH79" s="118">
        <v>100</v>
      </c>
      <c r="AI79">
        <v>0.47707802737711236</v>
      </c>
      <c r="BE79">
        <v>0.67588017197817873</v>
      </c>
      <c r="BF79">
        <v>1</v>
      </c>
      <c r="BG79">
        <v>0</v>
      </c>
      <c r="BH79">
        <v>40</v>
      </c>
      <c r="BI79">
        <v>35</v>
      </c>
      <c r="BJ79">
        <v>0.2592592592592593</v>
      </c>
      <c r="BK79">
        <v>0.63541666666666674</v>
      </c>
      <c r="BL79">
        <v>0</v>
      </c>
    </row>
    <row r="80" spans="1:64" x14ac:dyDescent="0.3">
      <c r="A80" s="131">
        <v>0</v>
      </c>
      <c r="B80" s="171">
        <v>74</v>
      </c>
      <c r="C80" s="203">
        <v>4.3999999999999997E-2</v>
      </c>
      <c r="D80" s="130">
        <v>3</v>
      </c>
      <c r="E80" s="130">
        <v>39</v>
      </c>
      <c r="F80" s="130">
        <v>7</v>
      </c>
      <c r="G80" s="130">
        <v>1</v>
      </c>
      <c r="T80">
        <v>0</v>
      </c>
      <c r="U80">
        <v>72</v>
      </c>
      <c r="V80">
        <v>1.496</v>
      </c>
      <c r="W80">
        <v>2</v>
      </c>
      <c r="X80">
        <v>36</v>
      </c>
      <c r="Y80">
        <v>6</v>
      </c>
      <c r="Z80" s="117">
        <v>1</v>
      </c>
      <c r="AA80" s="113">
        <v>0</v>
      </c>
      <c r="AB80" s="118">
        <v>1</v>
      </c>
      <c r="AC80">
        <v>1</v>
      </c>
      <c r="AD80">
        <v>0.84936951201398481</v>
      </c>
      <c r="AE80" s="117">
        <v>0.84936951201398481</v>
      </c>
      <c r="AF80" s="118">
        <v>0.15063048798601519</v>
      </c>
      <c r="AG80" s="117">
        <v>-0.16326095530262413</v>
      </c>
      <c r="AH80" s="118">
        <v>100</v>
      </c>
      <c r="AI80">
        <v>0.17734388373423871</v>
      </c>
      <c r="BE80">
        <v>0.67701230501392484</v>
      </c>
      <c r="BF80">
        <v>0</v>
      </c>
      <c r="BG80">
        <v>1</v>
      </c>
      <c r="BH80">
        <v>40</v>
      </c>
      <c r="BI80">
        <v>36</v>
      </c>
      <c r="BJ80">
        <v>0.2592592592592593</v>
      </c>
      <c r="BK80">
        <v>0.625</v>
      </c>
      <c r="BL80">
        <v>1.1574074074074125E-2</v>
      </c>
    </row>
    <row r="81" spans="1:64" x14ac:dyDescent="0.3">
      <c r="A81" s="131">
        <v>1</v>
      </c>
      <c r="B81" s="171">
        <v>50</v>
      </c>
      <c r="C81" s="203">
        <v>1.5449999999999999</v>
      </c>
      <c r="D81" s="130">
        <v>3</v>
      </c>
      <c r="E81" s="130">
        <v>41</v>
      </c>
      <c r="F81" s="130">
        <v>10</v>
      </c>
      <c r="G81" s="130">
        <v>1</v>
      </c>
      <c r="T81">
        <v>0</v>
      </c>
      <c r="U81">
        <v>74</v>
      </c>
      <c r="V81">
        <v>4.3999999999999997E-2</v>
      </c>
      <c r="W81">
        <v>3</v>
      </c>
      <c r="X81">
        <v>39</v>
      </c>
      <c r="Y81">
        <v>7</v>
      </c>
      <c r="Z81" s="117">
        <v>1</v>
      </c>
      <c r="AA81" s="113">
        <v>0</v>
      </c>
      <c r="AB81" s="118">
        <v>1</v>
      </c>
      <c r="AC81">
        <v>1</v>
      </c>
      <c r="AD81">
        <v>0.74273834758662205</v>
      </c>
      <c r="AE81" s="117">
        <v>0.74273834758662205</v>
      </c>
      <c r="AF81" s="118">
        <v>0.25726165241337795</v>
      </c>
      <c r="AG81" s="117">
        <v>-0.29741145296628857</v>
      </c>
      <c r="AH81" s="118">
        <v>100</v>
      </c>
      <c r="AI81">
        <v>0.34636915307967825</v>
      </c>
      <c r="BE81">
        <v>0.68283306075752337</v>
      </c>
      <c r="BF81">
        <v>1</v>
      </c>
      <c r="BG81">
        <v>0</v>
      </c>
      <c r="BH81">
        <v>41</v>
      </c>
      <c r="BI81">
        <v>36</v>
      </c>
      <c r="BJ81">
        <v>0.2407407407407407</v>
      </c>
      <c r="BK81">
        <v>0.625</v>
      </c>
      <c r="BL81">
        <v>0</v>
      </c>
    </row>
    <row r="82" spans="1:64" x14ac:dyDescent="0.3">
      <c r="A82" s="131">
        <v>1</v>
      </c>
      <c r="B82" s="171">
        <v>70</v>
      </c>
      <c r="C82" s="203">
        <v>0.29099999999999998</v>
      </c>
      <c r="D82" s="130">
        <v>3</v>
      </c>
      <c r="E82" s="130">
        <v>31</v>
      </c>
      <c r="F82" s="130">
        <v>6</v>
      </c>
      <c r="G82" s="130">
        <v>1</v>
      </c>
      <c r="T82">
        <v>0</v>
      </c>
      <c r="U82">
        <v>74</v>
      </c>
      <c r="V82">
        <v>1.927</v>
      </c>
      <c r="W82">
        <v>2</v>
      </c>
      <c r="X82">
        <v>29</v>
      </c>
      <c r="Y82">
        <v>7</v>
      </c>
      <c r="Z82" s="117">
        <v>1</v>
      </c>
      <c r="AA82" s="113">
        <v>0</v>
      </c>
      <c r="AB82" s="118">
        <v>1</v>
      </c>
      <c r="AC82">
        <v>1</v>
      </c>
      <c r="AD82">
        <v>0.94595911056721904</v>
      </c>
      <c r="AE82" s="117">
        <v>0.94595911056721904</v>
      </c>
      <c r="AF82" s="118">
        <v>5.4040889432780959E-2</v>
      </c>
      <c r="AG82" s="117">
        <v>-5.555593436630387E-2</v>
      </c>
      <c r="AH82" s="118">
        <v>100</v>
      </c>
      <c r="AI82">
        <v>5.7128145211664365E-2</v>
      </c>
      <c r="BE82">
        <v>0.6839677975148144</v>
      </c>
      <c r="BF82">
        <v>0</v>
      </c>
      <c r="BG82">
        <v>1</v>
      </c>
      <c r="BH82">
        <v>41</v>
      </c>
      <c r="BI82">
        <v>37</v>
      </c>
      <c r="BJ82">
        <v>0.2407407407407407</v>
      </c>
      <c r="BK82">
        <v>0.61458333333333326</v>
      </c>
      <c r="BL82">
        <v>0</v>
      </c>
    </row>
    <row r="83" spans="1:64" x14ac:dyDescent="0.3">
      <c r="A83" s="131">
        <v>0</v>
      </c>
      <c r="B83" s="171">
        <v>66</v>
      </c>
      <c r="C83" s="203">
        <v>9.1999999999999998E-2</v>
      </c>
      <c r="D83" s="130">
        <v>4</v>
      </c>
      <c r="E83" s="130">
        <v>43</v>
      </c>
      <c r="F83" s="130">
        <v>12</v>
      </c>
      <c r="G83" s="130">
        <v>0</v>
      </c>
      <c r="T83">
        <v>0</v>
      </c>
      <c r="U83">
        <v>76</v>
      </c>
      <c r="V83">
        <v>4.2999999999999997E-2</v>
      </c>
      <c r="W83">
        <v>2</v>
      </c>
      <c r="X83">
        <v>42</v>
      </c>
      <c r="Y83">
        <v>3</v>
      </c>
      <c r="Z83" s="117">
        <v>1</v>
      </c>
      <c r="AA83" s="113">
        <v>0</v>
      </c>
      <c r="AB83" s="118">
        <v>1</v>
      </c>
      <c r="AC83">
        <v>1</v>
      </c>
      <c r="AD83">
        <v>0.50958524341480915</v>
      </c>
      <c r="AE83" s="117">
        <v>0.50958524341480915</v>
      </c>
      <c r="AF83" s="118">
        <v>0.49041475658519085</v>
      </c>
      <c r="AG83" s="117">
        <v>-0.67415813233574073</v>
      </c>
      <c r="AH83" s="118">
        <v>100</v>
      </c>
      <c r="AI83">
        <v>0.96238021591607725</v>
      </c>
      <c r="BE83">
        <v>0.68579568419766268</v>
      </c>
      <c r="BF83">
        <v>0</v>
      </c>
      <c r="BG83">
        <v>1</v>
      </c>
      <c r="BH83">
        <v>41</v>
      </c>
      <c r="BI83">
        <v>38</v>
      </c>
      <c r="BJ83">
        <v>0.2407407407407407</v>
      </c>
      <c r="BK83">
        <v>0.60416666666666674</v>
      </c>
      <c r="BL83">
        <v>0</v>
      </c>
    </row>
    <row r="84" spans="1:64" x14ac:dyDescent="0.3">
      <c r="A84" s="131">
        <v>0</v>
      </c>
      <c r="B84" s="171">
        <v>43</v>
      </c>
      <c r="C84" s="203">
        <v>0.48</v>
      </c>
      <c r="D84" s="130">
        <v>3</v>
      </c>
      <c r="E84" s="130">
        <v>30</v>
      </c>
      <c r="F84" s="130">
        <v>4</v>
      </c>
      <c r="G84" s="130">
        <v>0</v>
      </c>
      <c r="T84">
        <v>0</v>
      </c>
      <c r="U84">
        <v>78</v>
      </c>
      <c r="V84">
        <v>1.6240000000000001</v>
      </c>
      <c r="W84">
        <v>5</v>
      </c>
      <c r="X84">
        <v>39</v>
      </c>
      <c r="Y84">
        <v>11</v>
      </c>
      <c r="Z84" s="117">
        <v>1</v>
      </c>
      <c r="AA84" s="113">
        <v>0</v>
      </c>
      <c r="AB84" s="118">
        <v>1</v>
      </c>
      <c r="AC84">
        <v>1</v>
      </c>
      <c r="AD84">
        <v>0.966533592274475</v>
      </c>
      <c r="AE84" s="117">
        <v>0.966533592274475</v>
      </c>
      <c r="AF84" s="118">
        <v>3.3466407725525005E-2</v>
      </c>
      <c r="AG84" s="117">
        <v>-3.4039224316460684E-2</v>
      </c>
      <c r="AH84" s="118">
        <v>100</v>
      </c>
      <c r="AI84">
        <v>3.4625188398026474E-2</v>
      </c>
      <c r="BE84">
        <v>0.68927014402734843</v>
      </c>
      <c r="BF84">
        <v>0</v>
      </c>
      <c r="BG84">
        <v>1</v>
      </c>
      <c r="BH84">
        <v>41</v>
      </c>
      <c r="BI84">
        <v>39</v>
      </c>
      <c r="BJ84">
        <v>0.2407407407407407</v>
      </c>
      <c r="BK84">
        <v>0.59375</v>
      </c>
      <c r="BL84">
        <v>0</v>
      </c>
    </row>
    <row r="85" spans="1:64" x14ac:dyDescent="0.3">
      <c r="A85" s="131">
        <v>0</v>
      </c>
      <c r="B85" s="171">
        <v>49</v>
      </c>
      <c r="C85" s="203">
        <v>0.98299999999999998</v>
      </c>
      <c r="D85" s="130">
        <v>4</v>
      </c>
      <c r="E85" s="130">
        <v>39</v>
      </c>
      <c r="F85" s="130">
        <v>7</v>
      </c>
      <c r="G85" s="130">
        <v>1</v>
      </c>
      <c r="T85">
        <v>0</v>
      </c>
      <c r="U85">
        <v>79</v>
      </c>
      <c r="V85">
        <v>0.54600000000000004</v>
      </c>
      <c r="W85">
        <v>4</v>
      </c>
      <c r="X85">
        <v>56</v>
      </c>
      <c r="Y85">
        <v>3</v>
      </c>
      <c r="Z85" s="117">
        <v>1</v>
      </c>
      <c r="AA85" s="113">
        <v>0</v>
      </c>
      <c r="AB85" s="118">
        <v>1</v>
      </c>
      <c r="AC85">
        <v>1</v>
      </c>
      <c r="AD85">
        <v>0.45563655635643907</v>
      </c>
      <c r="AE85" s="117">
        <v>0.45563655635643907</v>
      </c>
      <c r="AF85" s="118">
        <v>0.54436344364356093</v>
      </c>
      <c r="AG85" s="117">
        <v>-0.78605981279559789</v>
      </c>
      <c r="AH85" s="118">
        <v>0</v>
      </c>
      <c r="AI85">
        <v>1.1947317133564495</v>
      </c>
      <c r="BE85">
        <v>0.69511171602808375</v>
      </c>
      <c r="BF85">
        <v>0</v>
      </c>
      <c r="BG85">
        <v>1</v>
      </c>
      <c r="BH85">
        <v>41</v>
      </c>
      <c r="BI85">
        <v>40</v>
      </c>
      <c r="BJ85">
        <v>0.2407407407407407</v>
      </c>
      <c r="BK85">
        <v>0.58333333333333326</v>
      </c>
      <c r="BL85">
        <v>0</v>
      </c>
    </row>
    <row r="86" spans="1:64" x14ac:dyDescent="0.3">
      <c r="A86" s="131">
        <v>0</v>
      </c>
      <c r="B86" s="171">
        <v>49</v>
      </c>
      <c r="C86" s="203">
        <v>1.881</v>
      </c>
      <c r="D86" s="130">
        <v>1</v>
      </c>
      <c r="E86" s="130">
        <v>46</v>
      </c>
      <c r="F86" s="130">
        <v>9</v>
      </c>
      <c r="G86" s="130">
        <v>0</v>
      </c>
      <c r="T86">
        <v>0</v>
      </c>
      <c r="U86">
        <v>83</v>
      </c>
      <c r="V86">
        <v>0.93600000000000005</v>
      </c>
      <c r="W86">
        <v>2</v>
      </c>
      <c r="X86">
        <v>45</v>
      </c>
      <c r="Y86">
        <v>9</v>
      </c>
      <c r="Z86" s="117">
        <v>1</v>
      </c>
      <c r="AA86" s="113">
        <v>0</v>
      </c>
      <c r="AB86" s="118">
        <v>1</v>
      </c>
      <c r="AC86">
        <v>1</v>
      </c>
      <c r="AD86">
        <v>0.77755951242920318</v>
      </c>
      <c r="AE86" s="117">
        <v>0.77755951242920318</v>
      </c>
      <c r="AF86" s="118">
        <v>0.22244048757079682</v>
      </c>
      <c r="AG86" s="117">
        <v>-0.25159509454073498</v>
      </c>
      <c r="AH86" s="118">
        <v>100</v>
      </c>
      <c r="AI86">
        <v>0.28607519297894257</v>
      </c>
      <c r="BE86">
        <v>0.69684243068734153</v>
      </c>
      <c r="BF86">
        <v>0</v>
      </c>
      <c r="BG86">
        <v>1</v>
      </c>
      <c r="BH86">
        <v>41</v>
      </c>
      <c r="BI86">
        <v>41</v>
      </c>
      <c r="BJ86">
        <v>0.2407407407407407</v>
      </c>
      <c r="BK86">
        <v>0.57291666666666674</v>
      </c>
      <c r="BL86">
        <v>1.0609567901234553E-2</v>
      </c>
    </row>
    <row r="87" spans="1:64" x14ac:dyDescent="0.3">
      <c r="A87" s="131">
        <v>0</v>
      </c>
      <c r="B87" s="171">
        <v>46</v>
      </c>
      <c r="C87" s="203">
        <v>2.6259999999999999</v>
      </c>
      <c r="D87" s="130">
        <v>2</v>
      </c>
      <c r="E87" s="130">
        <v>50</v>
      </c>
      <c r="F87" s="130">
        <v>4</v>
      </c>
      <c r="G87" s="130">
        <v>0</v>
      </c>
      <c r="T87">
        <v>0</v>
      </c>
      <c r="U87">
        <v>88</v>
      </c>
      <c r="V87">
        <v>1</v>
      </c>
      <c r="W87">
        <v>2</v>
      </c>
      <c r="X87">
        <v>40</v>
      </c>
      <c r="Y87">
        <v>8</v>
      </c>
      <c r="Z87" s="117">
        <v>1</v>
      </c>
      <c r="AA87" s="113">
        <v>0</v>
      </c>
      <c r="AB87" s="118">
        <v>1</v>
      </c>
      <c r="AC87">
        <v>1</v>
      </c>
      <c r="AD87">
        <v>0.86319373730422722</v>
      </c>
      <c r="AE87" s="117">
        <v>0.86319373730422722</v>
      </c>
      <c r="AF87" s="118">
        <v>0.13680626269577278</v>
      </c>
      <c r="AG87" s="117">
        <v>-0.1471161202727945</v>
      </c>
      <c r="AH87" s="118">
        <v>100</v>
      </c>
      <c r="AI87">
        <v>0.15848847921791198</v>
      </c>
      <c r="BE87">
        <v>0.69767774046321962</v>
      </c>
      <c r="BF87">
        <v>1</v>
      </c>
      <c r="BG87">
        <v>0</v>
      </c>
      <c r="BH87">
        <v>42</v>
      </c>
      <c r="BI87">
        <v>41</v>
      </c>
      <c r="BJ87">
        <v>0.22222222222222221</v>
      </c>
      <c r="BK87">
        <v>0.57291666666666674</v>
      </c>
      <c r="BL87">
        <v>0</v>
      </c>
    </row>
    <row r="88" spans="1:64" x14ac:dyDescent="0.3">
      <c r="A88" s="131">
        <v>0</v>
      </c>
      <c r="B88" s="171">
        <v>53</v>
      </c>
      <c r="C88" s="203">
        <v>0.56799999999999995</v>
      </c>
      <c r="D88" s="130">
        <v>3</v>
      </c>
      <c r="E88" s="130">
        <v>44</v>
      </c>
      <c r="F88" s="130">
        <v>8</v>
      </c>
      <c r="G88" s="130">
        <v>0</v>
      </c>
      <c r="T88">
        <v>0</v>
      </c>
      <c r="U88">
        <v>91</v>
      </c>
      <c r="V88">
        <v>1.968</v>
      </c>
      <c r="W88">
        <v>1</v>
      </c>
      <c r="X88">
        <v>33</v>
      </c>
      <c r="Y88">
        <v>5</v>
      </c>
      <c r="Z88" s="117">
        <v>1</v>
      </c>
      <c r="AA88" s="113">
        <v>0</v>
      </c>
      <c r="AB88" s="118">
        <v>1</v>
      </c>
      <c r="AC88">
        <v>1</v>
      </c>
      <c r="AD88">
        <v>0.92727371957017324</v>
      </c>
      <c r="AE88" s="117">
        <v>0.92727371957017324</v>
      </c>
      <c r="AF88" s="118">
        <v>7.2726280429826762E-2</v>
      </c>
      <c r="AG88" s="117">
        <v>-7.5506482384021106E-2</v>
      </c>
      <c r="AH88" s="118">
        <v>100</v>
      </c>
      <c r="AI88">
        <v>7.8430218494209211E-2</v>
      </c>
      <c r="BE88">
        <v>0.70023229969081924</v>
      </c>
      <c r="BF88">
        <v>0</v>
      </c>
      <c r="BG88">
        <v>1</v>
      </c>
      <c r="BH88">
        <v>42</v>
      </c>
      <c r="BI88">
        <v>42</v>
      </c>
      <c r="BJ88">
        <v>0.22222222222222221</v>
      </c>
      <c r="BK88">
        <v>0.5625</v>
      </c>
      <c r="BL88">
        <v>0</v>
      </c>
    </row>
    <row r="89" spans="1:64" x14ac:dyDescent="0.3">
      <c r="A89" s="131">
        <v>1</v>
      </c>
      <c r="B89" s="171">
        <v>62</v>
      </c>
      <c r="C89" s="203">
        <v>0.879</v>
      </c>
      <c r="D89" s="130">
        <v>3</v>
      </c>
      <c r="E89" s="130">
        <v>31</v>
      </c>
      <c r="F89" s="130">
        <v>10</v>
      </c>
      <c r="G89" s="130">
        <v>0</v>
      </c>
      <c r="T89">
        <v>0</v>
      </c>
      <c r="U89">
        <v>96</v>
      </c>
      <c r="V89">
        <v>0.83099999999999996</v>
      </c>
      <c r="W89">
        <v>3</v>
      </c>
      <c r="X89">
        <v>44</v>
      </c>
      <c r="Y89">
        <v>10</v>
      </c>
      <c r="Z89" s="117">
        <v>1</v>
      </c>
      <c r="AA89" s="113">
        <v>0</v>
      </c>
      <c r="AB89" s="118">
        <v>1</v>
      </c>
      <c r="AC89">
        <v>1</v>
      </c>
      <c r="AD89">
        <v>0.90210681522434666</v>
      </c>
      <c r="AE89" s="117">
        <v>0.90210681522434666</v>
      </c>
      <c r="AF89" s="118">
        <v>9.7893184775653341E-2</v>
      </c>
      <c r="AG89" s="117">
        <v>-0.10302234550455361</v>
      </c>
      <c r="AH89" s="118">
        <v>100</v>
      </c>
      <c r="AI89">
        <v>0.10851617915258527</v>
      </c>
      <c r="BE89">
        <v>0.70451201572894351</v>
      </c>
      <c r="BF89">
        <v>0</v>
      </c>
      <c r="BG89">
        <v>1</v>
      </c>
      <c r="BH89">
        <v>42</v>
      </c>
      <c r="BI89">
        <v>43</v>
      </c>
      <c r="BJ89">
        <v>0.22222222222222221</v>
      </c>
      <c r="BK89">
        <v>0.55208333333333326</v>
      </c>
      <c r="BL89">
        <v>0</v>
      </c>
    </row>
    <row r="90" spans="1:64" x14ac:dyDescent="0.3">
      <c r="A90" s="131">
        <v>0</v>
      </c>
      <c r="B90" s="171">
        <v>51</v>
      </c>
      <c r="C90" s="203">
        <v>1.083</v>
      </c>
      <c r="D90" s="130">
        <v>2</v>
      </c>
      <c r="E90" s="130">
        <v>53</v>
      </c>
      <c r="F90" s="130">
        <v>7</v>
      </c>
      <c r="G90" s="130">
        <v>0</v>
      </c>
      <c r="T90">
        <v>0</v>
      </c>
      <c r="U90">
        <v>98</v>
      </c>
      <c r="V90">
        <v>0.97399999999999998</v>
      </c>
      <c r="W90">
        <v>1</v>
      </c>
      <c r="X90">
        <v>37</v>
      </c>
      <c r="Y90">
        <v>6</v>
      </c>
      <c r="Z90" s="117">
        <v>1</v>
      </c>
      <c r="AA90" s="113">
        <v>0</v>
      </c>
      <c r="AB90" s="118">
        <v>1</v>
      </c>
      <c r="AC90">
        <v>1</v>
      </c>
      <c r="AD90">
        <v>0.86997732136180672</v>
      </c>
      <c r="AE90" s="117">
        <v>0.86997732136180672</v>
      </c>
      <c r="AF90" s="118">
        <v>0.13002267863819328</v>
      </c>
      <c r="AG90" s="117">
        <v>-0.13928813507349039</v>
      </c>
      <c r="AH90" s="118">
        <v>100</v>
      </c>
      <c r="AI90">
        <v>0.14945525066637844</v>
      </c>
      <c r="BE90">
        <v>0.70542275434881929</v>
      </c>
      <c r="BF90">
        <v>0</v>
      </c>
      <c r="BG90">
        <v>1</v>
      </c>
      <c r="BH90">
        <v>42</v>
      </c>
      <c r="BI90">
        <v>44</v>
      </c>
      <c r="BJ90">
        <v>0.22222222222222221</v>
      </c>
      <c r="BK90">
        <v>0.54166666666666674</v>
      </c>
      <c r="BL90">
        <v>0</v>
      </c>
    </row>
    <row r="91" spans="1:64" x14ac:dyDescent="0.3">
      <c r="A91" s="131">
        <v>1</v>
      </c>
      <c r="B91" s="171">
        <v>70</v>
      </c>
      <c r="C91" s="203">
        <v>0.82799999999999996</v>
      </c>
      <c r="D91" s="130">
        <v>3</v>
      </c>
      <c r="E91" s="130">
        <v>37</v>
      </c>
      <c r="F91" s="130">
        <v>15</v>
      </c>
      <c r="G91" s="130">
        <v>1</v>
      </c>
      <c r="T91">
        <v>0</v>
      </c>
      <c r="U91">
        <v>117</v>
      </c>
      <c r="V91">
        <v>0.104</v>
      </c>
      <c r="W91">
        <v>2</v>
      </c>
      <c r="X91">
        <v>52</v>
      </c>
      <c r="Y91">
        <v>15</v>
      </c>
      <c r="Z91" s="117">
        <v>1</v>
      </c>
      <c r="AA91" s="113">
        <v>0</v>
      </c>
      <c r="AB91" s="118">
        <v>1</v>
      </c>
      <c r="AC91">
        <v>1</v>
      </c>
      <c r="AD91">
        <v>0.87802487618407188</v>
      </c>
      <c r="AE91" s="117">
        <v>0.87802487618407188</v>
      </c>
      <c r="AF91" s="118">
        <v>0.12197512381592812</v>
      </c>
      <c r="AG91" s="117">
        <v>-0.13008035296470516</v>
      </c>
      <c r="AH91" s="118">
        <v>100</v>
      </c>
      <c r="AI91">
        <v>0.1389198952380899</v>
      </c>
      <c r="BE91">
        <v>0.70593396228766914</v>
      </c>
      <c r="BF91">
        <v>0</v>
      </c>
      <c r="BG91">
        <v>1</v>
      </c>
      <c r="BH91">
        <v>42</v>
      </c>
      <c r="BI91">
        <v>45</v>
      </c>
      <c r="BJ91">
        <v>0.22222222222222221</v>
      </c>
      <c r="BK91">
        <v>0.53125</v>
      </c>
      <c r="BL91">
        <v>0</v>
      </c>
    </row>
    <row r="92" spans="1:64" x14ac:dyDescent="0.3">
      <c r="A92" s="131">
        <v>0</v>
      </c>
      <c r="B92" s="171">
        <v>56</v>
      </c>
      <c r="C92" s="203">
        <v>1.56</v>
      </c>
      <c r="D92" s="130">
        <v>5</v>
      </c>
      <c r="E92" s="130">
        <v>46</v>
      </c>
      <c r="F92" s="130">
        <v>1</v>
      </c>
      <c r="G92" s="130">
        <v>1</v>
      </c>
      <c r="T92">
        <v>1</v>
      </c>
      <c r="U92">
        <v>39</v>
      </c>
      <c r="V92">
        <v>7.1999999999999995E-2</v>
      </c>
      <c r="W92">
        <v>7</v>
      </c>
      <c r="X92">
        <v>44</v>
      </c>
      <c r="Y92">
        <v>16</v>
      </c>
      <c r="Z92" s="117">
        <v>1</v>
      </c>
      <c r="AA92" s="113">
        <v>0</v>
      </c>
      <c r="AB92" s="118">
        <v>1</v>
      </c>
      <c r="AC92">
        <v>1</v>
      </c>
      <c r="AD92">
        <v>0.5550232581864607</v>
      </c>
      <c r="AE92" s="117">
        <v>0.5550232581864607</v>
      </c>
      <c r="AF92" s="118">
        <v>0.4449767418135393</v>
      </c>
      <c r="AG92" s="117">
        <v>-0.58874525947148981</v>
      </c>
      <c r="AH92" s="118">
        <v>100</v>
      </c>
      <c r="AI92">
        <v>0.80172629750238111</v>
      </c>
      <c r="BE92">
        <v>0.71453526480548546</v>
      </c>
      <c r="BF92">
        <v>0</v>
      </c>
      <c r="BG92">
        <v>1</v>
      </c>
      <c r="BH92">
        <v>42</v>
      </c>
      <c r="BI92">
        <v>46</v>
      </c>
      <c r="BJ92">
        <v>0.22222222222222221</v>
      </c>
      <c r="BK92">
        <v>0.52083333333333326</v>
      </c>
      <c r="BL92">
        <v>0</v>
      </c>
    </row>
    <row r="93" spans="1:64" x14ac:dyDescent="0.3">
      <c r="A93" s="131">
        <v>0</v>
      </c>
      <c r="B93" s="171">
        <v>42</v>
      </c>
      <c r="C93" s="203">
        <v>1.4279999999999999</v>
      </c>
      <c r="D93" s="130">
        <v>4</v>
      </c>
      <c r="E93" s="130">
        <v>45</v>
      </c>
      <c r="F93" s="130">
        <v>5</v>
      </c>
      <c r="G93" s="130">
        <v>1</v>
      </c>
      <c r="T93">
        <v>1</v>
      </c>
      <c r="U93">
        <v>39</v>
      </c>
      <c r="V93">
        <v>0.10299999999999999</v>
      </c>
      <c r="W93">
        <v>5</v>
      </c>
      <c r="X93">
        <v>40</v>
      </c>
      <c r="Y93">
        <v>20</v>
      </c>
      <c r="Z93" s="117">
        <v>1</v>
      </c>
      <c r="AA93" s="113">
        <v>0</v>
      </c>
      <c r="AB93" s="118">
        <v>1</v>
      </c>
      <c r="AC93">
        <v>1</v>
      </c>
      <c r="AD93">
        <v>0.59306088344000973</v>
      </c>
      <c r="AE93" s="117">
        <v>0.59306088344000973</v>
      </c>
      <c r="AF93" s="118">
        <v>0.40693911655999027</v>
      </c>
      <c r="AG93" s="117">
        <v>-0.52245821503539713</v>
      </c>
      <c r="AH93" s="118">
        <v>100</v>
      </c>
      <c r="AI93">
        <v>0.68616752162032224</v>
      </c>
      <c r="BE93">
        <v>0.72454108826078489</v>
      </c>
      <c r="BF93">
        <v>0</v>
      </c>
      <c r="BG93">
        <v>1</v>
      </c>
      <c r="BH93">
        <v>42</v>
      </c>
      <c r="BI93">
        <v>47</v>
      </c>
      <c r="BJ93">
        <v>0.22222222222222221</v>
      </c>
      <c r="BK93">
        <v>0.51041666666666674</v>
      </c>
      <c r="BL93">
        <v>0</v>
      </c>
    </row>
    <row r="94" spans="1:64" x14ac:dyDescent="0.3">
      <c r="A94" s="131">
        <v>0</v>
      </c>
      <c r="B94" s="171">
        <v>56</v>
      </c>
      <c r="C94" s="203">
        <v>1.4039999999999999</v>
      </c>
      <c r="D94" s="130">
        <v>1</v>
      </c>
      <c r="E94" s="130">
        <v>34</v>
      </c>
      <c r="F94" s="130">
        <v>8</v>
      </c>
      <c r="G94" s="130">
        <v>1</v>
      </c>
      <c r="T94">
        <v>1</v>
      </c>
      <c r="U94">
        <v>44</v>
      </c>
      <c r="V94">
        <v>0.97399999999999998</v>
      </c>
      <c r="W94">
        <v>3</v>
      </c>
      <c r="X94">
        <v>33</v>
      </c>
      <c r="Y94">
        <v>6</v>
      </c>
      <c r="Z94" s="117">
        <v>0</v>
      </c>
      <c r="AA94" s="113">
        <v>1</v>
      </c>
      <c r="AB94" s="118">
        <v>1</v>
      </c>
      <c r="AC94">
        <v>0</v>
      </c>
      <c r="AD94">
        <v>0.37551390306625693</v>
      </c>
      <c r="AE94" s="117">
        <v>0.37551390306625693</v>
      </c>
      <c r="AF94" s="118">
        <v>0.62448609693374313</v>
      </c>
      <c r="AG94" s="117">
        <v>-0.47082621238050659</v>
      </c>
      <c r="AH94" s="118">
        <v>100</v>
      </c>
      <c r="AI94">
        <v>0.60131667447850046</v>
      </c>
      <c r="BE94">
        <v>0.72514019018960463</v>
      </c>
      <c r="BF94">
        <v>0</v>
      </c>
      <c r="BG94">
        <v>1</v>
      </c>
      <c r="BH94">
        <v>42</v>
      </c>
      <c r="BI94">
        <v>48</v>
      </c>
      <c r="BJ94">
        <v>0.22222222222222221</v>
      </c>
      <c r="BK94">
        <v>0.5</v>
      </c>
      <c r="BL94">
        <v>0</v>
      </c>
    </row>
    <row r="95" spans="1:64" x14ac:dyDescent="0.3">
      <c r="A95" s="131">
        <v>1</v>
      </c>
      <c r="B95" s="171">
        <v>60</v>
      </c>
      <c r="C95" s="203">
        <v>1.0720000000000001</v>
      </c>
      <c r="D95" s="130">
        <v>2</v>
      </c>
      <c r="E95" s="130">
        <v>38</v>
      </c>
      <c r="F95" s="130">
        <v>13</v>
      </c>
      <c r="G95" s="130">
        <v>1</v>
      </c>
      <c r="T95">
        <v>1</v>
      </c>
      <c r="U95">
        <v>44</v>
      </c>
      <c r="V95">
        <v>2.3239999999999998</v>
      </c>
      <c r="W95">
        <v>2</v>
      </c>
      <c r="X95">
        <v>49</v>
      </c>
      <c r="Y95">
        <v>19</v>
      </c>
      <c r="Z95" s="117">
        <v>1</v>
      </c>
      <c r="AA95" s="113">
        <v>0</v>
      </c>
      <c r="AB95" s="118">
        <v>1</v>
      </c>
      <c r="AC95">
        <v>1</v>
      </c>
      <c r="AD95">
        <v>0.4826554401539761</v>
      </c>
      <c r="AE95" s="117">
        <v>0.4826554401539761</v>
      </c>
      <c r="AF95" s="118">
        <v>0.5173445598460239</v>
      </c>
      <c r="AG95" s="117">
        <v>-0.72845225432458494</v>
      </c>
      <c r="AH95" s="118">
        <v>0</v>
      </c>
      <c r="AI95">
        <v>1.0718713948007741</v>
      </c>
      <c r="BE95">
        <v>0.72722223762223703</v>
      </c>
      <c r="BF95">
        <v>0</v>
      </c>
      <c r="BG95">
        <v>1</v>
      </c>
      <c r="BH95">
        <v>42</v>
      </c>
      <c r="BI95">
        <v>49</v>
      </c>
      <c r="BJ95">
        <v>0.22222222222222221</v>
      </c>
      <c r="BK95">
        <v>0.48958333333333337</v>
      </c>
      <c r="BL95">
        <v>0</v>
      </c>
    </row>
    <row r="96" spans="1:64" x14ac:dyDescent="0.3">
      <c r="A96" s="131">
        <v>0</v>
      </c>
      <c r="B96" s="171">
        <v>48</v>
      </c>
      <c r="C96" s="203">
        <v>0.183</v>
      </c>
      <c r="D96" s="130">
        <v>4</v>
      </c>
      <c r="E96" s="130">
        <v>37</v>
      </c>
      <c r="F96" s="130">
        <v>11</v>
      </c>
      <c r="G96" s="130">
        <v>1</v>
      </c>
      <c r="T96">
        <v>1</v>
      </c>
      <c r="U96">
        <v>47</v>
      </c>
      <c r="V96">
        <v>1.512</v>
      </c>
      <c r="W96">
        <v>0</v>
      </c>
      <c r="X96">
        <v>31</v>
      </c>
      <c r="Y96">
        <v>7</v>
      </c>
      <c r="Z96" s="117">
        <v>0</v>
      </c>
      <c r="AA96" s="113">
        <v>1</v>
      </c>
      <c r="AB96" s="118">
        <v>1</v>
      </c>
      <c r="AC96">
        <v>0</v>
      </c>
      <c r="AD96">
        <v>0.30849071404062328</v>
      </c>
      <c r="AE96" s="117">
        <v>0.30849071404062328</v>
      </c>
      <c r="AF96" s="118">
        <v>0.69150928595937677</v>
      </c>
      <c r="AG96" s="117">
        <v>-0.36887869924821631</v>
      </c>
      <c r="AH96" s="118">
        <v>100</v>
      </c>
      <c r="AI96">
        <v>0.44611217854093399</v>
      </c>
      <c r="BE96">
        <v>0.72810546550722777</v>
      </c>
      <c r="BF96">
        <v>0</v>
      </c>
      <c r="BG96">
        <v>1</v>
      </c>
      <c r="BH96">
        <v>42</v>
      </c>
      <c r="BI96">
        <v>50</v>
      </c>
      <c r="BJ96">
        <v>0.22222222222222221</v>
      </c>
      <c r="BK96">
        <v>0.47916666666666663</v>
      </c>
      <c r="BL96">
        <v>0</v>
      </c>
    </row>
    <row r="97" spans="1:64" x14ac:dyDescent="0.3">
      <c r="A97" s="131">
        <v>1</v>
      </c>
      <c r="B97" s="171">
        <v>88</v>
      </c>
      <c r="C97" s="203">
        <v>1.6</v>
      </c>
      <c r="D97" s="130">
        <v>0</v>
      </c>
      <c r="E97" s="130">
        <v>39</v>
      </c>
      <c r="F97" s="130">
        <v>18</v>
      </c>
      <c r="G97" s="130">
        <v>1</v>
      </c>
      <c r="T97">
        <v>1</v>
      </c>
      <c r="U97">
        <v>48</v>
      </c>
      <c r="V97">
        <v>1.6439999999999999</v>
      </c>
      <c r="W97">
        <v>3</v>
      </c>
      <c r="X97">
        <v>34</v>
      </c>
      <c r="Y97">
        <v>19</v>
      </c>
      <c r="Z97" s="117">
        <v>0</v>
      </c>
      <c r="AA97" s="113">
        <v>1</v>
      </c>
      <c r="AB97" s="118">
        <v>1</v>
      </c>
      <c r="AC97">
        <v>0</v>
      </c>
      <c r="AD97">
        <v>0.80862114599647461</v>
      </c>
      <c r="AE97" s="117">
        <v>0.80862114599647461</v>
      </c>
      <c r="AF97" s="118">
        <v>0.19137885400352539</v>
      </c>
      <c r="AG97" s="117">
        <v>-1.6535002867170574</v>
      </c>
      <c r="AH97" s="118">
        <v>0</v>
      </c>
      <c r="AI97">
        <v>4.2252376847317681</v>
      </c>
      <c r="BE97">
        <v>0.73240952301867912</v>
      </c>
      <c r="BF97">
        <v>0</v>
      </c>
      <c r="BG97">
        <v>1</v>
      </c>
      <c r="BH97">
        <v>42</v>
      </c>
      <c r="BI97">
        <v>51</v>
      </c>
      <c r="BJ97">
        <v>0.22222222222222221</v>
      </c>
      <c r="BK97">
        <v>0.46875</v>
      </c>
      <c r="BL97">
        <v>0</v>
      </c>
    </row>
    <row r="98" spans="1:64" x14ac:dyDescent="0.3">
      <c r="A98" s="131">
        <v>1</v>
      </c>
      <c r="B98" s="171">
        <v>75</v>
      </c>
      <c r="C98" s="203">
        <v>0.61199999999999999</v>
      </c>
      <c r="D98" s="130">
        <v>5</v>
      </c>
      <c r="E98" s="130">
        <v>42</v>
      </c>
      <c r="F98" s="130">
        <v>15</v>
      </c>
      <c r="G98" s="130">
        <v>0</v>
      </c>
      <c r="T98">
        <v>1</v>
      </c>
      <c r="U98">
        <v>49</v>
      </c>
      <c r="V98">
        <v>0.124</v>
      </c>
      <c r="W98">
        <v>3</v>
      </c>
      <c r="X98">
        <v>29</v>
      </c>
      <c r="Y98">
        <v>10</v>
      </c>
      <c r="Z98" s="117">
        <v>0</v>
      </c>
      <c r="AA98" s="113">
        <v>1</v>
      </c>
      <c r="AB98" s="118">
        <v>1</v>
      </c>
      <c r="AC98">
        <v>0</v>
      </c>
      <c r="AD98">
        <v>0.49375897169358962</v>
      </c>
      <c r="AE98" s="117">
        <v>0.49375897169358962</v>
      </c>
      <c r="AF98" s="118">
        <v>0.50624102830641038</v>
      </c>
      <c r="AG98" s="117">
        <v>-0.68074238258230302</v>
      </c>
      <c r="AH98" s="118">
        <v>100</v>
      </c>
      <c r="AI98">
        <v>0.97534364874656942</v>
      </c>
      <c r="BE98">
        <v>0.73644809821168522</v>
      </c>
      <c r="BF98">
        <v>0</v>
      </c>
      <c r="BG98">
        <v>1</v>
      </c>
      <c r="BH98">
        <v>42</v>
      </c>
      <c r="BI98">
        <v>52</v>
      </c>
      <c r="BJ98">
        <v>0.22222222222222221</v>
      </c>
      <c r="BK98">
        <v>0.45833333333333337</v>
      </c>
      <c r="BL98">
        <v>0</v>
      </c>
    </row>
    <row r="99" spans="1:64" x14ac:dyDescent="0.3">
      <c r="A99" s="131">
        <v>0</v>
      </c>
      <c r="B99" s="171">
        <v>56</v>
      </c>
      <c r="C99" s="203">
        <v>0.496</v>
      </c>
      <c r="D99" s="130">
        <v>3</v>
      </c>
      <c r="E99" s="130">
        <v>54</v>
      </c>
      <c r="F99" s="130">
        <v>8</v>
      </c>
      <c r="G99" s="130">
        <v>0</v>
      </c>
      <c r="T99">
        <v>1</v>
      </c>
      <c r="U99">
        <v>50</v>
      </c>
      <c r="V99">
        <v>1.5449999999999999</v>
      </c>
      <c r="W99">
        <v>3</v>
      </c>
      <c r="X99">
        <v>41</v>
      </c>
      <c r="Y99">
        <v>10</v>
      </c>
      <c r="Z99" s="117">
        <v>1</v>
      </c>
      <c r="AA99" s="113">
        <v>0</v>
      </c>
      <c r="AB99" s="118">
        <v>1</v>
      </c>
      <c r="AC99">
        <v>1</v>
      </c>
      <c r="AD99">
        <v>0.43932681933266832</v>
      </c>
      <c r="AE99" s="117">
        <v>0.43932681933266832</v>
      </c>
      <c r="AF99" s="118">
        <v>0.56067318066733174</v>
      </c>
      <c r="AG99" s="117">
        <v>-0.82251167970985128</v>
      </c>
      <c r="AH99" s="118">
        <v>0</v>
      </c>
      <c r="AI99">
        <v>1.2762097736691489</v>
      </c>
      <c r="BE99">
        <v>0.73854385472635842</v>
      </c>
      <c r="BF99">
        <v>0</v>
      </c>
      <c r="BG99">
        <v>1</v>
      </c>
      <c r="BH99">
        <v>42</v>
      </c>
      <c r="BI99">
        <v>53</v>
      </c>
      <c r="BJ99">
        <v>0.22222222222222221</v>
      </c>
      <c r="BK99">
        <v>0.44791666666666663</v>
      </c>
      <c r="BL99">
        <v>0</v>
      </c>
    </row>
    <row r="100" spans="1:64" x14ac:dyDescent="0.3">
      <c r="A100" s="131">
        <v>0</v>
      </c>
      <c r="B100" s="171">
        <v>60</v>
      </c>
      <c r="C100" s="203">
        <v>1.8</v>
      </c>
      <c r="D100" s="130">
        <v>2</v>
      </c>
      <c r="E100" s="130">
        <v>39</v>
      </c>
      <c r="F100" s="130">
        <v>9</v>
      </c>
      <c r="G100" s="130">
        <v>1</v>
      </c>
      <c r="T100">
        <v>1</v>
      </c>
      <c r="U100">
        <v>51</v>
      </c>
      <c r="V100">
        <v>0.18</v>
      </c>
      <c r="W100">
        <v>4</v>
      </c>
      <c r="X100">
        <v>40</v>
      </c>
      <c r="Y100">
        <v>8</v>
      </c>
      <c r="Z100" s="117">
        <v>1</v>
      </c>
      <c r="AA100" s="113">
        <v>0</v>
      </c>
      <c r="AB100" s="118">
        <v>1</v>
      </c>
      <c r="AC100">
        <v>1</v>
      </c>
      <c r="AD100">
        <v>0.29932913309801795</v>
      </c>
      <c r="AE100" s="117">
        <v>0.29932913309801795</v>
      </c>
      <c r="AF100" s="118">
        <v>0.7006708669019821</v>
      </c>
      <c r="AG100" s="117">
        <v>-1.2062115314130286</v>
      </c>
      <c r="AH100" s="118">
        <v>0</v>
      </c>
      <c r="AI100">
        <v>2.3408041163589024</v>
      </c>
      <c r="BE100">
        <v>0.73859140643366794</v>
      </c>
      <c r="BF100">
        <v>0</v>
      </c>
      <c r="BG100">
        <v>1</v>
      </c>
      <c r="BH100">
        <v>42</v>
      </c>
      <c r="BI100">
        <v>54</v>
      </c>
      <c r="BJ100">
        <v>0.22222222222222221</v>
      </c>
      <c r="BK100">
        <v>0.4375</v>
      </c>
      <c r="BL100">
        <v>0</v>
      </c>
    </row>
    <row r="101" spans="1:64" x14ac:dyDescent="0.3">
      <c r="A101" s="131">
        <v>1</v>
      </c>
      <c r="B101" s="171">
        <v>58</v>
      </c>
      <c r="C101" s="203">
        <v>0.40300000000000002</v>
      </c>
      <c r="D101" s="130">
        <v>2</v>
      </c>
      <c r="E101" s="130">
        <v>35</v>
      </c>
      <c r="F101" s="130">
        <v>16</v>
      </c>
      <c r="G101" s="130">
        <v>0</v>
      </c>
      <c r="T101">
        <v>1</v>
      </c>
      <c r="U101">
        <v>51</v>
      </c>
      <c r="V101">
        <v>0.23100000000000001</v>
      </c>
      <c r="W101">
        <v>5</v>
      </c>
      <c r="X101">
        <v>41</v>
      </c>
      <c r="Y101">
        <v>7</v>
      </c>
      <c r="Z101" s="117">
        <v>1</v>
      </c>
      <c r="AA101" s="113">
        <v>0</v>
      </c>
      <c r="AB101" s="118">
        <v>1</v>
      </c>
      <c r="AC101">
        <v>1</v>
      </c>
      <c r="AD101">
        <v>0.33704617572469137</v>
      </c>
      <c r="AE101" s="117">
        <v>0.33704617572469137</v>
      </c>
      <c r="AF101" s="118">
        <v>0.66295382427530858</v>
      </c>
      <c r="AG101" s="117">
        <v>-1.0875353380615782</v>
      </c>
      <c r="AH101" s="118">
        <v>0</v>
      </c>
      <c r="AI101">
        <v>1.9669525187457624</v>
      </c>
      <c r="BE101">
        <v>0.74273834758662205</v>
      </c>
      <c r="BF101">
        <v>0</v>
      </c>
      <c r="BG101">
        <v>1</v>
      </c>
      <c r="BH101">
        <v>42</v>
      </c>
      <c r="BI101">
        <v>55</v>
      </c>
      <c r="BJ101">
        <v>0.22222222222222221</v>
      </c>
      <c r="BK101">
        <v>0.42708333333333337</v>
      </c>
      <c r="BL101">
        <v>0</v>
      </c>
    </row>
    <row r="102" spans="1:64" x14ac:dyDescent="0.3">
      <c r="A102" s="131">
        <v>0</v>
      </c>
      <c r="B102" s="171">
        <v>67</v>
      </c>
      <c r="C102" s="203">
        <v>0.85599999999999998</v>
      </c>
      <c r="D102" s="130">
        <v>3</v>
      </c>
      <c r="E102" s="130">
        <v>33</v>
      </c>
      <c r="F102" s="130">
        <v>1</v>
      </c>
      <c r="G102" s="130">
        <v>1</v>
      </c>
      <c r="T102">
        <v>1</v>
      </c>
      <c r="U102">
        <v>51</v>
      </c>
      <c r="V102">
        <v>0.41699999999999998</v>
      </c>
      <c r="W102">
        <v>3</v>
      </c>
      <c r="X102">
        <v>36</v>
      </c>
      <c r="Y102">
        <v>8</v>
      </c>
      <c r="Z102" s="117">
        <v>0</v>
      </c>
      <c r="AA102" s="113">
        <v>1</v>
      </c>
      <c r="AB102" s="118">
        <v>1</v>
      </c>
      <c r="AC102">
        <v>0</v>
      </c>
      <c r="AD102">
        <v>0.33913639764830261</v>
      </c>
      <c r="AE102" s="117">
        <v>0.33913639764830261</v>
      </c>
      <c r="AF102" s="118">
        <v>0.66086360235169739</v>
      </c>
      <c r="AG102" s="117">
        <v>-0.41420781087492431</v>
      </c>
      <c r="AH102" s="118">
        <v>100</v>
      </c>
      <c r="AI102">
        <v>0.51317154771647044</v>
      </c>
      <c r="BE102">
        <v>0.74619721663449101</v>
      </c>
      <c r="BF102">
        <v>0</v>
      </c>
      <c r="BG102">
        <v>1</v>
      </c>
      <c r="BH102">
        <v>42</v>
      </c>
      <c r="BI102">
        <v>56</v>
      </c>
      <c r="BJ102">
        <v>0.22222222222222221</v>
      </c>
      <c r="BK102">
        <v>0.41666666666666663</v>
      </c>
      <c r="BL102">
        <v>0</v>
      </c>
    </row>
    <row r="103" spans="1:64" x14ac:dyDescent="0.3">
      <c r="A103" s="131">
        <v>1</v>
      </c>
      <c r="B103" s="171">
        <v>73</v>
      </c>
      <c r="C103" s="203">
        <v>1.8360000000000001</v>
      </c>
      <c r="D103" s="130">
        <v>0</v>
      </c>
      <c r="E103" s="130">
        <v>36</v>
      </c>
      <c r="F103" s="130">
        <v>7</v>
      </c>
      <c r="G103" s="130">
        <v>0</v>
      </c>
      <c r="T103">
        <v>1</v>
      </c>
      <c r="U103">
        <v>51</v>
      </c>
      <c r="V103">
        <v>0.63600000000000001</v>
      </c>
      <c r="W103">
        <v>3</v>
      </c>
      <c r="X103">
        <v>32</v>
      </c>
      <c r="Y103">
        <v>10</v>
      </c>
      <c r="Z103" s="117">
        <v>1</v>
      </c>
      <c r="AA103" s="113">
        <v>0</v>
      </c>
      <c r="AB103" s="118">
        <v>1</v>
      </c>
      <c r="AC103">
        <v>1</v>
      </c>
      <c r="AD103">
        <v>0.52083112878825899</v>
      </c>
      <c r="AE103" s="117">
        <v>0.52083112878825899</v>
      </c>
      <c r="AF103" s="118">
        <v>0.47916887121174101</v>
      </c>
      <c r="AG103" s="117">
        <v>-0.65232941877519091</v>
      </c>
      <c r="AH103" s="118">
        <v>100</v>
      </c>
      <c r="AI103">
        <v>0.92000812686936084</v>
      </c>
      <c r="BE103">
        <v>0.74724950267286394</v>
      </c>
      <c r="BF103">
        <v>0</v>
      </c>
      <c r="BG103">
        <v>1</v>
      </c>
      <c r="BH103">
        <v>42</v>
      </c>
      <c r="BI103">
        <v>57</v>
      </c>
      <c r="BJ103">
        <v>0.22222222222222221</v>
      </c>
      <c r="BK103">
        <v>0.40625</v>
      </c>
      <c r="BL103">
        <v>7.5231481481481365E-3</v>
      </c>
    </row>
    <row r="104" spans="1:64" x14ac:dyDescent="0.3">
      <c r="A104" s="131">
        <v>0</v>
      </c>
      <c r="B104" s="171">
        <v>70</v>
      </c>
      <c r="C104" s="203">
        <v>0.40799999999999997</v>
      </c>
      <c r="D104" s="130">
        <v>2</v>
      </c>
      <c r="E104" s="130">
        <v>42</v>
      </c>
      <c r="F104" s="130">
        <v>7</v>
      </c>
      <c r="G104" s="130">
        <v>0</v>
      </c>
      <c r="T104">
        <v>1</v>
      </c>
      <c r="U104">
        <v>53</v>
      </c>
      <c r="V104">
        <v>0.84</v>
      </c>
      <c r="W104">
        <v>3</v>
      </c>
      <c r="X104">
        <v>36</v>
      </c>
      <c r="Y104">
        <v>9</v>
      </c>
      <c r="Z104" s="117">
        <v>1</v>
      </c>
      <c r="AA104" s="113">
        <v>0</v>
      </c>
      <c r="AB104" s="118">
        <v>1</v>
      </c>
      <c r="AC104">
        <v>1</v>
      </c>
      <c r="AD104">
        <v>0.44696602604549135</v>
      </c>
      <c r="AE104" s="117">
        <v>0.44696602604549135</v>
      </c>
      <c r="AF104" s="118">
        <v>0.55303397395450871</v>
      </c>
      <c r="AG104" s="117">
        <v>-0.80527269162954951</v>
      </c>
      <c r="AH104" s="118">
        <v>0</v>
      </c>
      <c r="AI104">
        <v>1.2373065104018042</v>
      </c>
      <c r="BE104">
        <v>0.74742836992831729</v>
      </c>
      <c r="BF104">
        <v>1</v>
      </c>
      <c r="BG104">
        <v>0</v>
      </c>
      <c r="BH104">
        <v>43</v>
      </c>
      <c r="BI104">
        <v>57</v>
      </c>
      <c r="BJ104">
        <v>0.20370370370370372</v>
      </c>
      <c r="BK104">
        <v>0.40625</v>
      </c>
      <c r="BL104">
        <v>0</v>
      </c>
    </row>
    <row r="105" spans="1:64" x14ac:dyDescent="0.3">
      <c r="A105" s="131">
        <v>1</v>
      </c>
      <c r="B105" s="171">
        <v>49</v>
      </c>
      <c r="C105" s="203">
        <v>0.124</v>
      </c>
      <c r="D105" s="130">
        <v>3</v>
      </c>
      <c r="E105" s="130">
        <v>29</v>
      </c>
      <c r="F105" s="130">
        <v>10</v>
      </c>
      <c r="G105" s="130">
        <v>0</v>
      </c>
      <c r="T105">
        <v>1</v>
      </c>
      <c r="U105">
        <v>53</v>
      </c>
      <c r="V105">
        <v>1.2</v>
      </c>
      <c r="W105">
        <v>2</v>
      </c>
      <c r="X105">
        <v>33</v>
      </c>
      <c r="Y105">
        <v>8</v>
      </c>
      <c r="Z105" s="117">
        <v>1</v>
      </c>
      <c r="AA105" s="113">
        <v>0</v>
      </c>
      <c r="AB105" s="118">
        <v>1</v>
      </c>
      <c r="AC105">
        <v>1</v>
      </c>
      <c r="AD105">
        <v>0.45971059387348379</v>
      </c>
      <c r="AE105" s="117">
        <v>0.45971059387348379</v>
      </c>
      <c r="AF105" s="118">
        <v>0.54028940612651621</v>
      </c>
      <c r="AG105" s="117">
        <v>-0.77715813124627242</v>
      </c>
      <c r="AH105" s="118">
        <v>0</v>
      </c>
      <c r="AI105">
        <v>1.1752816083137914</v>
      </c>
      <c r="BE105">
        <v>0.74900482179798111</v>
      </c>
      <c r="BF105">
        <v>0</v>
      </c>
      <c r="BG105">
        <v>1</v>
      </c>
      <c r="BH105">
        <v>43</v>
      </c>
      <c r="BI105">
        <v>58</v>
      </c>
      <c r="BJ105">
        <v>0.20370370370370372</v>
      </c>
      <c r="BK105">
        <v>0.39583333333333337</v>
      </c>
      <c r="BL105">
        <v>0</v>
      </c>
    </row>
    <row r="106" spans="1:64" x14ac:dyDescent="0.3">
      <c r="A106" s="131">
        <v>0</v>
      </c>
      <c r="B106" s="171">
        <v>55</v>
      </c>
      <c r="C106" s="203">
        <v>8.5000000000000006E-2</v>
      </c>
      <c r="D106" s="130">
        <v>7</v>
      </c>
      <c r="E106" s="130">
        <v>38</v>
      </c>
      <c r="F106" s="130">
        <v>4</v>
      </c>
      <c r="G106" s="130">
        <v>1</v>
      </c>
      <c r="T106">
        <v>1</v>
      </c>
      <c r="U106">
        <v>53</v>
      </c>
      <c r="V106">
        <v>1.2949999999999999</v>
      </c>
      <c r="W106">
        <v>1</v>
      </c>
      <c r="X106">
        <v>40</v>
      </c>
      <c r="Y106">
        <v>8</v>
      </c>
      <c r="Z106" s="117">
        <v>1</v>
      </c>
      <c r="AA106" s="113">
        <v>0</v>
      </c>
      <c r="AB106" s="118">
        <v>1</v>
      </c>
      <c r="AC106">
        <v>1</v>
      </c>
      <c r="AD106">
        <v>0.24482484612883934</v>
      </c>
      <c r="AE106" s="117">
        <v>0.24482484612883934</v>
      </c>
      <c r="AF106" s="118">
        <v>0.75517515387116063</v>
      </c>
      <c r="AG106" s="117">
        <v>-1.4072122378699548</v>
      </c>
      <c r="AH106" s="118">
        <v>0</v>
      </c>
      <c r="AI106">
        <v>3.0845527560293</v>
      </c>
      <c r="BE106">
        <v>0.7514790235576273</v>
      </c>
      <c r="BF106">
        <v>0</v>
      </c>
      <c r="BG106">
        <v>1</v>
      </c>
      <c r="BH106">
        <v>43</v>
      </c>
      <c r="BI106">
        <v>59</v>
      </c>
      <c r="BJ106">
        <v>0.20370370370370372</v>
      </c>
      <c r="BK106">
        <v>0.38541666666666663</v>
      </c>
      <c r="BL106">
        <v>7.137345679012334E-3</v>
      </c>
    </row>
    <row r="107" spans="1:64" x14ac:dyDescent="0.3">
      <c r="A107" s="131">
        <v>0</v>
      </c>
      <c r="B107" s="171">
        <v>49</v>
      </c>
      <c r="C107" s="203">
        <v>0.85199999999999998</v>
      </c>
      <c r="D107" s="130">
        <v>3</v>
      </c>
      <c r="E107" s="130">
        <v>37</v>
      </c>
      <c r="F107" s="130">
        <v>9</v>
      </c>
      <c r="G107" s="130">
        <v>1</v>
      </c>
      <c r="T107">
        <v>1</v>
      </c>
      <c r="U107">
        <v>55</v>
      </c>
      <c r="V107">
        <v>6.5000000000000002E-2</v>
      </c>
      <c r="W107">
        <v>3</v>
      </c>
      <c r="X107">
        <v>42</v>
      </c>
      <c r="Y107">
        <v>13</v>
      </c>
      <c r="Z107" s="117">
        <v>0</v>
      </c>
      <c r="AA107" s="113">
        <v>1</v>
      </c>
      <c r="AB107" s="118">
        <v>1</v>
      </c>
      <c r="AC107">
        <v>0</v>
      </c>
      <c r="AD107">
        <v>0.32005929894722962</v>
      </c>
      <c r="AE107" s="117">
        <v>0.32005929894722962</v>
      </c>
      <c r="AF107" s="118">
        <v>0.67994070105277038</v>
      </c>
      <c r="AG107" s="117">
        <v>-0.3857496889486649</v>
      </c>
      <c r="AH107" s="118">
        <v>100</v>
      </c>
      <c r="AI107">
        <v>0.47071648814620637</v>
      </c>
      <c r="BE107">
        <v>0.75543183979882522</v>
      </c>
      <c r="BF107">
        <v>1</v>
      </c>
      <c r="BG107">
        <v>0</v>
      </c>
      <c r="BH107">
        <v>44</v>
      </c>
      <c r="BI107">
        <v>59</v>
      </c>
      <c r="BJ107">
        <v>0.18518518518518523</v>
      </c>
      <c r="BK107">
        <v>0.38541666666666663</v>
      </c>
      <c r="BL107">
        <v>7.1373456790123765E-3</v>
      </c>
    </row>
    <row r="108" spans="1:64" x14ac:dyDescent="0.3">
      <c r="A108" s="131">
        <v>0</v>
      </c>
      <c r="B108" s="171">
        <v>74</v>
      </c>
      <c r="C108" s="203">
        <v>1.927</v>
      </c>
      <c r="D108" s="130">
        <v>2</v>
      </c>
      <c r="E108" s="130">
        <v>29</v>
      </c>
      <c r="F108" s="130">
        <v>7</v>
      </c>
      <c r="G108" s="130">
        <v>1</v>
      </c>
      <c r="T108">
        <v>1</v>
      </c>
      <c r="U108">
        <v>55</v>
      </c>
      <c r="V108">
        <v>1.3839999999999999</v>
      </c>
      <c r="W108">
        <v>2</v>
      </c>
      <c r="X108">
        <v>27</v>
      </c>
      <c r="Y108">
        <v>10</v>
      </c>
      <c r="Z108" s="117">
        <v>1</v>
      </c>
      <c r="AA108" s="113">
        <v>0</v>
      </c>
      <c r="AB108" s="118">
        <v>1</v>
      </c>
      <c r="AC108">
        <v>1</v>
      </c>
      <c r="AD108">
        <v>0.69684243068734153</v>
      </c>
      <c r="AE108" s="117">
        <v>0.69684243068734153</v>
      </c>
      <c r="AF108" s="118">
        <v>0.30315756931265847</v>
      </c>
      <c r="AG108" s="117">
        <v>-0.36119596165923651</v>
      </c>
      <c r="AH108" s="118">
        <v>100</v>
      </c>
      <c r="AI108">
        <v>0.43504464705691676</v>
      </c>
      <c r="BE108">
        <v>0.75782904690060737</v>
      </c>
      <c r="BF108">
        <v>1</v>
      </c>
      <c r="BG108">
        <v>0</v>
      </c>
      <c r="BH108">
        <v>45</v>
      </c>
      <c r="BI108">
        <v>59</v>
      </c>
      <c r="BJ108">
        <v>0.16666666666666663</v>
      </c>
      <c r="BK108">
        <v>0.38541666666666663</v>
      </c>
      <c r="BL108">
        <v>0</v>
      </c>
    </row>
    <row r="109" spans="1:64" x14ac:dyDescent="0.3">
      <c r="A109" s="131">
        <v>0</v>
      </c>
      <c r="B109" s="171">
        <v>53</v>
      </c>
      <c r="C109" s="203">
        <v>1.018</v>
      </c>
      <c r="D109" s="130">
        <v>1</v>
      </c>
      <c r="E109" s="130">
        <v>36</v>
      </c>
      <c r="F109" s="130">
        <v>10</v>
      </c>
      <c r="G109" s="130">
        <v>0</v>
      </c>
      <c r="T109">
        <v>1</v>
      </c>
      <c r="U109">
        <v>56</v>
      </c>
      <c r="V109">
        <v>0.91100000000000003</v>
      </c>
      <c r="W109">
        <v>2</v>
      </c>
      <c r="X109">
        <v>30</v>
      </c>
      <c r="Y109">
        <v>13</v>
      </c>
      <c r="Z109" s="117">
        <v>1</v>
      </c>
      <c r="AA109" s="113">
        <v>0</v>
      </c>
      <c r="AB109" s="118">
        <v>1</v>
      </c>
      <c r="AC109">
        <v>1</v>
      </c>
      <c r="AD109">
        <v>0.65054991998888556</v>
      </c>
      <c r="AE109" s="117">
        <v>0.65054991998888556</v>
      </c>
      <c r="AF109" s="118">
        <v>0.34945008001111444</v>
      </c>
      <c r="AG109" s="117">
        <v>-0.42993724302261349</v>
      </c>
      <c r="AH109" s="118">
        <v>100</v>
      </c>
      <c r="AI109">
        <v>0.53716105293977234</v>
      </c>
      <c r="BE109">
        <v>0.76039178129349039</v>
      </c>
      <c r="BF109">
        <v>0</v>
      </c>
      <c r="BG109">
        <v>1</v>
      </c>
      <c r="BH109">
        <v>45</v>
      </c>
      <c r="BI109">
        <v>60</v>
      </c>
      <c r="BJ109">
        <v>0.16666666666666663</v>
      </c>
      <c r="BK109">
        <v>0.375</v>
      </c>
      <c r="BL109">
        <v>0</v>
      </c>
    </row>
    <row r="110" spans="1:64" x14ac:dyDescent="0.3">
      <c r="A110" s="131">
        <v>0</v>
      </c>
      <c r="B110" s="171">
        <v>58</v>
      </c>
      <c r="C110" s="203">
        <v>0.86399999999999999</v>
      </c>
      <c r="D110" s="130">
        <v>4</v>
      </c>
      <c r="E110" s="130">
        <v>61</v>
      </c>
      <c r="F110" s="130">
        <v>8</v>
      </c>
      <c r="G110" s="130">
        <v>1</v>
      </c>
      <c r="T110">
        <v>1</v>
      </c>
      <c r="U110">
        <v>57</v>
      </c>
      <c r="V110">
        <v>1.476</v>
      </c>
      <c r="W110">
        <v>1</v>
      </c>
      <c r="X110">
        <v>28</v>
      </c>
      <c r="Y110">
        <v>8</v>
      </c>
      <c r="Z110" s="117">
        <v>1</v>
      </c>
      <c r="AA110" s="113">
        <v>0</v>
      </c>
      <c r="AB110" s="118">
        <v>1</v>
      </c>
      <c r="AC110">
        <v>1</v>
      </c>
      <c r="AD110">
        <v>0.5716912342729239</v>
      </c>
      <c r="AE110" s="117">
        <v>0.5716912342729239</v>
      </c>
      <c r="AF110" s="118">
        <v>0.4283087657270761</v>
      </c>
      <c r="AG110" s="117">
        <v>-0.55915623356909105</v>
      </c>
      <c r="AH110" s="118">
        <v>100</v>
      </c>
      <c r="AI110">
        <v>0.7491959646220544</v>
      </c>
      <c r="BE110">
        <v>0.76049501094008232</v>
      </c>
      <c r="BF110">
        <v>0</v>
      </c>
      <c r="BG110">
        <v>1</v>
      </c>
      <c r="BH110">
        <v>45</v>
      </c>
      <c r="BI110">
        <v>61</v>
      </c>
      <c r="BJ110">
        <v>0.16666666666666663</v>
      </c>
      <c r="BK110">
        <v>0.36458333333333337</v>
      </c>
      <c r="BL110">
        <v>0</v>
      </c>
    </row>
    <row r="111" spans="1:64" x14ac:dyDescent="0.3">
      <c r="A111" s="131">
        <v>0</v>
      </c>
      <c r="B111" s="171">
        <v>54</v>
      </c>
      <c r="C111" s="203">
        <v>0.626</v>
      </c>
      <c r="D111" s="130">
        <v>2</v>
      </c>
      <c r="E111" s="130">
        <v>38</v>
      </c>
      <c r="F111" s="130">
        <v>8</v>
      </c>
      <c r="G111" s="130">
        <v>1</v>
      </c>
      <c r="T111">
        <v>1</v>
      </c>
      <c r="U111">
        <v>58</v>
      </c>
      <c r="V111">
        <v>0.40300000000000002</v>
      </c>
      <c r="W111">
        <v>2</v>
      </c>
      <c r="X111">
        <v>35</v>
      </c>
      <c r="Y111">
        <v>16</v>
      </c>
      <c r="Z111" s="117">
        <v>0</v>
      </c>
      <c r="AA111" s="113">
        <v>1</v>
      </c>
      <c r="AB111" s="118">
        <v>1</v>
      </c>
      <c r="AC111">
        <v>0</v>
      </c>
      <c r="AD111">
        <v>0.55787192657093776</v>
      </c>
      <c r="AE111" s="117">
        <v>0.55787192657093776</v>
      </c>
      <c r="AF111" s="118">
        <v>0.44212807342906224</v>
      </c>
      <c r="AG111" s="117">
        <v>-0.8161556799871571</v>
      </c>
      <c r="AH111" s="118">
        <v>0</v>
      </c>
      <c r="AI111">
        <v>1.2617880657163161</v>
      </c>
      <c r="BE111">
        <v>0.76365088485102084</v>
      </c>
      <c r="BF111">
        <v>0</v>
      </c>
      <c r="BG111">
        <v>1</v>
      </c>
      <c r="BH111">
        <v>45</v>
      </c>
      <c r="BI111">
        <v>62</v>
      </c>
      <c r="BJ111">
        <v>0.16666666666666663</v>
      </c>
      <c r="BK111">
        <v>0.35416666666666663</v>
      </c>
      <c r="BL111">
        <v>0</v>
      </c>
    </row>
    <row r="112" spans="1:64" x14ac:dyDescent="0.3">
      <c r="A112" s="131">
        <v>1</v>
      </c>
      <c r="B112" s="171">
        <v>55</v>
      </c>
      <c r="C112" s="203">
        <v>1.3839999999999999</v>
      </c>
      <c r="D112" s="130">
        <v>2</v>
      </c>
      <c r="E112" s="130">
        <v>27</v>
      </c>
      <c r="F112" s="130">
        <v>10</v>
      </c>
      <c r="G112" s="130">
        <v>1</v>
      </c>
      <c r="T112">
        <v>1</v>
      </c>
      <c r="U112">
        <v>58</v>
      </c>
      <c r="V112">
        <v>1.3360000000000001</v>
      </c>
      <c r="W112">
        <v>2</v>
      </c>
      <c r="X112">
        <v>38</v>
      </c>
      <c r="Y112">
        <v>9</v>
      </c>
      <c r="Z112" s="117">
        <v>0</v>
      </c>
      <c r="AA112" s="113">
        <v>1</v>
      </c>
      <c r="AB112" s="118">
        <v>1</v>
      </c>
      <c r="AC112">
        <v>0</v>
      </c>
      <c r="AD112">
        <v>0.43524517920834294</v>
      </c>
      <c r="AE112" s="117">
        <v>0.43524517920834294</v>
      </c>
      <c r="AF112" s="118">
        <v>0.56475482079165706</v>
      </c>
      <c r="AG112" s="117">
        <v>-0.57136358751878458</v>
      </c>
      <c r="AH112" s="118">
        <v>100</v>
      </c>
      <c r="AI112">
        <v>0.77067988299458645</v>
      </c>
      <c r="BE112">
        <v>0.76730246138882829</v>
      </c>
      <c r="BF112">
        <v>0</v>
      </c>
      <c r="BG112">
        <v>1</v>
      </c>
      <c r="BH112">
        <v>45</v>
      </c>
      <c r="BI112">
        <v>63</v>
      </c>
      <c r="BJ112">
        <v>0.16666666666666663</v>
      </c>
      <c r="BK112">
        <v>0.34375</v>
      </c>
      <c r="BL112">
        <v>0</v>
      </c>
    </row>
    <row r="113" spans="1:64" x14ac:dyDescent="0.3">
      <c r="A113" s="131">
        <v>0</v>
      </c>
      <c r="B113" s="171">
        <v>65</v>
      </c>
      <c r="C113" s="203">
        <v>0.59</v>
      </c>
      <c r="D113" s="130">
        <v>3</v>
      </c>
      <c r="E113" s="130">
        <v>32</v>
      </c>
      <c r="F113" s="130">
        <v>10</v>
      </c>
      <c r="G113" s="130">
        <v>1</v>
      </c>
      <c r="T113">
        <v>1</v>
      </c>
      <c r="U113">
        <v>58</v>
      </c>
      <c r="V113">
        <v>1.623</v>
      </c>
      <c r="W113">
        <v>1</v>
      </c>
      <c r="X113">
        <v>45</v>
      </c>
      <c r="Y113">
        <v>10</v>
      </c>
      <c r="Z113" s="117">
        <v>0</v>
      </c>
      <c r="AA113" s="113">
        <v>1</v>
      </c>
      <c r="AB113" s="118">
        <v>1</v>
      </c>
      <c r="AC113">
        <v>0</v>
      </c>
      <c r="AD113">
        <v>0.27084232591763469</v>
      </c>
      <c r="AE113" s="117">
        <v>0.27084232591763469</v>
      </c>
      <c r="AF113" s="118">
        <v>0.72915767408236531</v>
      </c>
      <c r="AG113" s="117">
        <v>-0.31586528218156729</v>
      </c>
      <c r="AH113" s="118">
        <v>100</v>
      </c>
      <c r="AI113">
        <v>0.37144548503653335</v>
      </c>
      <c r="BE113">
        <v>0.76801880431156777</v>
      </c>
      <c r="BF113">
        <v>0</v>
      </c>
      <c r="BG113">
        <v>1</v>
      </c>
      <c r="BH113">
        <v>45</v>
      </c>
      <c r="BI113">
        <v>64</v>
      </c>
      <c r="BJ113">
        <v>0.16666666666666663</v>
      </c>
      <c r="BK113">
        <v>0.33333333333333337</v>
      </c>
      <c r="BL113">
        <v>0</v>
      </c>
    </row>
    <row r="114" spans="1:64" x14ac:dyDescent="0.3">
      <c r="A114" s="131">
        <v>1</v>
      </c>
      <c r="B114" s="171">
        <v>39</v>
      </c>
      <c r="C114" s="203">
        <v>7.1999999999999995E-2</v>
      </c>
      <c r="D114" s="130">
        <v>7</v>
      </c>
      <c r="E114" s="130">
        <v>44</v>
      </c>
      <c r="F114" s="130">
        <v>16</v>
      </c>
      <c r="G114" s="130">
        <v>1</v>
      </c>
      <c r="T114">
        <v>1</v>
      </c>
      <c r="U114">
        <v>60</v>
      </c>
      <c r="V114">
        <v>0.71199999999999997</v>
      </c>
      <c r="W114">
        <v>3</v>
      </c>
      <c r="X114">
        <v>33</v>
      </c>
      <c r="Y114">
        <v>12</v>
      </c>
      <c r="Z114" s="117">
        <v>1</v>
      </c>
      <c r="AA114" s="113">
        <v>0</v>
      </c>
      <c r="AB114" s="118">
        <v>1</v>
      </c>
      <c r="AC114">
        <v>1</v>
      </c>
      <c r="AD114">
        <v>0.64356100096973912</v>
      </c>
      <c r="AE114" s="117">
        <v>0.64356100096973912</v>
      </c>
      <c r="AF114" s="118">
        <v>0.35643899903026088</v>
      </c>
      <c r="AG114" s="117">
        <v>-0.44073846083700463</v>
      </c>
      <c r="AH114" s="118">
        <v>100</v>
      </c>
      <c r="AI114">
        <v>0.55385425545234523</v>
      </c>
      <c r="BE114">
        <v>0.76964049598679385</v>
      </c>
      <c r="BF114">
        <v>0</v>
      </c>
      <c r="BG114">
        <v>1</v>
      </c>
      <c r="BH114">
        <v>45</v>
      </c>
      <c r="BI114">
        <v>65</v>
      </c>
      <c r="BJ114">
        <v>0.16666666666666663</v>
      </c>
      <c r="BK114">
        <v>0.32291666666666663</v>
      </c>
      <c r="BL114">
        <v>0</v>
      </c>
    </row>
    <row r="115" spans="1:64" x14ac:dyDescent="0.3">
      <c r="A115" s="131">
        <v>0</v>
      </c>
      <c r="B115" s="171">
        <v>42</v>
      </c>
      <c r="C115" s="203">
        <v>1.2829999999999999</v>
      </c>
      <c r="D115" s="130">
        <v>4</v>
      </c>
      <c r="E115" s="130">
        <v>37</v>
      </c>
      <c r="F115" s="130">
        <v>6</v>
      </c>
      <c r="G115" s="130">
        <v>1</v>
      </c>
      <c r="T115">
        <v>1</v>
      </c>
      <c r="U115">
        <v>60</v>
      </c>
      <c r="V115">
        <v>1.0720000000000001</v>
      </c>
      <c r="W115">
        <v>2</v>
      </c>
      <c r="X115">
        <v>38</v>
      </c>
      <c r="Y115">
        <v>13</v>
      </c>
      <c r="Z115" s="117">
        <v>1</v>
      </c>
      <c r="AA115" s="113">
        <v>0</v>
      </c>
      <c r="AB115" s="118">
        <v>1</v>
      </c>
      <c r="AC115">
        <v>1</v>
      </c>
      <c r="AD115">
        <v>0.52488212309036875</v>
      </c>
      <c r="AE115" s="117">
        <v>0.52488212309036875</v>
      </c>
      <c r="AF115" s="118">
        <v>0.47511787690963125</v>
      </c>
      <c r="AG115" s="117">
        <v>-0.64458156904749087</v>
      </c>
      <c r="AH115" s="118">
        <v>100</v>
      </c>
      <c r="AI115">
        <v>0.90518967213488122</v>
      </c>
      <c r="BE115">
        <v>0.77111804918451798</v>
      </c>
      <c r="BF115">
        <v>0</v>
      </c>
      <c r="BG115">
        <v>1</v>
      </c>
      <c r="BH115">
        <v>45</v>
      </c>
      <c r="BI115">
        <v>66</v>
      </c>
      <c r="BJ115">
        <v>0.16666666666666663</v>
      </c>
      <c r="BK115">
        <v>0.3125</v>
      </c>
      <c r="BL115">
        <v>0</v>
      </c>
    </row>
    <row r="116" spans="1:64" x14ac:dyDescent="0.3">
      <c r="A116" s="131">
        <v>1</v>
      </c>
      <c r="B116" s="171">
        <v>89</v>
      </c>
      <c r="C116" s="203">
        <v>7.4999999999999997E-2</v>
      </c>
      <c r="D116" s="130">
        <v>0</v>
      </c>
      <c r="E116" s="130">
        <v>37</v>
      </c>
      <c r="F116" s="130">
        <v>13</v>
      </c>
      <c r="G116" s="130">
        <v>1</v>
      </c>
      <c r="T116">
        <v>1</v>
      </c>
      <c r="U116">
        <v>61</v>
      </c>
      <c r="V116">
        <v>0.96</v>
      </c>
      <c r="W116">
        <v>2</v>
      </c>
      <c r="X116">
        <v>30</v>
      </c>
      <c r="Y116">
        <v>10</v>
      </c>
      <c r="Z116" s="117">
        <v>1</v>
      </c>
      <c r="AA116" s="113">
        <v>0</v>
      </c>
      <c r="AB116" s="118">
        <v>1</v>
      </c>
      <c r="AC116">
        <v>1</v>
      </c>
      <c r="AD116">
        <v>0.62113803244871635</v>
      </c>
      <c r="AE116" s="117">
        <v>0.62113803244871635</v>
      </c>
      <c r="AF116" s="118">
        <v>0.37886196755128365</v>
      </c>
      <c r="AG116" s="117">
        <v>-0.47620194727338588</v>
      </c>
      <c r="AH116" s="118">
        <v>100</v>
      </c>
      <c r="AI116">
        <v>0.60994810776228547</v>
      </c>
      <c r="BE116">
        <v>0.77282167919951306</v>
      </c>
      <c r="BF116">
        <v>0</v>
      </c>
      <c r="BG116">
        <v>1</v>
      </c>
      <c r="BH116">
        <v>45</v>
      </c>
      <c r="BI116">
        <v>67</v>
      </c>
      <c r="BJ116">
        <v>0.16666666666666663</v>
      </c>
      <c r="BK116">
        <v>0.30208333333333337</v>
      </c>
      <c r="BL116">
        <v>0</v>
      </c>
    </row>
    <row r="117" spans="1:64" x14ac:dyDescent="0.3">
      <c r="A117" s="131">
        <v>0</v>
      </c>
      <c r="B117" s="171">
        <v>65</v>
      </c>
      <c r="C117" s="203">
        <v>0.89900000000000002</v>
      </c>
      <c r="D117" s="130">
        <v>1</v>
      </c>
      <c r="E117" s="130">
        <v>60</v>
      </c>
      <c r="F117" s="130">
        <v>9</v>
      </c>
      <c r="G117" s="130">
        <v>0</v>
      </c>
      <c r="T117">
        <v>1</v>
      </c>
      <c r="U117">
        <v>62</v>
      </c>
      <c r="V117">
        <v>0.42399999999999999</v>
      </c>
      <c r="W117">
        <v>2</v>
      </c>
      <c r="X117">
        <v>49</v>
      </c>
      <c r="Y117">
        <v>12</v>
      </c>
      <c r="Z117" s="117">
        <v>0</v>
      </c>
      <c r="AA117" s="113">
        <v>1</v>
      </c>
      <c r="AB117" s="118">
        <v>1</v>
      </c>
      <c r="AC117">
        <v>0</v>
      </c>
      <c r="AD117">
        <v>0.19633671131925998</v>
      </c>
      <c r="AE117" s="117">
        <v>0.19633671131925998</v>
      </c>
      <c r="AF117" s="118">
        <v>0.80366328868074</v>
      </c>
      <c r="AG117" s="117">
        <v>-0.21857489269556996</v>
      </c>
      <c r="AH117" s="118">
        <v>100</v>
      </c>
      <c r="AI117">
        <v>0.24430220228369284</v>
      </c>
      <c r="BE117">
        <v>0.77641218087721675</v>
      </c>
      <c r="BF117">
        <v>0</v>
      </c>
      <c r="BG117">
        <v>1</v>
      </c>
      <c r="BH117">
        <v>45</v>
      </c>
      <c r="BI117">
        <v>68</v>
      </c>
      <c r="BJ117">
        <v>0.16666666666666663</v>
      </c>
      <c r="BK117">
        <v>0.29166666666666663</v>
      </c>
      <c r="BL117">
        <v>0</v>
      </c>
    </row>
    <row r="118" spans="1:64" x14ac:dyDescent="0.3">
      <c r="A118" s="131">
        <v>0</v>
      </c>
      <c r="B118" s="171">
        <v>49</v>
      </c>
      <c r="C118" s="203">
        <v>1.248</v>
      </c>
      <c r="D118" s="130">
        <v>2</v>
      </c>
      <c r="E118" s="130">
        <v>53</v>
      </c>
      <c r="F118" s="130">
        <v>12</v>
      </c>
      <c r="G118" s="130">
        <v>0</v>
      </c>
      <c r="T118">
        <v>1</v>
      </c>
      <c r="U118">
        <v>62</v>
      </c>
      <c r="V118">
        <v>0.58799999999999997</v>
      </c>
      <c r="W118">
        <v>4</v>
      </c>
      <c r="X118">
        <v>41</v>
      </c>
      <c r="Y118">
        <v>10</v>
      </c>
      <c r="Z118" s="117">
        <v>1</v>
      </c>
      <c r="AA118" s="113">
        <v>0</v>
      </c>
      <c r="AB118" s="118">
        <v>1</v>
      </c>
      <c r="AC118">
        <v>1</v>
      </c>
      <c r="AD118">
        <v>0.48502382103556391</v>
      </c>
      <c r="AE118" s="117">
        <v>0.48502382103556391</v>
      </c>
      <c r="AF118" s="118">
        <v>0.51497617896443604</v>
      </c>
      <c r="AG118" s="117">
        <v>-0.72355727371353717</v>
      </c>
      <c r="AH118" s="118">
        <v>0</v>
      </c>
      <c r="AI118">
        <v>1.0617544059277777</v>
      </c>
      <c r="BE118">
        <v>0.77755951242920318</v>
      </c>
      <c r="BF118">
        <v>0</v>
      </c>
      <c r="BG118">
        <v>1</v>
      </c>
      <c r="BH118">
        <v>45</v>
      </c>
      <c r="BI118">
        <v>69</v>
      </c>
      <c r="BJ118">
        <v>0.16666666666666663</v>
      </c>
      <c r="BK118">
        <v>0.28125</v>
      </c>
      <c r="BL118">
        <v>5.2083333333333252E-3</v>
      </c>
    </row>
    <row r="119" spans="1:64" x14ac:dyDescent="0.3">
      <c r="A119" s="131">
        <v>1</v>
      </c>
      <c r="B119" s="171">
        <v>51</v>
      </c>
      <c r="C119" s="203">
        <v>0.23100000000000001</v>
      </c>
      <c r="D119" s="130">
        <v>5</v>
      </c>
      <c r="E119" s="130">
        <v>41</v>
      </c>
      <c r="F119" s="130">
        <v>7</v>
      </c>
      <c r="G119" s="130">
        <v>1</v>
      </c>
      <c r="T119">
        <v>1</v>
      </c>
      <c r="U119">
        <v>62</v>
      </c>
      <c r="V119">
        <v>0.879</v>
      </c>
      <c r="W119">
        <v>3</v>
      </c>
      <c r="X119">
        <v>31</v>
      </c>
      <c r="Y119">
        <v>10</v>
      </c>
      <c r="Z119" s="117">
        <v>0</v>
      </c>
      <c r="AA119" s="113">
        <v>1</v>
      </c>
      <c r="AB119" s="118">
        <v>1</v>
      </c>
      <c r="AC119">
        <v>0</v>
      </c>
      <c r="AD119">
        <v>0.67588017197817873</v>
      </c>
      <c r="AE119" s="117">
        <v>0.67588017197817873</v>
      </c>
      <c r="AF119" s="118">
        <v>0.32411982802182127</v>
      </c>
      <c r="AG119" s="117">
        <v>-1.1266419919900825</v>
      </c>
      <c r="AH119" s="118">
        <v>0</v>
      </c>
      <c r="AI119">
        <v>2.0852786949296891</v>
      </c>
      <c r="BE119">
        <v>0.77777792668223888</v>
      </c>
      <c r="BF119">
        <v>1</v>
      </c>
      <c r="BG119">
        <v>0</v>
      </c>
      <c r="BH119">
        <v>46</v>
      </c>
      <c r="BI119">
        <v>69</v>
      </c>
      <c r="BJ119">
        <v>0.14814814814814814</v>
      </c>
      <c r="BK119">
        <v>0.28125</v>
      </c>
      <c r="BL119">
        <v>0</v>
      </c>
    </row>
    <row r="120" spans="1:64" x14ac:dyDescent="0.3">
      <c r="A120" s="131">
        <v>0</v>
      </c>
      <c r="B120" s="171">
        <v>53</v>
      </c>
      <c r="C120" s="203">
        <v>1.512</v>
      </c>
      <c r="D120" s="130">
        <v>2</v>
      </c>
      <c r="E120" s="130">
        <v>39</v>
      </c>
      <c r="F120" s="130">
        <v>13</v>
      </c>
      <c r="G120" s="130">
        <v>1</v>
      </c>
      <c r="T120">
        <v>1</v>
      </c>
      <c r="U120">
        <v>62</v>
      </c>
      <c r="V120">
        <v>2.0190000000000001</v>
      </c>
      <c r="W120">
        <v>0</v>
      </c>
      <c r="X120">
        <v>32</v>
      </c>
      <c r="Y120">
        <v>15</v>
      </c>
      <c r="Z120" s="117">
        <v>1</v>
      </c>
      <c r="AA120" s="113">
        <v>0</v>
      </c>
      <c r="AB120" s="118">
        <v>1</v>
      </c>
      <c r="AC120">
        <v>1</v>
      </c>
      <c r="AD120">
        <v>0.70542275434881929</v>
      </c>
      <c r="AE120" s="117">
        <v>0.70542275434881929</v>
      </c>
      <c r="AF120" s="118">
        <v>0.29457724565118071</v>
      </c>
      <c r="AG120" s="117">
        <v>-0.34895800433041302</v>
      </c>
      <c r="AH120" s="118">
        <v>100</v>
      </c>
      <c r="AI120">
        <v>0.41758965646508955</v>
      </c>
      <c r="BE120">
        <v>0.78044462533418257</v>
      </c>
      <c r="BF120">
        <v>0</v>
      </c>
      <c r="BG120">
        <v>1</v>
      </c>
      <c r="BH120">
        <v>46</v>
      </c>
      <c r="BI120">
        <v>70</v>
      </c>
      <c r="BJ120">
        <v>0.14814814814814814</v>
      </c>
      <c r="BK120">
        <v>0.27083333333333337</v>
      </c>
      <c r="BL120">
        <v>5.0154320987654249E-3</v>
      </c>
    </row>
    <row r="121" spans="1:64" x14ac:dyDescent="0.3">
      <c r="A121" s="131">
        <v>0</v>
      </c>
      <c r="B121" s="171">
        <v>96</v>
      </c>
      <c r="C121" s="203">
        <v>0.83099999999999996</v>
      </c>
      <c r="D121" s="130">
        <v>3</v>
      </c>
      <c r="E121" s="130">
        <v>44</v>
      </c>
      <c r="F121" s="130">
        <v>10</v>
      </c>
      <c r="G121" s="130">
        <v>1</v>
      </c>
      <c r="T121">
        <v>1</v>
      </c>
      <c r="U121">
        <v>64</v>
      </c>
      <c r="V121">
        <v>1.5389999999999999</v>
      </c>
      <c r="W121">
        <v>4</v>
      </c>
      <c r="X121">
        <v>36</v>
      </c>
      <c r="Y121">
        <v>8</v>
      </c>
      <c r="Z121" s="117">
        <v>1</v>
      </c>
      <c r="AA121" s="113">
        <v>0</v>
      </c>
      <c r="AB121" s="118">
        <v>1</v>
      </c>
      <c r="AC121">
        <v>1</v>
      </c>
      <c r="AD121">
        <v>0.70451201572894351</v>
      </c>
      <c r="AE121" s="117">
        <v>0.70451201572894351</v>
      </c>
      <c r="AF121" s="118">
        <v>0.29548798427105649</v>
      </c>
      <c r="AG121" s="117">
        <v>-0.35024989210546542</v>
      </c>
      <c r="AH121" s="118">
        <v>100</v>
      </c>
      <c r="AI121">
        <v>0.41942220668205554</v>
      </c>
      <c r="BE121">
        <v>0.79131674408589181</v>
      </c>
      <c r="BF121">
        <v>1</v>
      </c>
      <c r="BG121">
        <v>0</v>
      </c>
      <c r="BH121">
        <v>47</v>
      </c>
      <c r="BI121">
        <v>70</v>
      </c>
      <c r="BJ121">
        <v>0.12962962962962965</v>
      </c>
      <c r="BK121">
        <v>0.27083333333333337</v>
      </c>
      <c r="BL121">
        <v>0</v>
      </c>
    </row>
    <row r="122" spans="1:64" x14ac:dyDescent="0.3">
      <c r="A122" s="131">
        <v>0</v>
      </c>
      <c r="B122" s="171">
        <v>56</v>
      </c>
      <c r="C122" s="203">
        <v>0.123</v>
      </c>
      <c r="D122" s="130">
        <v>3</v>
      </c>
      <c r="E122" s="130">
        <v>45</v>
      </c>
      <c r="F122" s="130">
        <v>6</v>
      </c>
      <c r="G122" s="130">
        <v>0</v>
      </c>
      <c r="T122">
        <v>1</v>
      </c>
      <c r="U122">
        <v>65</v>
      </c>
      <c r="V122">
        <v>0.159</v>
      </c>
      <c r="W122">
        <v>2</v>
      </c>
      <c r="X122">
        <v>47</v>
      </c>
      <c r="Y122">
        <v>14</v>
      </c>
      <c r="Z122" s="117">
        <v>0</v>
      </c>
      <c r="AA122" s="113">
        <v>1</v>
      </c>
      <c r="AB122" s="118">
        <v>1</v>
      </c>
      <c r="AC122">
        <v>0</v>
      </c>
      <c r="AD122">
        <v>0.25960577688382691</v>
      </c>
      <c r="AE122" s="117">
        <v>0.25960577688382691</v>
      </c>
      <c r="AF122" s="118">
        <v>0.74039422311617309</v>
      </c>
      <c r="AG122" s="117">
        <v>-0.30057250069549551</v>
      </c>
      <c r="AH122" s="118">
        <v>100</v>
      </c>
      <c r="AI122">
        <v>0.3506318239372499</v>
      </c>
      <c r="BE122">
        <v>0.8046000126991284</v>
      </c>
      <c r="BF122">
        <v>0</v>
      </c>
      <c r="BG122">
        <v>1</v>
      </c>
      <c r="BH122">
        <v>47</v>
      </c>
      <c r="BI122">
        <v>71</v>
      </c>
      <c r="BJ122">
        <v>0.12962962962962965</v>
      </c>
      <c r="BK122">
        <v>0.26041666666666663</v>
      </c>
      <c r="BL122">
        <v>4.8225308641975228E-3</v>
      </c>
    </row>
    <row r="123" spans="1:64" x14ac:dyDescent="0.3">
      <c r="A123" s="131">
        <v>1</v>
      </c>
      <c r="B123" s="171">
        <v>79</v>
      </c>
      <c r="C123" s="203">
        <v>0.13100000000000001</v>
      </c>
      <c r="D123" s="130">
        <v>4</v>
      </c>
      <c r="E123" s="130">
        <v>38</v>
      </c>
      <c r="F123" s="130">
        <v>15</v>
      </c>
      <c r="G123" s="130">
        <v>0</v>
      </c>
      <c r="T123">
        <v>1</v>
      </c>
      <c r="U123">
        <v>65</v>
      </c>
      <c r="V123">
        <v>0.27500000000000002</v>
      </c>
      <c r="W123">
        <v>1</v>
      </c>
      <c r="X123">
        <v>34</v>
      </c>
      <c r="Y123">
        <v>11</v>
      </c>
      <c r="Z123" s="117">
        <v>0</v>
      </c>
      <c r="AA123" s="113">
        <v>1</v>
      </c>
      <c r="AB123" s="118">
        <v>1</v>
      </c>
      <c r="AC123">
        <v>0</v>
      </c>
      <c r="AD123">
        <v>0.39750301093018547</v>
      </c>
      <c r="AE123" s="117">
        <v>0.39750301093018547</v>
      </c>
      <c r="AF123" s="118">
        <v>0.60249698906981453</v>
      </c>
      <c r="AG123" s="117">
        <v>-0.50667261102431271</v>
      </c>
      <c r="AH123" s="118">
        <v>100</v>
      </c>
      <c r="AI123">
        <v>0.65975933181655233</v>
      </c>
      <c r="BE123">
        <v>0.80831022126556074</v>
      </c>
      <c r="BF123">
        <v>1</v>
      </c>
      <c r="BG123">
        <v>0</v>
      </c>
      <c r="BH123">
        <v>48</v>
      </c>
      <c r="BI123">
        <v>71</v>
      </c>
      <c r="BJ123">
        <v>0.11111111111111116</v>
      </c>
      <c r="BK123">
        <v>0.26041666666666663</v>
      </c>
      <c r="BL123">
        <v>4.8225308641975514E-3</v>
      </c>
    </row>
    <row r="124" spans="1:64" x14ac:dyDescent="0.3">
      <c r="A124" s="131">
        <v>1</v>
      </c>
      <c r="B124" s="171">
        <v>64</v>
      </c>
      <c r="C124" s="203">
        <v>1.5389999999999999</v>
      </c>
      <c r="D124" s="130">
        <v>4</v>
      </c>
      <c r="E124" s="130">
        <v>36</v>
      </c>
      <c r="F124" s="130">
        <v>8</v>
      </c>
      <c r="G124" s="130">
        <v>1</v>
      </c>
      <c r="T124">
        <v>1</v>
      </c>
      <c r="U124">
        <v>65</v>
      </c>
      <c r="V124">
        <v>0.93700000000000006</v>
      </c>
      <c r="W124">
        <v>4</v>
      </c>
      <c r="X124">
        <v>31</v>
      </c>
      <c r="Y124">
        <v>12</v>
      </c>
      <c r="Z124" s="117">
        <v>0</v>
      </c>
      <c r="AA124" s="113">
        <v>1</v>
      </c>
      <c r="AB124" s="118">
        <v>1</v>
      </c>
      <c r="AC124">
        <v>0</v>
      </c>
      <c r="AD124">
        <v>0.81148295010608151</v>
      </c>
      <c r="AE124" s="117">
        <v>0.81148295010608151</v>
      </c>
      <c r="AF124" s="118">
        <v>0.18851704989391849</v>
      </c>
      <c r="AG124" s="117">
        <v>-1.668566825818844</v>
      </c>
      <c r="AH124" s="118">
        <v>0</v>
      </c>
      <c r="AI124">
        <v>4.3045599884080286</v>
      </c>
      <c r="BE124">
        <v>0.80862114599647461</v>
      </c>
      <c r="BF124">
        <v>1</v>
      </c>
      <c r="BG124">
        <v>0</v>
      </c>
      <c r="BH124">
        <v>49</v>
      </c>
      <c r="BI124">
        <v>71</v>
      </c>
      <c r="BJ124">
        <v>9.259259259259256E-2</v>
      </c>
      <c r="BK124">
        <v>0.26041666666666663</v>
      </c>
      <c r="BL124">
        <v>4.8225308641975228E-3</v>
      </c>
    </row>
    <row r="125" spans="1:64" x14ac:dyDescent="0.3">
      <c r="A125" s="131">
        <v>1</v>
      </c>
      <c r="B125" s="171">
        <v>67</v>
      </c>
      <c r="C125" s="203">
        <v>0.63700000000000001</v>
      </c>
      <c r="D125" s="130">
        <v>4</v>
      </c>
      <c r="E125" s="130">
        <v>30</v>
      </c>
      <c r="F125" s="130">
        <v>12</v>
      </c>
      <c r="G125" s="130">
        <v>0</v>
      </c>
      <c r="T125">
        <v>1</v>
      </c>
      <c r="U125">
        <v>65</v>
      </c>
      <c r="V125">
        <v>2.1440000000000001</v>
      </c>
      <c r="W125">
        <v>2</v>
      </c>
      <c r="X125">
        <v>32</v>
      </c>
      <c r="Y125">
        <v>8</v>
      </c>
      <c r="Z125" s="117">
        <v>1</v>
      </c>
      <c r="AA125" s="113">
        <v>0</v>
      </c>
      <c r="AB125" s="118">
        <v>1</v>
      </c>
      <c r="AC125">
        <v>1</v>
      </c>
      <c r="AD125">
        <v>0.72514019018960463</v>
      </c>
      <c r="AE125" s="117">
        <v>0.72514019018960463</v>
      </c>
      <c r="AF125" s="118">
        <v>0.27485980981039537</v>
      </c>
      <c r="AG125" s="117">
        <v>-0.32139027704144979</v>
      </c>
      <c r="AH125" s="118">
        <v>100</v>
      </c>
      <c r="AI125">
        <v>0.37904368497149077</v>
      </c>
      <c r="BE125">
        <v>0.81148295010608151</v>
      </c>
      <c r="BF125">
        <v>1</v>
      </c>
      <c r="BG125">
        <v>0</v>
      </c>
      <c r="BH125">
        <v>50</v>
      </c>
      <c r="BI125">
        <v>71</v>
      </c>
      <c r="BJ125">
        <v>7.407407407407407E-2</v>
      </c>
      <c r="BK125">
        <v>0.26041666666666663</v>
      </c>
      <c r="BL125">
        <v>0</v>
      </c>
    </row>
    <row r="126" spans="1:64" x14ac:dyDescent="0.3">
      <c r="A126" s="131">
        <v>1</v>
      </c>
      <c r="B126" s="171">
        <v>65</v>
      </c>
      <c r="C126" s="203">
        <v>0.27500000000000002</v>
      </c>
      <c r="D126" s="130">
        <v>1</v>
      </c>
      <c r="E126" s="130">
        <v>34</v>
      </c>
      <c r="F126" s="130">
        <v>11</v>
      </c>
      <c r="G126" s="130">
        <v>0</v>
      </c>
      <c r="T126">
        <v>1</v>
      </c>
      <c r="U126">
        <v>67</v>
      </c>
      <c r="V126">
        <v>4.4999999999999998E-2</v>
      </c>
      <c r="W126">
        <v>0</v>
      </c>
      <c r="X126">
        <v>29</v>
      </c>
      <c r="Y126">
        <v>13</v>
      </c>
      <c r="Z126" s="117">
        <v>1</v>
      </c>
      <c r="AA126" s="113">
        <v>0</v>
      </c>
      <c r="AB126" s="118">
        <v>1</v>
      </c>
      <c r="AC126">
        <v>1</v>
      </c>
      <c r="AD126">
        <v>0.46711177929684572</v>
      </c>
      <c r="AE126" s="117">
        <v>0.46711177929684572</v>
      </c>
      <c r="AF126" s="118">
        <v>0.53288822070315423</v>
      </c>
      <c r="AG126" s="117">
        <v>-0.7611866938583105</v>
      </c>
      <c r="AH126" s="118">
        <v>0</v>
      </c>
      <c r="AI126">
        <v>1.1408152059563201</v>
      </c>
      <c r="BE126">
        <v>0.81732263672708227</v>
      </c>
      <c r="BF126">
        <v>0</v>
      </c>
      <c r="BG126">
        <v>1</v>
      </c>
      <c r="BH126">
        <v>50</v>
      </c>
      <c r="BI126">
        <v>72</v>
      </c>
      <c r="BJ126">
        <v>7.407407407407407E-2</v>
      </c>
      <c r="BK126">
        <v>0.25</v>
      </c>
      <c r="BL126">
        <v>0</v>
      </c>
    </row>
    <row r="127" spans="1:64" x14ac:dyDescent="0.3">
      <c r="A127" s="131">
        <v>1</v>
      </c>
      <c r="B127" s="171">
        <v>89</v>
      </c>
      <c r="C127" s="203">
        <v>0.71099999999999997</v>
      </c>
      <c r="D127" s="130">
        <v>4</v>
      </c>
      <c r="E127" s="130">
        <v>47</v>
      </c>
      <c r="F127" s="130">
        <v>13</v>
      </c>
      <c r="G127" s="130">
        <v>0</v>
      </c>
      <c r="T127">
        <v>1</v>
      </c>
      <c r="U127">
        <v>67</v>
      </c>
      <c r="V127">
        <v>0.05</v>
      </c>
      <c r="W127">
        <v>4</v>
      </c>
      <c r="X127">
        <v>31</v>
      </c>
      <c r="Y127">
        <v>13</v>
      </c>
      <c r="Z127" s="117">
        <v>0</v>
      </c>
      <c r="AA127" s="113">
        <v>1</v>
      </c>
      <c r="AB127" s="118">
        <v>1</v>
      </c>
      <c r="AC127">
        <v>0</v>
      </c>
      <c r="AD127">
        <v>0.74742836992831729</v>
      </c>
      <c r="AE127" s="117">
        <v>0.74742836992831729</v>
      </c>
      <c r="AF127" s="118">
        <v>0.25257163007168271</v>
      </c>
      <c r="AG127" s="117">
        <v>-1.3760603870450561</v>
      </c>
      <c r="AH127" s="118">
        <v>0</v>
      </c>
      <c r="AI127">
        <v>2.9592728594109659</v>
      </c>
      <c r="BE127">
        <v>0.82287206841775073</v>
      </c>
      <c r="BF127">
        <v>0</v>
      </c>
      <c r="BG127">
        <v>1</v>
      </c>
      <c r="BH127">
        <v>50</v>
      </c>
      <c r="BI127">
        <v>73</v>
      </c>
      <c r="BJ127">
        <v>7.407407407407407E-2</v>
      </c>
      <c r="BK127">
        <v>0.23958333333333337</v>
      </c>
      <c r="BL127">
        <v>0</v>
      </c>
    </row>
    <row r="128" spans="1:64" x14ac:dyDescent="0.3">
      <c r="A128" s="131">
        <v>1</v>
      </c>
      <c r="B128" s="171">
        <v>53</v>
      </c>
      <c r="C128" s="203">
        <v>1.2</v>
      </c>
      <c r="D128" s="130">
        <v>2</v>
      </c>
      <c r="E128" s="130">
        <v>33</v>
      </c>
      <c r="F128" s="130">
        <v>8</v>
      </c>
      <c r="G128" s="130">
        <v>1</v>
      </c>
      <c r="T128">
        <v>1</v>
      </c>
      <c r="U128">
        <v>67</v>
      </c>
      <c r="V128">
        <v>0.63700000000000001</v>
      </c>
      <c r="W128">
        <v>4</v>
      </c>
      <c r="X128">
        <v>30</v>
      </c>
      <c r="Y128">
        <v>12</v>
      </c>
      <c r="Z128" s="117">
        <v>0</v>
      </c>
      <c r="AA128" s="113">
        <v>1</v>
      </c>
      <c r="AB128" s="118">
        <v>1</v>
      </c>
      <c r="AC128">
        <v>0</v>
      </c>
      <c r="AD128">
        <v>0.80831022126556074</v>
      </c>
      <c r="AE128" s="117">
        <v>0.80831022126556074</v>
      </c>
      <c r="AF128" s="118">
        <v>0.19168977873443926</v>
      </c>
      <c r="AG128" s="117">
        <v>-1.6518769494212246</v>
      </c>
      <c r="AH128" s="118">
        <v>0</v>
      </c>
      <c r="AI128">
        <v>4.2167622426304074</v>
      </c>
      <c r="BE128">
        <v>0.82524514591009901</v>
      </c>
      <c r="BF128">
        <v>0</v>
      </c>
      <c r="BG128">
        <v>1</v>
      </c>
      <c r="BH128">
        <v>50</v>
      </c>
      <c r="BI128">
        <v>74</v>
      </c>
      <c r="BJ128">
        <v>7.407407407407407E-2</v>
      </c>
      <c r="BK128">
        <v>0.22916666666666663</v>
      </c>
      <c r="BL128">
        <v>0</v>
      </c>
    </row>
    <row r="129" spans="1:64" x14ac:dyDescent="0.3">
      <c r="A129" s="131">
        <v>0</v>
      </c>
      <c r="B129" s="171">
        <v>44</v>
      </c>
      <c r="C129" s="203">
        <v>1.2270000000000001</v>
      </c>
      <c r="D129" s="130">
        <v>5</v>
      </c>
      <c r="E129" s="130">
        <v>37</v>
      </c>
      <c r="F129" s="130">
        <v>10</v>
      </c>
      <c r="G129" s="130">
        <v>1</v>
      </c>
      <c r="T129">
        <v>1</v>
      </c>
      <c r="U129">
        <v>68</v>
      </c>
      <c r="V129">
        <v>2.3519999999999999</v>
      </c>
      <c r="W129">
        <v>0</v>
      </c>
      <c r="X129">
        <v>30</v>
      </c>
      <c r="Y129">
        <v>12</v>
      </c>
      <c r="Z129" s="117">
        <v>1</v>
      </c>
      <c r="AA129" s="113">
        <v>0</v>
      </c>
      <c r="AB129" s="118">
        <v>1</v>
      </c>
      <c r="AC129">
        <v>1</v>
      </c>
      <c r="AD129">
        <v>0.76039178129349039</v>
      </c>
      <c r="AE129" s="117">
        <v>0.76039178129349039</v>
      </c>
      <c r="AF129" s="118">
        <v>0.23960821870650961</v>
      </c>
      <c r="AG129" s="117">
        <v>-0.27392147682515577</v>
      </c>
      <c r="AH129" s="118">
        <v>100</v>
      </c>
      <c r="AI129">
        <v>0.31511153145147869</v>
      </c>
      <c r="BE129">
        <v>0.82551737177178142</v>
      </c>
      <c r="BF129">
        <v>0</v>
      </c>
      <c r="BG129">
        <v>1</v>
      </c>
      <c r="BH129">
        <v>50</v>
      </c>
      <c r="BI129">
        <v>75</v>
      </c>
      <c r="BJ129">
        <v>7.407407407407407E-2</v>
      </c>
      <c r="BK129">
        <v>0.21875</v>
      </c>
      <c r="BL129">
        <v>0</v>
      </c>
    </row>
    <row r="130" spans="1:64" x14ac:dyDescent="0.3">
      <c r="A130" s="131">
        <v>0</v>
      </c>
      <c r="B130" s="171">
        <v>46</v>
      </c>
      <c r="C130" s="203">
        <v>1.9630000000000001</v>
      </c>
      <c r="D130" s="130">
        <v>4</v>
      </c>
      <c r="E130" s="130">
        <v>28</v>
      </c>
      <c r="F130" s="130">
        <v>10</v>
      </c>
      <c r="G130" s="130">
        <v>1</v>
      </c>
      <c r="T130">
        <v>1</v>
      </c>
      <c r="U130">
        <v>69</v>
      </c>
      <c r="V130">
        <v>9.0999999999999998E-2</v>
      </c>
      <c r="W130">
        <v>3</v>
      </c>
      <c r="X130">
        <v>33</v>
      </c>
      <c r="Y130">
        <v>16</v>
      </c>
      <c r="Z130" s="117">
        <v>1</v>
      </c>
      <c r="AA130" s="113">
        <v>0</v>
      </c>
      <c r="AB130" s="118">
        <v>1</v>
      </c>
      <c r="AC130">
        <v>1</v>
      </c>
      <c r="AD130">
        <v>0.72722223762223703</v>
      </c>
      <c r="AE130" s="117">
        <v>0.72722223762223703</v>
      </c>
      <c r="AF130" s="118">
        <v>0.27277776237776297</v>
      </c>
      <c r="AG130" s="117">
        <v>-0.31852315679786541</v>
      </c>
      <c r="AH130" s="118">
        <v>100</v>
      </c>
      <c r="AI130">
        <v>0.3750954636228549</v>
      </c>
      <c r="BE130">
        <v>0.83300343147480671</v>
      </c>
      <c r="BF130">
        <v>0</v>
      </c>
      <c r="BG130">
        <v>1</v>
      </c>
      <c r="BH130">
        <v>50</v>
      </c>
      <c r="BI130">
        <v>76</v>
      </c>
      <c r="BJ130">
        <v>7.407407407407407E-2</v>
      </c>
      <c r="BK130">
        <v>0.20833333333333337</v>
      </c>
      <c r="BL130">
        <v>0</v>
      </c>
    </row>
    <row r="131" spans="1:64" x14ac:dyDescent="0.3">
      <c r="A131" s="131">
        <v>0</v>
      </c>
      <c r="B131" s="171">
        <v>58</v>
      </c>
      <c r="C131" s="203">
        <v>0.496</v>
      </c>
      <c r="D131" s="130">
        <v>2</v>
      </c>
      <c r="E131" s="130">
        <v>42</v>
      </c>
      <c r="F131" s="130">
        <v>5</v>
      </c>
      <c r="G131" s="130">
        <v>0</v>
      </c>
      <c r="T131">
        <v>1</v>
      </c>
      <c r="U131">
        <v>70</v>
      </c>
      <c r="V131">
        <v>0.29099999999999998</v>
      </c>
      <c r="W131">
        <v>3</v>
      </c>
      <c r="X131">
        <v>31</v>
      </c>
      <c r="Y131">
        <v>6</v>
      </c>
      <c r="Z131" s="117">
        <v>1</v>
      </c>
      <c r="AA131" s="113">
        <v>0</v>
      </c>
      <c r="AB131" s="118">
        <v>1</v>
      </c>
      <c r="AC131">
        <v>1</v>
      </c>
      <c r="AD131">
        <v>0.55001347801328881</v>
      </c>
      <c r="AE131" s="117">
        <v>0.55001347801328881</v>
      </c>
      <c r="AF131" s="118">
        <v>0.44998652198671119</v>
      </c>
      <c r="AG131" s="117">
        <v>-0.59781249557716787</v>
      </c>
      <c r="AH131" s="118">
        <v>100</v>
      </c>
      <c r="AI131">
        <v>0.81813726385781238</v>
      </c>
      <c r="BE131">
        <v>0.84280719531963166</v>
      </c>
      <c r="BF131">
        <v>0</v>
      </c>
      <c r="BG131">
        <v>1</v>
      </c>
      <c r="BH131">
        <v>50</v>
      </c>
      <c r="BI131">
        <v>77</v>
      </c>
      <c r="BJ131">
        <v>7.407407407407407E-2</v>
      </c>
      <c r="BK131">
        <v>0.19791666666666663</v>
      </c>
      <c r="BL131">
        <v>0</v>
      </c>
    </row>
    <row r="132" spans="1:64" x14ac:dyDescent="0.3">
      <c r="A132" s="131">
        <v>1</v>
      </c>
      <c r="B132" s="171">
        <v>62</v>
      </c>
      <c r="C132" s="203">
        <v>0.42399999999999999</v>
      </c>
      <c r="D132" s="130">
        <v>2</v>
      </c>
      <c r="E132" s="130">
        <v>49</v>
      </c>
      <c r="F132" s="130">
        <v>12</v>
      </c>
      <c r="G132" s="130">
        <v>0</v>
      </c>
      <c r="T132">
        <v>1</v>
      </c>
      <c r="U132">
        <v>70</v>
      </c>
      <c r="V132">
        <v>0.82799999999999996</v>
      </c>
      <c r="W132">
        <v>3</v>
      </c>
      <c r="X132">
        <v>37</v>
      </c>
      <c r="Y132">
        <v>15</v>
      </c>
      <c r="Z132" s="117">
        <v>1</v>
      </c>
      <c r="AA132" s="113">
        <v>0</v>
      </c>
      <c r="AB132" s="118">
        <v>1</v>
      </c>
      <c r="AC132">
        <v>1</v>
      </c>
      <c r="AD132">
        <v>0.72810546550722777</v>
      </c>
      <c r="AE132" s="117">
        <v>0.72810546550722777</v>
      </c>
      <c r="AF132" s="118">
        <v>0.27189453449277223</v>
      </c>
      <c r="AG132" s="117">
        <v>-0.31730937107588952</v>
      </c>
      <c r="AH132" s="118">
        <v>100</v>
      </c>
      <c r="AI132">
        <v>0.37342740492046639</v>
      </c>
      <c r="BE132">
        <v>0.84936951201398481</v>
      </c>
      <c r="BF132">
        <v>0</v>
      </c>
      <c r="BG132">
        <v>1</v>
      </c>
      <c r="BH132">
        <v>50</v>
      </c>
      <c r="BI132">
        <v>78</v>
      </c>
      <c r="BJ132">
        <v>7.407407407407407E-2</v>
      </c>
      <c r="BK132">
        <v>0.1875</v>
      </c>
      <c r="BL132">
        <v>0</v>
      </c>
    </row>
    <row r="133" spans="1:64" x14ac:dyDescent="0.3">
      <c r="A133" s="131">
        <v>0</v>
      </c>
      <c r="B133" s="171">
        <v>62</v>
      </c>
      <c r="C133" s="203">
        <v>1.1519999999999999</v>
      </c>
      <c r="D133" s="130">
        <v>2</v>
      </c>
      <c r="E133" s="130">
        <v>42</v>
      </c>
      <c r="F133" s="130">
        <v>8</v>
      </c>
      <c r="G133" s="130">
        <v>1</v>
      </c>
      <c r="T133">
        <v>1</v>
      </c>
      <c r="U133">
        <v>71</v>
      </c>
      <c r="V133">
        <v>0.121</v>
      </c>
      <c r="W133">
        <v>0</v>
      </c>
      <c r="X133">
        <v>34</v>
      </c>
      <c r="Y133">
        <v>8</v>
      </c>
      <c r="Z133" s="117">
        <v>0</v>
      </c>
      <c r="AA133" s="113">
        <v>1</v>
      </c>
      <c r="AB133" s="118">
        <v>1</v>
      </c>
      <c r="AC133">
        <v>0</v>
      </c>
      <c r="AD133">
        <v>0.27162465866873153</v>
      </c>
      <c r="AE133" s="117">
        <v>0.27162465866873153</v>
      </c>
      <c r="AF133" s="118">
        <v>0.72837534133126847</v>
      </c>
      <c r="AG133" s="117">
        <v>-0.31693878489876698</v>
      </c>
      <c r="AH133" s="118">
        <v>100</v>
      </c>
      <c r="AI133">
        <v>0.37291852600649122</v>
      </c>
      <c r="BE133">
        <v>0.85106530750677234</v>
      </c>
      <c r="BF133">
        <v>0</v>
      </c>
      <c r="BG133">
        <v>1</v>
      </c>
      <c r="BH133">
        <v>50</v>
      </c>
      <c r="BI133">
        <v>79</v>
      </c>
      <c r="BJ133">
        <v>7.407407407407407E-2</v>
      </c>
      <c r="BK133">
        <v>0.17708333333333337</v>
      </c>
      <c r="BL133">
        <v>0</v>
      </c>
    </row>
    <row r="134" spans="1:64" x14ac:dyDescent="0.3">
      <c r="A134" s="131">
        <v>0</v>
      </c>
      <c r="B134" s="171">
        <v>46</v>
      </c>
      <c r="C134" s="203">
        <v>1.4810000000000001</v>
      </c>
      <c r="D134" s="130">
        <v>3</v>
      </c>
      <c r="E134" s="130">
        <v>40</v>
      </c>
      <c r="F134" s="130">
        <v>1</v>
      </c>
      <c r="G134" s="130">
        <v>0</v>
      </c>
      <c r="T134">
        <v>1</v>
      </c>
      <c r="U134">
        <v>71</v>
      </c>
      <c r="V134">
        <v>1.28</v>
      </c>
      <c r="W134">
        <v>2</v>
      </c>
      <c r="X134">
        <v>28</v>
      </c>
      <c r="Y134">
        <v>9</v>
      </c>
      <c r="Z134" s="117">
        <v>0</v>
      </c>
      <c r="AA134" s="113">
        <v>1</v>
      </c>
      <c r="AB134" s="118">
        <v>1</v>
      </c>
      <c r="AC134">
        <v>0</v>
      </c>
      <c r="AD134">
        <v>0.75782904690060737</v>
      </c>
      <c r="AE134" s="117">
        <v>0.75782904690060737</v>
      </c>
      <c r="AF134" s="118">
        <v>0.24217095309939263</v>
      </c>
      <c r="AG134" s="117">
        <v>-1.4181113844549509</v>
      </c>
      <c r="AH134" s="118">
        <v>0</v>
      </c>
      <c r="AI134">
        <v>3.1293143839161273</v>
      </c>
      <c r="BE134">
        <v>0.85114313836330113</v>
      </c>
      <c r="BF134">
        <v>0</v>
      </c>
      <c r="BG134">
        <v>1</v>
      </c>
      <c r="BH134">
        <v>50</v>
      </c>
      <c r="BI134">
        <v>80</v>
      </c>
      <c r="BJ134">
        <v>7.407407407407407E-2</v>
      </c>
      <c r="BK134">
        <v>0.16666666666666663</v>
      </c>
      <c r="BL134">
        <v>0</v>
      </c>
    </row>
    <row r="135" spans="1:64" x14ac:dyDescent="0.3">
      <c r="A135" s="131">
        <v>0</v>
      </c>
      <c r="B135" s="171">
        <v>66</v>
      </c>
      <c r="C135" s="203">
        <v>2.2850000000000001</v>
      </c>
      <c r="D135" s="130">
        <v>3</v>
      </c>
      <c r="E135" s="130">
        <v>32</v>
      </c>
      <c r="F135" s="130">
        <v>9</v>
      </c>
      <c r="G135" s="130">
        <v>1</v>
      </c>
      <c r="T135">
        <v>1</v>
      </c>
      <c r="U135">
        <v>73</v>
      </c>
      <c r="V135">
        <v>1.8360000000000001</v>
      </c>
      <c r="W135">
        <v>0</v>
      </c>
      <c r="X135">
        <v>36</v>
      </c>
      <c r="Y135">
        <v>7</v>
      </c>
      <c r="Z135" s="117">
        <v>0</v>
      </c>
      <c r="AA135" s="113">
        <v>1</v>
      </c>
      <c r="AB135" s="118">
        <v>1</v>
      </c>
      <c r="AC135">
        <v>0</v>
      </c>
      <c r="AD135">
        <v>0.46651477596216129</v>
      </c>
      <c r="AE135" s="117">
        <v>0.46651477596216129</v>
      </c>
      <c r="AF135" s="118">
        <v>0.53348522403783871</v>
      </c>
      <c r="AG135" s="117">
        <v>-0.62832390489784462</v>
      </c>
      <c r="AH135" s="118">
        <v>100</v>
      </c>
      <c r="AI135">
        <v>0.87446616127661037</v>
      </c>
      <c r="BE135">
        <v>0.86319373730422722</v>
      </c>
      <c r="BF135">
        <v>0</v>
      </c>
      <c r="BG135">
        <v>1</v>
      </c>
      <c r="BH135">
        <v>50</v>
      </c>
      <c r="BI135">
        <v>81</v>
      </c>
      <c r="BJ135">
        <v>7.407407407407407E-2</v>
      </c>
      <c r="BK135">
        <v>0.15625</v>
      </c>
      <c r="BL135">
        <v>0</v>
      </c>
    </row>
    <row r="136" spans="1:64" x14ac:dyDescent="0.3">
      <c r="A136" s="131">
        <v>0</v>
      </c>
      <c r="B136" s="171">
        <v>56</v>
      </c>
      <c r="C136" s="203">
        <v>0.29199999999999998</v>
      </c>
      <c r="D136" s="130">
        <v>3</v>
      </c>
      <c r="E136" s="130">
        <v>34</v>
      </c>
      <c r="F136" s="130">
        <v>9</v>
      </c>
      <c r="G136" s="130">
        <v>1</v>
      </c>
      <c r="T136">
        <v>1</v>
      </c>
      <c r="U136">
        <v>74</v>
      </c>
      <c r="V136">
        <v>0.248</v>
      </c>
      <c r="W136">
        <v>1</v>
      </c>
      <c r="X136">
        <v>39</v>
      </c>
      <c r="Y136">
        <v>21</v>
      </c>
      <c r="Z136" s="117">
        <v>1</v>
      </c>
      <c r="AA136" s="113">
        <v>0</v>
      </c>
      <c r="AB136" s="118">
        <v>1</v>
      </c>
      <c r="AC136">
        <v>1</v>
      </c>
      <c r="AD136">
        <v>0.63409613015589428</v>
      </c>
      <c r="AE136" s="117">
        <v>0.63409613015589428</v>
      </c>
      <c r="AF136" s="118">
        <v>0.36590386984410572</v>
      </c>
      <c r="AG136" s="117">
        <v>-0.45555471118722884</v>
      </c>
      <c r="AH136" s="118">
        <v>100</v>
      </c>
      <c r="AI136">
        <v>0.57704794658523972</v>
      </c>
      <c r="BE136">
        <v>0.86997732136180672</v>
      </c>
      <c r="BF136">
        <v>0</v>
      </c>
      <c r="BG136">
        <v>1</v>
      </c>
      <c r="BH136">
        <v>50</v>
      </c>
      <c r="BI136">
        <v>82</v>
      </c>
      <c r="BJ136">
        <v>7.407407407407407E-2</v>
      </c>
      <c r="BK136">
        <v>0.14583333333333337</v>
      </c>
      <c r="BL136">
        <v>2.7006172839506137E-3</v>
      </c>
    </row>
    <row r="137" spans="1:64" x14ac:dyDescent="0.3">
      <c r="A137" s="131">
        <v>1</v>
      </c>
      <c r="B137" s="171">
        <v>82</v>
      </c>
      <c r="C137" s="203">
        <v>0.88800000000000001</v>
      </c>
      <c r="D137" s="130">
        <v>5</v>
      </c>
      <c r="E137" s="130">
        <v>40</v>
      </c>
      <c r="F137" s="130">
        <v>7</v>
      </c>
      <c r="G137" s="130">
        <v>1</v>
      </c>
      <c r="T137">
        <v>1</v>
      </c>
      <c r="U137">
        <v>75</v>
      </c>
      <c r="V137">
        <v>0.185</v>
      </c>
      <c r="W137">
        <v>5</v>
      </c>
      <c r="X137">
        <v>29</v>
      </c>
      <c r="Y137">
        <v>15</v>
      </c>
      <c r="Z137" s="117">
        <v>0</v>
      </c>
      <c r="AA137" s="113">
        <v>1</v>
      </c>
      <c r="AB137" s="118">
        <v>1</v>
      </c>
      <c r="AC137">
        <v>0</v>
      </c>
      <c r="AD137">
        <v>0.90320869875546228</v>
      </c>
      <c r="AE137" s="117">
        <v>0.90320869875546228</v>
      </c>
      <c r="AF137" s="118">
        <v>9.679130124453772E-2</v>
      </c>
      <c r="AG137" s="117">
        <v>-2.3351981519138061</v>
      </c>
      <c r="AH137" s="118">
        <v>0</v>
      </c>
      <c r="AI137">
        <v>9.3315069344254056</v>
      </c>
      <c r="BE137">
        <v>0.87128538989751469</v>
      </c>
      <c r="BF137">
        <v>1</v>
      </c>
      <c r="BG137">
        <v>0</v>
      </c>
      <c r="BH137">
        <v>51</v>
      </c>
      <c r="BI137">
        <v>82</v>
      </c>
      <c r="BJ137">
        <v>5.555555555555558E-2</v>
      </c>
      <c r="BK137">
        <v>0.14583333333333337</v>
      </c>
      <c r="BL137">
        <v>0</v>
      </c>
    </row>
    <row r="138" spans="1:64" x14ac:dyDescent="0.3">
      <c r="A138" s="131">
        <v>1</v>
      </c>
      <c r="B138" s="171">
        <v>44</v>
      </c>
      <c r="C138" s="203">
        <v>2.3239999999999998</v>
      </c>
      <c r="D138" s="130">
        <v>2</v>
      </c>
      <c r="E138" s="130">
        <v>49</v>
      </c>
      <c r="F138" s="130">
        <v>19</v>
      </c>
      <c r="G138" s="130">
        <v>1</v>
      </c>
      <c r="T138">
        <v>1</v>
      </c>
      <c r="U138">
        <v>75</v>
      </c>
      <c r="V138">
        <v>0.61199999999999999</v>
      </c>
      <c r="W138">
        <v>5</v>
      </c>
      <c r="X138">
        <v>42</v>
      </c>
      <c r="Y138">
        <v>15</v>
      </c>
      <c r="Z138" s="117">
        <v>0</v>
      </c>
      <c r="AA138" s="113">
        <v>1</v>
      </c>
      <c r="AB138" s="118">
        <v>1</v>
      </c>
      <c r="AC138">
        <v>0</v>
      </c>
      <c r="AD138">
        <v>0.77777792668223888</v>
      </c>
      <c r="AE138" s="117">
        <v>0.77777792668223888</v>
      </c>
      <c r="AF138" s="118">
        <v>0.22222207331776112</v>
      </c>
      <c r="AG138" s="117">
        <v>-1.5040780668465736</v>
      </c>
      <c r="AH138" s="118">
        <v>0</v>
      </c>
      <c r="AI138">
        <v>3.5000030153173576</v>
      </c>
      <c r="BE138">
        <v>0.87541571476347846</v>
      </c>
      <c r="BF138">
        <v>0</v>
      </c>
      <c r="BG138">
        <v>1</v>
      </c>
      <c r="BH138">
        <v>51</v>
      </c>
      <c r="BI138">
        <v>83</v>
      </c>
      <c r="BJ138">
        <v>5.555555555555558E-2</v>
      </c>
      <c r="BK138">
        <v>0.13541666666666663</v>
      </c>
      <c r="BL138">
        <v>0</v>
      </c>
    </row>
    <row r="139" spans="1:64" x14ac:dyDescent="0.3">
      <c r="A139" s="131">
        <v>0</v>
      </c>
      <c r="B139" s="171">
        <v>44</v>
      </c>
      <c r="C139" s="203">
        <v>0.19600000000000001</v>
      </c>
      <c r="D139" s="130">
        <v>3</v>
      </c>
      <c r="E139" s="130">
        <v>33</v>
      </c>
      <c r="F139" s="130">
        <v>12</v>
      </c>
      <c r="G139" s="130">
        <v>1</v>
      </c>
      <c r="T139">
        <v>1</v>
      </c>
      <c r="U139">
        <v>75</v>
      </c>
      <c r="V139">
        <v>0.995</v>
      </c>
      <c r="W139">
        <v>2</v>
      </c>
      <c r="X139">
        <v>30</v>
      </c>
      <c r="Y139">
        <v>10</v>
      </c>
      <c r="Z139" s="117">
        <v>1</v>
      </c>
      <c r="AA139" s="113">
        <v>0</v>
      </c>
      <c r="AB139" s="118">
        <v>1</v>
      </c>
      <c r="AC139">
        <v>1</v>
      </c>
      <c r="AD139">
        <v>0.73644809821168522</v>
      </c>
      <c r="AE139" s="117">
        <v>0.73644809821168522</v>
      </c>
      <c r="AF139" s="118">
        <v>0.26355190178831478</v>
      </c>
      <c r="AG139" s="117">
        <v>-0.30591651642253764</v>
      </c>
      <c r="AH139" s="118">
        <v>100</v>
      </c>
      <c r="AI139">
        <v>0.35786894205891373</v>
      </c>
      <c r="BE139">
        <v>0.87802487618407188</v>
      </c>
      <c r="BF139">
        <v>0</v>
      </c>
      <c r="BG139">
        <v>1</v>
      </c>
      <c r="BH139">
        <v>51</v>
      </c>
      <c r="BI139">
        <v>84</v>
      </c>
      <c r="BJ139">
        <v>5.555555555555558E-2</v>
      </c>
      <c r="BK139">
        <v>0.125</v>
      </c>
      <c r="BL139">
        <v>0</v>
      </c>
    </row>
    <row r="140" spans="1:64" x14ac:dyDescent="0.3">
      <c r="A140" s="131">
        <v>1</v>
      </c>
      <c r="B140" s="171">
        <v>51</v>
      </c>
      <c r="C140" s="203">
        <v>0.18</v>
      </c>
      <c r="D140" s="130">
        <v>4</v>
      </c>
      <c r="E140" s="130">
        <v>40</v>
      </c>
      <c r="F140" s="130">
        <v>8</v>
      </c>
      <c r="G140" s="130">
        <v>1</v>
      </c>
      <c r="T140">
        <v>1</v>
      </c>
      <c r="U140">
        <v>76</v>
      </c>
      <c r="V140">
        <v>0.81899999999999995</v>
      </c>
      <c r="W140">
        <v>4</v>
      </c>
      <c r="X140">
        <v>52</v>
      </c>
      <c r="Y140">
        <v>18</v>
      </c>
      <c r="Z140" s="117">
        <v>0</v>
      </c>
      <c r="AA140" s="113">
        <v>1</v>
      </c>
      <c r="AB140" s="118">
        <v>1</v>
      </c>
      <c r="AC140">
        <v>0</v>
      </c>
      <c r="AD140">
        <v>0.60997115054148698</v>
      </c>
      <c r="AE140" s="117">
        <v>0.60997115054148698</v>
      </c>
      <c r="AF140" s="118">
        <v>0.39002884945851302</v>
      </c>
      <c r="AG140" s="117">
        <v>-0.94153456962376403</v>
      </c>
      <c r="AH140" s="118">
        <v>0</v>
      </c>
      <c r="AI140">
        <v>1.5639129038488446</v>
      </c>
      <c r="BE140">
        <v>0.88453249798198952</v>
      </c>
      <c r="BF140">
        <v>0</v>
      </c>
      <c r="BG140">
        <v>1</v>
      </c>
      <c r="BH140">
        <v>51</v>
      </c>
      <c r="BI140">
        <v>85</v>
      </c>
      <c r="BJ140">
        <v>5.555555555555558E-2</v>
      </c>
      <c r="BK140">
        <v>0.11458333333333337</v>
      </c>
      <c r="BL140">
        <v>0</v>
      </c>
    </row>
    <row r="141" spans="1:64" x14ac:dyDescent="0.3">
      <c r="A141" s="131">
        <v>0</v>
      </c>
      <c r="B141" s="171">
        <v>70</v>
      </c>
      <c r="C141" s="203">
        <v>1.4159999999999999</v>
      </c>
      <c r="D141" s="130">
        <v>2</v>
      </c>
      <c r="E141" s="130">
        <v>45</v>
      </c>
      <c r="F141" s="130">
        <v>6</v>
      </c>
      <c r="G141" s="130">
        <v>1</v>
      </c>
      <c r="T141">
        <v>1</v>
      </c>
      <c r="U141">
        <v>79</v>
      </c>
      <c r="V141">
        <v>0.13100000000000001</v>
      </c>
      <c r="W141">
        <v>4</v>
      </c>
      <c r="X141">
        <v>38</v>
      </c>
      <c r="Y141">
        <v>15</v>
      </c>
      <c r="Z141" s="117">
        <v>0</v>
      </c>
      <c r="AA141" s="113">
        <v>1</v>
      </c>
      <c r="AB141" s="118">
        <v>1</v>
      </c>
      <c r="AC141">
        <v>0</v>
      </c>
      <c r="AD141">
        <v>0.75543183979882522</v>
      </c>
      <c r="AE141" s="117">
        <v>0.75543183979882522</v>
      </c>
      <c r="AF141" s="118">
        <v>0.24456816020117478</v>
      </c>
      <c r="AG141" s="117">
        <v>-1.4082612350884784</v>
      </c>
      <c r="AH141" s="118">
        <v>0</v>
      </c>
      <c r="AI141">
        <v>3.0888396886063529</v>
      </c>
      <c r="BE141">
        <v>0.89005816911823454</v>
      </c>
      <c r="BF141">
        <v>0</v>
      </c>
      <c r="BG141">
        <v>1</v>
      </c>
      <c r="BH141">
        <v>51</v>
      </c>
      <c r="BI141">
        <v>86</v>
      </c>
      <c r="BJ141">
        <v>5.555555555555558E-2</v>
      </c>
      <c r="BK141">
        <v>0.10416666666666663</v>
      </c>
      <c r="BL141">
        <v>0</v>
      </c>
    </row>
    <row r="142" spans="1:64" x14ac:dyDescent="0.3">
      <c r="A142" s="131">
        <v>0</v>
      </c>
      <c r="B142" s="171">
        <v>44</v>
      </c>
      <c r="C142" s="203">
        <v>0.115</v>
      </c>
      <c r="D142" s="130">
        <v>3</v>
      </c>
      <c r="E142" s="130">
        <v>46</v>
      </c>
      <c r="F142" s="130">
        <v>6</v>
      </c>
      <c r="G142" s="130">
        <v>0</v>
      </c>
      <c r="T142">
        <v>1</v>
      </c>
      <c r="U142">
        <v>79</v>
      </c>
      <c r="V142">
        <v>1.72</v>
      </c>
      <c r="W142">
        <v>1</v>
      </c>
      <c r="X142">
        <v>40</v>
      </c>
      <c r="Y142">
        <v>13</v>
      </c>
      <c r="Z142" s="117">
        <v>1</v>
      </c>
      <c r="AA142" s="113">
        <v>0</v>
      </c>
      <c r="AB142" s="118">
        <v>1</v>
      </c>
      <c r="AC142">
        <v>1</v>
      </c>
      <c r="AD142">
        <v>0.65910482075611898</v>
      </c>
      <c r="AE142" s="117">
        <v>0.65910482075611898</v>
      </c>
      <c r="AF142" s="118">
        <v>0.34089517924388102</v>
      </c>
      <c r="AG142" s="117">
        <v>-0.41687269680043265</v>
      </c>
      <c r="AH142" s="118">
        <v>100</v>
      </c>
      <c r="AI142">
        <v>0.51720935503522669</v>
      </c>
      <c r="BE142">
        <v>0.89160701042191615</v>
      </c>
      <c r="BF142">
        <v>0</v>
      </c>
      <c r="BG142">
        <v>1</v>
      </c>
      <c r="BH142">
        <v>51</v>
      </c>
      <c r="BI142">
        <v>87</v>
      </c>
      <c r="BJ142">
        <v>5.555555555555558E-2</v>
      </c>
      <c r="BK142">
        <v>9.375E-2</v>
      </c>
      <c r="BL142">
        <v>1.7361111111111084E-3</v>
      </c>
    </row>
    <row r="143" spans="1:64" x14ac:dyDescent="0.3">
      <c r="A143" s="131">
        <v>1</v>
      </c>
      <c r="B143" s="171">
        <v>75</v>
      </c>
      <c r="C143" s="203">
        <v>0.995</v>
      </c>
      <c r="D143" s="130">
        <v>2</v>
      </c>
      <c r="E143" s="130">
        <v>30</v>
      </c>
      <c r="F143" s="130">
        <v>10</v>
      </c>
      <c r="G143" s="130">
        <v>1</v>
      </c>
      <c r="T143">
        <v>1</v>
      </c>
      <c r="U143">
        <v>82</v>
      </c>
      <c r="V143">
        <v>0.88800000000000001</v>
      </c>
      <c r="W143">
        <v>5</v>
      </c>
      <c r="X143">
        <v>40</v>
      </c>
      <c r="Y143">
        <v>7</v>
      </c>
      <c r="Z143" s="117">
        <v>1</v>
      </c>
      <c r="AA143" s="113">
        <v>0</v>
      </c>
      <c r="AB143" s="118">
        <v>1</v>
      </c>
      <c r="AC143">
        <v>1</v>
      </c>
      <c r="AD143">
        <v>0.72454108826078489</v>
      </c>
      <c r="AE143" s="117">
        <v>0.72454108826078489</v>
      </c>
      <c r="AF143" s="118">
        <v>0.27545891173921511</v>
      </c>
      <c r="AG143" s="117">
        <v>-0.32221680625422483</v>
      </c>
      <c r="AH143" s="118">
        <v>100</v>
      </c>
      <c r="AI143">
        <v>0.38018397603983622</v>
      </c>
      <c r="BE143">
        <v>0.89662715993304676</v>
      </c>
      <c r="BF143">
        <v>1</v>
      </c>
      <c r="BG143">
        <v>0</v>
      </c>
      <c r="BH143">
        <v>52</v>
      </c>
      <c r="BI143">
        <v>87</v>
      </c>
      <c r="BJ143">
        <v>3.703703703703709E-2</v>
      </c>
      <c r="BK143">
        <v>9.375E-2</v>
      </c>
      <c r="BL143">
        <v>0</v>
      </c>
    </row>
    <row r="144" spans="1:64" x14ac:dyDescent="0.3">
      <c r="A144" s="131">
        <v>1</v>
      </c>
      <c r="B144" s="171">
        <v>68</v>
      </c>
      <c r="C144" s="203">
        <v>2.3519999999999999</v>
      </c>
      <c r="D144" s="130">
        <v>0</v>
      </c>
      <c r="E144" s="130">
        <v>30</v>
      </c>
      <c r="F144" s="130">
        <v>12</v>
      </c>
      <c r="G144" s="130">
        <v>1</v>
      </c>
      <c r="T144">
        <v>1</v>
      </c>
      <c r="U144">
        <v>84</v>
      </c>
      <c r="V144">
        <v>1.2589999999999999</v>
      </c>
      <c r="W144">
        <v>1</v>
      </c>
      <c r="X144">
        <v>31</v>
      </c>
      <c r="Y144">
        <v>8</v>
      </c>
      <c r="Z144" s="117">
        <v>1</v>
      </c>
      <c r="AA144" s="113">
        <v>0</v>
      </c>
      <c r="AB144" s="118">
        <v>1</v>
      </c>
      <c r="AC144">
        <v>1</v>
      </c>
      <c r="AD144">
        <v>0.70023229969081924</v>
      </c>
      <c r="AE144" s="117">
        <v>0.70023229969081924</v>
      </c>
      <c r="AF144" s="118">
        <v>0.29976770030918076</v>
      </c>
      <c r="AG144" s="117">
        <v>-0.35634314228981778</v>
      </c>
      <c r="AH144" s="118">
        <v>100</v>
      </c>
      <c r="AI144">
        <v>0.42809750484452125</v>
      </c>
      <c r="BE144">
        <v>0.90099649821467465</v>
      </c>
      <c r="BF144">
        <v>0</v>
      </c>
      <c r="BG144">
        <v>1</v>
      </c>
      <c r="BH144">
        <v>52</v>
      </c>
      <c r="BI144">
        <v>88</v>
      </c>
      <c r="BJ144">
        <v>3.703703703703709E-2</v>
      </c>
      <c r="BK144">
        <v>8.333333333333337E-2</v>
      </c>
      <c r="BL144">
        <v>0</v>
      </c>
    </row>
    <row r="145" spans="1:64" x14ac:dyDescent="0.3">
      <c r="A145" s="131">
        <v>1</v>
      </c>
      <c r="B145" s="171">
        <v>84</v>
      </c>
      <c r="C145" s="203">
        <v>1.2589999999999999</v>
      </c>
      <c r="D145" s="130">
        <v>1</v>
      </c>
      <c r="E145" s="130">
        <v>31</v>
      </c>
      <c r="F145" s="130">
        <v>8</v>
      </c>
      <c r="G145" s="130">
        <v>1</v>
      </c>
      <c r="T145">
        <v>1</v>
      </c>
      <c r="U145">
        <v>85</v>
      </c>
      <c r="V145">
        <v>1.86</v>
      </c>
      <c r="W145">
        <v>2</v>
      </c>
      <c r="X145">
        <v>37</v>
      </c>
      <c r="Y145">
        <v>13</v>
      </c>
      <c r="Z145" s="117">
        <v>1</v>
      </c>
      <c r="AA145" s="113">
        <v>0</v>
      </c>
      <c r="AB145" s="118">
        <v>1</v>
      </c>
      <c r="AC145">
        <v>1</v>
      </c>
      <c r="AD145">
        <v>0.83300343147480671</v>
      </c>
      <c r="AE145" s="117">
        <v>0.83300343147480671</v>
      </c>
      <c r="AF145" s="118">
        <v>0.16699656852519329</v>
      </c>
      <c r="AG145" s="117">
        <v>-0.18271751740624406</v>
      </c>
      <c r="AH145" s="118">
        <v>100</v>
      </c>
      <c r="AI145">
        <v>0.20047524681804857</v>
      </c>
      <c r="BE145">
        <v>0.90210681522434666</v>
      </c>
      <c r="BF145">
        <v>0</v>
      </c>
      <c r="BG145">
        <v>1</v>
      </c>
      <c r="BH145">
        <v>52</v>
      </c>
      <c r="BI145">
        <v>89</v>
      </c>
      <c r="BJ145">
        <v>3.703703703703709E-2</v>
      </c>
      <c r="BK145">
        <v>7.291666666666663E-2</v>
      </c>
      <c r="BL145">
        <v>1.350308641975314E-3</v>
      </c>
    </row>
    <row r="146" spans="1:64" x14ac:dyDescent="0.3">
      <c r="A146" s="131">
        <v>0</v>
      </c>
      <c r="B146" s="171">
        <v>51</v>
      </c>
      <c r="C146" s="203">
        <v>1.464</v>
      </c>
      <c r="D146" s="130">
        <v>4</v>
      </c>
      <c r="E146" s="130">
        <v>46</v>
      </c>
      <c r="F146" s="130">
        <v>6</v>
      </c>
      <c r="G146" s="130">
        <v>1</v>
      </c>
      <c r="T146">
        <v>1</v>
      </c>
      <c r="U146">
        <v>86</v>
      </c>
      <c r="V146">
        <v>2.2839999999999998</v>
      </c>
      <c r="W146">
        <v>0</v>
      </c>
      <c r="X146">
        <v>38</v>
      </c>
      <c r="Y146">
        <v>10</v>
      </c>
      <c r="Z146" s="117">
        <v>1</v>
      </c>
      <c r="AA146" s="113">
        <v>0</v>
      </c>
      <c r="AB146" s="118">
        <v>1</v>
      </c>
      <c r="AC146">
        <v>1</v>
      </c>
      <c r="AD146">
        <v>0.6839677975148144</v>
      </c>
      <c r="AE146" s="117">
        <v>0.6839677975148144</v>
      </c>
      <c r="AF146" s="118">
        <v>0.3160322024851856</v>
      </c>
      <c r="AG146" s="117">
        <v>-0.37984444212457252</v>
      </c>
      <c r="AH146" s="118">
        <v>100</v>
      </c>
      <c r="AI146">
        <v>0.46205713724167036</v>
      </c>
      <c r="BE146">
        <v>0.90320869875546228</v>
      </c>
      <c r="BF146">
        <v>1</v>
      </c>
      <c r="BG146">
        <v>0</v>
      </c>
      <c r="BH146">
        <v>53</v>
      </c>
      <c r="BI146">
        <v>89</v>
      </c>
      <c r="BJ146">
        <v>1.851851851851849E-2</v>
      </c>
      <c r="BK146">
        <v>7.291666666666663E-2</v>
      </c>
      <c r="BL146">
        <v>0</v>
      </c>
    </row>
    <row r="147" spans="1:64" x14ac:dyDescent="0.3">
      <c r="A147" s="131">
        <v>1</v>
      </c>
      <c r="B147" s="171">
        <v>88</v>
      </c>
      <c r="C147" s="203">
        <v>0.504</v>
      </c>
      <c r="D147" s="130">
        <v>3</v>
      </c>
      <c r="E147" s="130">
        <v>42</v>
      </c>
      <c r="F147" s="130">
        <v>9</v>
      </c>
      <c r="G147" s="130">
        <v>0</v>
      </c>
      <c r="T147">
        <v>1</v>
      </c>
      <c r="U147">
        <v>88</v>
      </c>
      <c r="V147">
        <v>0.504</v>
      </c>
      <c r="W147">
        <v>3</v>
      </c>
      <c r="X147">
        <v>42</v>
      </c>
      <c r="Y147">
        <v>9</v>
      </c>
      <c r="Z147" s="117">
        <v>0</v>
      </c>
      <c r="AA147" s="113">
        <v>1</v>
      </c>
      <c r="AB147" s="118">
        <v>1</v>
      </c>
      <c r="AC147">
        <v>0</v>
      </c>
      <c r="AD147">
        <v>0.56826931119108814</v>
      </c>
      <c r="AE147" s="117">
        <v>0.56826931119108814</v>
      </c>
      <c r="AF147" s="118">
        <v>0.43173068880891186</v>
      </c>
      <c r="AG147" s="117">
        <v>-0.83995329067098023</v>
      </c>
      <c r="AH147" s="118">
        <v>0</v>
      </c>
      <c r="AI147">
        <v>1.3162587833606834</v>
      </c>
      <c r="BE147">
        <v>0.92727371957017324</v>
      </c>
      <c r="BF147">
        <v>0</v>
      </c>
      <c r="BG147">
        <v>1</v>
      </c>
      <c r="BH147">
        <v>53</v>
      </c>
      <c r="BI147">
        <v>90</v>
      </c>
      <c r="BJ147">
        <v>1.851851851851849E-2</v>
      </c>
      <c r="BK147">
        <v>6.25E-2</v>
      </c>
      <c r="BL147">
        <v>1.1574074074074056E-3</v>
      </c>
    </row>
    <row r="148" spans="1:64" x14ac:dyDescent="0.3">
      <c r="A148" s="131">
        <v>0</v>
      </c>
      <c r="B148" s="171">
        <v>58</v>
      </c>
      <c r="C148" s="203">
        <v>0.44700000000000001</v>
      </c>
      <c r="D148" s="130">
        <v>4</v>
      </c>
      <c r="E148" s="130">
        <v>43</v>
      </c>
      <c r="F148" s="130">
        <v>10</v>
      </c>
      <c r="G148" s="130">
        <v>1</v>
      </c>
      <c r="T148">
        <v>1</v>
      </c>
      <c r="U148">
        <v>88</v>
      </c>
      <c r="V148">
        <v>1.6</v>
      </c>
      <c r="W148">
        <v>0</v>
      </c>
      <c r="X148">
        <v>39</v>
      </c>
      <c r="Y148">
        <v>18</v>
      </c>
      <c r="Z148" s="117">
        <v>1</v>
      </c>
      <c r="AA148" s="113">
        <v>0</v>
      </c>
      <c r="AB148" s="118">
        <v>1</v>
      </c>
      <c r="AC148">
        <v>1</v>
      </c>
      <c r="AD148">
        <v>0.77282167919951306</v>
      </c>
      <c r="AE148" s="117">
        <v>0.77282167919951306</v>
      </c>
      <c r="AF148" s="118">
        <v>0.22717832080048694</v>
      </c>
      <c r="AG148" s="117">
        <v>-0.25770694368290015</v>
      </c>
      <c r="AH148" s="118">
        <v>100</v>
      </c>
      <c r="AI148">
        <v>0.29395956003174983</v>
      </c>
      <c r="BE148">
        <v>0.92744397704080439</v>
      </c>
      <c r="BF148">
        <v>1</v>
      </c>
      <c r="BG148">
        <v>0</v>
      </c>
      <c r="BH148">
        <v>54</v>
      </c>
      <c r="BI148">
        <v>90</v>
      </c>
      <c r="BJ148">
        <v>0</v>
      </c>
      <c r="BK148">
        <v>6.25E-2</v>
      </c>
      <c r="BL148">
        <v>0</v>
      </c>
    </row>
    <row r="149" spans="1:64" x14ac:dyDescent="0.3">
      <c r="A149" s="131">
        <v>0</v>
      </c>
      <c r="B149" s="171">
        <v>66</v>
      </c>
      <c r="C149" s="203">
        <v>2.62</v>
      </c>
      <c r="D149" s="130">
        <v>2</v>
      </c>
      <c r="E149" s="130">
        <v>39</v>
      </c>
      <c r="F149" s="130">
        <v>8</v>
      </c>
      <c r="G149" s="130">
        <v>0</v>
      </c>
      <c r="T149">
        <v>1</v>
      </c>
      <c r="U149">
        <v>89</v>
      </c>
      <c r="V149">
        <v>7.4999999999999997E-2</v>
      </c>
      <c r="W149">
        <v>0</v>
      </c>
      <c r="X149">
        <v>37</v>
      </c>
      <c r="Y149">
        <v>13</v>
      </c>
      <c r="Z149" s="117">
        <v>1</v>
      </c>
      <c r="AA149" s="113">
        <v>0</v>
      </c>
      <c r="AB149" s="118">
        <v>1</v>
      </c>
      <c r="AC149">
        <v>1</v>
      </c>
      <c r="AD149">
        <v>0.4801587484220719</v>
      </c>
      <c r="AE149" s="117">
        <v>0.4801587484220719</v>
      </c>
      <c r="AF149" s="118">
        <v>0.51984125157792804</v>
      </c>
      <c r="AG149" s="117">
        <v>-0.73363850387863239</v>
      </c>
      <c r="AH149" s="118">
        <v>0</v>
      </c>
      <c r="AI149">
        <v>1.0826445488836001</v>
      </c>
      <c r="BE149">
        <v>0.94276376134395989</v>
      </c>
      <c r="BF149">
        <v>0</v>
      </c>
      <c r="BG149">
        <v>1</v>
      </c>
      <c r="BH149">
        <v>54</v>
      </c>
      <c r="BI149">
        <v>91</v>
      </c>
      <c r="BJ149">
        <v>0</v>
      </c>
      <c r="BK149">
        <v>5.208333333333337E-2</v>
      </c>
      <c r="BL149">
        <v>0</v>
      </c>
    </row>
    <row r="150" spans="1:64" x14ac:dyDescent="0.3">
      <c r="A150" s="131">
        <v>0</v>
      </c>
      <c r="B150" s="171">
        <v>55</v>
      </c>
      <c r="C150" s="203">
        <v>1.1679999999999999</v>
      </c>
      <c r="D150" s="130">
        <v>3</v>
      </c>
      <c r="E150" s="130">
        <v>52</v>
      </c>
      <c r="F150" s="130">
        <v>10</v>
      </c>
      <c r="G150" s="130">
        <v>1</v>
      </c>
      <c r="T150">
        <v>1</v>
      </c>
      <c r="U150">
        <v>89</v>
      </c>
      <c r="V150">
        <v>0.71099999999999997</v>
      </c>
      <c r="W150">
        <v>4</v>
      </c>
      <c r="X150">
        <v>47</v>
      </c>
      <c r="Y150">
        <v>13</v>
      </c>
      <c r="Z150" s="117">
        <v>0</v>
      </c>
      <c r="AA150" s="113">
        <v>1</v>
      </c>
      <c r="AB150" s="118">
        <v>1</v>
      </c>
      <c r="AC150">
        <v>0</v>
      </c>
      <c r="AD150">
        <v>0.68283306075752337</v>
      </c>
      <c r="AE150" s="117">
        <v>0.68283306075752337</v>
      </c>
      <c r="AF150" s="118">
        <v>0.31716693924247663</v>
      </c>
      <c r="AG150" s="117">
        <v>-1.1483270215056574</v>
      </c>
      <c r="AH150" s="118">
        <v>0</v>
      </c>
      <c r="AI150">
        <v>2.152913738072467</v>
      </c>
      <c r="BE150">
        <v>0.94595911056721904</v>
      </c>
      <c r="BF150">
        <v>0</v>
      </c>
      <c r="BG150">
        <v>1</v>
      </c>
      <c r="BH150">
        <v>54</v>
      </c>
      <c r="BI150">
        <v>92</v>
      </c>
      <c r="BJ150">
        <v>0</v>
      </c>
      <c r="BK150">
        <v>4.166666666666663E-2</v>
      </c>
      <c r="BL150">
        <v>0</v>
      </c>
    </row>
    <row r="151" spans="1:64" x14ac:dyDescent="0.3">
      <c r="A151" s="131">
        <v>0</v>
      </c>
      <c r="B151" s="171">
        <v>60</v>
      </c>
      <c r="C151" s="203">
        <v>3.2000000000000001E-2</v>
      </c>
      <c r="D151" s="130">
        <v>5</v>
      </c>
      <c r="E151" s="130">
        <v>35</v>
      </c>
      <c r="F151" s="130">
        <v>8</v>
      </c>
      <c r="G151" s="130">
        <v>1</v>
      </c>
      <c r="T151">
        <v>1</v>
      </c>
      <c r="U151">
        <v>89</v>
      </c>
      <c r="V151">
        <v>1.018</v>
      </c>
      <c r="W151">
        <v>0</v>
      </c>
      <c r="X151">
        <v>36</v>
      </c>
      <c r="Y151">
        <v>12</v>
      </c>
      <c r="Z151" s="117">
        <v>1</v>
      </c>
      <c r="AA151" s="113">
        <v>0</v>
      </c>
      <c r="AB151" s="118">
        <v>1</v>
      </c>
      <c r="AC151">
        <v>1</v>
      </c>
      <c r="AD151">
        <v>0.62245613105020536</v>
      </c>
      <c r="AE151" s="117">
        <v>0.62245613105020536</v>
      </c>
      <c r="AF151" s="118">
        <v>0.37754386894979464</v>
      </c>
      <c r="AG151" s="117">
        <v>-0.47408212533506255</v>
      </c>
      <c r="AH151" s="118">
        <v>100</v>
      </c>
      <c r="AI151">
        <v>0.60653891915692792</v>
      </c>
      <c r="BE151">
        <v>0.95270581555107381</v>
      </c>
      <c r="BF151">
        <v>0</v>
      </c>
      <c r="BG151">
        <v>1</v>
      </c>
      <c r="BH151">
        <v>54</v>
      </c>
      <c r="BI151">
        <v>93</v>
      </c>
      <c r="BJ151">
        <v>0</v>
      </c>
      <c r="BK151">
        <v>3.125E-2</v>
      </c>
      <c r="BL151">
        <v>0</v>
      </c>
    </row>
    <row r="152" spans="1:64" x14ac:dyDescent="0.3">
      <c r="T152">
        <v>1</v>
      </c>
      <c r="U152">
        <v>99</v>
      </c>
      <c r="V152">
        <v>1.76</v>
      </c>
      <c r="W152">
        <v>4</v>
      </c>
      <c r="X152">
        <v>38</v>
      </c>
      <c r="Y152">
        <v>12</v>
      </c>
      <c r="Z152" s="117">
        <v>0</v>
      </c>
      <c r="AA152" s="113">
        <v>1</v>
      </c>
      <c r="AB152" s="118">
        <v>1</v>
      </c>
      <c r="AC152">
        <v>0</v>
      </c>
      <c r="AD152">
        <v>0.92744397704080439</v>
      </c>
      <c r="AE152" s="117">
        <v>0.92744397704080439</v>
      </c>
      <c r="AF152" s="118">
        <v>7.255602295919561E-2</v>
      </c>
      <c r="AG152" s="117">
        <v>-2.6233962850523223</v>
      </c>
      <c r="AH152" s="118">
        <v>0</v>
      </c>
      <c r="AI152">
        <v>12.782453326616105</v>
      </c>
      <c r="BE152">
        <v>0.95634765217925377</v>
      </c>
      <c r="BF152">
        <v>0</v>
      </c>
      <c r="BG152">
        <v>1</v>
      </c>
      <c r="BH152">
        <v>54</v>
      </c>
      <c r="BI152">
        <v>94</v>
      </c>
      <c r="BJ152">
        <v>0</v>
      </c>
      <c r="BK152">
        <v>2.083333333333337E-2</v>
      </c>
      <c r="BL152">
        <v>0</v>
      </c>
    </row>
    <row r="153" spans="1:64" x14ac:dyDescent="0.3">
      <c r="T153">
        <v>1</v>
      </c>
      <c r="U153">
        <v>102</v>
      </c>
      <c r="V153">
        <v>8.4000000000000005E-2</v>
      </c>
      <c r="W153">
        <v>2</v>
      </c>
      <c r="X153">
        <v>38</v>
      </c>
      <c r="Y153">
        <v>11</v>
      </c>
      <c r="Z153" s="119">
        <v>1</v>
      </c>
      <c r="AA153" s="120">
        <v>0</v>
      </c>
      <c r="AB153" s="118">
        <v>1</v>
      </c>
      <c r="AC153">
        <v>1</v>
      </c>
      <c r="AD153">
        <v>0.68579568419766268</v>
      </c>
      <c r="AE153" s="117">
        <v>0.68579568419766268</v>
      </c>
      <c r="AF153" s="118">
        <v>0.31420431580233732</v>
      </c>
      <c r="AG153" s="117">
        <v>-0.37717553206489079</v>
      </c>
      <c r="AH153" s="118">
        <v>100</v>
      </c>
      <c r="AI153">
        <v>0.45816024078649076</v>
      </c>
      <c r="BE153">
        <v>0.96014716646240372</v>
      </c>
      <c r="BF153">
        <v>0</v>
      </c>
      <c r="BG153">
        <v>1</v>
      </c>
      <c r="BH153">
        <v>54</v>
      </c>
      <c r="BI153">
        <v>95</v>
      </c>
      <c r="BJ153">
        <v>0</v>
      </c>
      <c r="BK153">
        <v>1.041666666666663E-2</v>
      </c>
      <c r="BL153">
        <v>0</v>
      </c>
    </row>
    <row r="154" spans="1:64" x14ac:dyDescent="0.3">
      <c r="T154" s="112"/>
      <c r="U154" s="112"/>
      <c r="V154" s="112"/>
      <c r="W154" s="112"/>
      <c r="X154" s="112"/>
      <c r="Y154" s="112"/>
      <c r="Z154" s="112">
        <v>96</v>
      </c>
      <c r="AA154" s="112">
        <v>54</v>
      </c>
      <c r="AB154" s="199">
        <v>150</v>
      </c>
      <c r="AC154" s="199"/>
      <c r="AD154" s="199"/>
      <c r="AE154" s="199">
        <v>95.999999999999943</v>
      </c>
      <c r="AF154" s="199">
        <v>53.999999999999972</v>
      </c>
      <c r="AG154" s="199">
        <v>-85.397895663378762</v>
      </c>
      <c r="AH154" s="199">
        <v>73.333333333333329</v>
      </c>
      <c r="AI154" s="199">
        <v>158.06658410015149</v>
      </c>
      <c r="BE154" s="111">
        <v>0.966533592274475</v>
      </c>
      <c r="BF154" s="111">
        <v>0</v>
      </c>
      <c r="BG154" s="111">
        <v>1</v>
      </c>
      <c r="BH154" s="111">
        <v>54</v>
      </c>
      <c r="BI154" s="111">
        <v>96</v>
      </c>
      <c r="BJ154" s="111">
        <v>0</v>
      </c>
      <c r="BK154" s="111">
        <v>0</v>
      </c>
      <c r="BL154" s="111">
        <v>0</v>
      </c>
    </row>
    <row r="155" spans="1:64" x14ac:dyDescent="0.3">
      <c r="BL155">
        <v>0.7357253086419755</v>
      </c>
    </row>
  </sheetData>
  <mergeCells count="7">
    <mergeCell ref="Q27:R27"/>
    <mergeCell ref="Q20:R20"/>
    <mergeCell ref="Q22:R22"/>
    <mergeCell ref="Q23:R23"/>
    <mergeCell ref="Q24:R24"/>
    <mergeCell ref="Q25:R25"/>
    <mergeCell ref="Q26:R26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1A76C-014D-4497-9B31-7F0D6A3B3352}">
  <dimension ref="A1:BB152"/>
  <sheetViews>
    <sheetView showGridLines="0" workbookViewId="0"/>
  </sheetViews>
  <sheetFormatPr defaultRowHeight="14.4" x14ac:dyDescent="0.3"/>
  <cols>
    <col min="1" max="1" width="11.6640625" style="132" bestFit="1" customWidth="1"/>
    <col min="2" max="2" width="8.77734375" style="133" bestFit="1" customWidth="1"/>
    <col min="3" max="3" width="8.5546875" style="133" bestFit="1" customWidth="1"/>
    <col min="4" max="4" width="13.44140625" style="132" bestFit="1" customWidth="1"/>
    <col min="7" max="7" width="8.21875" bestFit="1" customWidth="1"/>
  </cols>
  <sheetData>
    <row r="1" spans="1:54" x14ac:dyDescent="0.3">
      <c r="A1" s="134" t="s">
        <v>48</v>
      </c>
      <c r="B1" s="135" t="s">
        <v>49</v>
      </c>
      <c r="C1" s="135" t="s">
        <v>50</v>
      </c>
      <c r="D1" s="136" t="s">
        <v>54</v>
      </c>
      <c r="F1" t="s">
        <v>179</v>
      </c>
      <c r="G1" s="218">
        <v>-101.70732256756051</v>
      </c>
      <c r="I1" t="s">
        <v>193</v>
      </c>
      <c r="P1" t="s">
        <v>168</v>
      </c>
      <c r="AU1" t="s">
        <v>198</v>
      </c>
    </row>
    <row r="2" spans="1:54" ht="15" thickBot="1" x14ac:dyDescent="0.35">
      <c r="A2" s="129">
        <v>0</v>
      </c>
      <c r="B2" s="130">
        <v>33</v>
      </c>
      <c r="C2" s="130">
        <v>12</v>
      </c>
      <c r="D2" s="131">
        <v>1</v>
      </c>
      <c r="F2" t="s">
        <v>180</v>
      </c>
      <c r="G2" s="219">
        <v>-68.323436433496198</v>
      </c>
    </row>
    <row r="3" spans="1:54" ht="15" thickTop="1" x14ac:dyDescent="0.3">
      <c r="A3" s="129">
        <v>0</v>
      </c>
      <c r="B3" s="130">
        <v>33</v>
      </c>
      <c r="C3" s="130">
        <v>16</v>
      </c>
      <c r="D3" s="131">
        <v>1</v>
      </c>
      <c r="J3" s="47" t="s">
        <v>194</v>
      </c>
      <c r="K3" s="47" t="s">
        <v>195</v>
      </c>
      <c r="P3" s="232" t="s">
        <v>48</v>
      </c>
      <c r="Q3" s="198" t="s">
        <v>49</v>
      </c>
      <c r="R3" s="198" t="s">
        <v>50</v>
      </c>
      <c r="S3" s="198" t="s">
        <v>169</v>
      </c>
      <c r="T3" s="198" t="s">
        <v>170</v>
      </c>
      <c r="U3" s="198" t="s">
        <v>103</v>
      </c>
      <c r="V3" s="198" t="s">
        <v>171</v>
      </c>
      <c r="W3" s="198" t="s">
        <v>172</v>
      </c>
      <c r="X3" s="198" t="s">
        <v>173</v>
      </c>
      <c r="Y3" s="198" t="s">
        <v>174</v>
      </c>
      <c r="Z3" s="198" t="s">
        <v>175</v>
      </c>
      <c r="AA3" s="198" t="s">
        <v>176</v>
      </c>
      <c r="AB3" s="198" t="s">
        <v>177</v>
      </c>
      <c r="AD3" t="s">
        <v>178</v>
      </c>
      <c r="AI3" t="s">
        <v>187</v>
      </c>
      <c r="AN3" t="s">
        <v>192</v>
      </c>
      <c r="AU3" s="125" t="s">
        <v>172</v>
      </c>
      <c r="AV3" s="125" t="s">
        <v>170</v>
      </c>
      <c r="AW3" s="125" t="s">
        <v>169</v>
      </c>
      <c r="AX3" s="125" t="s">
        <v>199</v>
      </c>
      <c r="AY3" s="125" t="s">
        <v>200</v>
      </c>
      <c r="AZ3" s="125" t="s">
        <v>201</v>
      </c>
      <c r="BA3" s="125" t="s">
        <v>202</v>
      </c>
      <c r="BB3" s="125" t="s">
        <v>203</v>
      </c>
    </row>
    <row r="4" spans="1:54" x14ac:dyDescent="0.3">
      <c r="A4" s="129">
        <v>1</v>
      </c>
      <c r="B4" s="130">
        <v>40</v>
      </c>
      <c r="C4" s="130">
        <v>13</v>
      </c>
      <c r="D4" s="131">
        <v>1</v>
      </c>
      <c r="F4" t="s">
        <v>181</v>
      </c>
      <c r="G4" s="218">
        <v>66.767772268128624</v>
      </c>
      <c r="I4" t="s">
        <v>173</v>
      </c>
      <c r="J4" s="114">
        <v>43</v>
      </c>
      <c r="K4" s="116">
        <v>16</v>
      </c>
      <c r="L4">
        <v>59</v>
      </c>
      <c r="P4">
        <v>0</v>
      </c>
      <c r="Q4">
        <v>27</v>
      </c>
      <c r="R4">
        <v>5</v>
      </c>
      <c r="S4" s="117">
        <v>0</v>
      </c>
      <c r="T4" s="113">
        <v>1</v>
      </c>
      <c r="U4" s="118">
        <v>1</v>
      </c>
      <c r="V4">
        <v>0</v>
      </c>
      <c r="W4">
        <v>0.23304165267530935</v>
      </c>
      <c r="X4" s="114">
        <v>0.23304165267530935</v>
      </c>
      <c r="Y4" s="116">
        <v>0.76695834732469059</v>
      </c>
      <c r="Z4" s="114">
        <v>-0.26532278505470447</v>
      </c>
      <c r="AA4" s="116">
        <v>100</v>
      </c>
      <c r="AB4">
        <v>0.30385177172685696</v>
      </c>
      <c r="AI4" s="114">
        <v>1.6972967142582545</v>
      </c>
      <c r="AJ4" s="115">
        <v>-8.8408528023472183E-2</v>
      </c>
      <c r="AK4" s="115">
        <v>-3.8051115983481119E-2</v>
      </c>
      <c r="AL4" s="116">
        <v>-1.7888118854716188E-2</v>
      </c>
      <c r="AN4" s="122">
        <v>-3.9622954334844713E-16</v>
      </c>
      <c r="AX4">
        <v>0</v>
      </c>
      <c r="AY4">
        <v>0</v>
      </c>
      <c r="AZ4">
        <v>1</v>
      </c>
      <c r="BA4">
        <v>1</v>
      </c>
      <c r="BB4">
        <v>1.1363636363636354E-2</v>
      </c>
    </row>
    <row r="5" spans="1:54" x14ac:dyDescent="0.3">
      <c r="A5" s="129">
        <v>1</v>
      </c>
      <c r="B5" s="130">
        <v>29</v>
      </c>
      <c r="C5" s="130">
        <v>10</v>
      </c>
      <c r="D5" s="131">
        <v>0</v>
      </c>
      <c r="F5" t="s">
        <v>105</v>
      </c>
      <c r="G5" s="123">
        <v>3</v>
      </c>
      <c r="I5" t="s">
        <v>174</v>
      </c>
      <c r="J5" s="119">
        <v>19</v>
      </c>
      <c r="K5" s="121">
        <v>72</v>
      </c>
      <c r="L5">
        <v>91</v>
      </c>
      <c r="P5">
        <v>0</v>
      </c>
      <c r="Q5">
        <v>27</v>
      </c>
      <c r="R5">
        <v>10</v>
      </c>
      <c r="S5" s="117">
        <v>1</v>
      </c>
      <c r="T5" s="113">
        <v>0</v>
      </c>
      <c r="U5" s="118">
        <v>1</v>
      </c>
      <c r="V5">
        <v>1</v>
      </c>
      <c r="W5">
        <v>0.66570417003229798</v>
      </c>
      <c r="X5" s="117">
        <v>0.66570417003229798</v>
      </c>
      <c r="Y5" s="118">
        <v>0.33429582996770202</v>
      </c>
      <c r="Z5" s="117">
        <v>-0.40690989626366114</v>
      </c>
      <c r="AA5" s="118">
        <v>100</v>
      </c>
      <c r="AB5">
        <v>0.50216874854709559</v>
      </c>
      <c r="AD5" s="122">
        <v>0.41709881299147911</v>
      </c>
      <c r="AI5" s="117">
        <v>-8.8408528023471669E-2</v>
      </c>
      <c r="AJ5" s="113">
        <v>0.18341642886057852</v>
      </c>
      <c r="AK5" s="113">
        <v>9.2665478999336704E-5</v>
      </c>
      <c r="AL5" s="118">
        <v>-1.9479305731311296E-3</v>
      </c>
      <c r="AN5" s="123">
        <v>3.819846471496647E-16</v>
      </c>
      <c r="AU5">
        <v>3.3682981862263495E-3</v>
      </c>
      <c r="AV5">
        <v>1</v>
      </c>
      <c r="AW5">
        <v>0</v>
      </c>
      <c r="AX5">
        <v>1</v>
      </c>
      <c r="AY5">
        <v>0</v>
      </c>
      <c r="AZ5">
        <v>0.98863636363636365</v>
      </c>
      <c r="BA5">
        <v>1</v>
      </c>
      <c r="BB5">
        <v>1.1363636363636354E-2</v>
      </c>
    </row>
    <row r="6" spans="1:54" x14ac:dyDescent="0.3">
      <c r="A6" s="129">
        <v>0</v>
      </c>
      <c r="B6" s="130">
        <v>36</v>
      </c>
      <c r="C6" s="130">
        <v>4</v>
      </c>
      <c r="D6" s="131">
        <v>0</v>
      </c>
      <c r="F6" t="s">
        <v>164</v>
      </c>
      <c r="G6" s="220">
        <v>2.0996665146140436E-14</v>
      </c>
      <c r="J6">
        <v>62</v>
      </c>
      <c r="K6">
        <v>88</v>
      </c>
      <c r="L6">
        <v>150</v>
      </c>
      <c r="P6">
        <v>0</v>
      </c>
      <c r="Q6">
        <v>28</v>
      </c>
      <c r="R6">
        <v>1</v>
      </c>
      <c r="S6" s="117">
        <v>0</v>
      </c>
      <c r="T6" s="113">
        <v>1</v>
      </c>
      <c r="U6" s="118">
        <v>1</v>
      </c>
      <c r="V6">
        <v>0</v>
      </c>
      <c r="W6">
        <v>5.6017638717239082E-2</v>
      </c>
      <c r="X6" s="117">
        <v>5.6017638717239082E-2</v>
      </c>
      <c r="Y6" s="118">
        <v>0.94398236128276092</v>
      </c>
      <c r="Z6" s="117">
        <v>-5.764779809302574E-2</v>
      </c>
      <c r="AA6" s="118">
        <v>100</v>
      </c>
      <c r="AB6">
        <v>5.9341827787033757E-2</v>
      </c>
      <c r="AD6" s="123">
        <v>0.96962778992212262</v>
      </c>
      <c r="AI6" s="117">
        <v>-3.805111598348123E-2</v>
      </c>
      <c r="AJ6" s="113">
        <v>9.266547899934432E-5</v>
      </c>
      <c r="AK6" s="113">
        <v>1.250742489496609E-3</v>
      </c>
      <c r="AL6" s="118">
        <v>-9.129443265705647E-4</v>
      </c>
      <c r="AN6" s="123">
        <v>3.0988742872515389E-17</v>
      </c>
      <c r="AU6">
        <v>5.7659282992333326E-3</v>
      </c>
      <c r="AV6">
        <v>1</v>
      </c>
      <c r="AW6">
        <v>0</v>
      </c>
      <c r="AX6">
        <v>2</v>
      </c>
      <c r="AY6">
        <v>0</v>
      </c>
      <c r="AZ6">
        <v>0.97727272727272729</v>
      </c>
      <c r="BA6">
        <v>1</v>
      </c>
      <c r="BB6">
        <v>1.1363636363636354E-2</v>
      </c>
    </row>
    <row r="7" spans="1:54" x14ac:dyDescent="0.3">
      <c r="A7" s="129">
        <v>1</v>
      </c>
      <c r="B7" s="130">
        <v>32</v>
      </c>
      <c r="C7" s="130">
        <v>15</v>
      </c>
      <c r="D7" s="131">
        <v>1</v>
      </c>
      <c r="F7" t="s">
        <v>182</v>
      </c>
      <c r="G7" s="123">
        <v>0.05</v>
      </c>
      <c r="P7">
        <v>0</v>
      </c>
      <c r="Q7">
        <v>28</v>
      </c>
      <c r="R7">
        <v>8</v>
      </c>
      <c r="S7" s="117">
        <v>1</v>
      </c>
      <c r="T7" s="113">
        <v>0</v>
      </c>
      <c r="U7" s="118">
        <v>1</v>
      </c>
      <c r="V7">
        <v>1</v>
      </c>
      <c r="W7">
        <v>0.45204962348716271</v>
      </c>
      <c r="X7" s="117">
        <v>0.45204962348716271</v>
      </c>
      <c r="Y7" s="118">
        <v>0.54795037651283729</v>
      </c>
      <c r="Z7" s="117">
        <v>-0.79396331869997627</v>
      </c>
      <c r="AA7" s="118">
        <v>0</v>
      </c>
      <c r="AB7">
        <v>1.2121465167604502</v>
      </c>
      <c r="AD7" s="123">
        <v>-0.12919809093584519</v>
      </c>
      <c r="AI7" s="119">
        <v>-1.7888118854715793E-2</v>
      </c>
      <c r="AJ7" s="120">
        <v>-1.9479305731311114E-3</v>
      </c>
      <c r="AK7" s="120">
        <v>-9.1294432657057544E-4</v>
      </c>
      <c r="AL7" s="121">
        <v>5.4472431223749583E-3</v>
      </c>
      <c r="AN7" s="124">
        <v>-7.0212493185938179E-17</v>
      </c>
      <c r="AU7">
        <v>1.0573461918129586E-2</v>
      </c>
      <c r="AV7">
        <v>1</v>
      </c>
      <c r="AW7">
        <v>0</v>
      </c>
      <c r="AX7">
        <v>3</v>
      </c>
      <c r="AY7">
        <v>0</v>
      </c>
      <c r="AZ7">
        <v>0.96590909090909094</v>
      </c>
      <c r="BA7">
        <v>1</v>
      </c>
      <c r="BB7">
        <v>1.1363636363636354E-2</v>
      </c>
    </row>
    <row r="8" spans="1:54" x14ac:dyDescent="0.3">
      <c r="A8" s="129">
        <v>1</v>
      </c>
      <c r="B8" s="130">
        <v>52</v>
      </c>
      <c r="C8" s="130">
        <v>15</v>
      </c>
      <c r="D8" s="131">
        <v>0</v>
      </c>
      <c r="F8" t="s">
        <v>165</v>
      </c>
      <c r="G8" s="127" t="s">
        <v>233</v>
      </c>
      <c r="I8" t="s">
        <v>196</v>
      </c>
      <c r="J8" s="210">
        <v>0.69354838709677424</v>
      </c>
      <c r="K8" s="211">
        <v>0.81818181818181823</v>
      </c>
      <c r="L8" s="108">
        <v>0.76666666666666672</v>
      </c>
      <c r="P8">
        <v>0</v>
      </c>
      <c r="Q8">
        <v>28</v>
      </c>
      <c r="R8">
        <v>10</v>
      </c>
      <c r="S8" s="117">
        <v>0</v>
      </c>
      <c r="T8" s="113">
        <v>1</v>
      </c>
      <c r="U8" s="118">
        <v>1</v>
      </c>
      <c r="V8">
        <v>0</v>
      </c>
      <c r="W8">
        <v>0.63636483606362515</v>
      </c>
      <c r="X8" s="117">
        <v>0.63636483606362515</v>
      </c>
      <c r="Y8" s="118">
        <v>0.36363516393637485</v>
      </c>
      <c r="Z8" s="117">
        <v>-1.0116042108588914</v>
      </c>
      <c r="AA8" s="118">
        <v>0</v>
      </c>
      <c r="AB8">
        <v>1.7500090727610977</v>
      </c>
      <c r="AD8" s="124">
        <v>0.37600687055690829</v>
      </c>
      <c r="AU8">
        <v>1.1476286489889943E-2</v>
      </c>
      <c r="AV8">
        <v>1</v>
      </c>
      <c r="AW8">
        <v>0</v>
      </c>
      <c r="AX8">
        <v>4</v>
      </c>
      <c r="AY8">
        <v>0</v>
      </c>
      <c r="AZ8">
        <v>0.95454545454545459</v>
      </c>
      <c r="BA8">
        <v>1</v>
      </c>
      <c r="BB8">
        <v>1.1363636363636354E-2</v>
      </c>
    </row>
    <row r="9" spans="1:54" x14ac:dyDescent="0.3">
      <c r="A9" s="129">
        <v>0</v>
      </c>
      <c r="B9" s="130">
        <v>41</v>
      </c>
      <c r="C9" s="130">
        <v>4</v>
      </c>
      <c r="D9" s="131">
        <v>0</v>
      </c>
      <c r="P9">
        <v>0</v>
      </c>
      <c r="Q9">
        <v>29</v>
      </c>
      <c r="R9">
        <v>2</v>
      </c>
      <c r="S9" s="117">
        <v>0</v>
      </c>
      <c r="T9" s="113">
        <v>1</v>
      </c>
      <c r="U9" s="118">
        <v>1</v>
      </c>
      <c r="V9">
        <v>0</v>
      </c>
      <c r="W9">
        <v>7.0591928988543648E-2</v>
      </c>
      <c r="X9" s="117">
        <v>7.0591928988543648E-2</v>
      </c>
      <c r="Y9" s="118">
        <v>0.92940807101145639</v>
      </c>
      <c r="Z9" s="117">
        <v>-7.3207378259372055E-2</v>
      </c>
      <c r="AA9" s="118">
        <v>100</v>
      </c>
      <c r="AB9">
        <v>7.5953643173896523E-2</v>
      </c>
      <c r="AU9">
        <v>1.2152507986608697E-2</v>
      </c>
      <c r="AV9">
        <v>1</v>
      </c>
      <c r="AW9">
        <v>0</v>
      </c>
      <c r="AX9">
        <v>5</v>
      </c>
      <c r="AY9">
        <v>0</v>
      </c>
      <c r="AZ9">
        <v>0.94318181818181823</v>
      </c>
      <c r="BA9">
        <v>1</v>
      </c>
      <c r="BB9">
        <v>1.1363636363636354E-2</v>
      </c>
    </row>
    <row r="10" spans="1:54" x14ac:dyDescent="0.3">
      <c r="A10" s="129">
        <v>1</v>
      </c>
      <c r="B10" s="130">
        <v>31</v>
      </c>
      <c r="C10" s="130">
        <v>12</v>
      </c>
      <c r="D10" s="131">
        <v>1</v>
      </c>
      <c r="F10" t="s">
        <v>183</v>
      </c>
      <c r="G10" s="218">
        <v>0.32823483394608677</v>
      </c>
      <c r="I10" t="s">
        <v>197</v>
      </c>
      <c r="J10" s="110">
        <v>0.5</v>
      </c>
      <c r="K10" s="231">
        <f>1-0.818</f>
        <v>0.18200000000000005</v>
      </c>
      <c r="P10">
        <v>0</v>
      </c>
      <c r="Q10">
        <v>29</v>
      </c>
      <c r="R10">
        <v>10</v>
      </c>
      <c r="S10" s="117">
        <v>1</v>
      </c>
      <c r="T10" s="113">
        <v>0</v>
      </c>
      <c r="U10" s="118">
        <v>1</v>
      </c>
      <c r="V10">
        <v>1</v>
      </c>
      <c r="W10">
        <v>0.60597464408797364</v>
      </c>
      <c r="X10" s="117">
        <v>0.60597464408797364</v>
      </c>
      <c r="Y10" s="118">
        <v>0.39402535591202636</v>
      </c>
      <c r="Z10" s="117">
        <v>-0.50091713522718739</v>
      </c>
      <c r="AA10" s="118">
        <v>100</v>
      </c>
      <c r="AB10">
        <v>0.65023406466958189</v>
      </c>
      <c r="AU10">
        <v>1.2433886050822813E-2</v>
      </c>
      <c r="AV10">
        <v>1</v>
      </c>
      <c r="AW10">
        <v>0</v>
      </c>
      <c r="AX10">
        <v>6</v>
      </c>
      <c r="AY10">
        <v>0</v>
      </c>
      <c r="AZ10">
        <v>0.93181818181818188</v>
      </c>
      <c r="BA10">
        <v>1</v>
      </c>
      <c r="BB10">
        <v>1.1363636363636465E-2</v>
      </c>
    </row>
    <row r="11" spans="1:54" x14ac:dyDescent="0.3">
      <c r="A11" s="129">
        <v>0</v>
      </c>
      <c r="B11" s="130">
        <v>42</v>
      </c>
      <c r="C11" s="130">
        <v>13</v>
      </c>
      <c r="D11" s="131">
        <v>1</v>
      </c>
      <c r="F11" t="s">
        <v>184</v>
      </c>
      <c r="G11" s="220">
        <v>0.35925164547564759</v>
      </c>
      <c r="P11">
        <v>0</v>
      </c>
      <c r="Q11">
        <v>29</v>
      </c>
      <c r="R11">
        <v>15</v>
      </c>
      <c r="S11" s="117">
        <v>1</v>
      </c>
      <c r="T11" s="113">
        <v>0</v>
      </c>
      <c r="U11" s="118">
        <v>1</v>
      </c>
      <c r="V11">
        <v>1</v>
      </c>
      <c r="W11">
        <v>0.90973940748658411</v>
      </c>
      <c r="X11" s="117">
        <v>0.90973940748658411</v>
      </c>
      <c r="Y11" s="118">
        <v>9.0260592513415894E-2</v>
      </c>
      <c r="Z11" s="117">
        <v>-9.4597085880999923E-2</v>
      </c>
      <c r="AA11" s="118">
        <v>100</v>
      </c>
      <c r="AB11">
        <v>9.9215876294494784E-2</v>
      </c>
      <c r="AU11">
        <v>2.1916571901421093E-2</v>
      </c>
      <c r="AV11">
        <v>1</v>
      </c>
      <c r="AW11">
        <v>0</v>
      </c>
      <c r="AX11">
        <v>7</v>
      </c>
      <c r="AY11">
        <v>0</v>
      </c>
      <c r="AZ11">
        <v>0.92045454545454541</v>
      </c>
      <c r="BA11">
        <v>1</v>
      </c>
      <c r="BB11">
        <v>1.1363636363636354E-2</v>
      </c>
    </row>
    <row r="12" spans="1:54" x14ac:dyDescent="0.3">
      <c r="A12" s="129">
        <v>0</v>
      </c>
      <c r="B12" s="130">
        <v>32</v>
      </c>
      <c r="C12" s="130">
        <v>8</v>
      </c>
      <c r="D12" s="131">
        <v>1</v>
      </c>
      <c r="F12" t="s">
        <v>185</v>
      </c>
      <c r="G12" s="219">
        <v>0.48394769938649335</v>
      </c>
      <c r="I12" s="226" t="s">
        <v>235</v>
      </c>
      <c r="P12">
        <v>0</v>
      </c>
      <c r="Q12">
        <v>30</v>
      </c>
      <c r="R12">
        <v>4</v>
      </c>
      <c r="S12" s="117">
        <v>0</v>
      </c>
      <c r="T12" s="113">
        <v>1</v>
      </c>
      <c r="U12" s="118">
        <v>1</v>
      </c>
      <c r="V12">
        <v>0</v>
      </c>
      <c r="W12">
        <v>0.12402912421264338</v>
      </c>
      <c r="X12" s="117">
        <v>0.12402912421264338</v>
      </c>
      <c r="Y12" s="118">
        <v>0.87597087578735666</v>
      </c>
      <c r="Z12" s="117">
        <v>-0.13242243541651932</v>
      </c>
      <c r="AA12" s="118">
        <v>100</v>
      </c>
      <c r="AB12">
        <v>0.14159046566606587</v>
      </c>
      <c r="AU12">
        <v>2.7880719169794378E-2</v>
      </c>
      <c r="AV12">
        <v>1</v>
      </c>
      <c r="AW12">
        <v>0</v>
      </c>
      <c r="AX12">
        <v>8</v>
      </c>
      <c r="AY12">
        <v>0</v>
      </c>
      <c r="AZ12">
        <v>0.90909090909090906</v>
      </c>
      <c r="BA12">
        <v>1</v>
      </c>
      <c r="BB12">
        <v>1.1363636363636354E-2</v>
      </c>
    </row>
    <row r="13" spans="1:54" ht="16.2" x14ac:dyDescent="0.3">
      <c r="A13" s="129">
        <v>1</v>
      </c>
      <c r="B13" s="130">
        <v>39</v>
      </c>
      <c r="C13" s="130">
        <v>21</v>
      </c>
      <c r="D13" s="131">
        <v>1</v>
      </c>
      <c r="I13" t="s">
        <v>236</v>
      </c>
      <c r="K13" s="108">
        <f>(J6/L6)^2+(1-(J6/L6))^2</f>
        <v>0.51502222222222227</v>
      </c>
      <c r="P13">
        <v>0</v>
      </c>
      <c r="Q13">
        <v>30</v>
      </c>
      <c r="R13">
        <v>5</v>
      </c>
      <c r="S13" s="117">
        <v>0</v>
      </c>
      <c r="T13" s="113">
        <v>1</v>
      </c>
      <c r="U13" s="118">
        <v>1</v>
      </c>
      <c r="V13">
        <v>0</v>
      </c>
      <c r="W13">
        <v>0.17096414310795496</v>
      </c>
      <c r="X13" s="117">
        <v>0.17096414310795496</v>
      </c>
      <c r="Y13" s="118">
        <v>0.82903585689204506</v>
      </c>
      <c r="Z13" s="117">
        <v>-0.18749187159520758</v>
      </c>
      <c r="AA13" s="118">
        <v>100</v>
      </c>
      <c r="AB13">
        <v>0.20622044473308887</v>
      </c>
      <c r="AU13">
        <v>2.8838515446719178E-2</v>
      </c>
      <c r="AV13">
        <v>1</v>
      </c>
      <c r="AW13">
        <v>0</v>
      </c>
      <c r="AX13">
        <v>9</v>
      </c>
      <c r="AY13">
        <v>0</v>
      </c>
      <c r="AZ13">
        <v>0.89772727272727271</v>
      </c>
      <c r="BA13">
        <v>1</v>
      </c>
      <c r="BB13">
        <v>1.1363636363636354E-2</v>
      </c>
    </row>
    <row r="14" spans="1:54" x14ac:dyDescent="0.3">
      <c r="A14" s="129">
        <v>0</v>
      </c>
      <c r="B14" s="130">
        <v>45</v>
      </c>
      <c r="C14" s="130">
        <v>8</v>
      </c>
      <c r="D14" s="131">
        <v>0</v>
      </c>
      <c r="F14" t="s">
        <v>186</v>
      </c>
      <c r="G14" s="218">
        <v>120.76884959680827</v>
      </c>
      <c r="I14" t="s">
        <v>237</v>
      </c>
      <c r="K14">
        <f>0.5+(0.25*0.5)</f>
        <v>0.625</v>
      </c>
      <c r="P14">
        <v>0</v>
      </c>
      <c r="Q14">
        <v>30</v>
      </c>
      <c r="R14">
        <v>13</v>
      </c>
      <c r="S14" s="117">
        <v>1</v>
      </c>
      <c r="T14" s="113">
        <v>0</v>
      </c>
      <c r="U14" s="118">
        <v>1</v>
      </c>
      <c r="V14">
        <v>1</v>
      </c>
      <c r="W14">
        <v>0.80678371345304312</v>
      </c>
      <c r="X14" s="117">
        <v>0.80678371345304312</v>
      </c>
      <c r="Y14" s="118">
        <v>0.19321628654695688</v>
      </c>
      <c r="Z14" s="117">
        <v>-0.21469965970344881</v>
      </c>
      <c r="AA14" s="118">
        <v>100</v>
      </c>
      <c r="AB14">
        <v>0.23948957239107996</v>
      </c>
      <c r="AU14">
        <v>3.0165360562324467E-2</v>
      </c>
      <c r="AV14">
        <v>1</v>
      </c>
      <c r="AW14">
        <v>0</v>
      </c>
      <c r="AX14">
        <v>10</v>
      </c>
      <c r="AY14">
        <v>0</v>
      </c>
      <c r="AZ14">
        <v>0.88636363636363635</v>
      </c>
      <c r="BA14">
        <v>1</v>
      </c>
      <c r="BB14">
        <v>1.1363636363636354E-2</v>
      </c>
    </row>
    <row r="15" spans="1:54" x14ac:dyDescent="0.3">
      <c r="A15" s="129">
        <v>0</v>
      </c>
      <c r="B15" s="130">
        <v>39</v>
      </c>
      <c r="C15" s="130">
        <v>11</v>
      </c>
      <c r="D15" s="131">
        <v>0</v>
      </c>
      <c r="F15" t="s">
        <v>105</v>
      </c>
      <c r="G15" s="123">
        <v>135</v>
      </c>
      <c r="P15">
        <v>0</v>
      </c>
      <c r="Q15">
        <v>32</v>
      </c>
      <c r="R15">
        <v>8</v>
      </c>
      <c r="S15" s="117">
        <v>1</v>
      </c>
      <c r="T15" s="113">
        <v>0</v>
      </c>
      <c r="U15" s="118">
        <v>1</v>
      </c>
      <c r="V15">
        <v>1</v>
      </c>
      <c r="W15">
        <v>0.32977892111592638</v>
      </c>
      <c r="X15" s="117">
        <v>0.32977892111592638</v>
      </c>
      <c r="Y15" s="118">
        <v>0.67022107888407367</v>
      </c>
      <c r="Z15" s="117">
        <v>-1.1093327850413617</v>
      </c>
      <c r="AA15" s="118">
        <v>0</v>
      </c>
      <c r="AB15">
        <v>2.0323345003863134</v>
      </c>
      <c r="AU15">
        <v>3.2685793578254949E-2</v>
      </c>
      <c r="AV15">
        <v>1</v>
      </c>
      <c r="AW15">
        <v>0</v>
      </c>
      <c r="AX15">
        <v>11</v>
      </c>
      <c r="AY15">
        <v>0</v>
      </c>
      <c r="AZ15">
        <v>0.875</v>
      </c>
      <c r="BA15">
        <v>1</v>
      </c>
      <c r="BB15">
        <v>1.1363636363636354E-2</v>
      </c>
    </row>
    <row r="16" spans="1:54" x14ac:dyDescent="0.3">
      <c r="A16" s="129">
        <v>1</v>
      </c>
      <c r="B16" s="130">
        <v>31</v>
      </c>
      <c r="C16" s="130">
        <v>13</v>
      </c>
      <c r="D16" s="131">
        <v>1</v>
      </c>
      <c r="F16" t="s">
        <v>164</v>
      </c>
      <c r="G16" s="220">
        <v>0.80443757014917572</v>
      </c>
      <c r="P16">
        <v>0</v>
      </c>
      <c r="Q16">
        <v>32</v>
      </c>
      <c r="R16">
        <v>10</v>
      </c>
      <c r="S16" s="117">
        <v>1</v>
      </c>
      <c r="T16" s="113">
        <v>0</v>
      </c>
      <c r="U16" s="118">
        <v>1</v>
      </c>
      <c r="V16">
        <v>1</v>
      </c>
      <c r="W16">
        <v>0.5107055157852789</v>
      </c>
      <c r="X16" s="117">
        <v>0.5107055157852789</v>
      </c>
      <c r="Y16" s="118">
        <v>0.4892944842147211</v>
      </c>
      <c r="Z16" s="117">
        <v>-0.67196214494574535</v>
      </c>
      <c r="AA16" s="118">
        <v>100</v>
      </c>
      <c r="AB16">
        <v>0.95807558189843434</v>
      </c>
      <c r="AU16">
        <v>3.305414798853186E-2</v>
      </c>
      <c r="AV16">
        <v>1</v>
      </c>
      <c r="AW16">
        <v>0</v>
      </c>
      <c r="AX16">
        <v>12</v>
      </c>
      <c r="AY16">
        <v>0</v>
      </c>
      <c r="AZ16">
        <v>0.86363636363636365</v>
      </c>
      <c r="BA16">
        <v>1</v>
      </c>
      <c r="BB16">
        <v>2.2727272727272707E-2</v>
      </c>
    </row>
    <row r="17" spans="1:54" x14ac:dyDescent="0.3">
      <c r="A17" s="129">
        <v>1</v>
      </c>
      <c r="B17" s="130">
        <v>41</v>
      </c>
      <c r="C17" s="130">
        <v>10</v>
      </c>
      <c r="D17" s="131">
        <v>1</v>
      </c>
      <c r="F17" t="s">
        <v>182</v>
      </c>
      <c r="G17" s="123">
        <v>0.05</v>
      </c>
      <c r="P17">
        <v>0</v>
      </c>
      <c r="Q17">
        <v>33</v>
      </c>
      <c r="R17">
        <v>1</v>
      </c>
      <c r="S17" s="117">
        <v>0</v>
      </c>
      <c r="T17" s="113">
        <v>1</v>
      </c>
      <c r="U17" s="118">
        <v>1</v>
      </c>
      <c r="V17">
        <v>0</v>
      </c>
      <c r="W17">
        <v>3.0165360562324467E-2</v>
      </c>
      <c r="X17" s="117">
        <v>3.0165360562324467E-2</v>
      </c>
      <c r="Y17" s="118">
        <v>0.96983463943767556</v>
      </c>
      <c r="Z17" s="117">
        <v>-3.0629696823710053E-2</v>
      </c>
      <c r="AA17" s="118">
        <v>100</v>
      </c>
      <c r="AB17">
        <v>3.1103612240345208E-2</v>
      </c>
      <c r="AU17">
        <v>3.6615810788999219E-2</v>
      </c>
      <c r="AV17">
        <v>2</v>
      </c>
      <c r="AW17">
        <v>0</v>
      </c>
      <c r="AX17">
        <v>14</v>
      </c>
      <c r="AY17">
        <v>0</v>
      </c>
      <c r="AZ17">
        <v>0.84090909090909094</v>
      </c>
      <c r="BA17">
        <v>1</v>
      </c>
      <c r="BB17">
        <v>1.1363636363636354E-2</v>
      </c>
    </row>
    <row r="18" spans="1:54" x14ac:dyDescent="0.3">
      <c r="A18" s="129">
        <v>1</v>
      </c>
      <c r="B18" s="130">
        <v>38</v>
      </c>
      <c r="C18" s="130">
        <v>12</v>
      </c>
      <c r="D18" s="131">
        <v>1</v>
      </c>
      <c r="F18" t="s">
        <v>165</v>
      </c>
      <c r="G18" s="127" t="s">
        <v>234</v>
      </c>
      <c r="P18">
        <v>0</v>
      </c>
      <c r="Q18">
        <v>33</v>
      </c>
      <c r="R18">
        <v>5</v>
      </c>
      <c r="S18" s="117">
        <v>0</v>
      </c>
      <c r="T18" s="113">
        <v>1</v>
      </c>
      <c r="U18" s="118">
        <v>1</v>
      </c>
      <c r="V18">
        <v>0</v>
      </c>
      <c r="W18">
        <v>0.12277567516784306</v>
      </c>
      <c r="X18" s="117">
        <v>0.12277567516784306</v>
      </c>
      <c r="Y18" s="118">
        <v>0.87722432483215695</v>
      </c>
      <c r="Z18" s="117">
        <v>-0.13099253273605743</v>
      </c>
      <c r="AA18" s="118">
        <v>100</v>
      </c>
      <c r="AB18">
        <v>0.1399592689034635</v>
      </c>
      <c r="AU18">
        <v>4.1456349169658513E-2</v>
      </c>
      <c r="AV18">
        <v>1</v>
      </c>
      <c r="AW18">
        <v>0</v>
      </c>
      <c r="AX18">
        <v>15</v>
      </c>
      <c r="AY18">
        <v>0</v>
      </c>
      <c r="AZ18">
        <v>0.82954545454545459</v>
      </c>
      <c r="BA18">
        <v>1</v>
      </c>
      <c r="BB18">
        <v>1.1363636363636465E-2</v>
      </c>
    </row>
    <row r="19" spans="1:54" ht="15" thickBot="1" x14ac:dyDescent="0.35">
      <c r="A19" s="129">
        <v>1</v>
      </c>
      <c r="B19" s="130">
        <v>29</v>
      </c>
      <c r="C19" s="130">
        <v>13</v>
      </c>
      <c r="D19" s="131">
        <v>1</v>
      </c>
      <c r="P19">
        <v>0</v>
      </c>
      <c r="Q19">
        <v>33</v>
      </c>
      <c r="R19">
        <v>6</v>
      </c>
      <c r="S19" s="117">
        <v>1</v>
      </c>
      <c r="T19" s="113">
        <v>0</v>
      </c>
      <c r="U19" s="118">
        <v>1</v>
      </c>
      <c r="V19">
        <v>1</v>
      </c>
      <c r="W19">
        <v>0.16932805413331328</v>
      </c>
      <c r="X19" s="117">
        <v>0.16932805413331328</v>
      </c>
      <c r="Y19" s="118">
        <v>0.83067194586668669</v>
      </c>
      <c r="Z19" s="117">
        <v>-1.7759172969358294</v>
      </c>
      <c r="AA19" s="118">
        <v>0</v>
      </c>
      <c r="AB19">
        <v>4.9056959292326852</v>
      </c>
      <c r="AU19">
        <v>4.1919260540352138E-2</v>
      </c>
      <c r="AV19">
        <v>1</v>
      </c>
      <c r="AW19">
        <v>0</v>
      </c>
      <c r="AX19">
        <v>16</v>
      </c>
      <c r="AY19">
        <v>0</v>
      </c>
      <c r="AZ19">
        <v>0.81818181818181812</v>
      </c>
      <c r="BA19">
        <v>1</v>
      </c>
      <c r="BB19">
        <v>1.1363636363636243E-2</v>
      </c>
    </row>
    <row r="20" spans="1:54" ht="15" thickTop="1" x14ac:dyDescent="0.3">
      <c r="A20" s="129">
        <v>0</v>
      </c>
      <c r="B20" s="130">
        <v>34</v>
      </c>
      <c r="C20" s="130">
        <v>6</v>
      </c>
      <c r="D20" s="131">
        <v>0</v>
      </c>
      <c r="F20" s="125"/>
      <c r="G20" s="125" t="s">
        <v>188</v>
      </c>
      <c r="H20" s="125" t="s">
        <v>189</v>
      </c>
      <c r="I20" s="125" t="s">
        <v>190</v>
      </c>
      <c r="J20" s="125" t="s">
        <v>164</v>
      </c>
      <c r="K20" s="125" t="s">
        <v>191</v>
      </c>
      <c r="L20" s="125" t="s">
        <v>166</v>
      </c>
      <c r="M20" s="125" t="s">
        <v>167</v>
      </c>
      <c r="N20" s="242" t="s">
        <v>238</v>
      </c>
      <c r="O20" s="242"/>
      <c r="P20">
        <v>0</v>
      </c>
      <c r="Q20">
        <v>33</v>
      </c>
      <c r="R20">
        <v>12</v>
      </c>
      <c r="S20" s="117">
        <v>1</v>
      </c>
      <c r="T20" s="113">
        <v>1</v>
      </c>
      <c r="U20" s="118">
        <v>2</v>
      </c>
      <c r="V20">
        <v>0.5</v>
      </c>
      <c r="W20">
        <v>0.660527150831136</v>
      </c>
      <c r="X20" s="117">
        <v>1.321054301662272</v>
      </c>
      <c r="Y20" s="118">
        <v>0.678945698337728</v>
      </c>
      <c r="Z20" s="117">
        <v>-1.4950783575573794</v>
      </c>
      <c r="AA20" s="118">
        <v>50</v>
      </c>
      <c r="AB20">
        <v>0.22984299462897601</v>
      </c>
      <c r="AU20">
        <v>4.7952629223333224E-2</v>
      </c>
      <c r="AV20">
        <v>1</v>
      </c>
      <c r="AW20">
        <v>0</v>
      </c>
      <c r="AX20">
        <v>17</v>
      </c>
      <c r="AY20">
        <v>0</v>
      </c>
      <c r="AZ20">
        <v>0.80681818181818188</v>
      </c>
      <c r="BA20">
        <v>1</v>
      </c>
      <c r="BB20">
        <v>1.1363636363636465E-2</v>
      </c>
    </row>
    <row r="21" spans="1:54" x14ac:dyDescent="0.3">
      <c r="A21" s="129">
        <v>1</v>
      </c>
      <c r="B21" s="130">
        <v>34</v>
      </c>
      <c r="C21" s="130">
        <v>8</v>
      </c>
      <c r="D21" s="131">
        <v>1</v>
      </c>
      <c r="F21" t="s">
        <v>104</v>
      </c>
      <c r="G21" s="92">
        <v>0.41709881299147911</v>
      </c>
      <c r="H21" s="92">
        <v>1.3028034058361433</v>
      </c>
      <c r="I21" s="92">
        <v>0.10249912012286497</v>
      </c>
      <c r="J21" s="92">
        <v>0.74885095700801352</v>
      </c>
      <c r="K21" s="92">
        <v>1.5175524594248744</v>
      </c>
      <c r="L21" s="92"/>
      <c r="M21" s="92"/>
      <c r="N21" s="92"/>
      <c r="O21" s="92"/>
      <c r="P21">
        <v>0</v>
      </c>
      <c r="Q21">
        <v>33</v>
      </c>
      <c r="R21">
        <v>16</v>
      </c>
      <c r="S21" s="117">
        <v>1</v>
      </c>
      <c r="T21" s="113">
        <v>0</v>
      </c>
      <c r="U21" s="118">
        <v>1</v>
      </c>
      <c r="V21">
        <v>1</v>
      </c>
      <c r="W21">
        <v>0.89749277083495815</v>
      </c>
      <c r="X21" s="117">
        <v>0.89749277083495815</v>
      </c>
      <c r="Y21" s="118">
        <v>0.10250722916504185</v>
      </c>
      <c r="Z21" s="117">
        <v>-0.10815021343213395</v>
      </c>
      <c r="AA21" s="118">
        <v>100</v>
      </c>
      <c r="AB21">
        <v>0.11421510289122108</v>
      </c>
      <c r="AU21">
        <v>4.8287189668931425E-2</v>
      </c>
      <c r="AV21">
        <v>1</v>
      </c>
      <c r="AW21">
        <v>0</v>
      </c>
      <c r="AX21">
        <v>18</v>
      </c>
      <c r="AY21">
        <v>0</v>
      </c>
      <c r="AZ21">
        <v>0.79545454545454541</v>
      </c>
      <c r="BA21">
        <v>1</v>
      </c>
      <c r="BB21">
        <v>1.1363636363636354E-2</v>
      </c>
    </row>
    <row r="22" spans="1:54" x14ac:dyDescent="0.3">
      <c r="A22" s="129">
        <v>1</v>
      </c>
      <c r="B22" s="130">
        <v>47</v>
      </c>
      <c r="C22" s="130">
        <v>14</v>
      </c>
      <c r="D22" s="131">
        <v>1</v>
      </c>
      <c r="F22" t="s">
        <v>48</v>
      </c>
      <c r="G22" s="92">
        <v>0.96962778992212262</v>
      </c>
      <c r="H22" s="92">
        <v>0.42827144296646552</v>
      </c>
      <c r="I22" s="92">
        <v>5.1259205995332255</v>
      </c>
      <c r="J22" s="92">
        <v>2.3571064196592908E-2</v>
      </c>
      <c r="K22" s="92">
        <v>2.6369627725496945</v>
      </c>
      <c r="L22" s="92">
        <v>1.1390916950539338</v>
      </c>
      <c r="M22" s="92">
        <v>6.1044889485246703</v>
      </c>
      <c r="N22" s="243">
        <f>K22-1</f>
        <v>1.6369627725496945</v>
      </c>
      <c r="O22" s="243"/>
      <c r="P22">
        <v>0</v>
      </c>
      <c r="Q22">
        <v>34</v>
      </c>
      <c r="R22">
        <v>6</v>
      </c>
      <c r="S22" s="117">
        <v>0</v>
      </c>
      <c r="T22" s="113">
        <v>2</v>
      </c>
      <c r="U22" s="118">
        <v>2</v>
      </c>
      <c r="V22">
        <v>0</v>
      </c>
      <c r="W22">
        <v>0.1519233304200111</v>
      </c>
      <c r="X22" s="117">
        <v>0.30384666084002221</v>
      </c>
      <c r="Y22" s="118">
        <v>1.6961533391599777</v>
      </c>
      <c r="Z22" s="117">
        <v>-0.32956847007324275</v>
      </c>
      <c r="AA22" s="118">
        <v>100</v>
      </c>
      <c r="AB22">
        <v>0.35827734889877672</v>
      </c>
      <c r="AU22">
        <v>5.1584443879169467E-2</v>
      </c>
      <c r="AV22">
        <v>1</v>
      </c>
      <c r="AW22">
        <v>0</v>
      </c>
      <c r="AX22">
        <v>19</v>
      </c>
      <c r="AY22">
        <v>0</v>
      </c>
      <c r="AZ22">
        <v>0.78409090909090906</v>
      </c>
      <c r="BA22">
        <v>1</v>
      </c>
      <c r="BB22">
        <v>1.1363636363636354E-2</v>
      </c>
    </row>
    <row r="23" spans="1:54" x14ac:dyDescent="0.3">
      <c r="A23" s="129">
        <v>1</v>
      </c>
      <c r="B23" s="130">
        <v>38</v>
      </c>
      <c r="C23" s="130">
        <v>10</v>
      </c>
      <c r="D23" s="131">
        <v>1</v>
      </c>
      <c r="F23" t="s">
        <v>49</v>
      </c>
      <c r="G23" s="92">
        <v>-0.12919809093584519</v>
      </c>
      <c r="H23" s="92">
        <v>3.5365837887665112E-2</v>
      </c>
      <c r="I23" s="92">
        <v>13.345790074010418</v>
      </c>
      <c r="J23" s="92">
        <v>2.5900341538046836E-4</v>
      </c>
      <c r="K23" s="92">
        <v>0.87879986601450355</v>
      </c>
      <c r="L23" s="92">
        <v>0.81994840660413637</v>
      </c>
      <c r="M23" s="92">
        <v>0.94187536470201783</v>
      </c>
      <c r="N23" s="243">
        <f t="shared" ref="N23:N24" si="0">K23-1</f>
        <v>-0.12120013398549645</v>
      </c>
      <c r="O23" s="243"/>
      <c r="P23">
        <v>0</v>
      </c>
      <c r="Q23">
        <v>34</v>
      </c>
      <c r="R23">
        <v>8</v>
      </c>
      <c r="S23" s="117">
        <v>0</v>
      </c>
      <c r="T23" s="113">
        <v>1</v>
      </c>
      <c r="U23" s="118">
        <v>1</v>
      </c>
      <c r="V23">
        <v>0</v>
      </c>
      <c r="W23">
        <v>0.27536285996572107</v>
      </c>
      <c r="X23" s="117">
        <v>0.27536285996572107</v>
      </c>
      <c r="Y23" s="118">
        <v>0.72463714003427893</v>
      </c>
      <c r="Z23" s="117">
        <v>-0.32208424592208723</v>
      </c>
      <c r="AA23" s="118">
        <v>100</v>
      </c>
      <c r="AB23">
        <v>0.38000103051948875</v>
      </c>
      <c r="AU23">
        <v>5.6017638717239082E-2</v>
      </c>
      <c r="AV23">
        <v>1</v>
      </c>
      <c r="AW23">
        <v>0</v>
      </c>
      <c r="AX23">
        <v>20</v>
      </c>
      <c r="AY23">
        <v>0</v>
      </c>
      <c r="AZ23">
        <v>0.77272727272727271</v>
      </c>
      <c r="BA23">
        <v>1</v>
      </c>
      <c r="BB23">
        <v>1.1363636363636354E-2</v>
      </c>
    </row>
    <row r="24" spans="1:54" x14ac:dyDescent="0.3">
      <c r="A24" s="129">
        <v>1</v>
      </c>
      <c r="B24" s="130">
        <v>34</v>
      </c>
      <c r="C24" s="130">
        <v>12</v>
      </c>
      <c r="D24" s="131">
        <v>0</v>
      </c>
      <c r="F24" s="111" t="s">
        <v>50</v>
      </c>
      <c r="G24" s="202">
        <v>0.37600687055690829</v>
      </c>
      <c r="H24" s="202">
        <v>7.3805441007929476E-2</v>
      </c>
      <c r="I24" s="202">
        <v>25.954627603322109</v>
      </c>
      <c r="J24" s="202">
        <v>3.4953654798065093E-7</v>
      </c>
      <c r="K24" s="202">
        <v>1.4564571404083781</v>
      </c>
      <c r="L24" s="202">
        <v>1.2603013566594394</v>
      </c>
      <c r="M24" s="202">
        <v>1.6831429964252291</v>
      </c>
      <c r="N24" s="241">
        <f t="shared" si="0"/>
        <v>0.45645714040837815</v>
      </c>
      <c r="O24" s="241"/>
      <c r="P24">
        <v>0</v>
      </c>
      <c r="Q24">
        <v>34</v>
      </c>
      <c r="R24">
        <v>9</v>
      </c>
      <c r="S24" s="117">
        <v>0</v>
      </c>
      <c r="T24" s="113">
        <v>1</v>
      </c>
      <c r="U24" s="118">
        <v>1</v>
      </c>
      <c r="V24">
        <v>0</v>
      </c>
      <c r="W24">
        <v>0.35627368538290899</v>
      </c>
      <c r="X24" s="117">
        <v>0.35627368538290899</v>
      </c>
      <c r="Y24" s="118">
        <v>0.64372631461709107</v>
      </c>
      <c r="Z24" s="117">
        <v>-0.44048162050888356</v>
      </c>
      <c r="AA24" s="118">
        <v>100</v>
      </c>
      <c r="AB24">
        <v>0.55345521426265121</v>
      </c>
      <c r="AU24">
        <v>5.9569183019797328E-2</v>
      </c>
      <c r="AV24">
        <v>1</v>
      </c>
      <c r="AW24">
        <v>0</v>
      </c>
      <c r="AX24">
        <v>21</v>
      </c>
      <c r="AY24">
        <v>0</v>
      </c>
      <c r="AZ24">
        <v>0.76136363636363635</v>
      </c>
      <c r="BA24">
        <v>1</v>
      </c>
      <c r="BB24">
        <v>1.1363636363636354E-2</v>
      </c>
    </row>
    <row r="25" spans="1:54" x14ac:dyDescent="0.3">
      <c r="A25" s="129">
        <v>0</v>
      </c>
      <c r="B25" s="130">
        <v>30</v>
      </c>
      <c r="C25" s="130">
        <v>13</v>
      </c>
      <c r="D25" s="131">
        <v>1</v>
      </c>
      <c r="P25">
        <v>0</v>
      </c>
      <c r="Q25">
        <v>35</v>
      </c>
      <c r="R25">
        <v>10</v>
      </c>
      <c r="S25" s="117">
        <v>0</v>
      </c>
      <c r="T25" s="113">
        <v>1</v>
      </c>
      <c r="U25" s="118">
        <v>1</v>
      </c>
      <c r="V25">
        <v>0</v>
      </c>
      <c r="W25">
        <v>0.41465230672863695</v>
      </c>
      <c r="X25" s="117">
        <v>0.41465230672863695</v>
      </c>
      <c r="Y25" s="118">
        <v>0.58534769327136305</v>
      </c>
      <c r="Z25" s="117">
        <v>-0.53554926083237109</v>
      </c>
      <c r="AA25" s="118">
        <v>100</v>
      </c>
      <c r="AB25">
        <v>0.70838633430200781</v>
      </c>
      <c r="AU25">
        <v>6.0563240859529056E-2</v>
      </c>
      <c r="AV25">
        <v>1</v>
      </c>
      <c r="AW25">
        <v>0</v>
      </c>
      <c r="AX25">
        <v>22</v>
      </c>
      <c r="AY25">
        <v>0</v>
      </c>
      <c r="AZ25">
        <v>0.75</v>
      </c>
      <c r="BA25">
        <v>1</v>
      </c>
      <c r="BB25">
        <v>1.1363636363636354E-2</v>
      </c>
    </row>
    <row r="26" spans="1:54" x14ac:dyDescent="0.3">
      <c r="A26" s="129">
        <v>0</v>
      </c>
      <c r="B26" s="130">
        <v>44</v>
      </c>
      <c r="C26" s="130">
        <v>8</v>
      </c>
      <c r="D26" s="131">
        <v>0</v>
      </c>
      <c r="P26">
        <v>0</v>
      </c>
      <c r="Q26">
        <v>36</v>
      </c>
      <c r="R26">
        <v>4</v>
      </c>
      <c r="S26" s="117">
        <v>0</v>
      </c>
      <c r="T26" s="113">
        <v>1</v>
      </c>
      <c r="U26" s="118">
        <v>1</v>
      </c>
      <c r="V26">
        <v>0</v>
      </c>
      <c r="W26">
        <v>6.1225876670349483E-2</v>
      </c>
      <c r="X26" s="117">
        <v>6.1225876670349483E-2</v>
      </c>
      <c r="Y26" s="118">
        <v>0.93877412332965049</v>
      </c>
      <c r="Z26" s="117">
        <v>-6.3180378945386459E-2</v>
      </c>
      <c r="AA26" s="118">
        <v>100</v>
      </c>
      <c r="AB26">
        <v>6.521896497657298E-2</v>
      </c>
      <c r="AU26">
        <v>6.1225876670349483E-2</v>
      </c>
      <c r="AV26">
        <v>1</v>
      </c>
      <c r="AW26">
        <v>0</v>
      </c>
      <c r="AX26">
        <v>23</v>
      </c>
      <c r="AY26">
        <v>0</v>
      </c>
      <c r="AZ26">
        <v>0.73863636363636365</v>
      </c>
      <c r="BA26">
        <v>1</v>
      </c>
      <c r="BB26">
        <v>1.1363636363636354E-2</v>
      </c>
    </row>
    <row r="27" spans="1:54" x14ac:dyDescent="0.3">
      <c r="A27" s="129">
        <v>0</v>
      </c>
      <c r="B27" s="130">
        <v>37</v>
      </c>
      <c r="C27" s="130">
        <v>5</v>
      </c>
      <c r="D27" s="131">
        <v>0</v>
      </c>
      <c r="P27">
        <v>0</v>
      </c>
      <c r="Q27">
        <v>36</v>
      </c>
      <c r="R27">
        <v>8</v>
      </c>
      <c r="S27" s="117">
        <v>1</v>
      </c>
      <c r="T27" s="113">
        <v>0</v>
      </c>
      <c r="U27" s="118">
        <v>1</v>
      </c>
      <c r="V27">
        <v>1</v>
      </c>
      <c r="W27">
        <v>0.22688623331804339</v>
      </c>
      <c r="X27" s="117">
        <v>0.22688623331804339</v>
      </c>
      <c r="Y27" s="118">
        <v>0.77311376668195664</v>
      </c>
      <c r="Z27" s="117">
        <v>-1.483306561941188</v>
      </c>
      <c r="AA27" s="118">
        <v>0</v>
      </c>
      <c r="AB27">
        <v>3.4074952692181428</v>
      </c>
      <c r="AU27">
        <v>7.0591928988543648E-2</v>
      </c>
      <c r="AV27">
        <v>1</v>
      </c>
      <c r="AW27">
        <v>0</v>
      </c>
      <c r="AX27">
        <v>24</v>
      </c>
      <c r="AY27">
        <v>0</v>
      </c>
      <c r="AZ27">
        <v>0.72727272727272729</v>
      </c>
      <c r="BA27">
        <v>1</v>
      </c>
      <c r="BB27">
        <v>1.1363636363636465E-2</v>
      </c>
    </row>
    <row r="28" spans="1:54" x14ac:dyDescent="0.3">
      <c r="A28" s="129">
        <v>1</v>
      </c>
      <c r="B28" s="130">
        <v>37</v>
      </c>
      <c r="C28" s="130">
        <v>13</v>
      </c>
      <c r="D28" s="131">
        <v>1</v>
      </c>
      <c r="P28">
        <v>0</v>
      </c>
      <c r="Q28">
        <v>36</v>
      </c>
      <c r="R28">
        <v>9</v>
      </c>
      <c r="S28" s="117">
        <v>1</v>
      </c>
      <c r="T28" s="113">
        <v>0</v>
      </c>
      <c r="U28" s="118">
        <v>1</v>
      </c>
      <c r="V28">
        <v>1</v>
      </c>
      <c r="W28">
        <v>0.29943901949489105</v>
      </c>
      <c r="X28" s="117">
        <v>0.29943901949489105</v>
      </c>
      <c r="Y28" s="118">
        <v>0.70056098050510895</v>
      </c>
      <c r="Z28" s="117">
        <v>-1.2058444898540182</v>
      </c>
      <c r="AA28" s="118">
        <v>0</v>
      </c>
      <c r="AB28">
        <v>2.3395781274158951</v>
      </c>
      <c r="AU28">
        <v>7.3024427196768049E-2</v>
      </c>
      <c r="AV28">
        <v>1</v>
      </c>
      <c r="AW28">
        <v>0</v>
      </c>
      <c r="AX28">
        <v>25</v>
      </c>
      <c r="AY28">
        <v>0</v>
      </c>
      <c r="AZ28">
        <v>0.71590909090909083</v>
      </c>
      <c r="BA28">
        <v>1</v>
      </c>
      <c r="BB28">
        <v>1.1363636363636243E-2</v>
      </c>
    </row>
    <row r="29" spans="1:54" x14ac:dyDescent="0.3">
      <c r="A29" s="129">
        <v>0</v>
      </c>
      <c r="B29" s="130">
        <v>27</v>
      </c>
      <c r="C29" s="130">
        <v>5</v>
      </c>
      <c r="D29" s="131">
        <v>0</v>
      </c>
      <c r="P29">
        <v>0</v>
      </c>
      <c r="Q29">
        <v>37</v>
      </c>
      <c r="R29">
        <v>5</v>
      </c>
      <c r="S29" s="117">
        <v>0</v>
      </c>
      <c r="T29" s="113">
        <v>1</v>
      </c>
      <c r="U29" s="118">
        <v>1</v>
      </c>
      <c r="V29">
        <v>0</v>
      </c>
      <c r="W29">
        <v>7.7044616983783523E-2</v>
      </c>
      <c r="X29" s="117">
        <v>7.7044616983783523E-2</v>
      </c>
      <c r="Y29" s="118">
        <v>0.92295538301621649</v>
      </c>
      <c r="Z29" s="117">
        <v>-8.0174384741679858E-2</v>
      </c>
      <c r="AA29" s="118">
        <v>100</v>
      </c>
      <c r="AB29">
        <v>8.3475992882778211E-2</v>
      </c>
      <c r="AU29">
        <v>7.7044616983783523E-2</v>
      </c>
      <c r="AV29">
        <v>1</v>
      </c>
      <c r="AW29">
        <v>0</v>
      </c>
      <c r="AX29">
        <v>26</v>
      </c>
      <c r="AY29">
        <v>0</v>
      </c>
      <c r="AZ29">
        <v>0.70454545454545459</v>
      </c>
      <c r="BA29">
        <v>1</v>
      </c>
      <c r="BB29">
        <v>1.1363636363636465E-2</v>
      </c>
    </row>
    <row r="30" spans="1:54" x14ac:dyDescent="0.3">
      <c r="A30" s="129">
        <v>0</v>
      </c>
      <c r="B30" s="130">
        <v>30</v>
      </c>
      <c r="C30" s="130">
        <v>5</v>
      </c>
      <c r="D30" s="131">
        <v>0</v>
      </c>
      <c r="P30">
        <v>0</v>
      </c>
      <c r="Q30">
        <v>37</v>
      </c>
      <c r="R30">
        <v>6</v>
      </c>
      <c r="S30" s="117">
        <v>0</v>
      </c>
      <c r="T30" s="113">
        <v>1</v>
      </c>
      <c r="U30" s="118">
        <v>1</v>
      </c>
      <c r="V30">
        <v>0</v>
      </c>
      <c r="W30">
        <v>0.10840001780406765</v>
      </c>
      <c r="X30" s="117">
        <v>0.10840001780406765</v>
      </c>
      <c r="Y30" s="118">
        <v>0.89159998219593239</v>
      </c>
      <c r="Z30" s="117">
        <v>-0.11473769743909507</v>
      </c>
      <c r="AA30" s="118">
        <v>100</v>
      </c>
      <c r="AB30">
        <v>0.12157920588680131</v>
      </c>
      <c r="AU30">
        <v>8.4033803917998626E-2</v>
      </c>
      <c r="AV30">
        <v>1</v>
      </c>
      <c r="AW30">
        <v>0</v>
      </c>
      <c r="AX30">
        <v>27</v>
      </c>
      <c r="AY30">
        <v>0</v>
      </c>
      <c r="AZ30">
        <v>0.69318181818181812</v>
      </c>
      <c r="BA30">
        <v>1</v>
      </c>
      <c r="BB30">
        <v>1.1363636363636243E-2</v>
      </c>
    </row>
    <row r="31" spans="1:54" x14ac:dyDescent="0.3">
      <c r="A31" s="129">
        <v>1</v>
      </c>
      <c r="B31" s="130">
        <v>38</v>
      </c>
      <c r="C31" s="130">
        <v>11</v>
      </c>
      <c r="D31" s="131">
        <v>1</v>
      </c>
      <c r="P31">
        <v>0</v>
      </c>
      <c r="Q31">
        <v>37</v>
      </c>
      <c r="R31">
        <v>9</v>
      </c>
      <c r="S31" s="117">
        <v>0</v>
      </c>
      <c r="T31" s="113">
        <v>2</v>
      </c>
      <c r="U31" s="118">
        <v>2</v>
      </c>
      <c r="V31">
        <v>0</v>
      </c>
      <c r="W31">
        <v>0.27305675958771075</v>
      </c>
      <c r="X31" s="117">
        <v>0.5461135191754215</v>
      </c>
      <c r="Y31" s="118">
        <v>1.4538864808245786</v>
      </c>
      <c r="Z31" s="117">
        <v>-0.63781375641454441</v>
      </c>
      <c r="AA31" s="118">
        <v>100</v>
      </c>
      <c r="AB31">
        <v>0.75124643688232196</v>
      </c>
      <c r="AU31">
        <v>8.4930020585186977E-2</v>
      </c>
      <c r="AV31">
        <v>1</v>
      </c>
      <c r="AW31">
        <v>0</v>
      </c>
      <c r="AX31">
        <v>28</v>
      </c>
      <c r="AY31">
        <v>0</v>
      </c>
      <c r="AZ31">
        <v>0.68181818181818188</v>
      </c>
      <c r="BA31">
        <v>1</v>
      </c>
      <c r="BB31">
        <v>1.1363636363636465E-2</v>
      </c>
    </row>
    <row r="32" spans="1:54" x14ac:dyDescent="0.3">
      <c r="A32" s="129">
        <v>1</v>
      </c>
      <c r="B32" s="130">
        <v>35</v>
      </c>
      <c r="C32" s="130">
        <v>11</v>
      </c>
      <c r="D32" s="131">
        <v>0</v>
      </c>
      <c r="P32">
        <v>0</v>
      </c>
      <c r="Q32">
        <v>37</v>
      </c>
      <c r="R32">
        <v>10</v>
      </c>
      <c r="S32" s="117">
        <v>0</v>
      </c>
      <c r="T32" s="113">
        <v>1</v>
      </c>
      <c r="U32" s="118">
        <v>1</v>
      </c>
      <c r="V32">
        <v>0</v>
      </c>
      <c r="W32">
        <v>0.35362064682007704</v>
      </c>
      <c r="X32" s="117">
        <v>0.35362064682007704</v>
      </c>
      <c r="Y32" s="118">
        <v>0.6463793531799229</v>
      </c>
      <c r="Z32" s="117">
        <v>-0.436368713529315</v>
      </c>
      <c r="AA32" s="118">
        <v>100</v>
      </c>
      <c r="AB32">
        <v>0.54707911860180503</v>
      </c>
      <c r="AU32">
        <v>9.0139587074029831E-2</v>
      </c>
      <c r="AV32">
        <v>1</v>
      </c>
      <c r="AW32">
        <v>0</v>
      </c>
      <c r="AX32">
        <v>29</v>
      </c>
      <c r="AY32">
        <v>0</v>
      </c>
      <c r="AZ32">
        <v>0.67045454545454541</v>
      </c>
      <c r="BA32">
        <v>1</v>
      </c>
      <c r="BB32">
        <v>2.2727272727272707E-2</v>
      </c>
    </row>
    <row r="33" spans="1:54" x14ac:dyDescent="0.3">
      <c r="A33" s="129">
        <v>1</v>
      </c>
      <c r="B33" s="130">
        <v>30</v>
      </c>
      <c r="C33" s="130">
        <v>10</v>
      </c>
      <c r="D33" s="131">
        <v>1</v>
      </c>
      <c r="P33">
        <v>0</v>
      </c>
      <c r="Q33">
        <v>37</v>
      </c>
      <c r="R33">
        <v>11</v>
      </c>
      <c r="S33" s="117">
        <v>0</v>
      </c>
      <c r="T33" s="113">
        <v>1</v>
      </c>
      <c r="U33" s="118">
        <v>1</v>
      </c>
      <c r="V33">
        <v>0</v>
      </c>
      <c r="W33">
        <v>0.44345419134729358</v>
      </c>
      <c r="X33" s="117">
        <v>0.44345419134729358</v>
      </c>
      <c r="Y33" s="118">
        <v>0.55654580865270642</v>
      </c>
      <c r="Z33" s="117">
        <v>-0.58600579601599734</v>
      </c>
      <c r="AA33" s="118">
        <v>100</v>
      </c>
      <c r="AB33">
        <v>0.79679728865592114</v>
      </c>
      <c r="AU33">
        <v>9.4527832586725688E-2</v>
      </c>
      <c r="AV33">
        <v>2</v>
      </c>
      <c r="AW33">
        <v>0</v>
      </c>
      <c r="AX33">
        <v>31</v>
      </c>
      <c r="AY33">
        <v>0</v>
      </c>
      <c r="AZ33">
        <v>0.64772727272727271</v>
      </c>
      <c r="BA33">
        <v>1</v>
      </c>
      <c r="BB33">
        <v>0</v>
      </c>
    </row>
    <row r="34" spans="1:54" x14ac:dyDescent="0.3">
      <c r="A34" s="129">
        <v>0</v>
      </c>
      <c r="B34" s="130">
        <v>34</v>
      </c>
      <c r="C34" s="130">
        <v>6</v>
      </c>
      <c r="D34" s="131">
        <v>0</v>
      </c>
      <c r="P34">
        <v>0</v>
      </c>
      <c r="Q34">
        <v>38</v>
      </c>
      <c r="R34">
        <v>4</v>
      </c>
      <c r="S34" s="117">
        <v>0</v>
      </c>
      <c r="T34" s="113">
        <v>1</v>
      </c>
      <c r="U34" s="118">
        <v>1</v>
      </c>
      <c r="V34">
        <v>0</v>
      </c>
      <c r="W34">
        <v>4.7952629223333224E-2</v>
      </c>
      <c r="X34" s="117">
        <v>4.7952629223333224E-2</v>
      </c>
      <c r="Y34" s="118">
        <v>0.95204737077666679</v>
      </c>
      <c r="Z34" s="117">
        <v>-4.9140486209532812E-2</v>
      </c>
      <c r="AA34" s="118">
        <v>100</v>
      </c>
      <c r="AB34">
        <v>5.0367902580534564E-2</v>
      </c>
      <c r="AU34">
        <v>9.5524295847775539E-2</v>
      </c>
      <c r="AV34">
        <v>0</v>
      </c>
      <c r="AW34">
        <v>1</v>
      </c>
      <c r="AX34">
        <v>31</v>
      </c>
      <c r="AY34">
        <v>1</v>
      </c>
      <c r="AZ34">
        <v>0.64772727272727271</v>
      </c>
      <c r="BA34">
        <v>0.9838709677419355</v>
      </c>
      <c r="BB34">
        <v>1.1180351906158348E-2</v>
      </c>
    </row>
    <row r="35" spans="1:54" x14ac:dyDescent="0.3">
      <c r="A35" s="129">
        <v>1</v>
      </c>
      <c r="B35" s="130">
        <v>37</v>
      </c>
      <c r="C35" s="130">
        <v>6</v>
      </c>
      <c r="D35" s="131">
        <v>0</v>
      </c>
      <c r="P35">
        <v>0</v>
      </c>
      <c r="Q35">
        <v>38</v>
      </c>
      <c r="R35">
        <v>8</v>
      </c>
      <c r="S35" s="117">
        <v>0</v>
      </c>
      <c r="T35" s="113">
        <v>1</v>
      </c>
      <c r="U35" s="118">
        <v>1</v>
      </c>
      <c r="V35">
        <v>0</v>
      </c>
      <c r="W35">
        <v>0.18476770976155216</v>
      </c>
      <c r="X35" s="117">
        <v>0.18476770976155216</v>
      </c>
      <c r="Y35" s="118">
        <v>0.8152322902384479</v>
      </c>
      <c r="Z35" s="117">
        <v>-0.20428218765390496</v>
      </c>
      <c r="AA35" s="118">
        <v>100</v>
      </c>
      <c r="AB35">
        <v>0.22664424848469789</v>
      </c>
      <c r="AU35">
        <v>0.10237165310880361</v>
      </c>
      <c r="AV35">
        <v>1</v>
      </c>
      <c r="AW35">
        <v>0</v>
      </c>
      <c r="AX35">
        <v>32</v>
      </c>
      <c r="AY35">
        <v>1</v>
      </c>
      <c r="AZ35">
        <v>0.63636363636363635</v>
      </c>
      <c r="BA35">
        <v>0.9838709677419355</v>
      </c>
      <c r="BB35">
        <v>1.1180351906158348E-2</v>
      </c>
    </row>
    <row r="36" spans="1:54" x14ac:dyDescent="0.3">
      <c r="A36" s="129">
        <v>1</v>
      </c>
      <c r="B36" s="130">
        <v>35</v>
      </c>
      <c r="C36" s="130">
        <v>9</v>
      </c>
      <c r="D36" s="131">
        <v>0</v>
      </c>
      <c r="P36">
        <v>0</v>
      </c>
      <c r="Q36">
        <v>39</v>
      </c>
      <c r="R36">
        <v>5</v>
      </c>
      <c r="S36" s="117">
        <v>0</v>
      </c>
      <c r="T36" s="113">
        <v>1</v>
      </c>
      <c r="U36" s="118">
        <v>1</v>
      </c>
      <c r="V36">
        <v>0</v>
      </c>
      <c r="W36">
        <v>6.0563240859529056E-2</v>
      </c>
      <c r="X36" s="117">
        <v>6.0563240859529056E-2</v>
      </c>
      <c r="Y36" s="118">
        <v>0.93943675914047098</v>
      </c>
      <c r="Z36" s="117">
        <v>-6.2474775709352004E-2</v>
      </c>
      <c r="AA36" s="118">
        <v>100</v>
      </c>
      <c r="AB36">
        <v>6.4467608138881888E-2</v>
      </c>
      <c r="AU36">
        <v>0.10840001780406765</v>
      </c>
      <c r="AV36">
        <v>1</v>
      </c>
      <c r="AW36">
        <v>0</v>
      </c>
      <c r="AX36">
        <v>33</v>
      </c>
      <c r="AY36">
        <v>1</v>
      </c>
      <c r="AZ36">
        <v>0.625</v>
      </c>
      <c r="BA36">
        <v>0.9838709677419355</v>
      </c>
      <c r="BB36">
        <v>1.1180351906158348E-2</v>
      </c>
    </row>
    <row r="37" spans="1:54" x14ac:dyDescent="0.3">
      <c r="A37" s="129">
        <v>0</v>
      </c>
      <c r="B37" s="130">
        <v>33</v>
      </c>
      <c r="C37" s="130">
        <v>6</v>
      </c>
      <c r="D37" s="131">
        <v>1</v>
      </c>
      <c r="P37">
        <v>0</v>
      </c>
      <c r="Q37">
        <v>39</v>
      </c>
      <c r="R37">
        <v>7</v>
      </c>
      <c r="S37" s="117">
        <v>0</v>
      </c>
      <c r="T37" s="113">
        <v>1</v>
      </c>
      <c r="U37" s="118">
        <v>1</v>
      </c>
      <c r="V37">
        <v>0</v>
      </c>
      <c r="W37">
        <v>0.12030144748673341</v>
      </c>
      <c r="X37" s="117">
        <v>0.12030144748673341</v>
      </c>
      <c r="Y37" s="118">
        <v>0.87969855251326656</v>
      </c>
      <c r="Z37" s="117">
        <v>-0.12817598415709272</v>
      </c>
      <c r="AA37" s="118">
        <v>100</v>
      </c>
      <c r="AB37">
        <v>0.13675303562002755</v>
      </c>
      <c r="AU37">
        <v>0.11138114194591535</v>
      </c>
      <c r="AV37">
        <v>1</v>
      </c>
      <c r="AW37">
        <v>0</v>
      </c>
      <c r="AX37">
        <v>34</v>
      </c>
      <c r="AY37">
        <v>1</v>
      </c>
      <c r="AZ37">
        <v>0.61363636363636365</v>
      </c>
      <c r="BA37">
        <v>0.9838709677419355</v>
      </c>
      <c r="BB37">
        <v>1.1180351906158348E-2</v>
      </c>
    </row>
    <row r="38" spans="1:54" x14ac:dyDescent="0.3">
      <c r="A38" s="129">
        <v>0</v>
      </c>
      <c r="B38" s="130">
        <v>39</v>
      </c>
      <c r="C38" s="130">
        <v>10</v>
      </c>
      <c r="D38" s="131">
        <v>0</v>
      </c>
      <c r="P38">
        <v>0</v>
      </c>
      <c r="Q38">
        <v>39</v>
      </c>
      <c r="R38">
        <v>10</v>
      </c>
      <c r="S38" s="117">
        <v>0</v>
      </c>
      <c r="T38" s="113">
        <v>1</v>
      </c>
      <c r="U38" s="118">
        <v>1</v>
      </c>
      <c r="V38">
        <v>0</v>
      </c>
      <c r="W38">
        <v>0.29701393178291163</v>
      </c>
      <c r="X38" s="117">
        <v>0.29701393178291163</v>
      </c>
      <c r="Y38" s="118">
        <v>0.70298606821708831</v>
      </c>
      <c r="Z38" s="117">
        <v>-0.35241820498222731</v>
      </c>
      <c r="AA38" s="118">
        <v>100</v>
      </c>
      <c r="AB38">
        <v>0.42250329730743841</v>
      </c>
      <c r="AU38">
        <v>0.11787038170801627</v>
      </c>
      <c r="AV38">
        <v>1</v>
      </c>
      <c r="AW38">
        <v>0</v>
      </c>
      <c r="AX38">
        <v>35</v>
      </c>
      <c r="AY38">
        <v>1</v>
      </c>
      <c r="AZ38">
        <v>0.60227272727272729</v>
      </c>
      <c r="BA38">
        <v>0.9838709677419355</v>
      </c>
      <c r="BB38">
        <v>1.1180351906158457E-2</v>
      </c>
    </row>
    <row r="39" spans="1:54" x14ac:dyDescent="0.3">
      <c r="A39" s="129">
        <v>0</v>
      </c>
      <c r="B39" s="130">
        <v>59</v>
      </c>
      <c r="C39" s="130">
        <v>15</v>
      </c>
      <c r="D39" s="131">
        <v>0</v>
      </c>
      <c r="P39">
        <v>0</v>
      </c>
      <c r="Q39">
        <v>39</v>
      </c>
      <c r="R39">
        <v>11</v>
      </c>
      <c r="S39" s="117">
        <v>0</v>
      </c>
      <c r="T39" s="113">
        <v>1</v>
      </c>
      <c r="U39" s="118">
        <v>1</v>
      </c>
      <c r="V39">
        <v>0</v>
      </c>
      <c r="W39">
        <v>0.38094215985710611</v>
      </c>
      <c r="X39" s="117">
        <v>0.38094215985710611</v>
      </c>
      <c r="Y39" s="118">
        <v>0.61905784014289389</v>
      </c>
      <c r="Z39" s="117">
        <v>-0.47955656939813196</v>
      </c>
      <c r="AA39" s="118">
        <v>100</v>
      </c>
      <c r="AB39">
        <v>0.61535794420950263</v>
      </c>
      <c r="AU39">
        <v>0.12030144748673341</v>
      </c>
      <c r="AV39">
        <v>1</v>
      </c>
      <c r="AW39">
        <v>0</v>
      </c>
      <c r="AX39">
        <v>36</v>
      </c>
      <c r="AY39">
        <v>1</v>
      </c>
      <c r="AZ39">
        <v>0.59090909090909083</v>
      </c>
      <c r="BA39">
        <v>0.9838709677419355</v>
      </c>
      <c r="BB39">
        <v>1.1180351906158239E-2</v>
      </c>
    </row>
    <row r="40" spans="1:54" x14ac:dyDescent="0.3">
      <c r="A40" s="129">
        <v>1</v>
      </c>
      <c r="B40" s="130">
        <v>30</v>
      </c>
      <c r="C40" s="130">
        <v>13</v>
      </c>
      <c r="D40" s="131">
        <v>0</v>
      </c>
      <c r="P40">
        <v>0</v>
      </c>
      <c r="Q40">
        <v>39</v>
      </c>
      <c r="R40">
        <v>13</v>
      </c>
      <c r="S40" s="117">
        <v>0</v>
      </c>
      <c r="T40" s="113">
        <v>1</v>
      </c>
      <c r="U40" s="118">
        <v>1</v>
      </c>
      <c r="V40">
        <v>0</v>
      </c>
      <c r="W40">
        <v>0.56622426917682711</v>
      </c>
      <c r="X40" s="117">
        <v>0.56622426917682711</v>
      </c>
      <c r="Y40" s="118">
        <v>0.43377573082317289</v>
      </c>
      <c r="Z40" s="117">
        <v>-0.83522762769800429</v>
      </c>
      <c r="AA40" s="118">
        <v>0</v>
      </c>
      <c r="AB40">
        <v>1.3053387475189258</v>
      </c>
      <c r="AU40">
        <v>0.12277567516784306</v>
      </c>
      <c r="AV40">
        <v>1</v>
      </c>
      <c r="AW40">
        <v>0</v>
      </c>
      <c r="AX40">
        <v>37</v>
      </c>
      <c r="AY40">
        <v>1</v>
      </c>
      <c r="AZ40">
        <v>0.57954545454545459</v>
      </c>
      <c r="BA40">
        <v>0.9838709677419355</v>
      </c>
      <c r="BB40">
        <v>1.1180351906158457E-2</v>
      </c>
    </row>
    <row r="41" spans="1:54" x14ac:dyDescent="0.3">
      <c r="A41" s="129">
        <v>0</v>
      </c>
      <c r="B41" s="130">
        <v>28</v>
      </c>
      <c r="C41" s="130">
        <v>1</v>
      </c>
      <c r="D41" s="131">
        <v>0</v>
      </c>
      <c r="P41">
        <v>0</v>
      </c>
      <c r="Q41">
        <v>40</v>
      </c>
      <c r="R41">
        <v>1</v>
      </c>
      <c r="S41" s="117">
        <v>0</v>
      </c>
      <c r="T41" s="113">
        <v>1</v>
      </c>
      <c r="U41" s="118">
        <v>1</v>
      </c>
      <c r="V41">
        <v>0</v>
      </c>
      <c r="W41">
        <v>1.2433886050822813E-2</v>
      </c>
      <c r="X41" s="117">
        <v>1.2433886050822813E-2</v>
      </c>
      <c r="Y41" s="118">
        <v>0.98756611394917715</v>
      </c>
      <c r="Z41" s="117">
        <v>-1.2511833613357446E-2</v>
      </c>
      <c r="AA41" s="118">
        <v>100</v>
      </c>
      <c r="AB41">
        <v>1.2590434073422139E-2</v>
      </c>
      <c r="AU41">
        <v>0.12402912421264338</v>
      </c>
      <c r="AV41">
        <v>1</v>
      </c>
      <c r="AW41">
        <v>0</v>
      </c>
      <c r="AX41">
        <v>38</v>
      </c>
      <c r="AY41">
        <v>1</v>
      </c>
      <c r="AZ41">
        <v>0.56818181818181812</v>
      </c>
      <c r="BA41">
        <v>0.9838709677419355</v>
      </c>
      <c r="BB41">
        <v>1.1180351906158239E-2</v>
      </c>
    </row>
    <row r="42" spans="1:54" x14ac:dyDescent="0.3">
      <c r="A42" s="129">
        <v>0</v>
      </c>
      <c r="B42" s="130">
        <v>36</v>
      </c>
      <c r="C42" s="130">
        <v>9</v>
      </c>
      <c r="D42" s="131">
        <v>1</v>
      </c>
      <c r="P42">
        <v>0</v>
      </c>
      <c r="Q42">
        <v>40</v>
      </c>
      <c r="R42">
        <v>8</v>
      </c>
      <c r="S42" s="117">
        <v>1</v>
      </c>
      <c r="T42" s="113">
        <v>1</v>
      </c>
      <c r="U42" s="118">
        <v>2</v>
      </c>
      <c r="V42">
        <v>0.5</v>
      </c>
      <c r="W42">
        <v>0.14896145248087436</v>
      </c>
      <c r="X42" s="117">
        <v>0.29792290496174872</v>
      </c>
      <c r="Y42" s="118">
        <v>1.7020770950382513</v>
      </c>
      <c r="Z42" s="117">
        <v>-2.0653655693918651</v>
      </c>
      <c r="AA42" s="118">
        <v>50</v>
      </c>
      <c r="AB42">
        <v>1.9440905240878528</v>
      </c>
      <c r="AU42">
        <v>0.12804929773033202</v>
      </c>
      <c r="AV42">
        <v>1</v>
      </c>
      <c r="AW42">
        <v>0</v>
      </c>
      <c r="AX42">
        <v>39</v>
      </c>
      <c r="AY42">
        <v>1</v>
      </c>
      <c r="AZ42">
        <v>0.55681818181818188</v>
      </c>
      <c r="BA42">
        <v>0.9838709677419355</v>
      </c>
      <c r="BB42">
        <v>1.1180351906158457E-2</v>
      </c>
    </row>
    <row r="43" spans="1:54" x14ac:dyDescent="0.3">
      <c r="A43" s="129">
        <v>0</v>
      </c>
      <c r="B43" s="130">
        <v>40</v>
      </c>
      <c r="C43" s="130">
        <v>8</v>
      </c>
      <c r="D43" s="131">
        <v>0</v>
      </c>
      <c r="P43">
        <v>0</v>
      </c>
      <c r="Q43">
        <v>40</v>
      </c>
      <c r="R43">
        <v>20</v>
      </c>
      <c r="S43" s="117">
        <v>1</v>
      </c>
      <c r="T43" s="113">
        <v>0</v>
      </c>
      <c r="U43" s="118">
        <v>1</v>
      </c>
      <c r="V43">
        <v>1</v>
      </c>
      <c r="W43">
        <v>0.94099483047006438</v>
      </c>
      <c r="X43" s="117">
        <v>0.94099483047006438</v>
      </c>
      <c r="Y43" s="118">
        <v>5.9005169529935619E-2</v>
      </c>
      <c r="Z43" s="117">
        <v>-6.081763306746462E-2</v>
      </c>
      <c r="AA43" s="118">
        <v>100</v>
      </c>
      <c r="AB43">
        <v>6.2705094246330972E-2</v>
      </c>
      <c r="AU43">
        <v>0.12867220964591847</v>
      </c>
      <c r="AV43">
        <v>1</v>
      </c>
      <c r="AW43">
        <v>0</v>
      </c>
      <c r="AX43">
        <v>40</v>
      </c>
      <c r="AY43">
        <v>1</v>
      </c>
      <c r="AZ43">
        <v>0.54545454545454541</v>
      </c>
      <c r="BA43">
        <v>0.9838709677419355</v>
      </c>
      <c r="BB43">
        <v>1.1180351906158239E-2</v>
      </c>
    </row>
    <row r="44" spans="1:54" x14ac:dyDescent="0.3">
      <c r="A44" s="129">
        <v>0</v>
      </c>
      <c r="B44" s="130">
        <v>43</v>
      </c>
      <c r="C44" s="130">
        <v>15</v>
      </c>
      <c r="D44" s="131">
        <v>0</v>
      </c>
      <c r="P44">
        <v>0</v>
      </c>
      <c r="Q44">
        <v>41</v>
      </c>
      <c r="R44">
        <v>4</v>
      </c>
      <c r="S44" s="117">
        <v>0</v>
      </c>
      <c r="T44" s="113">
        <v>1</v>
      </c>
      <c r="U44" s="118">
        <v>1</v>
      </c>
      <c r="V44">
        <v>0</v>
      </c>
      <c r="W44">
        <v>3.305414798853186E-2</v>
      </c>
      <c r="X44" s="117">
        <v>3.305414798853186E-2</v>
      </c>
      <c r="Y44" s="118">
        <v>0.9669458520114681</v>
      </c>
      <c r="Z44" s="117">
        <v>-3.3612780948304839E-2</v>
      </c>
      <c r="AA44" s="118">
        <v>100</v>
      </c>
      <c r="AB44">
        <v>3.4184073409872631E-2</v>
      </c>
      <c r="AU44">
        <v>0.14896145248087436</v>
      </c>
      <c r="AV44">
        <v>1</v>
      </c>
      <c r="AW44">
        <v>1</v>
      </c>
      <c r="AX44">
        <v>41</v>
      </c>
      <c r="AY44">
        <v>2</v>
      </c>
      <c r="AZ44">
        <v>0.53409090909090917</v>
      </c>
      <c r="BA44">
        <v>0.967741935483871</v>
      </c>
      <c r="BB44">
        <v>2.1994134897360792E-2</v>
      </c>
    </row>
    <row r="45" spans="1:54" x14ac:dyDescent="0.3">
      <c r="A45" s="129">
        <v>1</v>
      </c>
      <c r="B45" s="130">
        <v>52</v>
      </c>
      <c r="C45" s="130">
        <v>15</v>
      </c>
      <c r="D45" s="131">
        <v>0</v>
      </c>
      <c r="P45">
        <v>0</v>
      </c>
      <c r="Q45">
        <v>41</v>
      </c>
      <c r="R45">
        <v>7</v>
      </c>
      <c r="S45" s="117">
        <v>1</v>
      </c>
      <c r="T45" s="113">
        <v>0</v>
      </c>
      <c r="U45" s="118">
        <v>1</v>
      </c>
      <c r="V45">
        <v>1</v>
      </c>
      <c r="W45">
        <v>9.5524295847775539E-2</v>
      </c>
      <c r="X45" s="117">
        <v>9.5524295847775539E-2</v>
      </c>
      <c r="Y45" s="118">
        <v>0.90447570415222445</v>
      </c>
      <c r="Z45" s="117">
        <v>-2.3483746570683808</v>
      </c>
      <c r="AA45" s="118">
        <v>0</v>
      </c>
      <c r="AB45">
        <v>9.4685409206634503</v>
      </c>
      <c r="AU45">
        <v>0.1519233304200111</v>
      </c>
      <c r="AV45">
        <v>2</v>
      </c>
      <c r="AW45">
        <v>0</v>
      </c>
      <c r="AX45">
        <v>43</v>
      </c>
      <c r="AY45">
        <v>2</v>
      </c>
      <c r="AZ45">
        <v>0.51136363636363635</v>
      </c>
      <c r="BA45">
        <v>0.967741935483871</v>
      </c>
      <c r="BB45">
        <v>1.0997067448680342E-2</v>
      </c>
    </row>
    <row r="46" spans="1:54" x14ac:dyDescent="0.3">
      <c r="A46" s="129">
        <v>0</v>
      </c>
      <c r="B46" s="130">
        <v>45</v>
      </c>
      <c r="C46" s="130">
        <v>9</v>
      </c>
      <c r="D46" s="131">
        <v>0</v>
      </c>
      <c r="P46">
        <v>0</v>
      </c>
      <c r="Q46">
        <v>41</v>
      </c>
      <c r="R46">
        <v>10</v>
      </c>
      <c r="S46" s="117">
        <v>1</v>
      </c>
      <c r="T46" s="113">
        <v>0</v>
      </c>
      <c r="U46" s="118">
        <v>1</v>
      </c>
      <c r="V46">
        <v>1</v>
      </c>
      <c r="W46">
        <v>0.24601977726006993</v>
      </c>
      <c r="X46" s="117">
        <v>0.24601977726006993</v>
      </c>
      <c r="Y46" s="118">
        <v>0.75398022273993004</v>
      </c>
      <c r="Z46" s="117">
        <v>-1.4023433509151706</v>
      </c>
      <c r="AA46" s="118">
        <v>0</v>
      </c>
      <c r="AB46">
        <v>3.0647138662469806</v>
      </c>
      <c r="AU46">
        <v>0.16366890068992332</v>
      </c>
      <c r="AV46">
        <v>1</v>
      </c>
      <c r="AW46">
        <v>0</v>
      </c>
      <c r="AX46">
        <v>44</v>
      </c>
      <c r="AY46">
        <v>2</v>
      </c>
      <c r="AZ46">
        <v>0.5</v>
      </c>
      <c r="BA46">
        <v>0.967741935483871</v>
      </c>
      <c r="BB46">
        <v>0</v>
      </c>
    </row>
    <row r="47" spans="1:54" x14ac:dyDescent="0.3">
      <c r="A47" s="129">
        <v>0</v>
      </c>
      <c r="B47" s="130">
        <v>33</v>
      </c>
      <c r="C47" s="130">
        <v>5</v>
      </c>
      <c r="D47" s="131">
        <v>0</v>
      </c>
      <c r="P47">
        <v>0</v>
      </c>
      <c r="Q47">
        <v>42</v>
      </c>
      <c r="R47">
        <v>5</v>
      </c>
      <c r="S47" s="117">
        <v>0</v>
      </c>
      <c r="T47" s="113">
        <v>1</v>
      </c>
      <c r="U47" s="118">
        <v>1</v>
      </c>
      <c r="V47">
        <v>0</v>
      </c>
      <c r="W47">
        <v>4.1919260540352138E-2</v>
      </c>
      <c r="X47" s="117">
        <v>4.1919260540352138E-2</v>
      </c>
      <c r="Y47" s="118">
        <v>0.95808073945964789</v>
      </c>
      <c r="Z47" s="117">
        <v>-4.2823225377131312E-2</v>
      </c>
      <c r="AA47" s="118">
        <v>100</v>
      </c>
      <c r="AB47">
        <v>4.375336943313813E-2</v>
      </c>
      <c r="AU47">
        <v>0.16932805413331328</v>
      </c>
      <c r="AV47">
        <v>0</v>
      </c>
      <c r="AW47">
        <v>1</v>
      </c>
      <c r="AX47">
        <v>44</v>
      </c>
      <c r="AY47">
        <v>3</v>
      </c>
      <c r="AZ47">
        <v>0.5</v>
      </c>
      <c r="BA47">
        <v>0.95161290322580649</v>
      </c>
      <c r="BB47">
        <v>1.0813782991202336E-2</v>
      </c>
    </row>
    <row r="48" spans="1:54" x14ac:dyDescent="0.3">
      <c r="A48" s="129">
        <v>1</v>
      </c>
      <c r="B48" s="130">
        <v>36</v>
      </c>
      <c r="C48" s="130">
        <v>8</v>
      </c>
      <c r="D48" s="131">
        <v>0</v>
      </c>
      <c r="P48">
        <v>0</v>
      </c>
      <c r="Q48">
        <v>42</v>
      </c>
      <c r="R48">
        <v>7</v>
      </c>
      <c r="S48" s="117">
        <v>0</v>
      </c>
      <c r="T48" s="113">
        <v>1</v>
      </c>
      <c r="U48" s="118">
        <v>1</v>
      </c>
      <c r="V48">
        <v>0</v>
      </c>
      <c r="W48">
        <v>8.4930020585186977E-2</v>
      </c>
      <c r="X48" s="117">
        <v>8.4930020585186977E-2</v>
      </c>
      <c r="Y48" s="118">
        <v>0.91506997941481305</v>
      </c>
      <c r="Z48" s="117">
        <v>-8.8754736396311429E-2</v>
      </c>
      <c r="AA48" s="118">
        <v>100</v>
      </c>
      <c r="AB48">
        <v>9.28125962994652E-2</v>
      </c>
      <c r="AU48">
        <v>0.17096414310795496</v>
      </c>
      <c r="AV48">
        <v>1</v>
      </c>
      <c r="AW48">
        <v>0</v>
      </c>
      <c r="AX48">
        <v>45</v>
      </c>
      <c r="AY48">
        <v>3</v>
      </c>
      <c r="AZ48">
        <v>0.48863636363636365</v>
      </c>
      <c r="BA48">
        <v>0.95161290322580649</v>
      </c>
      <c r="BB48">
        <v>1.0813782991202336E-2</v>
      </c>
    </row>
    <row r="49" spans="1:54" x14ac:dyDescent="0.3">
      <c r="A49" s="129">
        <v>0</v>
      </c>
      <c r="B49" s="130">
        <v>36</v>
      </c>
      <c r="C49" s="130">
        <v>8</v>
      </c>
      <c r="D49" s="131">
        <v>1</v>
      </c>
      <c r="P49">
        <v>0</v>
      </c>
      <c r="Q49">
        <v>42</v>
      </c>
      <c r="R49">
        <v>13</v>
      </c>
      <c r="S49" s="117">
        <v>1</v>
      </c>
      <c r="T49" s="113">
        <v>0</v>
      </c>
      <c r="U49" s="118">
        <v>1</v>
      </c>
      <c r="V49">
        <v>1</v>
      </c>
      <c r="W49">
        <v>0.4697540516367677</v>
      </c>
      <c r="X49" s="117">
        <v>0.4697540516367677</v>
      </c>
      <c r="Y49" s="118">
        <v>0.53024594836323224</v>
      </c>
      <c r="Z49" s="117">
        <v>-0.75554601563418256</v>
      </c>
      <c r="AA49" s="118">
        <v>0</v>
      </c>
      <c r="AB49">
        <v>1.1287735497239293</v>
      </c>
      <c r="AU49">
        <v>0.17286092294555647</v>
      </c>
      <c r="AV49">
        <v>1</v>
      </c>
      <c r="AW49">
        <v>0</v>
      </c>
      <c r="AX49">
        <v>46</v>
      </c>
      <c r="AY49">
        <v>3</v>
      </c>
      <c r="AZ49">
        <v>0.47727272727272729</v>
      </c>
      <c r="BA49">
        <v>0.95161290322580649</v>
      </c>
      <c r="BB49">
        <v>2.1627565982404673E-2</v>
      </c>
    </row>
    <row r="50" spans="1:54" x14ac:dyDescent="0.3">
      <c r="A50" s="129">
        <v>1</v>
      </c>
      <c r="B50" s="130">
        <v>43</v>
      </c>
      <c r="C50" s="130">
        <v>6</v>
      </c>
      <c r="D50" s="131">
        <v>0</v>
      </c>
      <c r="P50">
        <v>0</v>
      </c>
      <c r="Q50">
        <v>43</v>
      </c>
      <c r="R50">
        <v>10</v>
      </c>
      <c r="S50" s="117">
        <v>0</v>
      </c>
      <c r="T50" s="113">
        <v>1</v>
      </c>
      <c r="U50" s="118">
        <v>1</v>
      </c>
      <c r="V50">
        <v>0</v>
      </c>
      <c r="W50">
        <v>0.20127406474953136</v>
      </c>
      <c r="X50" s="117">
        <v>0.20127406474953136</v>
      </c>
      <c r="Y50" s="118">
        <v>0.79872593525046864</v>
      </c>
      <c r="Z50" s="117">
        <v>-0.22473740175618301</v>
      </c>
      <c r="AA50" s="118">
        <v>100</v>
      </c>
      <c r="AB50">
        <v>0.25199390162085422</v>
      </c>
      <c r="AU50">
        <v>0.18130239211589994</v>
      </c>
      <c r="AV50">
        <v>2</v>
      </c>
      <c r="AW50">
        <v>0</v>
      </c>
      <c r="AX50">
        <v>48</v>
      </c>
      <c r="AY50">
        <v>3</v>
      </c>
      <c r="AZ50">
        <v>0.45454545454545459</v>
      </c>
      <c r="BA50">
        <v>0.95161290322580649</v>
      </c>
      <c r="BB50">
        <v>1.0813782991202336E-2</v>
      </c>
    </row>
    <row r="51" spans="1:54" x14ac:dyDescent="0.3">
      <c r="A51" s="129">
        <v>1</v>
      </c>
      <c r="B51" s="130">
        <v>35</v>
      </c>
      <c r="C51" s="130">
        <v>1</v>
      </c>
      <c r="D51" s="131">
        <v>0</v>
      </c>
      <c r="P51">
        <v>0</v>
      </c>
      <c r="Q51">
        <v>43</v>
      </c>
      <c r="R51">
        <v>12</v>
      </c>
      <c r="S51" s="117">
        <v>0</v>
      </c>
      <c r="T51" s="113">
        <v>1</v>
      </c>
      <c r="U51" s="118">
        <v>1</v>
      </c>
      <c r="V51">
        <v>0</v>
      </c>
      <c r="W51">
        <v>0.34834165451973453</v>
      </c>
      <c r="X51" s="117">
        <v>0.34834165451973453</v>
      </c>
      <c r="Y51" s="118">
        <v>0.65165834548026547</v>
      </c>
      <c r="Z51" s="117">
        <v>-0.42823486439629765</v>
      </c>
      <c r="AA51" s="118">
        <v>100</v>
      </c>
      <c r="AB51">
        <v>0.53454644897244474</v>
      </c>
      <c r="AU51">
        <v>0.18476770976155216</v>
      </c>
      <c r="AV51">
        <v>1</v>
      </c>
      <c r="AW51">
        <v>0</v>
      </c>
      <c r="AX51">
        <v>49</v>
      </c>
      <c r="AY51">
        <v>3</v>
      </c>
      <c r="AZ51">
        <v>0.44318181818181823</v>
      </c>
      <c r="BA51">
        <v>0.95161290322580649</v>
      </c>
      <c r="BB51">
        <v>0</v>
      </c>
    </row>
    <row r="52" spans="1:54" x14ac:dyDescent="0.3">
      <c r="A52" s="129">
        <v>1</v>
      </c>
      <c r="B52" s="130">
        <v>49</v>
      </c>
      <c r="C52" s="130">
        <v>7</v>
      </c>
      <c r="D52" s="131">
        <v>0</v>
      </c>
      <c r="P52">
        <v>0</v>
      </c>
      <c r="Q52">
        <v>43</v>
      </c>
      <c r="R52">
        <v>15</v>
      </c>
      <c r="S52" s="117">
        <v>0</v>
      </c>
      <c r="T52" s="113">
        <v>1</v>
      </c>
      <c r="U52" s="118">
        <v>1</v>
      </c>
      <c r="V52">
        <v>0</v>
      </c>
      <c r="W52">
        <v>0.6228549866281673</v>
      </c>
      <c r="X52" s="117">
        <v>0.6228549866281673</v>
      </c>
      <c r="Y52" s="118">
        <v>0.3771450133718327</v>
      </c>
      <c r="Z52" s="117">
        <v>-0.97512551463963326</v>
      </c>
      <c r="AA52" s="118">
        <v>0</v>
      </c>
      <c r="AB52">
        <v>1.6514999921637186</v>
      </c>
      <c r="AU52">
        <v>0.19757419738420728</v>
      </c>
      <c r="AV52">
        <v>0</v>
      </c>
      <c r="AW52">
        <v>1</v>
      </c>
      <c r="AX52">
        <v>49</v>
      </c>
      <c r="AY52">
        <v>4</v>
      </c>
      <c r="AZ52">
        <v>0.44318181818181823</v>
      </c>
      <c r="BA52">
        <v>0.93548387096774199</v>
      </c>
      <c r="BB52">
        <v>1.0630498533724435E-2</v>
      </c>
    </row>
    <row r="53" spans="1:54" x14ac:dyDescent="0.3">
      <c r="A53" s="129">
        <v>1</v>
      </c>
      <c r="B53" s="130">
        <v>35</v>
      </c>
      <c r="C53" s="130">
        <v>4</v>
      </c>
      <c r="D53" s="131">
        <v>0</v>
      </c>
      <c r="P53">
        <v>0</v>
      </c>
      <c r="Q53">
        <v>44</v>
      </c>
      <c r="R53">
        <v>5</v>
      </c>
      <c r="S53" s="117">
        <v>0</v>
      </c>
      <c r="T53" s="113">
        <v>1</v>
      </c>
      <c r="U53" s="118">
        <v>1</v>
      </c>
      <c r="V53">
        <v>0</v>
      </c>
      <c r="W53">
        <v>3.2685793578254949E-2</v>
      </c>
      <c r="X53" s="117">
        <v>3.2685793578254949E-2</v>
      </c>
      <c r="Y53" s="118">
        <v>0.96731420642174504</v>
      </c>
      <c r="Z53" s="117">
        <v>-3.323190722543197E-2</v>
      </c>
      <c r="AA53" s="118">
        <v>100</v>
      </c>
      <c r="AB53">
        <v>3.3790254874023921E-2</v>
      </c>
      <c r="AU53">
        <v>0.20127406474953136</v>
      </c>
      <c r="AV53">
        <v>1</v>
      </c>
      <c r="AW53">
        <v>0</v>
      </c>
      <c r="AX53">
        <v>50</v>
      </c>
      <c r="AY53">
        <v>4</v>
      </c>
      <c r="AZ53">
        <v>0.43181818181818177</v>
      </c>
      <c r="BA53">
        <v>0.93548387096774199</v>
      </c>
      <c r="BB53">
        <v>0</v>
      </c>
    </row>
    <row r="54" spans="1:54" x14ac:dyDescent="0.3">
      <c r="A54" s="129">
        <v>0</v>
      </c>
      <c r="B54" s="130">
        <v>44</v>
      </c>
      <c r="C54" s="130">
        <v>5</v>
      </c>
      <c r="D54" s="131">
        <v>0</v>
      </c>
      <c r="P54">
        <v>0</v>
      </c>
      <c r="Q54">
        <v>44</v>
      </c>
      <c r="R54">
        <v>8</v>
      </c>
      <c r="S54" s="117">
        <v>0</v>
      </c>
      <c r="T54" s="113">
        <v>2</v>
      </c>
      <c r="U54" s="118">
        <v>2</v>
      </c>
      <c r="V54">
        <v>0</v>
      </c>
      <c r="W54">
        <v>9.4527832586725688E-2</v>
      </c>
      <c r="X54" s="117">
        <v>0.18905566517345138</v>
      </c>
      <c r="Y54" s="118">
        <v>1.8109443348265486</v>
      </c>
      <c r="Z54" s="117">
        <v>-0.19859747877726763</v>
      </c>
      <c r="AA54" s="118">
        <v>100</v>
      </c>
      <c r="AB54">
        <v>0.20879235384290157</v>
      </c>
      <c r="AU54">
        <v>0.22688623331804339</v>
      </c>
      <c r="AV54">
        <v>0</v>
      </c>
      <c r="AW54">
        <v>1</v>
      </c>
      <c r="AX54">
        <v>50</v>
      </c>
      <c r="AY54">
        <v>5</v>
      </c>
      <c r="AZ54">
        <v>0.43181818181818177</v>
      </c>
      <c r="BA54">
        <v>0.91935483870967738</v>
      </c>
      <c r="BB54">
        <v>1.0447214076246325E-2</v>
      </c>
    </row>
    <row r="55" spans="1:54" x14ac:dyDescent="0.3">
      <c r="A55" s="129">
        <v>0</v>
      </c>
      <c r="B55" s="130">
        <v>29</v>
      </c>
      <c r="C55" s="130">
        <v>2</v>
      </c>
      <c r="D55" s="131">
        <v>0</v>
      </c>
      <c r="P55">
        <v>0</v>
      </c>
      <c r="Q55">
        <v>44</v>
      </c>
      <c r="R55">
        <v>10</v>
      </c>
      <c r="S55" s="117">
        <v>0</v>
      </c>
      <c r="T55" s="113">
        <v>2</v>
      </c>
      <c r="U55" s="118">
        <v>2</v>
      </c>
      <c r="V55">
        <v>0</v>
      </c>
      <c r="W55">
        <v>0.18130239211589994</v>
      </c>
      <c r="X55" s="117">
        <v>0.36260478423179987</v>
      </c>
      <c r="Y55" s="118">
        <v>1.6373952157682001</v>
      </c>
      <c r="Z55" s="117">
        <v>-0.40008096890142258</v>
      </c>
      <c r="AA55" s="118">
        <v>100</v>
      </c>
      <c r="AB55">
        <v>0.44290441396175728</v>
      </c>
      <c r="AU55">
        <v>0.23304165267530935</v>
      </c>
      <c r="AV55">
        <v>1</v>
      </c>
      <c r="AW55">
        <v>0</v>
      </c>
      <c r="AX55">
        <v>51</v>
      </c>
      <c r="AY55">
        <v>5</v>
      </c>
      <c r="AZ55">
        <v>0.42045454545454541</v>
      </c>
      <c r="BA55">
        <v>0.91935483870967738</v>
      </c>
      <c r="BB55">
        <v>1.0447214076246325E-2</v>
      </c>
    </row>
    <row r="56" spans="1:54" x14ac:dyDescent="0.3">
      <c r="A56" s="129">
        <v>0</v>
      </c>
      <c r="B56" s="130">
        <v>39</v>
      </c>
      <c r="C56" s="130">
        <v>5</v>
      </c>
      <c r="D56" s="131">
        <v>0</v>
      </c>
      <c r="P56">
        <v>0</v>
      </c>
      <c r="Q56">
        <v>45</v>
      </c>
      <c r="R56">
        <v>5</v>
      </c>
      <c r="S56" s="117">
        <v>0</v>
      </c>
      <c r="T56" s="113">
        <v>1</v>
      </c>
      <c r="U56" s="118">
        <v>1</v>
      </c>
      <c r="V56">
        <v>0</v>
      </c>
      <c r="W56">
        <v>2.8838515446719178E-2</v>
      </c>
      <c r="X56" s="117">
        <v>2.8838515446719178E-2</v>
      </c>
      <c r="Y56" s="118">
        <v>0.97116148455328077</v>
      </c>
      <c r="Z56" s="117">
        <v>-2.9262517048458243E-2</v>
      </c>
      <c r="AA56" s="118">
        <v>100</v>
      </c>
      <c r="AB56">
        <v>2.9694871455888151E-2</v>
      </c>
      <c r="AU56">
        <v>0.23643521329018694</v>
      </c>
      <c r="AV56">
        <v>1</v>
      </c>
      <c r="AW56">
        <v>0</v>
      </c>
      <c r="AX56">
        <v>52</v>
      </c>
      <c r="AY56">
        <v>5</v>
      </c>
      <c r="AZ56">
        <v>0.40909090909090906</v>
      </c>
      <c r="BA56">
        <v>0.91935483870967738</v>
      </c>
      <c r="BB56">
        <v>0</v>
      </c>
    </row>
    <row r="57" spans="1:54" x14ac:dyDescent="0.3">
      <c r="A57" s="129">
        <v>1</v>
      </c>
      <c r="B57" s="130">
        <v>36</v>
      </c>
      <c r="C57" s="130">
        <v>6</v>
      </c>
      <c r="D57" s="131">
        <v>0</v>
      </c>
      <c r="P57">
        <v>0</v>
      </c>
      <c r="Q57">
        <v>45</v>
      </c>
      <c r="R57">
        <v>6</v>
      </c>
      <c r="S57" s="117">
        <v>0</v>
      </c>
      <c r="T57" s="113">
        <v>1</v>
      </c>
      <c r="U57" s="118">
        <v>1</v>
      </c>
      <c r="V57">
        <v>0</v>
      </c>
      <c r="W57">
        <v>4.1456349169658513E-2</v>
      </c>
      <c r="X57" s="117">
        <v>4.1456349169658513E-2</v>
      </c>
      <c r="Y57" s="118">
        <v>0.95854365083034154</v>
      </c>
      <c r="Z57" s="117">
        <v>-4.2340176760991381E-2</v>
      </c>
      <c r="AA57" s="118">
        <v>100</v>
      </c>
      <c r="AB57">
        <v>4.3249307565437226E-2</v>
      </c>
      <c r="AU57">
        <v>0.24064456685266467</v>
      </c>
      <c r="AV57">
        <v>0</v>
      </c>
      <c r="AW57">
        <v>1</v>
      </c>
      <c r="AX57">
        <v>52</v>
      </c>
      <c r="AY57">
        <v>6</v>
      </c>
      <c r="AZ57">
        <v>0.40909090909090906</v>
      </c>
      <c r="BA57">
        <v>0.90322580645161288</v>
      </c>
      <c r="BB57">
        <v>1.0263929618768319E-2</v>
      </c>
    </row>
    <row r="58" spans="1:54" x14ac:dyDescent="0.3">
      <c r="A58" s="129">
        <v>0</v>
      </c>
      <c r="B58" s="130">
        <v>37</v>
      </c>
      <c r="C58" s="130">
        <v>9</v>
      </c>
      <c r="D58" s="131">
        <v>0</v>
      </c>
      <c r="P58">
        <v>0</v>
      </c>
      <c r="Q58">
        <v>45</v>
      </c>
      <c r="R58">
        <v>8</v>
      </c>
      <c r="S58" s="117">
        <v>0</v>
      </c>
      <c r="T58" s="113">
        <v>1</v>
      </c>
      <c r="U58" s="118">
        <v>1</v>
      </c>
      <c r="V58">
        <v>0</v>
      </c>
      <c r="W58">
        <v>8.4033803917998626E-2</v>
      </c>
      <c r="X58" s="117">
        <v>8.4033803917998626E-2</v>
      </c>
      <c r="Y58" s="118">
        <v>0.91596619608200136</v>
      </c>
      <c r="Z58" s="117">
        <v>-8.7775818829580132E-2</v>
      </c>
      <c r="AA58" s="118">
        <v>100</v>
      </c>
      <c r="AB58">
        <v>9.1743346290997341E-2</v>
      </c>
      <c r="AU58">
        <v>0.24276834675262238</v>
      </c>
      <c r="AV58">
        <v>1</v>
      </c>
      <c r="AW58">
        <v>0</v>
      </c>
      <c r="AX58">
        <v>53</v>
      </c>
      <c r="AY58">
        <v>6</v>
      </c>
      <c r="AZ58">
        <v>0.39772727272727271</v>
      </c>
      <c r="BA58">
        <v>0.90322580645161288</v>
      </c>
      <c r="BB58">
        <v>0</v>
      </c>
    </row>
    <row r="59" spans="1:54" x14ac:dyDescent="0.3">
      <c r="A59" s="129">
        <v>1</v>
      </c>
      <c r="B59" s="130">
        <v>34</v>
      </c>
      <c r="C59" s="130">
        <v>19</v>
      </c>
      <c r="D59" s="131">
        <v>1</v>
      </c>
      <c r="P59">
        <v>0</v>
      </c>
      <c r="Q59">
        <v>45</v>
      </c>
      <c r="R59">
        <v>9</v>
      </c>
      <c r="S59" s="117">
        <v>0</v>
      </c>
      <c r="T59" s="113">
        <v>1</v>
      </c>
      <c r="U59" s="118">
        <v>1</v>
      </c>
      <c r="V59">
        <v>0</v>
      </c>
      <c r="W59">
        <v>0.11787038170801627</v>
      </c>
      <c r="X59" s="117">
        <v>0.11787038170801627</v>
      </c>
      <c r="Y59" s="118">
        <v>0.88212961829198377</v>
      </c>
      <c r="Z59" s="117">
        <v>-0.12541627425811655</v>
      </c>
      <c r="AA59" s="118">
        <v>100</v>
      </c>
      <c r="AB59">
        <v>0.13362025179048156</v>
      </c>
      <c r="AU59">
        <v>0.24601977726006993</v>
      </c>
      <c r="AV59">
        <v>0</v>
      </c>
      <c r="AW59">
        <v>1</v>
      </c>
      <c r="AX59">
        <v>53</v>
      </c>
      <c r="AY59">
        <v>7</v>
      </c>
      <c r="AZ59">
        <v>0.39772727272727271</v>
      </c>
      <c r="BA59">
        <v>0.88709677419354838</v>
      </c>
      <c r="BB59">
        <v>1.0080645161290314E-2</v>
      </c>
    </row>
    <row r="60" spans="1:54" x14ac:dyDescent="0.3">
      <c r="A60" s="129">
        <v>1</v>
      </c>
      <c r="B60" s="130">
        <v>52</v>
      </c>
      <c r="C60" s="130">
        <v>18</v>
      </c>
      <c r="D60" s="131">
        <v>1</v>
      </c>
      <c r="P60">
        <v>0</v>
      </c>
      <c r="Q60">
        <v>46</v>
      </c>
      <c r="R60">
        <v>1</v>
      </c>
      <c r="S60" s="117">
        <v>0</v>
      </c>
      <c r="T60" s="113">
        <v>1</v>
      </c>
      <c r="U60" s="118">
        <v>1</v>
      </c>
      <c r="V60">
        <v>0</v>
      </c>
      <c r="W60">
        <v>5.7659282992333326E-3</v>
      </c>
      <c r="X60" s="117">
        <v>5.7659282992333326E-3</v>
      </c>
      <c r="Y60" s="118">
        <v>0.99423407170076672</v>
      </c>
      <c r="Z60" s="117">
        <v>-5.7826154392941866E-3</v>
      </c>
      <c r="AA60" s="118">
        <v>100</v>
      </c>
      <c r="AB60">
        <v>5.799367033730761E-3</v>
      </c>
      <c r="AU60">
        <v>0.26278599064552405</v>
      </c>
      <c r="AV60">
        <v>1</v>
      </c>
      <c r="AW60">
        <v>0</v>
      </c>
      <c r="AX60">
        <v>54</v>
      </c>
      <c r="AY60">
        <v>7</v>
      </c>
      <c r="AZ60">
        <v>0.38636363636363635</v>
      </c>
      <c r="BA60">
        <v>0.88709677419354838</v>
      </c>
      <c r="BB60">
        <v>1.0080645161290314E-2</v>
      </c>
    </row>
    <row r="61" spans="1:54" x14ac:dyDescent="0.3">
      <c r="A61" s="129">
        <v>1</v>
      </c>
      <c r="B61" s="130">
        <v>45</v>
      </c>
      <c r="C61" s="130">
        <v>10</v>
      </c>
      <c r="D61" s="131">
        <v>1</v>
      </c>
      <c r="P61">
        <v>0</v>
      </c>
      <c r="Q61">
        <v>46</v>
      </c>
      <c r="R61">
        <v>3</v>
      </c>
      <c r="S61" s="117">
        <v>0</v>
      </c>
      <c r="T61" s="113">
        <v>1</v>
      </c>
      <c r="U61" s="118">
        <v>1</v>
      </c>
      <c r="V61">
        <v>0</v>
      </c>
      <c r="W61">
        <v>1.2152507986608697E-2</v>
      </c>
      <c r="X61" s="117">
        <v>1.2152507986608697E-2</v>
      </c>
      <c r="Y61" s="118">
        <v>0.98784749201339128</v>
      </c>
      <c r="Z61" s="117">
        <v>-1.2226953459380779E-2</v>
      </c>
      <c r="AA61" s="118">
        <v>100</v>
      </c>
      <c r="AB61">
        <v>1.2302008239996583E-2</v>
      </c>
      <c r="AU61">
        <v>0.26503697452939101</v>
      </c>
      <c r="AV61">
        <v>1</v>
      </c>
      <c r="AW61">
        <v>0</v>
      </c>
      <c r="AX61">
        <v>55</v>
      </c>
      <c r="AY61">
        <v>7</v>
      </c>
      <c r="AZ61">
        <v>0.375</v>
      </c>
      <c r="BA61">
        <v>0.88709677419354838</v>
      </c>
      <c r="BB61">
        <v>1.0080645161290314E-2</v>
      </c>
    </row>
    <row r="62" spans="1:54" x14ac:dyDescent="0.3">
      <c r="A62" s="129">
        <v>1</v>
      </c>
      <c r="B62" s="130">
        <v>53</v>
      </c>
      <c r="C62" s="130">
        <v>9</v>
      </c>
      <c r="D62" s="131">
        <v>0</v>
      </c>
      <c r="P62">
        <v>0</v>
      </c>
      <c r="Q62">
        <v>46</v>
      </c>
      <c r="R62">
        <v>6</v>
      </c>
      <c r="S62" s="117">
        <v>0</v>
      </c>
      <c r="T62" s="113">
        <v>2</v>
      </c>
      <c r="U62" s="118">
        <v>2</v>
      </c>
      <c r="V62">
        <v>0</v>
      </c>
      <c r="W62">
        <v>3.6615810788999219E-2</v>
      </c>
      <c r="X62" s="117">
        <v>7.3231621577998438E-2</v>
      </c>
      <c r="Y62" s="118">
        <v>1.9267683784220015</v>
      </c>
      <c r="Z62" s="117">
        <v>-7.4605992737363597E-2</v>
      </c>
      <c r="AA62" s="118">
        <v>100</v>
      </c>
      <c r="AB62">
        <v>7.6014971387452598E-2</v>
      </c>
      <c r="AU62">
        <v>0.267300248845179</v>
      </c>
      <c r="AV62">
        <v>1</v>
      </c>
      <c r="AW62">
        <v>0</v>
      </c>
      <c r="AX62">
        <v>56</v>
      </c>
      <c r="AY62">
        <v>7</v>
      </c>
      <c r="AZ62">
        <v>0.36363636363636365</v>
      </c>
      <c r="BA62">
        <v>0.88709677419354838</v>
      </c>
      <c r="BB62">
        <v>2.0161290322580627E-2</v>
      </c>
    </row>
    <row r="63" spans="1:54" x14ac:dyDescent="0.3">
      <c r="A63" s="129">
        <v>0</v>
      </c>
      <c r="B63" s="130">
        <v>44</v>
      </c>
      <c r="C63" s="130">
        <v>10</v>
      </c>
      <c r="D63" s="131">
        <v>0</v>
      </c>
      <c r="P63">
        <v>0</v>
      </c>
      <c r="Q63">
        <v>49</v>
      </c>
      <c r="R63">
        <v>12</v>
      </c>
      <c r="S63" s="117">
        <v>1</v>
      </c>
      <c r="T63" s="113">
        <v>0</v>
      </c>
      <c r="U63" s="118">
        <v>1</v>
      </c>
      <c r="V63">
        <v>1</v>
      </c>
      <c r="W63">
        <v>0.19757419738420728</v>
      </c>
      <c r="X63" s="117">
        <v>0.19757419738420728</v>
      </c>
      <c r="Y63" s="118">
        <v>0.80242580261579266</v>
      </c>
      <c r="Z63" s="117">
        <v>-1.6216410822341221</v>
      </c>
      <c r="AA63" s="118">
        <v>0</v>
      </c>
      <c r="AB63">
        <v>4.0613896614008613</v>
      </c>
      <c r="AU63">
        <v>0.27305675958771075</v>
      </c>
      <c r="AV63">
        <v>2</v>
      </c>
      <c r="AW63">
        <v>0</v>
      </c>
      <c r="AX63">
        <v>58</v>
      </c>
      <c r="AY63">
        <v>7</v>
      </c>
      <c r="AZ63">
        <v>0.34090909090909094</v>
      </c>
      <c r="BA63">
        <v>0.88709677419354838</v>
      </c>
      <c r="BB63">
        <v>1.0080645161290314E-2</v>
      </c>
    </row>
    <row r="64" spans="1:54" x14ac:dyDescent="0.3">
      <c r="A64" s="129">
        <v>0</v>
      </c>
      <c r="B64" s="130">
        <v>46</v>
      </c>
      <c r="C64" s="130">
        <v>3</v>
      </c>
      <c r="D64" s="131">
        <v>0</v>
      </c>
      <c r="P64">
        <v>0</v>
      </c>
      <c r="Q64">
        <v>49</v>
      </c>
      <c r="R64">
        <v>19</v>
      </c>
      <c r="S64" s="117">
        <v>1</v>
      </c>
      <c r="T64" s="113">
        <v>0</v>
      </c>
      <c r="U64" s="118">
        <v>1</v>
      </c>
      <c r="V64">
        <v>1</v>
      </c>
      <c r="W64">
        <v>0.77391008049567867</v>
      </c>
      <c r="X64" s="117">
        <v>0.77391008049567867</v>
      </c>
      <c r="Y64" s="118">
        <v>0.22608991950432133</v>
      </c>
      <c r="Z64" s="117">
        <v>-0.2562995872114387</v>
      </c>
      <c r="AA64" s="118">
        <v>100</v>
      </c>
      <c r="AB64">
        <v>0.29213977851214173</v>
      </c>
      <c r="AU64">
        <v>0.27536285996572107</v>
      </c>
      <c r="AV64">
        <v>1</v>
      </c>
      <c r="AW64">
        <v>0</v>
      </c>
      <c r="AX64">
        <v>59</v>
      </c>
      <c r="AY64">
        <v>7</v>
      </c>
      <c r="AZ64">
        <v>0.32954545454545459</v>
      </c>
      <c r="BA64">
        <v>0.88709677419354838</v>
      </c>
      <c r="BB64">
        <v>1.0080645161290314E-2</v>
      </c>
    </row>
    <row r="65" spans="1:54" x14ac:dyDescent="0.3">
      <c r="A65" s="129">
        <v>1</v>
      </c>
      <c r="B65" s="130">
        <v>38</v>
      </c>
      <c r="C65" s="130">
        <v>9</v>
      </c>
      <c r="D65" s="131">
        <v>1</v>
      </c>
      <c r="P65">
        <v>0</v>
      </c>
      <c r="Q65">
        <v>50</v>
      </c>
      <c r="R65">
        <v>4</v>
      </c>
      <c r="S65" s="117">
        <v>0</v>
      </c>
      <c r="T65" s="113">
        <v>1</v>
      </c>
      <c r="U65" s="118">
        <v>1</v>
      </c>
      <c r="V65">
        <v>0</v>
      </c>
      <c r="W65">
        <v>1.0573461918129586E-2</v>
      </c>
      <c r="X65" s="117">
        <v>1.0573461918129586E-2</v>
      </c>
      <c r="Y65" s="118">
        <v>0.98942653808187042</v>
      </c>
      <c r="Z65" s="117">
        <v>-1.0629758148939919E-2</v>
      </c>
      <c r="AA65" s="118">
        <v>100</v>
      </c>
      <c r="AB65">
        <v>1.0686454740366667E-2</v>
      </c>
      <c r="AU65">
        <v>0.29701393178291163</v>
      </c>
      <c r="AV65">
        <v>1</v>
      </c>
      <c r="AW65">
        <v>0</v>
      </c>
      <c r="AX65">
        <v>60</v>
      </c>
      <c r="AY65">
        <v>7</v>
      </c>
      <c r="AZ65">
        <v>0.31818181818181823</v>
      </c>
      <c r="BA65">
        <v>0.88709677419354838</v>
      </c>
      <c r="BB65">
        <v>0</v>
      </c>
    </row>
    <row r="66" spans="1:54" x14ac:dyDescent="0.3">
      <c r="A66" s="129">
        <v>1</v>
      </c>
      <c r="B66" s="130">
        <v>36</v>
      </c>
      <c r="C66" s="130">
        <v>12</v>
      </c>
      <c r="D66" s="131">
        <v>1</v>
      </c>
      <c r="P66">
        <v>0</v>
      </c>
      <c r="Q66">
        <v>52</v>
      </c>
      <c r="R66">
        <v>10</v>
      </c>
      <c r="S66" s="117">
        <v>0</v>
      </c>
      <c r="T66" s="113">
        <v>1</v>
      </c>
      <c r="U66" s="118">
        <v>1</v>
      </c>
      <c r="V66">
        <v>0</v>
      </c>
      <c r="W66">
        <v>7.3024427196768049E-2</v>
      </c>
      <c r="X66" s="117">
        <v>7.3024427196768049E-2</v>
      </c>
      <c r="Y66" s="118">
        <v>0.92697557280323195</v>
      </c>
      <c r="Z66" s="117">
        <v>-7.5828064569045506E-2</v>
      </c>
      <c r="AA66" s="118">
        <v>100</v>
      </c>
      <c r="AB66">
        <v>7.8777078209232229E-2</v>
      </c>
      <c r="AU66">
        <v>0.29943901949489105</v>
      </c>
      <c r="AV66">
        <v>0</v>
      </c>
      <c r="AW66">
        <v>1</v>
      </c>
      <c r="AX66">
        <v>60</v>
      </c>
      <c r="AY66">
        <v>8</v>
      </c>
      <c r="AZ66">
        <v>0.31818181818181823</v>
      </c>
      <c r="BA66">
        <v>0.87096774193548387</v>
      </c>
      <c r="BB66">
        <v>0</v>
      </c>
    </row>
    <row r="67" spans="1:54" x14ac:dyDescent="0.3">
      <c r="A67" s="129">
        <v>1</v>
      </c>
      <c r="B67" s="130">
        <v>42</v>
      </c>
      <c r="C67" s="130">
        <v>3</v>
      </c>
      <c r="D67" s="131">
        <v>0</v>
      </c>
      <c r="P67">
        <v>0</v>
      </c>
      <c r="Q67">
        <v>53</v>
      </c>
      <c r="R67">
        <v>7</v>
      </c>
      <c r="S67" s="117">
        <v>0</v>
      </c>
      <c r="T67" s="113">
        <v>1</v>
      </c>
      <c r="U67" s="118">
        <v>1</v>
      </c>
      <c r="V67">
        <v>0</v>
      </c>
      <c r="W67">
        <v>2.1916571901421093E-2</v>
      </c>
      <c r="X67" s="117">
        <v>2.1916571901421093E-2</v>
      </c>
      <c r="Y67" s="118">
        <v>0.97808342809857896</v>
      </c>
      <c r="Z67" s="117">
        <v>-2.2160307781294668E-2</v>
      </c>
      <c r="AA67" s="118">
        <v>100</v>
      </c>
      <c r="AB67">
        <v>2.240767123928018E-2</v>
      </c>
      <c r="AU67">
        <v>0.31579980567867127</v>
      </c>
      <c r="AV67">
        <v>0</v>
      </c>
      <c r="AW67">
        <v>1</v>
      </c>
      <c r="AX67">
        <v>60</v>
      </c>
      <c r="AY67">
        <v>9</v>
      </c>
      <c r="AZ67">
        <v>0.31818181818181823</v>
      </c>
      <c r="BA67">
        <v>0.85483870967741937</v>
      </c>
      <c r="BB67">
        <v>0</v>
      </c>
    </row>
    <row r="68" spans="1:54" x14ac:dyDescent="0.3">
      <c r="A68" s="129">
        <v>1</v>
      </c>
      <c r="B68" s="130">
        <v>28</v>
      </c>
      <c r="C68" s="130">
        <v>9</v>
      </c>
      <c r="D68" s="131">
        <v>1</v>
      </c>
      <c r="P68">
        <v>0</v>
      </c>
      <c r="Q68">
        <v>53</v>
      </c>
      <c r="R68">
        <v>12</v>
      </c>
      <c r="S68" s="117">
        <v>0</v>
      </c>
      <c r="T68" s="113">
        <v>1</v>
      </c>
      <c r="U68" s="118">
        <v>1</v>
      </c>
      <c r="V68">
        <v>0</v>
      </c>
      <c r="W68">
        <v>0.12804929773033202</v>
      </c>
      <c r="X68" s="117">
        <v>0.12804929773033202</v>
      </c>
      <c r="Y68" s="118">
        <v>0.87195070226966798</v>
      </c>
      <c r="Z68" s="117">
        <v>-0.13702239076568704</v>
      </c>
      <c r="AA68" s="118">
        <v>100</v>
      </c>
      <c r="AB68">
        <v>0.14685382716823622</v>
      </c>
      <c r="AU68">
        <v>0.32977892111592638</v>
      </c>
      <c r="AV68">
        <v>0</v>
      </c>
      <c r="AW68">
        <v>1</v>
      </c>
      <c r="AX68">
        <v>60</v>
      </c>
      <c r="AY68">
        <v>10</v>
      </c>
      <c r="AZ68">
        <v>0.31818181818181823</v>
      </c>
      <c r="BA68">
        <v>0.83870967741935487</v>
      </c>
      <c r="BB68">
        <v>0</v>
      </c>
    </row>
    <row r="69" spans="1:54" x14ac:dyDescent="0.3">
      <c r="A69" s="129">
        <v>0</v>
      </c>
      <c r="B69" s="130">
        <v>35</v>
      </c>
      <c r="C69" s="130">
        <v>10</v>
      </c>
      <c r="D69" s="131">
        <v>0</v>
      </c>
      <c r="P69">
        <v>0</v>
      </c>
      <c r="Q69">
        <v>54</v>
      </c>
      <c r="R69">
        <v>8</v>
      </c>
      <c r="S69" s="117">
        <v>0</v>
      </c>
      <c r="T69" s="113">
        <v>1</v>
      </c>
      <c r="U69" s="118">
        <v>1</v>
      </c>
      <c r="V69">
        <v>0</v>
      </c>
      <c r="W69">
        <v>2.7880719169794378E-2</v>
      </c>
      <c r="X69" s="117">
        <v>2.7880719169794378E-2</v>
      </c>
      <c r="Y69" s="118">
        <v>0.9721192808302056</v>
      </c>
      <c r="Z69" s="117">
        <v>-2.8276765147297517E-2</v>
      </c>
      <c r="AA69" s="118">
        <v>100</v>
      </c>
      <c r="AB69">
        <v>2.8680347895151091E-2</v>
      </c>
      <c r="AU69">
        <v>0.339142293242714</v>
      </c>
      <c r="AV69">
        <v>0</v>
      </c>
      <c r="AW69">
        <v>1</v>
      </c>
      <c r="AX69">
        <v>60</v>
      </c>
      <c r="AY69">
        <v>11</v>
      </c>
      <c r="AZ69">
        <v>0.31818181818181823</v>
      </c>
      <c r="BA69">
        <v>0.82258064516129026</v>
      </c>
      <c r="BB69">
        <v>0</v>
      </c>
    </row>
    <row r="70" spans="1:54" x14ac:dyDescent="0.3">
      <c r="A70" s="129">
        <v>1</v>
      </c>
      <c r="B70" s="130">
        <v>43</v>
      </c>
      <c r="C70" s="130">
        <v>11</v>
      </c>
      <c r="D70" s="131">
        <v>0</v>
      </c>
      <c r="P70">
        <v>0</v>
      </c>
      <c r="Q70">
        <v>56</v>
      </c>
      <c r="R70">
        <v>3</v>
      </c>
      <c r="S70" s="117">
        <v>0</v>
      </c>
      <c r="T70" s="113">
        <v>1</v>
      </c>
      <c r="U70" s="118">
        <v>1</v>
      </c>
      <c r="V70">
        <v>0</v>
      </c>
      <c r="W70">
        <v>3.3682981862263495E-3</v>
      </c>
      <c r="X70" s="117">
        <v>3.3682981862263495E-3</v>
      </c>
      <c r="Y70" s="118">
        <v>0.9966317018137737</v>
      </c>
      <c r="Z70" s="117">
        <v>-3.373983673095402E-3</v>
      </c>
      <c r="AA70" s="118">
        <v>100</v>
      </c>
      <c r="AB70">
        <v>3.379681962851845E-3</v>
      </c>
      <c r="AU70">
        <v>0.34174413795966629</v>
      </c>
      <c r="AV70">
        <v>0</v>
      </c>
      <c r="AW70">
        <v>1</v>
      </c>
      <c r="AX70">
        <v>60</v>
      </c>
      <c r="AY70">
        <v>12</v>
      </c>
      <c r="AZ70">
        <v>0.31818181818181823</v>
      </c>
      <c r="BA70">
        <v>0.80645161290322576</v>
      </c>
      <c r="BB70">
        <v>9.1642228739003736E-3</v>
      </c>
    </row>
    <row r="71" spans="1:54" x14ac:dyDescent="0.3">
      <c r="A71" s="129">
        <v>1</v>
      </c>
      <c r="B71" s="130">
        <v>35</v>
      </c>
      <c r="C71" s="130">
        <v>8</v>
      </c>
      <c r="D71" s="131">
        <v>0</v>
      </c>
      <c r="P71">
        <v>0</v>
      </c>
      <c r="Q71">
        <v>59</v>
      </c>
      <c r="R71">
        <v>15</v>
      </c>
      <c r="S71" s="117">
        <v>0</v>
      </c>
      <c r="T71" s="113">
        <v>1</v>
      </c>
      <c r="U71" s="118">
        <v>1</v>
      </c>
      <c r="V71">
        <v>0</v>
      </c>
      <c r="W71">
        <v>0.17286092294555647</v>
      </c>
      <c r="X71" s="117">
        <v>0.17286092294555647</v>
      </c>
      <c r="Y71" s="118">
        <v>0.82713907705444356</v>
      </c>
      <c r="Z71" s="117">
        <v>-0.18978242753592903</v>
      </c>
      <c r="AA71" s="118">
        <v>100</v>
      </c>
      <c r="AB71">
        <v>0.20898652686213071</v>
      </c>
      <c r="AU71">
        <v>0.3443555424923142</v>
      </c>
      <c r="AV71">
        <v>1</v>
      </c>
      <c r="AW71">
        <v>0</v>
      </c>
      <c r="AX71">
        <v>61</v>
      </c>
      <c r="AY71">
        <v>12</v>
      </c>
      <c r="AZ71">
        <v>0.30681818181818177</v>
      </c>
      <c r="BA71">
        <v>0.80645161290322576</v>
      </c>
      <c r="BB71">
        <v>0</v>
      </c>
    </row>
    <row r="72" spans="1:54" x14ac:dyDescent="0.3">
      <c r="A72" s="129">
        <v>0</v>
      </c>
      <c r="B72" s="130">
        <v>28</v>
      </c>
      <c r="C72" s="130">
        <v>8</v>
      </c>
      <c r="D72" s="131">
        <v>1</v>
      </c>
      <c r="P72">
        <v>0</v>
      </c>
      <c r="Q72">
        <v>61</v>
      </c>
      <c r="R72">
        <v>8</v>
      </c>
      <c r="S72" s="117">
        <v>0</v>
      </c>
      <c r="T72" s="113">
        <v>1</v>
      </c>
      <c r="U72" s="118">
        <v>1</v>
      </c>
      <c r="V72">
        <v>0</v>
      </c>
      <c r="W72">
        <v>1.1476286489889943E-2</v>
      </c>
      <c r="X72" s="117">
        <v>1.1476286489889943E-2</v>
      </c>
      <c r="Y72" s="118">
        <v>0.98852371351011004</v>
      </c>
      <c r="Z72" s="117">
        <v>-1.1542647271133345E-2</v>
      </c>
      <c r="AA72" s="118">
        <v>100</v>
      </c>
      <c r="AB72">
        <v>1.1609520675168478E-2</v>
      </c>
      <c r="AU72">
        <v>0.34697638335209985</v>
      </c>
      <c r="AV72">
        <v>0</v>
      </c>
      <c r="AW72">
        <v>1</v>
      </c>
      <c r="AX72">
        <v>61</v>
      </c>
      <c r="AY72">
        <v>13</v>
      </c>
      <c r="AZ72">
        <v>0.30681818181818177</v>
      </c>
      <c r="BA72">
        <v>0.79032258064516125</v>
      </c>
      <c r="BB72">
        <v>8.9809384164222794E-3</v>
      </c>
    </row>
    <row r="73" spans="1:54" x14ac:dyDescent="0.3">
      <c r="A73" s="129">
        <v>0</v>
      </c>
      <c r="B73" s="130">
        <v>56</v>
      </c>
      <c r="C73" s="130">
        <v>3</v>
      </c>
      <c r="D73" s="131">
        <v>0</v>
      </c>
      <c r="P73">
        <v>1</v>
      </c>
      <c r="Q73">
        <v>28</v>
      </c>
      <c r="R73">
        <v>9</v>
      </c>
      <c r="S73" s="117">
        <v>1</v>
      </c>
      <c r="T73" s="113">
        <v>0</v>
      </c>
      <c r="U73" s="118">
        <v>1</v>
      </c>
      <c r="V73">
        <v>1</v>
      </c>
      <c r="W73">
        <v>0.76010256343789795</v>
      </c>
      <c r="X73" s="117">
        <v>0.76010256343789795</v>
      </c>
      <c r="Y73" s="118">
        <v>0.23989743656210205</v>
      </c>
      <c r="Z73" s="117">
        <v>-0.27430190291497669</v>
      </c>
      <c r="AA73" s="118">
        <v>100</v>
      </c>
      <c r="AB73">
        <v>0.31561192936524307</v>
      </c>
      <c r="AU73">
        <v>0.34834165451973453</v>
      </c>
      <c r="AV73">
        <v>1</v>
      </c>
      <c r="AW73">
        <v>0</v>
      </c>
      <c r="AX73">
        <v>62</v>
      </c>
      <c r="AY73">
        <v>13</v>
      </c>
      <c r="AZ73">
        <v>0.29545454545454541</v>
      </c>
      <c r="BA73">
        <v>0.79032258064516125</v>
      </c>
      <c r="BB73">
        <v>8.9809384164222794E-3</v>
      </c>
    </row>
    <row r="74" spans="1:54" x14ac:dyDescent="0.3">
      <c r="A74" s="129">
        <v>0</v>
      </c>
      <c r="B74" s="130">
        <v>40</v>
      </c>
      <c r="C74" s="130">
        <v>8</v>
      </c>
      <c r="D74" s="131">
        <v>1</v>
      </c>
      <c r="P74">
        <v>1</v>
      </c>
      <c r="Q74">
        <v>29</v>
      </c>
      <c r="R74">
        <v>7</v>
      </c>
      <c r="S74" s="117">
        <v>0</v>
      </c>
      <c r="T74" s="113">
        <v>1</v>
      </c>
      <c r="U74" s="118">
        <v>1</v>
      </c>
      <c r="V74">
        <v>0</v>
      </c>
      <c r="W74">
        <v>0.56759121361335607</v>
      </c>
      <c r="X74" s="117">
        <v>0.56759121361335607</v>
      </c>
      <c r="Y74" s="118">
        <v>0.43240878638664393</v>
      </c>
      <c r="Z74" s="117">
        <v>-0.83838387338041576</v>
      </c>
      <c r="AA74" s="118">
        <v>0</v>
      </c>
      <c r="AB74">
        <v>1.3126264578394506</v>
      </c>
      <c r="AU74">
        <v>0.35362064682007704</v>
      </c>
      <c r="AV74">
        <v>1</v>
      </c>
      <c r="AW74">
        <v>0</v>
      </c>
      <c r="AX74">
        <v>63</v>
      </c>
      <c r="AY74">
        <v>13</v>
      </c>
      <c r="AZ74">
        <v>0.28409090909090906</v>
      </c>
      <c r="BA74">
        <v>0.79032258064516125</v>
      </c>
      <c r="BB74">
        <v>8.9809384164222794E-3</v>
      </c>
    </row>
    <row r="75" spans="1:54" x14ac:dyDescent="0.3">
      <c r="A75" s="129">
        <v>1</v>
      </c>
      <c r="B75" s="130">
        <v>31</v>
      </c>
      <c r="C75" s="130">
        <v>7</v>
      </c>
      <c r="D75" s="131">
        <v>1</v>
      </c>
      <c r="P75">
        <v>1</v>
      </c>
      <c r="Q75">
        <v>29</v>
      </c>
      <c r="R75">
        <v>10</v>
      </c>
      <c r="S75" s="117">
        <v>0</v>
      </c>
      <c r="T75" s="113">
        <v>1</v>
      </c>
      <c r="U75" s="118">
        <v>1</v>
      </c>
      <c r="V75">
        <v>0</v>
      </c>
      <c r="W75">
        <v>0.80219192921235849</v>
      </c>
      <c r="X75" s="117">
        <v>0.80219192921235849</v>
      </c>
      <c r="Y75" s="118">
        <v>0.19780807078764151</v>
      </c>
      <c r="Z75" s="117">
        <v>-1.6204580578572727</v>
      </c>
      <c r="AA75" s="118">
        <v>0</v>
      </c>
      <c r="AB75">
        <v>4.0554054544799554</v>
      </c>
      <c r="AU75">
        <v>0.35627368538290899</v>
      </c>
      <c r="AV75">
        <v>1</v>
      </c>
      <c r="AW75">
        <v>0</v>
      </c>
      <c r="AX75">
        <v>64</v>
      </c>
      <c r="AY75">
        <v>13</v>
      </c>
      <c r="AZ75">
        <v>0.27272727272727271</v>
      </c>
      <c r="BA75">
        <v>0.79032258064516125</v>
      </c>
      <c r="BB75">
        <v>8.9809384164222794E-3</v>
      </c>
    </row>
    <row r="76" spans="1:54" x14ac:dyDescent="0.3">
      <c r="A76" s="129">
        <v>0</v>
      </c>
      <c r="B76" s="130">
        <v>40</v>
      </c>
      <c r="C76" s="130">
        <v>20</v>
      </c>
      <c r="D76" s="131">
        <v>1</v>
      </c>
      <c r="P76">
        <v>1</v>
      </c>
      <c r="Q76">
        <v>29</v>
      </c>
      <c r="R76">
        <v>13</v>
      </c>
      <c r="S76" s="117">
        <v>1</v>
      </c>
      <c r="T76" s="113">
        <v>0</v>
      </c>
      <c r="U76" s="118">
        <v>1</v>
      </c>
      <c r="V76">
        <v>1</v>
      </c>
      <c r="W76">
        <v>0.92608644050093325</v>
      </c>
      <c r="X76" s="117">
        <v>0.92608644050093325</v>
      </c>
      <c r="Y76" s="118">
        <v>7.391355949906675E-2</v>
      </c>
      <c r="Z76" s="117">
        <v>-7.678770041949054E-2</v>
      </c>
      <c r="AA76" s="118">
        <v>100</v>
      </c>
      <c r="AB76">
        <v>7.9812808250475903E-2</v>
      </c>
      <c r="AU76">
        <v>0.38094215985710611</v>
      </c>
      <c r="AV76">
        <v>1</v>
      </c>
      <c r="AW76">
        <v>0</v>
      </c>
      <c r="AX76">
        <v>65</v>
      </c>
      <c r="AY76">
        <v>13</v>
      </c>
      <c r="AZ76">
        <v>0.26136363636363635</v>
      </c>
      <c r="BA76">
        <v>0.79032258064516125</v>
      </c>
      <c r="BB76">
        <v>0</v>
      </c>
    </row>
    <row r="77" spans="1:54" x14ac:dyDescent="0.3">
      <c r="A77" s="129">
        <v>0</v>
      </c>
      <c r="B77" s="130">
        <v>29</v>
      </c>
      <c r="C77" s="130">
        <v>15</v>
      </c>
      <c r="D77" s="131">
        <v>1</v>
      </c>
      <c r="P77">
        <v>1</v>
      </c>
      <c r="Q77">
        <v>30</v>
      </c>
      <c r="R77">
        <v>10</v>
      </c>
      <c r="S77" s="117">
        <v>2</v>
      </c>
      <c r="T77" s="113">
        <v>0</v>
      </c>
      <c r="U77" s="118">
        <v>2</v>
      </c>
      <c r="V77">
        <v>1</v>
      </c>
      <c r="W77">
        <v>0.78088866068447926</v>
      </c>
      <c r="X77" s="117">
        <v>1.5617773213689585</v>
      </c>
      <c r="Y77" s="118">
        <v>0.43822267863104147</v>
      </c>
      <c r="Z77" s="117">
        <v>-0.49464539849626793</v>
      </c>
      <c r="AA77" s="118">
        <v>100</v>
      </c>
      <c r="AB77">
        <v>0.5611845845564235</v>
      </c>
      <c r="AU77">
        <v>0.41038525292827149</v>
      </c>
      <c r="AV77">
        <v>0</v>
      </c>
      <c r="AW77">
        <v>1</v>
      </c>
      <c r="AX77">
        <v>65</v>
      </c>
      <c r="AY77">
        <v>14</v>
      </c>
      <c r="AZ77">
        <v>0.26136363636363635</v>
      </c>
      <c r="BA77">
        <v>0.77419354838709675</v>
      </c>
      <c r="BB77">
        <v>8.7976539589442737E-3</v>
      </c>
    </row>
    <row r="78" spans="1:54" x14ac:dyDescent="0.3">
      <c r="A78" s="129">
        <v>0</v>
      </c>
      <c r="B78" s="130">
        <v>32</v>
      </c>
      <c r="C78" s="130">
        <v>10</v>
      </c>
      <c r="D78" s="131">
        <v>1</v>
      </c>
      <c r="P78">
        <v>1</v>
      </c>
      <c r="Q78">
        <v>30</v>
      </c>
      <c r="R78">
        <v>12</v>
      </c>
      <c r="S78" s="117">
        <v>2</v>
      </c>
      <c r="T78" s="113">
        <v>0</v>
      </c>
      <c r="U78" s="118">
        <v>2</v>
      </c>
      <c r="V78">
        <v>1</v>
      </c>
      <c r="W78">
        <v>0.88317706776770755</v>
      </c>
      <c r="X78" s="117">
        <v>1.7663541355354151</v>
      </c>
      <c r="Y78" s="118">
        <v>0.23364586446458491</v>
      </c>
      <c r="Z78" s="117">
        <v>-0.24845913746665266</v>
      </c>
      <c r="AA78" s="118">
        <v>100</v>
      </c>
      <c r="AB78">
        <v>0.26455155256141483</v>
      </c>
      <c r="AU78">
        <v>0.41465230672863695</v>
      </c>
      <c r="AV78">
        <v>1</v>
      </c>
      <c r="AW78">
        <v>0</v>
      </c>
      <c r="AX78">
        <v>66</v>
      </c>
      <c r="AY78">
        <v>14</v>
      </c>
      <c r="AZ78">
        <v>0.25</v>
      </c>
      <c r="BA78">
        <v>0.77419354838709675</v>
      </c>
      <c r="BB78">
        <v>8.7976539589442737E-3</v>
      </c>
    </row>
    <row r="79" spans="1:54" x14ac:dyDescent="0.3">
      <c r="A79" s="129">
        <v>1</v>
      </c>
      <c r="B79" s="130">
        <v>33</v>
      </c>
      <c r="C79" s="130">
        <v>11</v>
      </c>
      <c r="D79" s="131">
        <v>0</v>
      </c>
      <c r="P79">
        <v>1</v>
      </c>
      <c r="Q79">
        <v>30</v>
      </c>
      <c r="R79">
        <v>13</v>
      </c>
      <c r="S79" s="117">
        <v>0</v>
      </c>
      <c r="T79" s="113">
        <v>1</v>
      </c>
      <c r="U79" s="118">
        <v>1</v>
      </c>
      <c r="V79">
        <v>0</v>
      </c>
      <c r="W79">
        <v>0.91674133840169325</v>
      </c>
      <c r="X79" s="117">
        <v>0.91674133840169325</v>
      </c>
      <c r="Y79" s="118">
        <v>8.3258661598306749E-2</v>
      </c>
      <c r="Z79" s="117">
        <v>-2.4858031123108009</v>
      </c>
      <c r="AA79" s="118">
        <v>0</v>
      </c>
      <c r="AB79">
        <v>11.010762373585131</v>
      </c>
      <c r="AU79">
        <v>0.4334136017962304</v>
      </c>
      <c r="AV79">
        <v>1</v>
      </c>
      <c r="AW79">
        <v>0</v>
      </c>
      <c r="AX79">
        <v>67</v>
      </c>
      <c r="AY79">
        <v>14</v>
      </c>
      <c r="AZ79">
        <v>0.23863636363636365</v>
      </c>
      <c r="BA79">
        <v>0.77419354838709675</v>
      </c>
      <c r="BB79">
        <v>8.7976539589442737E-3</v>
      </c>
    </row>
    <row r="80" spans="1:54" x14ac:dyDescent="0.3">
      <c r="A80" s="129">
        <v>1</v>
      </c>
      <c r="B80" s="130">
        <v>39</v>
      </c>
      <c r="C80" s="130">
        <v>7</v>
      </c>
      <c r="D80" s="131">
        <v>0</v>
      </c>
      <c r="P80">
        <v>1</v>
      </c>
      <c r="Q80">
        <v>31</v>
      </c>
      <c r="R80">
        <v>6</v>
      </c>
      <c r="S80" s="117">
        <v>1</v>
      </c>
      <c r="T80" s="113">
        <v>0</v>
      </c>
      <c r="U80" s="118">
        <v>1</v>
      </c>
      <c r="V80">
        <v>1</v>
      </c>
      <c r="W80">
        <v>0.41038525292827149</v>
      </c>
      <c r="X80" s="117">
        <v>0.41038525292827149</v>
      </c>
      <c r="Y80" s="118">
        <v>0.58961474707172856</v>
      </c>
      <c r="Z80" s="117">
        <v>-0.89065891918184226</v>
      </c>
      <c r="AA80" s="118">
        <v>0</v>
      </c>
      <c r="AB80">
        <v>1.4367347336790961</v>
      </c>
      <c r="AU80">
        <v>0.43626124200515676</v>
      </c>
      <c r="AV80">
        <v>1</v>
      </c>
      <c r="AW80">
        <v>1</v>
      </c>
      <c r="AX80">
        <v>68</v>
      </c>
      <c r="AY80">
        <v>15</v>
      </c>
      <c r="AZ80">
        <v>0.22727272727272729</v>
      </c>
      <c r="BA80">
        <v>0.75806451612903225</v>
      </c>
      <c r="BB80">
        <v>8.614369501466268E-3</v>
      </c>
    </row>
    <row r="81" spans="1:54" x14ac:dyDescent="0.3">
      <c r="A81" s="129">
        <v>0</v>
      </c>
      <c r="B81" s="130">
        <v>41</v>
      </c>
      <c r="C81" s="130">
        <v>10</v>
      </c>
      <c r="D81" s="131">
        <v>1</v>
      </c>
      <c r="P81">
        <v>1</v>
      </c>
      <c r="Q81">
        <v>31</v>
      </c>
      <c r="R81">
        <v>7</v>
      </c>
      <c r="S81" s="117">
        <v>1</v>
      </c>
      <c r="T81" s="113">
        <v>0</v>
      </c>
      <c r="U81" s="118">
        <v>1</v>
      </c>
      <c r="V81">
        <v>1</v>
      </c>
      <c r="W81">
        <v>0.50340841665323399</v>
      </c>
      <c r="X81" s="117">
        <v>0.50340841665323399</v>
      </c>
      <c r="Y81" s="118">
        <v>0.49659158334676601</v>
      </c>
      <c r="Z81" s="117">
        <v>-0.68635347680759384</v>
      </c>
      <c r="AA81" s="118">
        <v>100</v>
      </c>
      <c r="AB81">
        <v>0.98645864256345228</v>
      </c>
      <c r="AU81">
        <v>0.44345419134729358</v>
      </c>
      <c r="AV81">
        <v>1</v>
      </c>
      <c r="AW81">
        <v>0</v>
      </c>
      <c r="AX81">
        <v>69</v>
      </c>
      <c r="AY81">
        <v>15</v>
      </c>
      <c r="AZ81">
        <v>0.21590909090909094</v>
      </c>
      <c r="BA81">
        <v>0.75806451612903225</v>
      </c>
      <c r="BB81">
        <v>0</v>
      </c>
    </row>
    <row r="82" spans="1:54" x14ac:dyDescent="0.3">
      <c r="A82" s="129">
        <v>1</v>
      </c>
      <c r="B82" s="130">
        <v>31</v>
      </c>
      <c r="C82" s="130">
        <v>6</v>
      </c>
      <c r="D82" s="131">
        <v>1</v>
      </c>
      <c r="P82">
        <v>1</v>
      </c>
      <c r="Q82">
        <v>31</v>
      </c>
      <c r="R82">
        <v>8</v>
      </c>
      <c r="S82" s="117">
        <v>1</v>
      </c>
      <c r="T82" s="113">
        <v>0</v>
      </c>
      <c r="U82" s="118">
        <v>1</v>
      </c>
      <c r="V82">
        <v>1</v>
      </c>
      <c r="W82">
        <v>0.59619621378702792</v>
      </c>
      <c r="X82" s="117">
        <v>0.59619621378702792</v>
      </c>
      <c r="Y82" s="118">
        <v>0.40380378621297208</v>
      </c>
      <c r="Z82" s="117">
        <v>-0.51718544833359448</v>
      </c>
      <c r="AA82" s="118">
        <v>100</v>
      </c>
      <c r="AB82">
        <v>0.67730015198858362</v>
      </c>
      <c r="AU82">
        <v>0.45204962348716271</v>
      </c>
      <c r="AV82">
        <v>0</v>
      </c>
      <c r="AW82">
        <v>1</v>
      </c>
      <c r="AX82">
        <v>69</v>
      </c>
      <c r="AY82">
        <v>16</v>
      </c>
      <c r="AZ82">
        <v>0.21590909090909094</v>
      </c>
      <c r="BA82">
        <v>0.74193548387096775</v>
      </c>
      <c r="BB82">
        <v>0</v>
      </c>
    </row>
    <row r="83" spans="1:54" x14ac:dyDescent="0.3">
      <c r="A83" s="129">
        <v>0</v>
      </c>
      <c r="B83" s="130">
        <v>43</v>
      </c>
      <c r="C83" s="130">
        <v>12</v>
      </c>
      <c r="D83" s="131">
        <v>0</v>
      </c>
      <c r="P83">
        <v>1</v>
      </c>
      <c r="Q83">
        <v>31</v>
      </c>
      <c r="R83">
        <v>10</v>
      </c>
      <c r="S83" s="117">
        <v>1</v>
      </c>
      <c r="T83" s="113">
        <v>0</v>
      </c>
      <c r="U83" s="118">
        <v>1</v>
      </c>
      <c r="V83">
        <v>1</v>
      </c>
      <c r="W83">
        <v>0.75798327574390079</v>
      </c>
      <c r="X83" s="117">
        <v>0.75798327574390079</v>
      </c>
      <c r="Y83" s="118">
        <v>0.24201672425609921</v>
      </c>
      <c r="Z83" s="117">
        <v>-0.27709395724557156</v>
      </c>
      <c r="AA83" s="118">
        <v>100</v>
      </c>
      <c r="AB83">
        <v>0.31929032209659097</v>
      </c>
      <c r="AU83">
        <v>0.46248900798874809</v>
      </c>
      <c r="AV83">
        <v>0</v>
      </c>
      <c r="AW83">
        <v>1</v>
      </c>
      <c r="AX83">
        <v>69</v>
      </c>
      <c r="AY83">
        <v>17</v>
      </c>
      <c r="AZ83">
        <v>0.21590909090909094</v>
      </c>
      <c r="BA83">
        <v>0.72580645161290325</v>
      </c>
      <c r="BB83">
        <v>0</v>
      </c>
    </row>
    <row r="84" spans="1:54" x14ac:dyDescent="0.3">
      <c r="A84" s="129">
        <v>0</v>
      </c>
      <c r="B84" s="130">
        <v>30</v>
      </c>
      <c r="C84" s="130">
        <v>4</v>
      </c>
      <c r="D84" s="131">
        <v>0</v>
      </c>
      <c r="P84">
        <v>1</v>
      </c>
      <c r="Q84">
        <v>31</v>
      </c>
      <c r="R84">
        <v>12</v>
      </c>
      <c r="S84" s="117">
        <v>1</v>
      </c>
      <c r="T84" s="113">
        <v>0</v>
      </c>
      <c r="U84" s="118">
        <v>1</v>
      </c>
      <c r="V84">
        <v>1</v>
      </c>
      <c r="W84">
        <v>0.86917321439923889</v>
      </c>
      <c r="X84" s="117">
        <v>0.86917321439923889</v>
      </c>
      <c r="Y84" s="118">
        <v>0.13082678560076111</v>
      </c>
      <c r="Z84" s="117">
        <v>-0.14021284745845344</v>
      </c>
      <c r="AA84" s="118">
        <v>100</v>
      </c>
      <c r="AB84">
        <v>0.15051865776971379</v>
      </c>
      <c r="AU84">
        <v>0.46537077454304515</v>
      </c>
      <c r="AV84">
        <v>0</v>
      </c>
      <c r="AW84">
        <v>1</v>
      </c>
      <c r="AX84">
        <v>69</v>
      </c>
      <c r="AY84">
        <v>18</v>
      </c>
      <c r="AZ84">
        <v>0.21590909090909094</v>
      </c>
      <c r="BA84">
        <v>0.70967741935483875</v>
      </c>
      <c r="BB84">
        <v>1.6129032258064502E-2</v>
      </c>
    </row>
    <row r="85" spans="1:54" x14ac:dyDescent="0.3">
      <c r="A85" s="129">
        <v>0</v>
      </c>
      <c r="B85" s="130">
        <v>39</v>
      </c>
      <c r="C85" s="130">
        <v>7</v>
      </c>
      <c r="D85" s="131">
        <v>0</v>
      </c>
      <c r="P85">
        <v>1</v>
      </c>
      <c r="Q85">
        <v>31</v>
      </c>
      <c r="R85">
        <v>13</v>
      </c>
      <c r="S85" s="117">
        <v>1</v>
      </c>
      <c r="T85" s="113">
        <v>0</v>
      </c>
      <c r="U85" s="118">
        <v>1</v>
      </c>
      <c r="V85">
        <v>1</v>
      </c>
      <c r="W85">
        <v>0.90633420992378089</v>
      </c>
      <c r="X85" s="117">
        <v>0.90633420992378089</v>
      </c>
      <c r="Y85" s="118">
        <v>9.3665790076219113E-2</v>
      </c>
      <c r="Z85" s="117">
        <v>-9.8347155834962161E-2</v>
      </c>
      <c r="AA85" s="118">
        <v>100</v>
      </c>
      <c r="AB85">
        <v>0.10334575154577476</v>
      </c>
      <c r="AU85">
        <v>0.46825485469104577</v>
      </c>
      <c r="AV85">
        <v>2</v>
      </c>
      <c r="AW85">
        <v>0</v>
      </c>
      <c r="AX85">
        <v>71</v>
      </c>
      <c r="AY85">
        <v>18</v>
      </c>
      <c r="AZ85">
        <v>0.19318181818181823</v>
      </c>
      <c r="BA85">
        <v>0.70967741935483875</v>
      </c>
      <c r="BB85">
        <v>0</v>
      </c>
    </row>
    <row r="86" spans="1:54" x14ac:dyDescent="0.3">
      <c r="A86" s="129">
        <v>1</v>
      </c>
      <c r="B86" s="130">
        <v>46</v>
      </c>
      <c r="C86" s="130">
        <v>9</v>
      </c>
      <c r="D86" s="131">
        <v>0</v>
      </c>
      <c r="P86">
        <v>1</v>
      </c>
      <c r="Q86">
        <v>32</v>
      </c>
      <c r="R86">
        <v>9</v>
      </c>
      <c r="S86" s="117">
        <v>0</v>
      </c>
      <c r="T86" s="113">
        <v>1</v>
      </c>
      <c r="U86" s="118">
        <v>1</v>
      </c>
      <c r="V86">
        <v>0</v>
      </c>
      <c r="W86">
        <v>0.65395043117523055</v>
      </c>
      <c r="X86" s="117">
        <v>0.65395043117523055</v>
      </c>
      <c r="Y86" s="118">
        <v>0.34604956882476945</v>
      </c>
      <c r="Z86" s="117">
        <v>-1.0611732516861709</v>
      </c>
      <c r="AA86" s="118">
        <v>0</v>
      </c>
      <c r="AB86">
        <v>1.8897594162481797</v>
      </c>
      <c r="AU86">
        <v>0.4697540516367677</v>
      </c>
      <c r="AV86">
        <v>0</v>
      </c>
      <c r="AW86">
        <v>1</v>
      </c>
      <c r="AX86">
        <v>71</v>
      </c>
      <c r="AY86">
        <v>19</v>
      </c>
      <c r="AZ86">
        <v>0.19318181818181823</v>
      </c>
      <c r="BA86">
        <v>0.69354838709677424</v>
      </c>
      <c r="BB86">
        <v>7.8812316715543233E-3</v>
      </c>
    </row>
    <row r="87" spans="1:54" x14ac:dyDescent="0.3">
      <c r="A87" s="129">
        <v>0</v>
      </c>
      <c r="B87" s="130">
        <v>50</v>
      </c>
      <c r="C87" s="130">
        <v>4</v>
      </c>
      <c r="D87" s="131">
        <v>0</v>
      </c>
      <c r="P87">
        <v>1</v>
      </c>
      <c r="Q87">
        <v>32</v>
      </c>
      <c r="R87">
        <v>10</v>
      </c>
      <c r="S87" s="117">
        <v>0</v>
      </c>
      <c r="T87" s="113">
        <v>1</v>
      </c>
      <c r="U87" s="118">
        <v>1</v>
      </c>
      <c r="V87">
        <v>0</v>
      </c>
      <c r="W87">
        <v>0.73350059514302235</v>
      </c>
      <c r="X87" s="117">
        <v>0.73350059514302235</v>
      </c>
      <c r="Y87" s="118">
        <v>0.26649940485697765</v>
      </c>
      <c r="Z87" s="117">
        <v>-1.3223832685608039</v>
      </c>
      <c r="AA87" s="118">
        <v>0</v>
      </c>
      <c r="AB87">
        <v>2.7523535954486293</v>
      </c>
      <c r="AU87">
        <v>0.49182179662713482</v>
      </c>
      <c r="AV87">
        <v>1</v>
      </c>
      <c r="AW87">
        <v>0</v>
      </c>
      <c r="AX87">
        <v>72</v>
      </c>
      <c r="AY87">
        <v>19</v>
      </c>
      <c r="AZ87">
        <v>0.18181818181818177</v>
      </c>
      <c r="BA87">
        <v>0.69354838709677424</v>
      </c>
      <c r="BB87">
        <v>0</v>
      </c>
    </row>
    <row r="88" spans="1:54" x14ac:dyDescent="0.3">
      <c r="A88" s="129">
        <v>0</v>
      </c>
      <c r="B88" s="130">
        <v>44</v>
      </c>
      <c r="C88" s="130">
        <v>8</v>
      </c>
      <c r="D88" s="131">
        <v>0</v>
      </c>
      <c r="P88">
        <v>1</v>
      </c>
      <c r="Q88">
        <v>32</v>
      </c>
      <c r="R88">
        <v>15</v>
      </c>
      <c r="S88" s="117">
        <v>1</v>
      </c>
      <c r="T88" s="113">
        <v>0</v>
      </c>
      <c r="U88" s="118">
        <v>1</v>
      </c>
      <c r="V88">
        <v>1</v>
      </c>
      <c r="W88">
        <v>0.94747397713086789</v>
      </c>
      <c r="X88" s="117">
        <v>0.94747397713086789</v>
      </c>
      <c r="Y88" s="118">
        <v>5.2526022869132105E-2</v>
      </c>
      <c r="Z88" s="117">
        <v>-5.3955807172251895E-2</v>
      </c>
      <c r="AA88" s="118">
        <v>100</v>
      </c>
      <c r="AB88">
        <v>5.5437958336534934E-2</v>
      </c>
      <c r="AU88">
        <v>0.5005116187089752</v>
      </c>
      <c r="AV88">
        <v>0</v>
      </c>
      <c r="AW88">
        <v>1</v>
      </c>
      <c r="AX88">
        <v>72</v>
      </c>
      <c r="AY88">
        <v>20</v>
      </c>
      <c r="AZ88">
        <v>0.18181818181818177</v>
      </c>
      <c r="BA88">
        <v>0.67741935483870974</v>
      </c>
      <c r="BB88">
        <v>0</v>
      </c>
    </row>
    <row r="89" spans="1:54" x14ac:dyDescent="0.3">
      <c r="A89" s="129">
        <v>1</v>
      </c>
      <c r="B89" s="130">
        <v>31</v>
      </c>
      <c r="C89" s="130">
        <v>10</v>
      </c>
      <c r="D89" s="131">
        <v>1</v>
      </c>
      <c r="P89">
        <v>1</v>
      </c>
      <c r="Q89">
        <v>33</v>
      </c>
      <c r="R89">
        <v>8</v>
      </c>
      <c r="S89" s="117">
        <v>1</v>
      </c>
      <c r="T89" s="113">
        <v>0</v>
      </c>
      <c r="U89" s="118">
        <v>1</v>
      </c>
      <c r="V89">
        <v>1</v>
      </c>
      <c r="W89">
        <v>0.5327641245753062</v>
      </c>
      <c r="X89" s="117">
        <v>0.5327641245753062</v>
      </c>
      <c r="Y89" s="118">
        <v>0.4672358754246938</v>
      </c>
      <c r="Z89" s="117">
        <v>-0.62967649577803264</v>
      </c>
      <c r="AA89" s="118">
        <v>100</v>
      </c>
      <c r="AB89">
        <v>0.87700326255479699</v>
      </c>
      <c r="AU89">
        <v>0.50340841665323399</v>
      </c>
      <c r="AV89">
        <v>0</v>
      </c>
      <c r="AW89">
        <v>1</v>
      </c>
      <c r="AX89">
        <v>72</v>
      </c>
      <c r="AY89">
        <v>21</v>
      </c>
      <c r="AZ89">
        <v>0.18181818181818177</v>
      </c>
      <c r="BA89">
        <v>0.66129032258064524</v>
      </c>
      <c r="BB89">
        <v>0</v>
      </c>
    </row>
    <row r="90" spans="1:54" x14ac:dyDescent="0.3">
      <c r="A90" s="129">
        <v>0</v>
      </c>
      <c r="B90" s="130">
        <v>53</v>
      </c>
      <c r="C90" s="130">
        <v>7</v>
      </c>
      <c r="D90" s="131">
        <v>0</v>
      </c>
      <c r="P90">
        <v>1</v>
      </c>
      <c r="Q90">
        <v>33</v>
      </c>
      <c r="R90">
        <v>11</v>
      </c>
      <c r="S90" s="117">
        <v>0</v>
      </c>
      <c r="T90" s="113">
        <v>1</v>
      </c>
      <c r="U90" s="118">
        <v>1</v>
      </c>
      <c r="V90">
        <v>0</v>
      </c>
      <c r="W90">
        <v>0.77889958635601986</v>
      </c>
      <c r="X90" s="117">
        <v>0.77889958635601986</v>
      </c>
      <c r="Y90" s="118">
        <v>0.22110041364398014</v>
      </c>
      <c r="Z90" s="117">
        <v>-1.5091383202748052</v>
      </c>
      <c r="AA90" s="118">
        <v>0</v>
      </c>
      <c r="AB90">
        <v>3.5228318822153719</v>
      </c>
      <c r="AU90">
        <v>0.5107055157852789</v>
      </c>
      <c r="AV90">
        <v>0</v>
      </c>
      <c r="AW90">
        <v>1</v>
      </c>
      <c r="AX90">
        <v>72</v>
      </c>
      <c r="AY90">
        <v>22</v>
      </c>
      <c r="AZ90">
        <v>0.18181818181818177</v>
      </c>
      <c r="BA90">
        <v>0.64516129032258063</v>
      </c>
      <c r="BB90">
        <v>0</v>
      </c>
    </row>
    <row r="91" spans="1:54" x14ac:dyDescent="0.3">
      <c r="A91" s="129">
        <v>1</v>
      </c>
      <c r="B91" s="130">
        <v>37</v>
      </c>
      <c r="C91" s="130">
        <v>15</v>
      </c>
      <c r="D91" s="131">
        <v>1</v>
      </c>
      <c r="P91">
        <v>1</v>
      </c>
      <c r="Q91">
        <v>34</v>
      </c>
      <c r="R91">
        <v>8</v>
      </c>
      <c r="S91" s="117">
        <v>1</v>
      </c>
      <c r="T91" s="113">
        <v>0</v>
      </c>
      <c r="U91" s="118">
        <v>1</v>
      </c>
      <c r="V91">
        <v>1</v>
      </c>
      <c r="W91">
        <v>0.5005116187089752</v>
      </c>
      <c r="X91" s="117">
        <v>0.5005116187089752</v>
      </c>
      <c r="Y91" s="118">
        <v>0.4994883812910248</v>
      </c>
      <c r="Z91" s="117">
        <v>-0.69212446629256053</v>
      </c>
      <c r="AA91" s="118">
        <v>100</v>
      </c>
      <c r="AB91">
        <v>0.99795561705322688</v>
      </c>
      <c r="AU91">
        <v>0.5327641245753062</v>
      </c>
      <c r="AV91">
        <v>0</v>
      </c>
      <c r="AW91">
        <v>1</v>
      </c>
      <c r="AX91">
        <v>72</v>
      </c>
      <c r="AY91">
        <v>23</v>
      </c>
      <c r="AZ91">
        <v>0.18181818181818177</v>
      </c>
      <c r="BA91">
        <v>0.62903225806451613</v>
      </c>
      <c r="BB91">
        <v>0</v>
      </c>
    </row>
    <row r="92" spans="1:54" x14ac:dyDescent="0.3">
      <c r="A92" s="129">
        <v>0</v>
      </c>
      <c r="B92" s="130">
        <v>46</v>
      </c>
      <c r="C92" s="130">
        <v>1</v>
      </c>
      <c r="D92" s="131">
        <v>0</v>
      </c>
      <c r="P92">
        <v>1</v>
      </c>
      <c r="Q92">
        <v>34</v>
      </c>
      <c r="R92">
        <v>11</v>
      </c>
      <c r="S92" s="117">
        <v>1</v>
      </c>
      <c r="T92" s="113">
        <v>0</v>
      </c>
      <c r="U92" s="118">
        <v>1</v>
      </c>
      <c r="V92">
        <v>1</v>
      </c>
      <c r="W92">
        <v>0.75585127959126619</v>
      </c>
      <c r="X92" s="117">
        <v>0.75585127959126619</v>
      </c>
      <c r="Y92" s="118">
        <v>0.24414872040873381</v>
      </c>
      <c r="Z92" s="117">
        <v>-0.27991064227191709</v>
      </c>
      <c r="AA92" s="118">
        <v>100</v>
      </c>
      <c r="AB92">
        <v>0.32301158574575617</v>
      </c>
      <c r="AU92">
        <v>0.55045410850911358</v>
      </c>
      <c r="AV92">
        <v>0</v>
      </c>
      <c r="AW92">
        <v>1</v>
      </c>
      <c r="AX92">
        <v>72</v>
      </c>
      <c r="AY92">
        <v>24</v>
      </c>
      <c r="AZ92">
        <v>0.18181818181818177</v>
      </c>
      <c r="BA92">
        <v>0.61290322580645162</v>
      </c>
      <c r="BB92">
        <v>0</v>
      </c>
    </row>
    <row r="93" spans="1:54" x14ac:dyDescent="0.3">
      <c r="A93" s="129">
        <v>0</v>
      </c>
      <c r="B93" s="130">
        <v>45</v>
      </c>
      <c r="C93" s="130">
        <v>5</v>
      </c>
      <c r="D93" s="131">
        <v>0</v>
      </c>
      <c r="P93">
        <v>1</v>
      </c>
      <c r="Q93">
        <v>34</v>
      </c>
      <c r="R93">
        <v>12</v>
      </c>
      <c r="S93" s="117">
        <v>0</v>
      </c>
      <c r="T93" s="113">
        <v>1</v>
      </c>
      <c r="U93" s="118">
        <v>1</v>
      </c>
      <c r="V93">
        <v>0</v>
      </c>
      <c r="W93">
        <v>0.81847863859689007</v>
      </c>
      <c r="X93" s="117">
        <v>0.81847863859689007</v>
      </c>
      <c r="Y93" s="118">
        <v>0.18152136140310993</v>
      </c>
      <c r="Z93" s="117">
        <v>-1.7063819385215431</v>
      </c>
      <c r="AA93" s="118">
        <v>0</v>
      </c>
      <c r="AB93">
        <v>4.5089934995544132</v>
      </c>
      <c r="AU93">
        <v>0.55904024512395156</v>
      </c>
      <c r="AV93">
        <v>0</v>
      </c>
      <c r="AW93">
        <v>1</v>
      </c>
      <c r="AX93">
        <v>72</v>
      </c>
      <c r="AY93">
        <v>25</v>
      </c>
      <c r="AZ93">
        <v>0.18181818181818177</v>
      </c>
      <c r="BA93">
        <v>0.59677419354838712</v>
      </c>
      <c r="BB93">
        <v>6.781524926686211E-3</v>
      </c>
    </row>
    <row r="94" spans="1:54" x14ac:dyDescent="0.3">
      <c r="A94" s="129">
        <v>0</v>
      </c>
      <c r="B94" s="130">
        <v>34</v>
      </c>
      <c r="C94" s="130">
        <v>8</v>
      </c>
      <c r="D94" s="131">
        <v>0</v>
      </c>
      <c r="P94">
        <v>1</v>
      </c>
      <c r="Q94">
        <v>34</v>
      </c>
      <c r="R94">
        <v>19</v>
      </c>
      <c r="S94" s="117">
        <v>1</v>
      </c>
      <c r="T94" s="113">
        <v>0</v>
      </c>
      <c r="U94" s="118">
        <v>1</v>
      </c>
      <c r="V94">
        <v>1</v>
      </c>
      <c r="W94">
        <v>0.98429771326363868</v>
      </c>
      <c r="X94" s="117">
        <v>0.98429771326363868</v>
      </c>
      <c r="Y94" s="118">
        <v>1.5702286736361315E-2</v>
      </c>
      <c r="Z94" s="117">
        <v>-1.582687356044048E-2</v>
      </c>
      <c r="AA94" s="118">
        <v>100</v>
      </c>
      <c r="AB94">
        <v>1.5952781891870091E-2</v>
      </c>
      <c r="AU94">
        <v>0.56189472014207242</v>
      </c>
      <c r="AV94">
        <v>1</v>
      </c>
      <c r="AW94">
        <v>0</v>
      </c>
      <c r="AX94">
        <v>73</v>
      </c>
      <c r="AY94">
        <v>25</v>
      </c>
      <c r="AZ94">
        <v>0.17045454545454541</v>
      </c>
      <c r="BA94">
        <v>0.59677419354838712</v>
      </c>
      <c r="BB94">
        <v>6.781524926686211E-3</v>
      </c>
    </row>
    <row r="95" spans="1:54" x14ac:dyDescent="0.3">
      <c r="A95" s="129">
        <v>1</v>
      </c>
      <c r="B95" s="130">
        <v>38</v>
      </c>
      <c r="C95" s="130">
        <v>13</v>
      </c>
      <c r="D95" s="131">
        <v>1</v>
      </c>
      <c r="P95">
        <v>1</v>
      </c>
      <c r="Q95">
        <v>35</v>
      </c>
      <c r="R95">
        <v>1</v>
      </c>
      <c r="S95" s="117">
        <v>0</v>
      </c>
      <c r="T95" s="113">
        <v>1</v>
      </c>
      <c r="U95" s="118">
        <v>1</v>
      </c>
      <c r="V95">
        <v>0</v>
      </c>
      <c r="W95">
        <v>5.9569183019797328E-2</v>
      </c>
      <c r="X95" s="117">
        <v>5.9569183019797328E-2</v>
      </c>
      <c r="Y95" s="118">
        <v>0.9404308169802027</v>
      </c>
      <c r="Z95" s="117">
        <v>-6.141719277637113E-2</v>
      </c>
      <c r="AA95" s="118">
        <v>100</v>
      </c>
      <c r="AB95">
        <v>6.3342440447749948E-2</v>
      </c>
      <c r="AU95">
        <v>0.56622426917682711</v>
      </c>
      <c r="AV95">
        <v>1</v>
      </c>
      <c r="AW95">
        <v>0</v>
      </c>
      <c r="AX95">
        <v>74</v>
      </c>
      <c r="AY95">
        <v>25</v>
      </c>
      <c r="AZ95">
        <v>0.15909090909090906</v>
      </c>
      <c r="BA95">
        <v>0.59677419354838712</v>
      </c>
      <c r="BB95">
        <v>6.781524926686211E-3</v>
      </c>
    </row>
    <row r="96" spans="1:54" x14ac:dyDescent="0.3">
      <c r="A96" s="129">
        <v>0</v>
      </c>
      <c r="B96" s="130">
        <v>37</v>
      </c>
      <c r="C96" s="130">
        <v>11</v>
      </c>
      <c r="D96" s="131">
        <v>0</v>
      </c>
      <c r="P96">
        <v>1</v>
      </c>
      <c r="Q96">
        <v>35</v>
      </c>
      <c r="R96">
        <v>4</v>
      </c>
      <c r="S96" s="117">
        <v>0</v>
      </c>
      <c r="T96" s="113">
        <v>1</v>
      </c>
      <c r="U96" s="118">
        <v>1</v>
      </c>
      <c r="V96">
        <v>0</v>
      </c>
      <c r="W96">
        <v>0.16366890068992332</v>
      </c>
      <c r="X96" s="117">
        <v>0.16366890068992332</v>
      </c>
      <c r="Y96" s="118">
        <v>0.83633109931007665</v>
      </c>
      <c r="Z96" s="117">
        <v>-0.17873069249893861</v>
      </c>
      <c r="AA96" s="118">
        <v>100</v>
      </c>
      <c r="AB96">
        <v>0.19569869017777819</v>
      </c>
      <c r="AU96">
        <v>0.56759121361335607</v>
      </c>
      <c r="AV96">
        <v>1</v>
      </c>
      <c r="AW96">
        <v>0</v>
      </c>
      <c r="AX96">
        <v>75</v>
      </c>
      <c r="AY96">
        <v>25</v>
      </c>
      <c r="AZ96">
        <v>0.14772727272727271</v>
      </c>
      <c r="BA96">
        <v>0.59677419354838712</v>
      </c>
      <c r="BB96">
        <v>1.3563049853372422E-2</v>
      </c>
    </row>
    <row r="97" spans="1:54" x14ac:dyDescent="0.3">
      <c r="A97" s="129">
        <v>1</v>
      </c>
      <c r="B97" s="130">
        <v>39</v>
      </c>
      <c r="C97" s="130">
        <v>18</v>
      </c>
      <c r="D97" s="131">
        <v>1</v>
      </c>
      <c r="P97">
        <v>1</v>
      </c>
      <c r="Q97">
        <v>35</v>
      </c>
      <c r="R97">
        <v>8</v>
      </c>
      <c r="S97" s="117">
        <v>0</v>
      </c>
      <c r="T97" s="113">
        <v>2</v>
      </c>
      <c r="U97" s="118">
        <v>2</v>
      </c>
      <c r="V97">
        <v>0</v>
      </c>
      <c r="W97">
        <v>0.46825485469104577</v>
      </c>
      <c r="X97" s="117">
        <v>0.93650970938209155</v>
      </c>
      <c r="Y97" s="118">
        <v>1.0634902906179085</v>
      </c>
      <c r="Z97" s="117">
        <v>-1.2631819091856467</v>
      </c>
      <c r="AA97" s="118">
        <v>100</v>
      </c>
      <c r="AB97">
        <v>1.7612002998879497</v>
      </c>
      <c r="AU97">
        <v>0.57652614971541982</v>
      </c>
      <c r="AV97">
        <v>2</v>
      </c>
      <c r="AW97">
        <v>0</v>
      </c>
      <c r="AX97">
        <v>77</v>
      </c>
      <c r="AY97">
        <v>25</v>
      </c>
      <c r="AZ97">
        <v>0.125</v>
      </c>
      <c r="BA97">
        <v>0.59677419354838712</v>
      </c>
      <c r="BB97">
        <v>0</v>
      </c>
    </row>
    <row r="98" spans="1:54" x14ac:dyDescent="0.3">
      <c r="A98" s="129">
        <v>1</v>
      </c>
      <c r="B98" s="130">
        <v>42</v>
      </c>
      <c r="C98" s="130">
        <v>15</v>
      </c>
      <c r="D98" s="131">
        <v>1</v>
      </c>
      <c r="P98">
        <v>1</v>
      </c>
      <c r="Q98">
        <v>35</v>
      </c>
      <c r="R98">
        <v>9</v>
      </c>
      <c r="S98" s="117">
        <v>0</v>
      </c>
      <c r="T98" s="113">
        <v>1</v>
      </c>
      <c r="U98" s="118">
        <v>1</v>
      </c>
      <c r="V98">
        <v>0</v>
      </c>
      <c r="W98">
        <v>0.56189472014207242</v>
      </c>
      <c r="X98" s="117">
        <v>0.56189472014207242</v>
      </c>
      <c r="Y98" s="118">
        <v>0.43810527985792758</v>
      </c>
      <c r="Z98" s="117">
        <v>-0.82529603251628525</v>
      </c>
      <c r="AA98" s="118">
        <v>0</v>
      </c>
      <c r="AB98">
        <v>1.2825563762305907</v>
      </c>
      <c r="AU98">
        <v>0.59619621378702792</v>
      </c>
      <c r="AV98">
        <v>0</v>
      </c>
      <c r="AW98">
        <v>1</v>
      </c>
      <c r="AX98">
        <v>77</v>
      </c>
      <c r="AY98">
        <v>26</v>
      </c>
      <c r="AZ98">
        <v>0.125</v>
      </c>
      <c r="BA98">
        <v>0.58064516129032251</v>
      </c>
      <c r="BB98">
        <v>0</v>
      </c>
    </row>
    <row r="99" spans="1:54" x14ac:dyDescent="0.3">
      <c r="A99" s="129">
        <v>0</v>
      </c>
      <c r="B99" s="130">
        <v>54</v>
      </c>
      <c r="C99" s="130">
        <v>8</v>
      </c>
      <c r="D99" s="131">
        <v>0</v>
      </c>
      <c r="P99">
        <v>1</v>
      </c>
      <c r="Q99">
        <v>35</v>
      </c>
      <c r="R99">
        <v>11</v>
      </c>
      <c r="S99" s="117">
        <v>0</v>
      </c>
      <c r="T99" s="113">
        <v>1</v>
      </c>
      <c r="U99" s="118">
        <v>1</v>
      </c>
      <c r="V99">
        <v>0</v>
      </c>
      <c r="W99">
        <v>0.73122939935989939</v>
      </c>
      <c r="X99" s="117">
        <v>0.73122939935989939</v>
      </c>
      <c r="Y99" s="118">
        <v>0.26877060064010061</v>
      </c>
      <c r="Z99" s="117">
        <v>-1.313897048933437</v>
      </c>
      <c r="AA99" s="118">
        <v>0</v>
      </c>
      <c r="AB99">
        <v>2.7206450319283912</v>
      </c>
      <c r="AU99">
        <v>0.60597464408797364</v>
      </c>
      <c r="AV99">
        <v>0</v>
      </c>
      <c r="AW99">
        <v>1</v>
      </c>
      <c r="AX99">
        <v>77</v>
      </c>
      <c r="AY99">
        <v>27</v>
      </c>
      <c r="AZ99">
        <v>0.125</v>
      </c>
      <c r="BA99">
        <v>0.56451612903225801</v>
      </c>
      <c r="BB99">
        <v>6.4149560117301987E-3</v>
      </c>
    </row>
    <row r="100" spans="1:54" x14ac:dyDescent="0.3">
      <c r="A100" s="129">
        <v>1</v>
      </c>
      <c r="B100" s="130">
        <v>39</v>
      </c>
      <c r="C100" s="130">
        <v>9</v>
      </c>
      <c r="D100" s="131">
        <v>0</v>
      </c>
      <c r="P100">
        <v>1</v>
      </c>
      <c r="Q100">
        <v>35</v>
      </c>
      <c r="R100">
        <v>16</v>
      </c>
      <c r="S100" s="117">
        <v>1</v>
      </c>
      <c r="T100" s="113">
        <v>0</v>
      </c>
      <c r="U100" s="118">
        <v>1</v>
      </c>
      <c r="V100">
        <v>1</v>
      </c>
      <c r="W100">
        <v>0.94689430728440016</v>
      </c>
      <c r="X100" s="117">
        <v>0.94689430728440016</v>
      </c>
      <c r="Y100" s="118">
        <v>5.3105692715599839E-2</v>
      </c>
      <c r="Z100" s="117">
        <v>-5.4567799960907437E-2</v>
      </c>
      <c r="AA100" s="118">
        <v>100</v>
      </c>
      <c r="AB100">
        <v>5.6084076445555735E-2</v>
      </c>
      <c r="AU100">
        <v>0.62143982354177163</v>
      </c>
      <c r="AV100">
        <v>1</v>
      </c>
      <c r="AW100">
        <v>0</v>
      </c>
      <c r="AX100">
        <v>78</v>
      </c>
      <c r="AY100">
        <v>27</v>
      </c>
      <c r="AZ100">
        <v>0.11363636363636365</v>
      </c>
      <c r="BA100">
        <v>0.56451612903225801</v>
      </c>
      <c r="BB100">
        <v>6.4149560117301987E-3</v>
      </c>
    </row>
    <row r="101" spans="1:54" x14ac:dyDescent="0.3">
      <c r="A101" s="129">
        <v>1</v>
      </c>
      <c r="B101" s="130">
        <v>35</v>
      </c>
      <c r="C101" s="130">
        <v>16</v>
      </c>
      <c r="D101" s="131">
        <v>1</v>
      </c>
      <c r="P101">
        <v>1</v>
      </c>
      <c r="Q101">
        <v>36</v>
      </c>
      <c r="R101">
        <v>6</v>
      </c>
      <c r="S101" s="117">
        <v>0</v>
      </c>
      <c r="T101" s="113">
        <v>1</v>
      </c>
      <c r="U101" s="118">
        <v>1</v>
      </c>
      <c r="V101">
        <v>0</v>
      </c>
      <c r="W101">
        <v>0.267300248845179</v>
      </c>
      <c r="X101" s="117">
        <v>0.267300248845179</v>
      </c>
      <c r="Y101" s="118">
        <v>0.732699751154821</v>
      </c>
      <c r="Z101" s="117">
        <v>-0.31101927744392632</v>
      </c>
      <c r="AA101" s="118">
        <v>100</v>
      </c>
      <c r="AB101">
        <v>0.36481553108743708</v>
      </c>
      <c r="AU101">
        <v>0.6228549866281673</v>
      </c>
      <c r="AV101">
        <v>1</v>
      </c>
      <c r="AW101">
        <v>0</v>
      </c>
      <c r="AX101">
        <v>79</v>
      </c>
      <c r="AY101">
        <v>27</v>
      </c>
      <c r="AZ101">
        <v>0.10227272727272729</v>
      </c>
      <c r="BA101">
        <v>0.56451612903225801</v>
      </c>
      <c r="BB101">
        <v>6.4149560117301987E-3</v>
      </c>
    </row>
    <row r="102" spans="1:54" x14ac:dyDescent="0.3">
      <c r="A102" s="129">
        <v>0</v>
      </c>
      <c r="B102" s="130">
        <v>33</v>
      </c>
      <c r="C102" s="130">
        <v>1</v>
      </c>
      <c r="D102" s="131">
        <v>0</v>
      </c>
      <c r="P102">
        <v>1</v>
      </c>
      <c r="Q102">
        <v>36</v>
      </c>
      <c r="R102">
        <v>7</v>
      </c>
      <c r="S102" s="117">
        <v>1</v>
      </c>
      <c r="T102" s="113">
        <v>0</v>
      </c>
      <c r="U102" s="118">
        <v>1</v>
      </c>
      <c r="V102">
        <v>1</v>
      </c>
      <c r="W102">
        <v>0.34697638335209985</v>
      </c>
      <c r="X102" s="117">
        <v>0.34697638335209985</v>
      </c>
      <c r="Y102" s="118">
        <v>0.65302361664790021</v>
      </c>
      <c r="Z102" s="117">
        <v>-1.058498560855466</v>
      </c>
      <c r="AA102" s="118">
        <v>0</v>
      </c>
      <c r="AB102">
        <v>1.8820405306525836</v>
      </c>
      <c r="AU102">
        <v>0.63636483606362515</v>
      </c>
      <c r="AV102">
        <v>1</v>
      </c>
      <c r="AW102">
        <v>0</v>
      </c>
      <c r="AX102">
        <v>80</v>
      </c>
      <c r="AY102">
        <v>27</v>
      </c>
      <c r="AZ102">
        <v>9.0909090909090939E-2</v>
      </c>
      <c r="BA102">
        <v>0.56451612903225801</v>
      </c>
      <c r="BB102">
        <v>0</v>
      </c>
    </row>
    <row r="103" spans="1:54" x14ac:dyDescent="0.3">
      <c r="A103" s="129">
        <v>1</v>
      </c>
      <c r="B103" s="130">
        <v>36</v>
      </c>
      <c r="C103" s="130">
        <v>7</v>
      </c>
      <c r="D103" s="131">
        <v>1</v>
      </c>
      <c r="P103">
        <v>1</v>
      </c>
      <c r="Q103">
        <v>36</v>
      </c>
      <c r="R103">
        <v>8</v>
      </c>
      <c r="S103" s="117">
        <v>1</v>
      </c>
      <c r="T103" s="113">
        <v>1</v>
      </c>
      <c r="U103" s="118">
        <v>2</v>
      </c>
      <c r="V103">
        <v>0.5</v>
      </c>
      <c r="W103">
        <v>0.43626124200515676</v>
      </c>
      <c r="X103" s="117">
        <v>0.87252248401031351</v>
      </c>
      <c r="Y103" s="118">
        <v>1.1274775159896864</v>
      </c>
      <c r="Z103" s="117">
        <v>-1.4026783659948485</v>
      </c>
      <c r="AA103" s="118">
        <v>50</v>
      </c>
      <c r="AB103">
        <v>3.3037917407007567E-2</v>
      </c>
      <c r="AU103">
        <v>0.64072506468062851</v>
      </c>
      <c r="AV103">
        <v>0</v>
      </c>
      <c r="AW103">
        <v>1</v>
      </c>
      <c r="AX103">
        <v>80</v>
      </c>
      <c r="AY103">
        <v>28</v>
      </c>
      <c r="AZ103">
        <v>9.0909090909090939E-2</v>
      </c>
      <c r="BA103">
        <v>0.54838709677419351</v>
      </c>
      <c r="BB103">
        <v>0</v>
      </c>
    </row>
    <row r="104" spans="1:54" x14ac:dyDescent="0.3">
      <c r="A104" s="129">
        <v>0</v>
      </c>
      <c r="B104" s="130">
        <v>42</v>
      </c>
      <c r="C104" s="130">
        <v>7</v>
      </c>
      <c r="D104" s="131">
        <v>0</v>
      </c>
      <c r="P104">
        <v>1</v>
      </c>
      <c r="Q104">
        <v>36</v>
      </c>
      <c r="R104">
        <v>10</v>
      </c>
      <c r="S104" s="117">
        <v>0</v>
      </c>
      <c r="T104" s="113">
        <v>1</v>
      </c>
      <c r="U104" s="118">
        <v>1</v>
      </c>
      <c r="V104">
        <v>0</v>
      </c>
      <c r="W104">
        <v>0.62143982354177163</v>
      </c>
      <c r="X104" s="117">
        <v>0.62143982354177163</v>
      </c>
      <c r="Y104" s="118">
        <v>0.37856017645822837</v>
      </c>
      <c r="Z104" s="117">
        <v>-0.97138023206207691</v>
      </c>
      <c r="AA104" s="118">
        <v>0</v>
      </c>
      <c r="AB104">
        <v>1.64158794872694</v>
      </c>
      <c r="AU104">
        <v>0.64868744838570414</v>
      </c>
      <c r="AV104">
        <v>0</v>
      </c>
      <c r="AW104">
        <v>1</v>
      </c>
      <c r="AX104">
        <v>80</v>
      </c>
      <c r="AY104">
        <v>29</v>
      </c>
      <c r="AZ104">
        <v>9.0909090909090939E-2</v>
      </c>
      <c r="BA104">
        <v>0.532258064516129</v>
      </c>
      <c r="BB104">
        <v>6.0483870967741882E-3</v>
      </c>
    </row>
    <row r="105" spans="1:54" x14ac:dyDescent="0.3">
      <c r="A105" s="129">
        <v>0</v>
      </c>
      <c r="B105" s="130">
        <v>29</v>
      </c>
      <c r="C105" s="130">
        <v>10</v>
      </c>
      <c r="D105" s="131">
        <v>1</v>
      </c>
      <c r="P105">
        <v>1</v>
      </c>
      <c r="Q105">
        <v>36</v>
      </c>
      <c r="R105">
        <v>12</v>
      </c>
      <c r="S105" s="117">
        <v>1</v>
      </c>
      <c r="T105" s="113">
        <v>0</v>
      </c>
      <c r="U105" s="118">
        <v>1</v>
      </c>
      <c r="V105">
        <v>1</v>
      </c>
      <c r="W105">
        <v>0.77689761422043135</v>
      </c>
      <c r="X105" s="117">
        <v>0.77689761422043135</v>
      </c>
      <c r="Y105" s="118">
        <v>0.22310238577956865</v>
      </c>
      <c r="Z105" s="117">
        <v>-0.2524467079270773</v>
      </c>
      <c r="AA105" s="118">
        <v>100</v>
      </c>
      <c r="AB105">
        <v>0.28717089832157366</v>
      </c>
      <c r="AU105">
        <v>0.65395043117523055</v>
      </c>
      <c r="AV105">
        <v>1</v>
      </c>
      <c r="AW105">
        <v>0</v>
      </c>
      <c r="AX105">
        <v>81</v>
      </c>
      <c r="AY105">
        <v>29</v>
      </c>
      <c r="AZ105">
        <v>7.9545454545454586E-2</v>
      </c>
      <c r="BA105">
        <v>0.532258064516129</v>
      </c>
      <c r="BB105">
        <v>6.0483870967741882E-3</v>
      </c>
    </row>
    <row r="106" spans="1:54" x14ac:dyDescent="0.3">
      <c r="A106" s="129">
        <v>0</v>
      </c>
      <c r="B106" s="130">
        <v>38</v>
      </c>
      <c r="C106" s="130">
        <v>4</v>
      </c>
      <c r="D106" s="131">
        <v>0</v>
      </c>
      <c r="P106">
        <v>1</v>
      </c>
      <c r="Q106">
        <v>37</v>
      </c>
      <c r="R106">
        <v>6</v>
      </c>
      <c r="S106" s="117">
        <v>0</v>
      </c>
      <c r="T106" s="113">
        <v>1</v>
      </c>
      <c r="U106" s="118">
        <v>1</v>
      </c>
      <c r="V106">
        <v>0</v>
      </c>
      <c r="W106">
        <v>0.24276834675262238</v>
      </c>
      <c r="X106" s="117">
        <v>0.24276834675262238</v>
      </c>
      <c r="Y106" s="118">
        <v>0.75723165324737762</v>
      </c>
      <c r="Z106" s="117">
        <v>-0.27808605749985438</v>
      </c>
      <c r="AA106" s="118">
        <v>100</v>
      </c>
      <c r="AB106">
        <v>0.32059983983964963</v>
      </c>
      <c r="AU106">
        <v>0.660527150831136</v>
      </c>
      <c r="AV106">
        <v>1</v>
      </c>
      <c r="AW106">
        <v>1</v>
      </c>
      <c r="AX106">
        <v>82</v>
      </c>
      <c r="AY106">
        <v>30</v>
      </c>
      <c r="AZ106">
        <v>6.8181818181818232E-2</v>
      </c>
      <c r="BA106">
        <v>0.5161290322580645</v>
      </c>
      <c r="BB106">
        <v>0</v>
      </c>
    </row>
    <row r="107" spans="1:54" x14ac:dyDescent="0.3">
      <c r="A107" s="129">
        <v>0</v>
      </c>
      <c r="B107" s="130">
        <v>37</v>
      </c>
      <c r="C107" s="130">
        <v>9</v>
      </c>
      <c r="D107" s="131">
        <v>0</v>
      </c>
      <c r="P107">
        <v>1</v>
      </c>
      <c r="Q107">
        <v>37</v>
      </c>
      <c r="R107">
        <v>13</v>
      </c>
      <c r="S107" s="117">
        <v>2</v>
      </c>
      <c r="T107" s="113">
        <v>0</v>
      </c>
      <c r="U107" s="118">
        <v>2</v>
      </c>
      <c r="V107">
        <v>1</v>
      </c>
      <c r="W107">
        <v>0.81675072526895054</v>
      </c>
      <c r="X107" s="117">
        <v>1.6335014505379011</v>
      </c>
      <c r="Y107" s="118">
        <v>0.36649854946209892</v>
      </c>
      <c r="Z107" s="117">
        <v>-0.40484268101506832</v>
      </c>
      <c r="AA107" s="118">
        <v>100</v>
      </c>
      <c r="AB107">
        <v>0.4487275470020714</v>
      </c>
      <c r="AU107">
        <v>0.66570417003229798</v>
      </c>
      <c r="AV107">
        <v>0</v>
      </c>
      <c r="AW107">
        <v>1</v>
      </c>
      <c r="AX107">
        <v>82</v>
      </c>
      <c r="AY107">
        <v>31</v>
      </c>
      <c r="AZ107">
        <v>6.8181818181818232E-2</v>
      </c>
      <c r="BA107">
        <v>0.5</v>
      </c>
      <c r="BB107">
        <v>0</v>
      </c>
    </row>
    <row r="108" spans="1:54" x14ac:dyDescent="0.3">
      <c r="A108" s="129">
        <v>1</v>
      </c>
      <c r="B108" s="130">
        <v>29</v>
      </c>
      <c r="C108" s="130">
        <v>7</v>
      </c>
      <c r="D108" s="131">
        <v>0</v>
      </c>
      <c r="P108">
        <v>1</v>
      </c>
      <c r="Q108">
        <v>37</v>
      </c>
      <c r="R108">
        <v>15</v>
      </c>
      <c r="S108" s="117">
        <v>1</v>
      </c>
      <c r="T108" s="113">
        <v>0</v>
      </c>
      <c r="U108" s="118">
        <v>1</v>
      </c>
      <c r="V108">
        <v>1</v>
      </c>
      <c r="W108">
        <v>0.90434823008020915</v>
      </c>
      <c r="X108" s="117">
        <v>0.90434823008020915</v>
      </c>
      <c r="Y108" s="118">
        <v>9.5651769919790852E-2</v>
      </c>
      <c r="Z108" s="117">
        <v>-0.10054078249866899</v>
      </c>
      <c r="AA108" s="118">
        <v>100</v>
      </c>
      <c r="AB108">
        <v>0.10576873679656257</v>
      </c>
      <c r="AU108">
        <v>0.72894600036863322</v>
      </c>
      <c r="AV108">
        <v>0</v>
      </c>
      <c r="AW108">
        <v>1</v>
      </c>
      <c r="AX108">
        <v>82</v>
      </c>
      <c r="AY108">
        <v>32</v>
      </c>
      <c r="AZ108">
        <v>6.8181818181818232E-2</v>
      </c>
      <c r="BA108">
        <v>0.4838709677419355</v>
      </c>
      <c r="BB108">
        <v>5.4985337243402248E-3</v>
      </c>
    </row>
    <row r="109" spans="1:54" x14ac:dyDescent="0.3">
      <c r="A109" s="129">
        <v>1</v>
      </c>
      <c r="B109" s="130">
        <v>36</v>
      </c>
      <c r="C109" s="130">
        <v>10</v>
      </c>
      <c r="D109" s="131">
        <v>0</v>
      </c>
      <c r="P109">
        <v>1</v>
      </c>
      <c r="Q109">
        <v>38</v>
      </c>
      <c r="R109">
        <v>9</v>
      </c>
      <c r="S109" s="117">
        <v>1</v>
      </c>
      <c r="T109" s="113">
        <v>0</v>
      </c>
      <c r="U109" s="118">
        <v>1</v>
      </c>
      <c r="V109">
        <v>1</v>
      </c>
      <c r="W109">
        <v>0.46537077454304515</v>
      </c>
      <c r="X109" s="117">
        <v>0.46537077454304515</v>
      </c>
      <c r="Y109" s="118">
        <v>0.5346292254569549</v>
      </c>
      <c r="Z109" s="117">
        <v>-0.76492082651235649</v>
      </c>
      <c r="AA109" s="118">
        <v>0</v>
      </c>
      <c r="AB109">
        <v>1.1488242380108975</v>
      </c>
      <c r="AU109">
        <v>0.73122939935989939</v>
      </c>
      <c r="AV109">
        <v>1</v>
      </c>
      <c r="AW109">
        <v>0</v>
      </c>
      <c r="AX109">
        <v>83</v>
      </c>
      <c r="AY109">
        <v>32</v>
      </c>
      <c r="AZ109">
        <v>5.6818181818181768E-2</v>
      </c>
      <c r="BA109">
        <v>0.4838709677419355</v>
      </c>
      <c r="BB109">
        <v>5.4985337243401711E-3</v>
      </c>
    </row>
    <row r="110" spans="1:54" x14ac:dyDescent="0.3">
      <c r="A110" s="129">
        <v>0</v>
      </c>
      <c r="B110" s="130">
        <v>61</v>
      </c>
      <c r="C110" s="130">
        <v>8</v>
      </c>
      <c r="D110" s="131">
        <v>0</v>
      </c>
      <c r="P110">
        <v>1</v>
      </c>
      <c r="Q110">
        <v>38</v>
      </c>
      <c r="R110">
        <v>10</v>
      </c>
      <c r="S110" s="117">
        <v>1</v>
      </c>
      <c r="T110" s="113">
        <v>0</v>
      </c>
      <c r="U110" s="118">
        <v>1</v>
      </c>
      <c r="V110">
        <v>1</v>
      </c>
      <c r="W110">
        <v>0.55904024512395156</v>
      </c>
      <c r="X110" s="117">
        <v>0.55904024512395156</v>
      </c>
      <c r="Y110" s="118">
        <v>0.44095975487604844</v>
      </c>
      <c r="Z110" s="117">
        <v>-0.5815338135635314</v>
      </c>
      <c r="AA110" s="118">
        <v>100</v>
      </c>
      <c r="AB110">
        <v>0.78877998269744953</v>
      </c>
      <c r="AU110">
        <v>0.73350059514302235</v>
      </c>
      <c r="AV110">
        <v>1</v>
      </c>
      <c r="AW110">
        <v>0</v>
      </c>
      <c r="AX110">
        <v>84</v>
      </c>
      <c r="AY110">
        <v>32</v>
      </c>
      <c r="AZ110">
        <v>4.5454545454545414E-2</v>
      </c>
      <c r="BA110">
        <v>0.4838709677419355</v>
      </c>
      <c r="BB110">
        <v>0</v>
      </c>
    </row>
    <row r="111" spans="1:54" x14ac:dyDescent="0.3">
      <c r="A111" s="129">
        <v>0</v>
      </c>
      <c r="B111" s="130">
        <v>38</v>
      </c>
      <c r="C111" s="130">
        <v>8</v>
      </c>
      <c r="D111" s="131">
        <v>0</v>
      </c>
      <c r="P111">
        <v>1</v>
      </c>
      <c r="Q111">
        <v>38</v>
      </c>
      <c r="R111">
        <v>11</v>
      </c>
      <c r="S111" s="117">
        <v>1</v>
      </c>
      <c r="T111" s="113">
        <v>0</v>
      </c>
      <c r="U111" s="118">
        <v>1</v>
      </c>
      <c r="V111">
        <v>1</v>
      </c>
      <c r="W111">
        <v>0.64868744838570414</v>
      </c>
      <c r="X111" s="117">
        <v>0.64868744838570414</v>
      </c>
      <c r="Y111" s="118">
        <v>0.35131255161429586</v>
      </c>
      <c r="Z111" s="117">
        <v>-0.43280426782390619</v>
      </c>
      <c r="AA111" s="118">
        <v>100</v>
      </c>
      <c r="AB111">
        <v>0.54157445544623573</v>
      </c>
      <c r="AU111">
        <v>0.75154928301976687</v>
      </c>
      <c r="AV111">
        <v>0</v>
      </c>
      <c r="AW111">
        <v>1</v>
      </c>
      <c r="AX111">
        <v>84</v>
      </c>
      <c r="AY111">
        <v>33</v>
      </c>
      <c r="AZ111">
        <v>4.5454545454545414E-2</v>
      </c>
      <c r="BA111">
        <v>0.467741935483871</v>
      </c>
      <c r="BB111">
        <v>0</v>
      </c>
    </row>
    <row r="112" spans="1:54" x14ac:dyDescent="0.3">
      <c r="A112" s="129">
        <v>0</v>
      </c>
      <c r="B112" s="130">
        <v>27</v>
      </c>
      <c r="C112" s="130">
        <v>10</v>
      </c>
      <c r="D112" s="131">
        <v>1</v>
      </c>
      <c r="P112">
        <v>1</v>
      </c>
      <c r="Q112">
        <v>38</v>
      </c>
      <c r="R112">
        <v>12</v>
      </c>
      <c r="S112" s="117">
        <v>1</v>
      </c>
      <c r="T112" s="113">
        <v>0</v>
      </c>
      <c r="U112" s="118">
        <v>1</v>
      </c>
      <c r="V112">
        <v>1</v>
      </c>
      <c r="W112">
        <v>0.72894600036863322</v>
      </c>
      <c r="X112" s="117">
        <v>0.72894600036863322</v>
      </c>
      <c r="Y112" s="118">
        <v>0.27105399963136678</v>
      </c>
      <c r="Z112" s="117">
        <v>-0.31615562328546554</v>
      </c>
      <c r="AA112" s="118">
        <v>100</v>
      </c>
      <c r="AB112">
        <v>0.37184372984321584</v>
      </c>
      <c r="AU112">
        <v>0.75585127959126619</v>
      </c>
      <c r="AV112">
        <v>0</v>
      </c>
      <c r="AW112">
        <v>1</v>
      </c>
      <c r="AX112">
        <v>84</v>
      </c>
      <c r="AY112">
        <v>34</v>
      </c>
      <c r="AZ112">
        <v>4.5454545454545414E-2</v>
      </c>
      <c r="BA112">
        <v>0.45161290322580649</v>
      </c>
      <c r="BB112">
        <v>0</v>
      </c>
    </row>
    <row r="113" spans="1:54" x14ac:dyDescent="0.3">
      <c r="A113" s="129">
        <v>1</v>
      </c>
      <c r="B113" s="130">
        <v>32</v>
      </c>
      <c r="C113" s="130">
        <v>10</v>
      </c>
      <c r="D113" s="131">
        <v>0</v>
      </c>
      <c r="P113">
        <v>1</v>
      </c>
      <c r="Q113">
        <v>38</v>
      </c>
      <c r="R113">
        <v>13</v>
      </c>
      <c r="S113" s="117">
        <v>1</v>
      </c>
      <c r="T113" s="113">
        <v>0</v>
      </c>
      <c r="U113" s="118">
        <v>1</v>
      </c>
      <c r="V113">
        <v>1</v>
      </c>
      <c r="W113">
        <v>0.7966178675000869</v>
      </c>
      <c r="X113" s="117">
        <v>0.7966178675000869</v>
      </c>
      <c r="Y113" s="118">
        <v>0.2033821324999131</v>
      </c>
      <c r="Z113" s="117">
        <v>-0.22738017878479588</v>
      </c>
      <c r="AA113" s="118">
        <v>100</v>
      </c>
      <c r="AB113">
        <v>0.25530701833007896</v>
      </c>
      <c r="AU113">
        <v>0.75798327574390079</v>
      </c>
      <c r="AV113">
        <v>0</v>
      </c>
      <c r="AW113">
        <v>1</v>
      </c>
      <c r="AX113">
        <v>84</v>
      </c>
      <c r="AY113">
        <v>35</v>
      </c>
      <c r="AZ113">
        <v>4.5454545454545414E-2</v>
      </c>
      <c r="BA113">
        <v>0.43548387096774188</v>
      </c>
      <c r="BB113">
        <v>0</v>
      </c>
    </row>
    <row r="114" spans="1:54" x14ac:dyDescent="0.3">
      <c r="A114" s="129">
        <v>1</v>
      </c>
      <c r="B114" s="130">
        <v>44</v>
      </c>
      <c r="C114" s="130">
        <v>16</v>
      </c>
      <c r="D114" s="131">
        <v>1</v>
      </c>
      <c r="P114">
        <v>1</v>
      </c>
      <c r="Q114">
        <v>38</v>
      </c>
      <c r="R114">
        <v>15</v>
      </c>
      <c r="S114" s="117">
        <v>1</v>
      </c>
      <c r="T114" s="113">
        <v>0</v>
      </c>
      <c r="U114" s="118">
        <v>1</v>
      </c>
      <c r="V114">
        <v>1</v>
      </c>
      <c r="W114">
        <v>0.89257352256147571</v>
      </c>
      <c r="X114" s="117">
        <v>0.89257352256147571</v>
      </c>
      <c r="Y114" s="118">
        <v>0.10742647743852429</v>
      </c>
      <c r="Z114" s="117">
        <v>-0.1136463905011013</v>
      </c>
      <c r="AA114" s="118">
        <v>100</v>
      </c>
      <c r="AB114">
        <v>0.12035588634786702</v>
      </c>
      <c r="AU114">
        <v>0.76010256343789795</v>
      </c>
      <c r="AV114">
        <v>0</v>
      </c>
      <c r="AW114">
        <v>1</v>
      </c>
      <c r="AX114">
        <v>84</v>
      </c>
      <c r="AY114">
        <v>36</v>
      </c>
      <c r="AZ114">
        <v>4.5454545454545414E-2</v>
      </c>
      <c r="BA114">
        <v>0.41935483870967738</v>
      </c>
      <c r="BB114">
        <v>0</v>
      </c>
    </row>
    <row r="115" spans="1:54" x14ac:dyDescent="0.3">
      <c r="A115" s="129">
        <v>0</v>
      </c>
      <c r="B115" s="130">
        <v>37</v>
      </c>
      <c r="C115" s="130">
        <v>6</v>
      </c>
      <c r="D115" s="131">
        <v>0</v>
      </c>
      <c r="P115">
        <v>1</v>
      </c>
      <c r="Q115">
        <v>39</v>
      </c>
      <c r="R115">
        <v>7</v>
      </c>
      <c r="S115" s="117">
        <v>0</v>
      </c>
      <c r="T115" s="113">
        <v>1</v>
      </c>
      <c r="U115" s="118">
        <v>1</v>
      </c>
      <c r="V115">
        <v>0</v>
      </c>
      <c r="W115">
        <v>0.26503697452939101</v>
      </c>
      <c r="X115" s="117">
        <v>0.26503697452939101</v>
      </c>
      <c r="Y115" s="118">
        <v>0.73496302547060899</v>
      </c>
      <c r="Z115" s="117">
        <v>-0.30793508651682822</v>
      </c>
      <c r="AA115" s="118">
        <v>100</v>
      </c>
      <c r="AB115">
        <v>0.36061266396317482</v>
      </c>
      <c r="AU115">
        <v>0.77391008049567867</v>
      </c>
      <c r="AV115">
        <v>0</v>
      </c>
      <c r="AW115">
        <v>1</v>
      </c>
      <c r="AX115">
        <v>84</v>
      </c>
      <c r="AY115">
        <v>37</v>
      </c>
      <c r="AZ115">
        <v>4.5454545454545414E-2</v>
      </c>
      <c r="BA115">
        <v>0.40322580645161288</v>
      </c>
      <c r="BB115">
        <v>0</v>
      </c>
    </row>
    <row r="116" spans="1:54" x14ac:dyDescent="0.3">
      <c r="A116" s="129">
        <v>1</v>
      </c>
      <c r="B116" s="130">
        <v>37</v>
      </c>
      <c r="C116" s="130">
        <v>13</v>
      </c>
      <c r="D116" s="131">
        <v>1</v>
      </c>
      <c r="P116">
        <v>1</v>
      </c>
      <c r="Q116">
        <v>39</v>
      </c>
      <c r="R116">
        <v>8</v>
      </c>
      <c r="S116" s="117">
        <v>0</v>
      </c>
      <c r="T116" s="113">
        <v>1</v>
      </c>
      <c r="U116" s="118">
        <v>1</v>
      </c>
      <c r="V116">
        <v>0</v>
      </c>
      <c r="W116">
        <v>0.3443555424923142</v>
      </c>
      <c r="X116" s="117">
        <v>0.3443555424923142</v>
      </c>
      <c r="Y116" s="118">
        <v>0.65564445750768585</v>
      </c>
      <c r="Z116" s="117">
        <v>-0.42213662247185979</v>
      </c>
      <c r="AA116" s="118">
        <v>100</v>
      </c>
      <c r="AB116">
        <v>0.52521688935085287</v>
      </c>
      <c r="AU116">
        <v>0.77689761422043135</v>
      </c>
      <c r="AV116">
        <v>0</v>
      </c>
      <c r="AW116">
        <v>1</v>
      </c>
      <c r="AX116">
        <v>84</v>
      </c>
      <c r="AY116">
        <v>38</v>
      </c>
      <c r="AZ116">
        <v>4.5454545454545414E-2</v>
      </c>
      <c r="BA116">
        <v>0.38709677419354838</v>
      </c>
      <c r="BB116">
        <v>4.3988269794721369E-3</v>
      </c>
    </row>
    <row r="117" spans="1:54" x14ac:dyDescent="0.3">
      <c r="A117" s="129">
        <v>1</v>
      </c>
      <c r="B117" s="130">
        <v>60</v>
      </c>
      <c r="C117" s="130">
        <v>9</v>
      </c>
      <c r="D117" s="131">
        <v>0</v>
      </c>
      <c r="P117">
        <v>1</v>
      </c>
      <c r="Q117">
        <v>39</v>
      </c>
      <c r="R117">
        <v>9</v>
      </c>
      <c r="S117" s="117">
        <v>0</v>
      </c>
      <c r="T117" s="113">
        <v>1</v>
      </c>
      <c r="U117" s="118">
        <v>1</v>
      </c>
      <c r="V117">
        <v>0</v>
      </c>
      <c r="W117">
        <v>0.4334136017962304</v>
      </c>
      <c r="X117" s="117">
        <v>0.4334136017962304</v>
      </c>
      <c r="Y117" s="118">
        <v>0.56658639820376955</v>
      </c>
      <c r="Z117" s="117">
        <v>-0.56812569786792244</v>
      </c>
      <c r="AA117" s="118">
        <v>100</v>
      </c>
      <c r="AB117">
        <v>0.7649558887581267</v>
      </c>
      <c r="AU117">
        <v>0.77889958635601986</v>
      </c>
      <c r="AV117">
        <v>1</v>
      </c>
      <c r="AW117">
        <v>0</v>
      </c>
      <c r="AX117">
        <v>85</v>
      </c>
      <c r="AY117">
        <v>38</v>
      </c>
      <c r="AZ117">
        <v>3.4090909090909061E-2</v>
      </c>
      <c r="BA117">
        <v>0.38709677419354838</v>
      </c>
      <c r="BB117">
        <v>0</v>
      </c>
    </row>
    <row r="118" spans="1:54" x14ac:dyDescent="0.3">
      <c r="A118" s="129">
        <v>0</v>
      </c>
      <c r="B118" s="130">
        <v>53</v>
      </c>
      <c r="C118" s="130">
        <v>12</v>
      </c>
      <c r="D118" s="131">
        <v>0</v>
      </c>
      <c r="P118">
        <v>1</v>
      </c>
      <c r="Q118">
        <v>39</v>
      </c>
      <c r="R118">
        <v>18</v>
      </c>
      <c r="S118" s="117">
        <v>1</v>
      </c>
      <c r="T118" s="113">
        <v>0</v>
      </c>
      <c r="U118" s="118">
        <v>1</v>
      </c>
      <c r="V118">
        <v>1</v>
      </c>
      <c r="W118">
        <v>0.95755299566390673</v>
      </c>
      <c r="X118" s="117">
        <v>0.95755299566390673</v>
      </c>
      <c r="Y118" s="118">
        <v>4.2447004336093275E-2</v>
      </c>
      <c r="Z118" s="117">
        <v>-4.337421150711656E-2</v>
      </c>
      <c r="AA118" s="118">
        <v>100</v>
      </c>
      <c r="AB118">
        <v>4.4328621526230204E-2</v>
      </c>
      <c r="AU118">
        <v>0.78088866068447926</v>
      </c>
      <c r="AV118">
        <v>0</v>
      </c>
      <c r="AW118">
        <v>2</v>
      </c>
      <c r="AX118">
        <v>85</v>
      </c>
      <c r="AY118">
        <v>40</v>
      </c>
      <c r="AZ118">
        <v>3.4090909090909061E-2</v>
      </c>
      <c r="BA118">
        <v>0.35483870967741937</v>
      </c>
      <c r="BB118">
        <v>0</v>
      </c>
    </row>
    <row r="119" spans="1:54" x14ac:dyDescent="0.3">
      <c r="A119" s="129">
        <v>0</v>
      </c>
      <c r="B119" s="130">
        <v>41</v>
      </c>
      <c r="C119" s="130">
        <v>7</v>
      </c>
      <c r="D119" s="131">
        <v>1</v>
      </c>
      <c r="P119">
        <v>1</v>
      </c>
      <c r="Q119">
        <v>39</v>
      </c>
      <c r="R119">
        <v>21</v>
      </c>
      <c r="S119" s="117">
        <v>1</v>
      </c>
      <c r="T119" s="113">
        <v>0</v>
      </c>
      <c r="U119" s="118">
        <v>1</v>
      </c>
      <c r="V119">
        <v>1</v>
      </c>
      <c r="W119">
        <v>0.98585496176157761</v>
      </c>
      <c r="X119" s="117">
        <v>0.98585496176157761</v>
      </c>
      <c r="Y119" s="118">
        <v>1.4145038238422392E-2</v>
      </c>
      <c r="Z119" s="117">
        <v>-1.4246032804306251E-2</v>
      </c>
      <c r="AA119" s="118">
        <v>100</v>
      </c>
      <c r="AB119">
        <v>1.4347991121480275E-2</v>
      </c>
      <c r="AU119">
        <v>0.7966178675000869</v>
      </c>
      <c r="AV119">
        <v>0</v>
      </c>
      <c r="AW119">
        <v>1</v>
      </c>
      <c r="AX119">
        <v>85</v>
      </c>
      <c r="AY119">
        <v>41</v>
      </c>
      <c r="AZ119">
        <v>3.4090909090909061E-2</v>
      </c>
      <c r="BA119">
        <v>0.33870967741935487</v>
      </c>
      <c r="BB119">
        <v>3.8489736070381202E-3</v>
      </c>
    </row>
    <row r="120" spans="1:54" x14ac:dyDescent="0.3">
      <c r="A120" s="129">
        <v>0</v>
      </c>
      <c r="B120" s="130">
        <v>39</v>
      </c>
      <c r="C120" s="130">
        <v>13</v>
      </c>
      <c r="D120" s="131">
        <v>0</v>
      </c>
      <c r="P120">
        <v>1</v>
      </c>
      <c r="Q120">
        <v>40</v>
      </c>
      <c r="R120">
        <v>7</v>
      </c>
      <c r="S120" s="117">
        <v>1</v>
      </c>
      <c r="T120" s="113">
        <v>0</v>
      </c>
      <c r="U120" s="118">
        <v>1</v>
      </c>
      <c r="V120">
        <v>1</v>
      </c>
      <c r="W120">
        <v>0.24064456685266467</v>
      </c>
      <c r="X120" s="117">
        <v>0.24064456685266467</v>
      </c>
      <c r="Y120" s="118">
        <v>0.75935543314733533</v>
      </c>
      <c r="Z120" s="117">
        <v>-1.4244342604558247</v>
      </c>
      <c r="AA120" s="118">
        <v>0</v>
      </c>
      <c r="AB120">
        <v>3.1555062434143917</v>
      </c>
      <c r="AU120">
        <v>0.80219192921235849</v>
      </c>
      <c r="AV120">
        <v>1</v>
      </c>
      <c r="AW120">
        <v>0</v>
      </c>
      <c r="AX120">
        <v>86</v>
      </c>
      <c r="AY120">
        <v>41</v>
      </c>
      <c r="AZ120">
        <v>2.2727272727272707E-2</v>
      </c>
      <c r="BA120">
        <v>0.33870967741935487</v>
      </c>
      <c r="BB120">
        <v>0</v>
      </c>
    </row>
    <row r="121" spans="1:54" x14ac:dyDescent="0.3">
      <c r="A121" s="129">
        <v>0</v>
      </c>
      <c r="B121" s="130">
        <v>44</v>
      </c>
      <c r="C121" s="130">
        <v>10</v>
      </c>
      <c r="D121" s="131">
        <v>0</v>
      </c>
      <c r="P121">
        <v>1</v>
      </c>
      <c r="Q121">
        <v>40</v>
      </c>
      <c r="R121">
        <v>8</v>
      </c>
      <c r="S121" s="117">
        <v>1</v>
      </c>
      <c r="T121" s="113">
        <v>0</v>
      </c>
      <c r="U121" s="118">
        <v>1</v>
      </c>
      <c r="V121">
        <v>1</v>
      </c>
      <c r="W121">
        <v>0.31579980567867127</v>
      </c>
      <c r="X121" s="117">
        <v>0.31579980567867127</v>
      </c>
      <c r="Y121" s="118">
        <v>0.68420019432132873</v>
      </c>
      <c r="Z121" s="117">
        <v>-1.1526467924911479</v>
      </c>
      <c r="AA121" s="118">
        <v>0</v>
      </c>
      <c r="AB121">
        <v>2.1665630631119122</v>
      </c>
      <c r="AU121">
        <v>0.80678371345304312</v>
      </c>
      <c r="AV121">
        <v>0</v>
      </c>
      <c r="AW121">
        <v>1</v>
      </c>
      <c r="AX121">
        <v>86</v>
      </c>
      <c r="AY121">
        <v>42</v>
      </c>
      <c r="AZ121">
        <v>2.2727272727272707E-2</v>
      </c>
      <c r="BA121">
        <v>0.32258064516129037</v>
      </c>
      <c r="BB121">
        <v>0</v>
      </c>
    </row>
    <row r="122" spans="1:54" x14ac:dyDescent="0.3">
      <c r="A122" s="129">
        <v>0</v>
      </c>
      <c r="B122" s="130">
        <v>45</v>
      </c>
      <c r="C122" s="130">
        <v>6</v>
      </c>
      <c r="D122" s="131">
        <v>0</v>
      </c>
      <c r="P122">
        <v>1</v>
      </c>
      <c r="Q122">
        <v>40</v>
      </c>
      <c r="R122">
        <v>13</v>
      </c>
      <c r="S122" s="117">
        <v>1</v>
      </c>
      <c r="T122" s="113">
        <v>0</v>
      </c>
      <c r="U122" s="118">
        <v>1</v>
      </c>
      <c r="V122">
        <v>1</v>
      </c>
      <c r="W122">
        <v>0.75154928301976687</v>
      </c>
      <c r="X122" s="117">
        <v>0.75154928301976687</v>
      </c>
      <c r="Y122" s="118">
        <v>0.24845071698023313</v>
      </c>
      <c r="Z122" s="117">
        <v>-0.28561849240539694</v>
      </c>
      <c r="AA122" s="118">
        <v>100</v>
      </c>
      <c r="AB122">
        <v>0.33058473022812862</v>
      </c>
      <c r="AU122">
        <v>0.80791975984581688</v>
      </c>
      <c r="AV122">
        <v>0</v>
      </c>
      <c r="AW122">
        <v>1</v>
      </c>
      <c r="AX122">
        <v>86</v>
      </c>
      <c r="AY122">
        <v>43</v>
      </c>
      <c r="AZ122">
        <v>2.2727272727272707E-2</v>
      </c>
      <c r="BA122">
        <v>0.30645161290322576</v>
      </c>
      <c r="BB122">
        <v>0</v>
      </c>
    </row>
    <row r="123" spans="1:54" x14ac:dyDescent="0.3">
      <c r="A123" s="129">
        <v>1</v>
      </c>
      <c r="B123" s="130">
        <v>38</v>
      </c>
      <c r="C123" s="130">
        <v>15</v>
      </c>
      <c r="D123" s="131">
        <v>1</v>
      </c>
      <c r="P123">
        <v>1</v>
      </c>
      <c r="Q123">
        <v>41</v>
      </c>
      <c r="R123">
        <v>10</v>
      </c>
      <c r="S123" s="117">
        <v>1</v>
      </c>
      <c r="T123" s="113">
        <v>0</v>
      </c>
      <c r="U123" s="118">
        <v>1</v>
      </c>
      <c r="V123">
        <v>1</v>
      </c>
      <c r="W123">
        <v>0.46248900798874809</v>
      </c>
      <c r="X123" s="117">
        <v>0.46248900798874809</v>
      </c>
      <c r="Y123" s="118">
        <v>0.53751099201125196</v>
      </c>
      <c r="Z123" s="117">
        <v>-0.77113248882290009</v>
      </c>
      <c r="AA123" s="118">
        <v>0</v>
      </c>
      <c r="AB123">
        <v>1.1622135504338931</v>
      </c>
      <c r="AU123">
        <v>0.81675072526895054</v>
      </c>
      <c r="AV123">
        <v>0</v>
      </c>
      <c r="AW123">
        <v>2</v>
      </c>
      <c r="AX123">
        <v>86</v>
      </c>
      <c r="AY123">
        <v>45</v>
      </c>
      <c r="AZ123">
        <v>2.2727272727272707E-2</v>
      </c>
      <c r="BA123">
        <v>0.27419354838709675</v>
      </c>
      <c r="BB123">
        <v>3.1158357771260965E-3</v>
      </c>
    </row>
    <row r="124" spans="1:54" x14ac:dyDescent="0.3">
      <c r="A124" s="129">
        <v>1</v>
      </c>
      <c r="B124" s="130">
        <v>36</v>
      </c>
      <c r="C124" s="130">
        <v>8</v>
      </c>
      <c r="D124" s="131">
        <v>1</v>
      </c>
      <c r="P124">
        <v>1</v>
      </c>
      <c r="Q124">
        <v>42</v>
      </c>
      <c r="R124">
        <v>3</v>
      </c>
      <c r="S124" s="117">
        <v>0</v>
      </c>
      <c r="T124" s="113">
        <v>1</v>
      </c>
      <c r="U124" s="118">
        <v>1</v>
      </c>
      <c r="V124">
        <v>0</v>
      </c>
      <c r="W124">
        <v>5.1584443879169467E-2</v>
      </c>
      <c r="X124" s="117">
        <v>5.1584443879169467E-2</v>
      </c>
      <c r="Y124" s="118">
        <v>0.94841555612083051</v>
      </c>
      <c r="Z124" s="117">
        <v>-5.2962522436128784E-2</v>
      </c>
      <c r="AA124" s="118">
        <v>100</v>
      </c>
      <c r="AB124">
        <v>5.4390128405482928E-2</v>
      </c>
      <c r="AU124">
        <v>0.81847863859689007</v>
      </c>
      <c r="AV124">
        <v>1</v>
      </c>
      <c r="AW124">
        <v>0</v>
      </c>
      <c r="AX124">
        <v>87</v>
      </c>
      <c r="AY124">
        <v>45</v>
      </c>
      <c r="AZ124">
        <v>1.1363636363636354E-2</v>
      </c>
      <c r="BA124">
        <v>0.27419354838709675</v>
      </c>
      <c r="BB124">
        <v>0</v>
      </c>
    </row>
    <row r="125" spans="1:54" x14ac:dyDescent="0.3">
      <c r="A125" s="129">
        <v>1</v>
      </c>
      <c r="B125" s="130">
        <v>30</v>
      </c>
      <c r="C125" s="130">
        <v>12</v>
      </c>
      <c r="D125" s="131">
        <v>1</v>
      </c>
      <c r="P125">
        <v>1</v>
      </c>
      <c r="Q125">
        <v>42</v>
      </c>
      <c r="R125">
        <v>8</v>
      </c>
      <c r="S125" s="117">
        <v>0</v>
      </c>
      <c r="T125" s="113">
        <v>1</v>
      </c>
      <c r="U125" s="118">
        <v>1</v>
      </c>
      <c r="V125">
        <v>0</v>
      </c>
      <c r="W125">
        <v>0.26278599064552405</v>
      </c>
      <c r="X125" s="117">
        <v>0.26278599064552405</v>
      </c>
      <c r="Y125" s="118">
        <v>0.7372140093544759</v>
      </c>
      <c r="Z125" s="117">
        <v>-0.30487704990192671</v>
      </c>
      <c r="AA125" s="118">
        <v>100</v>
      </c>
      <c r="AB125">
        <v>0.35645821608250017</v>
      </c>
      <c r="AU125">
        <v>0.83208963051804063</v>
      </c>
      <c r="AV125">
        <v>0</v>
      </c>
      <c r="AW125">
        <v>1</v>
      </c>
      <c r="AX125">
        <v>87</v>
      </c>
      <c r="AY125">
        <v>46</v>
      </c>
      <c r="AZ125">
        <v>1.1363636363636354E-2</v>
      </c>
      <c r="BA125">
        <v>0.25806451612903225</v>
      </c>
      <c r="BB125">
        <v>0</v>
      </c>
    </row>
    <row r="126" spans="1:54" x14ac:dyDescent="0.3">
      <c r="A126" s="129">
        <v>1</v>
      </c>
      <c r="B126" s="130">
        <v>34</v>
      </c>
      <c r="C126" s="130">
        <v>11</v>
      </c>
      <c r="D126" s="131">
        <v>1</v>
      </c>
      <c r="P126">
        <v>1</v>
      </c>
      <c r="Q126">
        <v>42</v>
      </c>
      <c r="R126">
        <v>9</v>
      </c>
      <c r="S126" s="117">
        <v>1</v>
      </c>
      <c r="T126" s="113">
        <v>0</v>
      </c>
      <c r="U126" s="118">
        <v>1</v>
      </c>
      <c r="V126">
        <v>1</v>
      </c>
      <c r="W126">
        <v>0.34174413795966629</v>
      </c>
      <c r="X126" s="117">
        <v>0.34174413795966629</v>
      </c>
      <c r="Y126" s="118">
        <v>0.65825586204033371</v>
      </c>
      <c r="Z126" s="117">
        <v>-1.0736929565327529</v>
      </c>
      <c r="AA126" s="118">
        <v>0</v>
      </c>
      <c r="AB126">
        <v>1.9261657741091174</v>
      </c>
      <c r="AU126">
        <v>0.84788659039539793</v>
      </c>
      <c r="AV126">
        <v>0</v>
      </c>
      <c r="AW126">
        <v>1</v>
      </c>
      <c r="AX126">
        <v>87</v>
      </c>
      <c r="AY126">
        <v>47</v>
      </c>
      <c r="AZ126">
        <v>1.1363636363636354E-2</v>
      </c>
      <c r="BA126">
        <v>0.24193548387096775</v>
      </c>
      <c r="BB126">
        <v>0</v>
      </c>
    </row>
    <row r="127" spans="1:54" x14ac:dyDescent="0.3">
      <c r="A127" s="129">
        <v>1</v>
      </c>
      <c r="B127" s="130">
        <v>47</v>
      </c>
      <c r="C127" s="130">
        <v>13</v>
      </c>
      <c r="D127" s="131">
        <v>1</v>
      </c>
      <c r="P127">
        <v>1</v>
      </c>
      <c r="Q127">
        <v>42</v>
      </c>
      <c r="R127">
        <v>15</v>
      </c>
      <c r="S127" s="117">
        <v>1</v>
      </c>
      <c r="T127" s="113">
        <v>0</v>
      </c>
      <c r="U127" s="118">
        <v>1</v>
      </c>
      <c r="V127">
        <v>1</v>
      </c>
      <c r="W127">
        <v>0.83208963051804063</v>
      </c>
      <c r="X127" s="117">
        <v>0.83208963051804063</v>
      </c>
      <c r="Y127" s="118">
        <v>0.16791036948195937</v>
      </c>
      <c r="Z127" s="117">
        <v>-0.18381511497524958</v>
      </c>
      <c r="AA127" s="118">
        <v>100</v>
      </c>
      <c r="AB127">
        <v>0.20179360891376819</v>
      </c>
      <c r="AU127">
        <v>0.86917321439923889</v>
      </c>
      <c r="AV127">
        <v>0</v>
      </c>
      <c r="AW127">
        <v>1</v>
      </c>
      <c r="AX127">
        <v>87</v>
      </c>
      <c r="AY127">
        <v>48</v>
      </c>
      <c r="AZ127">
        <v>1.1363636363636354E-2</v>
      </c>
      <c r="BA127">
        <v>0.22580645161290325</v>
      </c>
      <c r="BB127">
        <v>0</v>
      </c>
    </row>
    <row r="128" spans="1:54" x14ac:dyDescent="0.3">
      <c r="A128" s="129">
        <v>1</v>
      </c>
      <c r="B128" s="130">
        <v>33</v>
      </c>
      <c r="C128" s="130">
        <v>8</v>
      </c>
      <c r="D128" s="131">
        <v>1</v>
      </c>
      <c r="P128">
        <v>1</v>
      </c>
      <c r="Q128">
        <v>43</v>
      </c>
      <c r="R128">
        <v>6</v>
      </c>
      <c r="S128" s="117">
        <v>0</v>
      </c>
      <c r="T128" s="113">
        <v>1</v>
      </c>
      <c r="U128" s="118">
        <v>1</v>
      </c>
      <c r="V128">
        <v>0</v>
      </c>
      <c r="W128">
        <v>0.12867220964591847</v>
      </c>
      <c r="X128" s="117">
        <v>0.12867220964591847</v>
      </c>
      <c r="Y128" s="118">
        <v>0.87132779035408148</v>
      </c>
      <c r="Z128" s="117">
        <v>-0.13773703497742157</v>
      </c>
      <c r="AA128" s="118">
        <v>100</v>
      </c>
      <c r="AB128">
        <v>0.14767371254580317</v>
      </c>
      <c r="AU128">
        <v>0.88317706776770755</v>
      </c>
      <c r="AV128">
        <v>0</v>
      </c>
      <c r="AW128">
        <v>2</v>
      </c>
      <c r="AX128">
        <v>87</v>
      </c>
      <c r="AY128">
        <v>50</v>
      </c>
      <c r="AZ128">
        <v>1.1363636363636354E-2</v>
      </c>
      <c r="BA128">
        <v>0.19354838709677424</v>
      </c>
      <c r="BB128">
        <v>0</v>
      </c>
    </row>
    <row r="129" spans="1:54" x14ac:dyDescent="0.3">
      <c r="A129" s="129">
        <v>0</v>
      </c>
      <c r="B129" s="130">
        <v>37</v>
      </c>
      <c r="C129" s="130">
        <v>10</v>
      </c>
      <c r="D129" s="131">
        <v>0</v>
      </c>
      <c r="P129">
        <v>1</v>
      </c>
      <c r="Q129">
        <v>43</v>
      </c>
      <c r="R129">
        <v>11</v>
      </c>
      <c r="S129" s="117">
        <v>0</v>
      </c>
      <c r="T129" s="113">
        <v>1</v>
      </c>
      <c r="U129" s="118">
        <v>1</v>
      </c>
      <c r="V129">
        <v>0</v>
      </c>
      <c r="W129">
        <v>0.49182179662713482</v>
      </c>
      <c r="X129" s="117">
        <v>0.49182179662713482</v>
      </c>
      <c r="Y129" s="118">
        <v>0.50817820337286523</v>
      </c>
      <c r="Z129" s="117">
        <v>-0.6769230988764261</v>
      </c>
      <c r="AA129" s="118">
        <v>100</v>
      </c>
      <c r="AB129">
        <v>0.96781363970912138</v>
      </c>
      <c r="AU129">
        <v>0.89257352256147571</v>
      </c>
      <c r="AV129">
        <v>0</v>
      </c>
      <c r="AW129">
        <v>1</v>
      </c>
      <c r="AX129">
        <v>87</v>
      </c>
      <c r="AY129">
        <v>51</v>
      </c>
      <c r="AZ129">
        <v>1.1363636363636354E-2</v>
      </c>
      <c r="BA129">
        <v>0.17741935483870963</v>
      </c>
      <c r="BB129">
        <v>0</v>
      </c>
    </row>
    <row r="130" spans="1:54" x14ac:dyDescent="0.3">
      <c r="A130" s="129">
        <v>0</v>
      </c>
      <c r="B130" s="130">
        <v>28</v>
      </c>
      <c r="C130" s="130">
        <v>10</v>
      </c>
      <c r="D130" s="131">
        <v>0</v>
      </c>
      <c r="P130">
        <v>1</v>
      </c>
      <c r="Q130">
        <v>44</v>
      </c>
      <c r="R130">
        <v>16</v>
      </c>
      <c r="S130" s="117">
        <v>1</v>
      </c>
      <c r="T130" s="113">
        <v>0</v>
      </c>
      <c r="U130" s="118">
        <v>1</v>
      </c>
      <c r="V130">
        <v>1</v>
      </c>
      <c r="W130">
        <v>0.84788659039539793</v>
      </c>
      <c r="X130" s="117">
        <v>0.84788659039539793</v>
      </c>
      <c r="Y130" s="118">
        <v>0.15211340960460207</v>
      </c>
      <c r="Z130" s="117">
        <v>-0.16500838987519914</v>
      </c>
      <c r="AA130" s="118">
        <v>100</v>
      </c>
      <c r="AB130">
        <v>0.17940301371397616</v>
      </c>
      <c r="AU130">
        <v>0.89749277083495815</v>
      </c>
      <c r="AV130">
        <v>0</v>
      </c>
      <c r="AW130">
        <v>1</v>
      </c>
      <c r="AX130">
        <v>87</v>
      </c>
      <c r="AY130">
        <v>52</v>
      </c>
      <c r="AZ130">
        <v>1.1363636363636354E-2</v>
      </c>
      <c r="BA130">
        <v>0.16129032258064513</v>
      </c>
      <c r="BB130">
        <v>0</v>
      </c>
    </row>
    <row r="131" spans="1:54" x14ac:dyDescent="0.3">
      <c r="A131" s="129">
        <v>0</v>
      </c>
      <c r="B131" s="130">
        <v>42</v>
      </c>
      <c r="C131" s="130">
        <v>5</v>
      </c>
      <c r="D131" s="131">
        <v>0</v>
      </c>
      <c r="P131">
        <v>1</v>
      </c>
      <c r="Q131">
        <v>45</v>
      </c>
      <c r="R131">
        <v>6</v>
      </c>
      <c r="S131" s="117">
        <v>0</v>
      </c>
      <c r="T131" s="113">
        <v>1</v>
      </c>
      <c r="U131" s="118">
        <v>1</v>
      </c>
      <c r="V131">
        <v>0</v>
      </c>
      <c r="W131">
        <v>0.10237165310880361</v>
      </c>
      <c r="X131" s="117">
        <v>0.10237165310880361</v>
      </c>
      <c r="Y131" s="118">
        <v>0.89762834689119642</v>
      </c>
      <c r="Z131" s="117">
        <v>-0.10799916395123009</v>
      </c>
      <c r="AA131" s="118">
        <v>100</v>
      </c>
      <c r="AB131">
        <v>0.11404681398860983</v>
      </c>
      <c r="AU131">
        <v>0.90434823008020915</v>
      </c>
      <c r="AV131">
        <v>0</v>
      </c>
      <c r="AW131">
        <v>1</v>
      </c>
      <c r="AX131">
        <v>87</v>
      </c>
      <c r="AY131">
        <v>53</v>
      </c>
      <c r="AZ131">
        <v>1.1363636363636354E-2</v>
      </c>
      <c r="BA131">
        <v>0.14516129032258063</v>
      </c>
      <c r="BB131">
        <v>0</v>
      </c>
    </row>
    <row r="132" spans="1:54" x14ac:dyDescent="0.3">
      <c r="A132" s="129">
        <v>0</v>
      </c>
      <c r="B132" s="130">
        <v>49</v>
      </c>
      <c r="C132" s="130">
        <v>12</v>
      </c>
      <c r="D132" s="131">
        <v>1</v>
      </c>
      <c r="P132">
        <v>1</v>
      </c>
      <c r="Q132">
        <v>45</v>
      </c>
      <c r="R132">
        <v>10</v>
      </c>
      <c r="S132" s="117">
        <v>1</v>
      </c>
      <c r="T132" s="113">
        <v>0</v>
      </c>
      <c r="U132" s="118">
        <v>1</v>
      </c>
      <c r="V132">
        <v>1</v>
      </c>
      <c r="W132">
        <v>0.339142293242714</v>
      </c>
      <c r="X132" s="117">
        <v>0.339142293242714</v>
      </c>
      <c r="Y132" s="118">
        <v>0.66085770675728606</v>
      </c>
      <c r="Z132" s="117">
        <v>-1.0813355155907871</v>
      </c>
      <c r="AA132" s="118">
        <v>0</v>
      </c>
      <c r="AB132">
        <v>1.9486148437532973</v>
      </c>
      <c r="AU132">
        <v>0.90633420992378089</v>
      </c>
      <c r="AV132">
        <v>0</v>
      </c>
      <c r="AW132">
        <v>1</v>
      </c>
      <c r="AX132">
        <v>87</v>
      </c>
      <c r="AY132">
        <v>54</v>
      </c>
      <c r="AZ132">
        <v>1.1363636363636354E-2</v>
      </c>
      <c r="BA132">
        <v>0.12903225806451613</v>
      </c>
      <c r="BB132">
        <v>0</v>
      </c>
    </row>
    <row r="133" spans="1:54" x14ac:dyDescent="0.3">
      <c r="A133" s="129">
        <v>1</v>
      </c>
      <c r="B133" s="130">
        <v>42</v>
      </c>
      <c r="C133" s="130">
        <v>8</v>
      </c>
      <c r="D133" s="131">
        <v>0</v>
      </c>
      <c r="P133">
        <v>1</v>
      </c>
      <c r="Q133">
        <v>46</v>
      </c>
      <c r="R133">
        <v>9</v>
      </c>
      <c r="S133" s="117">
        <v>0</v>
      </c>
      <c r="T133" s="113">
        <v>1</v>
      </c>
      <c r="U133" s="118">
        <v>1</v>
      </c>
      <c r="V133">
        <v>0</v>
      </c>
      <c r="W133">
        <v>0.23643521329018694</v>
      </c>
      <c r="X133" s="117">
        <v>0.23643521329018694</v>
      </c>
      <c r="Y133" s="118">
        <v>0.76356478670981309</v>
      </c>
      <c r="Z133" s="117">
        <v>-0.26975730303172241</v>
      </c>
      <c r="AA133" s="118">
        <v>100</v>
      </c>
      <c r="AB133">
        <v>0.30964656490902626</v>
      </c>
      <c r="AU133">
        <v>0.90973940748658411</v>
      </c>
      <c r="AV133">
        <v>0</v>
      </c>
      <c r="AW133">
        <v>1</v>
      </c>
      <c r="AX133">
        <v>87</v>
      </c>
      <c r="AY133">
        <v>55</v>
      </c>
      <c r="AZ133">
        <v>1.1363636363636354E-2</v>
      </c>
      <c r="BA133">
        <v>0.11290322580645162</v>
      </c>
      <c r="BB133">
        <v>1.2829912023460401E-3</v>
      </c>
    </row>
    <row r="134" spans="1:54" x14ac:dyDescent="0.3">
      <c r="A134" s="129">
        <v>0</v>
      </c>
      <c r="B134" s="130">
        <v>40</v>
      </c>
      <c r="C134" s="130">
        <v>1</v>
      </c>
      <c r="D134" s="131">
        <v>0</v>
      </c>
      <c r="P134">
        <v>1</v>
      </c>
      <c r="Q134">
        <v>47</v>
      </c>
      <c r="R134">
        <v>13</v>
      </c>
      <c r="S134" s="117">
        <v>1</v>
      </c>
      <c r="T134" s="113">
        <v>0</v>
      </c>
      <c r="U134" s="118">
        <v>1</v>
      </c>
      <c r="V134">
        <v>1</v>
      </c>
      <c r="W134">
        <v>0.55045410850911358</v>
      </c>
      <c r="X134" s="117">
        <v>0.55045410850911358</v>
      </c>
      <c r="Y134" s="118">
        <v>0.44954589149088642</v>
      </c>
      <c r="Z134" s="117">
        <v>-0.59701168958384487</v>
      </c>
      <c r="AA134" s="118">
        <v>100</v>
      </c>
      <c r="AB134">
        <v>0.81668187146148541</v>
      </c>
      <c r="AU134">
        <v>0.91674133840169325</v>
      </c>
      <c r="AV134">
        <v>1</v>
      </c>
      <c r="AW134">
        <v>0</v>
      </c>
      <c r="AX134">
        <v>88</v>
      </c>
      <c r="AY134">
        <v>55</v>
      </c>
      <c r="AZ134">
        <v>0</v>
      </c>
      <c r="BA134">
        <v>0.11290322580645162</v>
      </c>
      <c r="BB134">
        <v>0</v>
      </c>
    </row>
    <row r="135" spans="1:54" x14ac:dyDescent="0.3">
      <c r="A135" s="129">
        <v>1</v>
      </c>
      <c r="B135" s="130">
        <v>32</v>
      </c>
      <c r="C135" s="130">
        <v>9</v>
      </c>
      <c r="D135" s="131">
        <v>0</v>
      </c>
      <c r="P135">
        <v>1</v>
      </c>
      <c r="Q135">
        <v>47</v>
      </c>
      <c r="R135">
        <v>14</v>
      </c>
      <c r="S135" s="117">
        <v>1</v>
      </c>
      <c r="T135" s="113">
        <v>0</v>
      </c>
      <c r="U135" s="118">
        <v>1</v>
      </c>
      <c r="V135">
        <v>1</v>
      </c>
      <c r="W135">
        <v>0.64072506468062851</v>
      </c>
      <c r="X135" s="117">
        <v>0.64072506468062851</v>
      </c>
      <c r="Y135" s="118">
        <v>0.35927493531937149</v>
      </c>
      <c r="Z135" s="117">
        <v>-0.44515483032722447</v>
      </c>
      <c r="AA135" s="118">
        <v>100</v>
      </c>
      <c r="AB135">
        <v>0.56073182574565461</v>
      </c>
      <c r="AU135">
        <v>0.92608644050093325</v>
      </c>
      <c r="AV135">
        <v>0</v>
      </c>
      <c r="AW135">
        <v>1</v>
      </c>
      <c r="AX135">
        <v>88</v>
      </c>
      <c r="AY135">
        <v>56</v>
      </c>
      <c r="AZ135">
        <v>0</v>
      </c>
      <c r="BA135">
        <v>9.6774193548387122E-2</v>
      </c>
      <c r="BB135">
        <v>0</v>
      </c>
    </row>
    <row r="136" spans="1:54" x14ac:dyDescent="0.3">
      <c r="A136" s="129">
        <v>0</v>
      </c>
      <c r="B136" s="130">
        <v>34</v>
      </c>
      <c r="C136" s="130">
        <v>9</v>
      </c>
      <c r="D136" s="131">
        <v>0</v>
      </c>
      <c r="P136">
        <v>1</v>
      </c>
      <c r="Q136">
        <v>49</v>
      </c>
      <c r="R136">
        <v>7</v>
      </c>
      <c r="S136" s="117">
        <v>0</v>
      </c>
      <c r="T136" s="113">
        <v>1</v>
      </c>
      <c r="U136" s="118">
        <v>1</v>
      </c>
      <c r="V136">
        <v>0</v>
      </c>
      <c r="W136">
        <v>9.0139587074029831E-2</v>
      </c>
      <c r="X136" s="117">
        <v>9.0139587074029831E-2</v>
      </c>
      <c r="Y136" s="118">
        <v>0.9098604129259702</v>
      </c>
      <c r="Z136" s="117">
        <v>-9.4464083626100787E-2</v>
      </c>
      <c r="AA136" s="118">
        <v>100</v>
      </c>
      <c r="AB136">
        <v>9.9069687826240149E-2</v>
      </c>
      <c r="AU136">
        <v>0.94099483047006438</v>
      </c>
      <c r="AV136">
        <v>0</v>
      </c>
      <c r="AW136">
        <v>1</v>
      </c>
      <c r="AX136">
        <v>88</v>
      </c>
      <c r="AY136">
        <v>57</v>
      </c>
      <c r="AZ136">
        <v>0</v>
      </c>
      <c r="BA136">
        <v>8.064516129032262E-2</v>
      </c>
      <c r="BB136">
        <v>0</v>
      </c>
    </row>
    <row r="137" spans="1:54" x14ac:dyDescent="0.3">
      <c r="A137" s="129">
        <v>1</v>
      </c>
      <c r="B137" s="130">
        <v>40</v>
      </c>
      <c r="C137" s="130">
        <v>7</v>
      </c>
      <c r="D137" s="131">
        <v>1</v>
      </c>
      <c r="P137">
        <v>1</v>
      </c>
      <c r="Q137">
        <v>52</v>
      </c>
      <c r="R137">
        <v>15</v>
      </c>
      <c r="S137" s="117">
        <v>0</v>
      </c>
      <c r="T137" s="113">
        <v>2</v>
      </c>
      <c r="U137" s="118">
        <v>2</v>
      </c>
      <c r="V137">
        <v>0</v>
      </c>
      <c r="W137">
        <v>0.57652614971541982</v>
      </c>
      <c r="X137" s="117">
        <v>1.1530522994308396</v>
      </c>
      <c r="Y137" s="118">
        <v>0.84694770056916036</v>
      </c>
      <c r="Z137" s="117">
        <v>-1.7185270269360513</v>
      </c>
      <c r="AA137" s="118">
        <v>0</v>
      </c>
      <c r="AB137">
        <v>2.72284179685705</v>
      </c>
      <c r="AU137">
        <v>0.94689430728440016</v>
      </c>
      <c r="AV137">
        <v>0</v>
      </c>
      <c r="AW137">
        <v>1</v>
      </c>
      <c r="AX137">
        <v>88</v>
      </c>
      <c r="AY137">
        <v>58</v>
      </c>
      <c r="AZ137">
        <v>0</v>
      </c>
      <c r="BA137">
        <v>6.4516129032258118E-2</v>
      </c>
      <c r="BB137">
        <v>0</v>
      </c>
    </row>
    <row r="138" spans="1:54" x14ac:dyDescent="0.3">
      <c r="A138" s="129">
        <v>0</v>
      </c>
      <c r="B138" s="130">
        <v>49</v>
      </c>
      <c r="C138" s="130">
        <v>19</v>
      </c>
      <c r="D138" s="131">
        <v>1</v>
      </c>
      <c r="P138">
        <v>1</v>
      </c>
      <c r="Q138">
        <v>52</v>
      </c>
      <c r="R138">
        <v>18</v>
      </c>
      <c r="S138" s="117">
        <v>1</v>
      </c>
      <c r="T138" s="113">
        <v>0</v>
      </c>
      <c r="U138" s="118">
        <v>1</v>
      </c>
      <c r="V138">
        <v>1</v>
      </c>
      <c r="W138">
        <v>0.80791975984581688</v>
      </c>
      <c r="X138" s="117">
        <v>0.80791975984581688</v>
      </c>
      <c r="Y138" s="118">
        <v>0.19208024015418312</v>
      </c>
      <c r="Z138" s="117">
        <v>-0.21329253251383412</v>
      </c>
      <c r="AA138" s="118">
        <v>100</v>
      </c>
      <c r="AB138">
        <v>0.23774667943613564</v>
      </c>
      <c r="AU138">
        <v>0.94747397713086789</v>
      </c>
      <c r="AV138">
        <v>0</v>
      </c>
      <c r="AW138">
        <v>1</v>
      </c>
      <c r="AX138">
        <v>88</v>
      </c>
      <c r="AY138">
        <v>59</v>
      </c>
      <c r="AZ138">
        <v>0</v>
      </c>
      <c r="BA138">
        <v>4.8387096774193505E-2</v>
      </c>
      <c r="BB138">
        <v>0</v>
      </c>
    </row>
    <row r="139" spans="1:54" x14ac:dyDescent="0.3">
      <c r="A139" s="129">
        <v>0</v>
      </c>
      <c r="B139" s="130">
        <v>33</v>
      </c>
      <c r="C139" s="130">
        <v>12</v>
      </c>
      <c r="D139" s="131">
        <v>0</v>
      </c>
      <c r="P139">
        <v>1</v>
      </c>
      <c r="Q139">
        <v>53</v>
      </c>
      <c r="R139">
        <v>9</v>
      </c>
      <c r="S139" s="117">
        <v>0</v>
      </c>
      <c r="T139" s="113">
        <v>1</v>
      </c>
      <c r="U139" s="118">
        <v>1</v>
      </c>
      <c r="V139">
        <v>0</v>
      </c>
      <c r="W139">
        <v>0.11138114194591535</v>
      </c>
      <c r="X139" s="117">
        <v>0.11138114194591535</v>
      </c>
      <c r="Y139" s="118">
        <v>0.88861885805408469</v>
      </c>
      <c r="Z139" s="117">
        <v>-0.11808686649745392</v>
      </c>
      <c r="AA139" s="118">
        <v>100</v>
      </c>
      <c r="AB139">
        <v>0.12534186162762739</v>
      </c>
      <c r="AU139">
        <v>0.95755299566390673</v>
      </c>
      <c r="AV139">
        <v>0</v>
      </c>
      <c r="AW139">
        <v>1</v>
      </c>
      <c r="AX139">
        <v>88</v>
      </c>
      <c r="AY139">
        <v>60</v>
      </c>
      <c r="AZ139">
        <v>0</v>
      </c>
      <c r="BA139">
        <v>3.2258064516129004E-2</v>
      </c>
      <c r="BB139">
        <v>0</v>
      </c>
    </row>
    <row r="140" spans="1:54" x14ac:dyDescent="0.3">
      <c r="A140" s="129">
        <v>1</v>
      </c>
      <c r="B140" s="130">
        <v>40</v>
      </c>
      <c r="C140" s="130">
        <v>8</v>
      </c>
      <c r="D140" s="131">
        <v>1</v>
      </c>
      <c r="P140">
        <v>1</v>
      </c>
      <c r="Q140">
        <v>60</v>
      </c>
      <c r="R140">
        <v>9</v>
      </c>
      <c r="S140" s="119">
        <v>0</v>
      </c>
      <c r="T140" s="120">
        <v>1</v>
      </c>
      <c r="U140" s="118">
        <v>1</v>
      </c>
      <c r="V140">
        <v>0</v>
      </c>
      <c r="W140">
        <v>4.8287189668931425E-2</v>
      </c>
      <c r="X140" s="117">
        <v>4.8287189668931425E-2</v>
      </c>
      <c r="Y140" s="118">
        <v>0.95171281033106858</v>
      </c>
      <c r="Z140" s="117">
        <v>-4.9491959522571287E-2</v>
      </c>
      <c r="AA140" s="118">
        <v>100</v>
      </c>
      <c r="AB140">
        <v>5.0737143752571691E-2</v>
      </c>
      <c r="AU140">
        <v>0.98429771326363868</v>
      </c>
      <c r="AV140">
        <v>0</v>
      </c>
      <c r="AW140">
        <v>1</v>
      </c>
      <c r="AX140">
        <v>88</v>
      </c>
      <c r="AY140">
        <v>61</v>
      </c>
      <c r="AZ140">
        <v>0</v>
      </c>
      <c r="BA140">
        <v>1.6129032258064502E-2</v>
      </c>
      <c r="BB140">
        <v>0</v>
      </c>
    </row>
    <row r="141" spans="1:54" x14ac:dyDescent="0.3">
      <c r="A141" s="129">
        <v>1</v>
      </c>
      <c r="B141" s="130">
        <v>45</v>
      </c>
      <c r="C141" s="130">
        <v>6</v>
      </c>
      <c r="D141" s="131">
        <v>0</v>
      </c>
      <c r="P141" s="126"/>
      <c r="Q141" s="126"/>
      <c r="R141" s="126"/>
      <c r="S141" s="126">
        <v>62</v>
      </c>
      <c r="T141" s="126">
        <v>88</v>
      </c>
      <c r="U141" s="199">
        <v>150</v>
      </c>
      <c r="V141" s="199"/>
      <c r="W141" s="199"/>
      <c r="X141" s="199">
        <v>62.000000000000014</v>
      </c>
      <c r="Y141" s="199">
        <v>87.999999999999986</v>
      </c>
      <c r="Z141" s="199">
        <v>-68.323436433496198</v>
      </c>
      <c r="AA141" s="199">
        <v>76.666666666666671</v>
      </c>
      <c r="AB141" s="199">
        <v>120.76884959680827</v>
      </c>
      <c r="AU141" s="111">
        <v>0.98585496176157761</v>
      </c>
      <c r="AV141" s="111">
        <v>0</v>
      </c>
      <c r="AW141" s="111">
        <v>1</v>
      </c>
      <c r="AX141" s="111">
        <v>88</v>
      </c>
      <c r="AY141" s="111">
        <v>62</v>
      </c>
      <c r="AZ141" s="111">
        <v>0</v>
      </c>
      <c r="BA141" s="111">
        <v>0</v>
      </c>
      <c r="BB141" s="111">
        <v>0</v>
      </c>
    </row>
    <row r="142" spans="1:54" x14ac:dyDescent="0.3">
      <c r="A142" s="129">
        <v>0</v>
      </c>
      <c r="B142" s="130">
        <v>46</v>
      </c>
      <c r="C142" s="130">
        <v>6</v>
      </c>
      <c r="D142" s="131">
        <v>0</v>
      </c>
      <c r="BB142">
        <v>0.85648826979472137</v>
      </c>
    </row>
    <row r="143" spans="1:54" x14ac:dyDescent="0.3">
      <c r="A143" s="129">
        <v>1</v>
      </c>
      <c r="B143" s="130">
        <v>30</v>
      </c>
      <c r="C143" s="130">
        <v>10</v>
      </c>
      <c r="D143" s="131">
        <v>1</v>
      </c>
    </row>
    <row r="144" spans="1:54" x14ac:dyDescent="0.3">
      <c r="A144" s="129">
        <v>1</v>
      </c>
      <c r="B144" s="130">
        <v>30</v>
      </c>
      <c r="C144" s="130">
        <v>12</v>
      </c>
      <c r="D144" s="131">
        <v>1</v>
      </c>
    </row>
    <row r="145" spans="1:4" x14ac:dyDescent="0.3">
      <c r="A145" s="129">
        <v>1</v>
      </c>
      <c r="B145" s="130">
        <v>31</v>
      </c>
      <c r="C145" s="130">
        <v>8</v>
      </c>
      <c r="D145" s="131">
        <v>1</v>
      </c>
    </row>
    <row r="146" spans="1:4" x14ac:dyDescent="0.3">
      <c r="A146" s="129">
        <v>0</v>
      </c>
      <c r="B146" s="130">
        <v>46</v>
      </c>
      <c r="C146" s="130">
        <v>6</v>
      </c>
      <c r="D146" s="131">
        <v>0</v>
      </c>
    </row>
    <row r="147" spans="1:4" x14ac:dyDescent="0.3">
      <c r="A147" s="129">
        <v>1</v>
      </c>
      <c r="B147" s="130">
        <v>42</v>
      </c>
      <c r="C147" s="130">
        <v>9</v>
      </c>
      <c r="D147" s="131">
        <v>1</v>
      </c>
    </row>
    <row r="148" spans="1:4" x14ac:dyDescent="0.3">
      <c r="A148" s="129">
        <v>0</v>
      </c>
      <c r="B148" s="130">
        <v>43</v>
      </c>
      <c r="C148" s="130">
        <v>10</v>
      </c>
      <c r="D148" s="131">
        <v>0</v>
      </c>
    </row>
    <row r="149" spans="1:4" x14ac:dyDescent="0.3">
      <c r="A149" s="129">
        <v>1</v>
      </c>
      <c r="B149" s="130">
        <v>39</v>
      </c>
      <c r="C149" s="130">
        <v>8</v>
      </c>
      <c r="D149" s="131">
        <v>0</v>
      </c>
    </row>
    <row r="150" spans="1:4" x14ac:dyDescent="0.3">
      <c r="A150" s="129">
        <v>0</v>
      </c>
      <c r="B150" s="130">
        <v>52</v>
      </c>
      <c r="C150" s="130">
        <v>10</v>
      </c>
      <c r="D150" s="131">
        <v>0</v>
      </c>
    </row>
    <row r="151" spans="1:4" x14ac:dyDescent="0.3">
      <c r="A151" s="129">
        <v>1</v>
      </c>
      <c r="B151" s="130">
        <v>35</v>
      </c>
      <c r="C151" s="130">
        <v>8</v>
      </c>
      <c r="D151" s="131">
        <v>0</v>
      </c>
    </row>
    <row r="152" spans="1:4" x14ac:dyDescent="0.3">
      <c r="B152" s="132"/>
      <c r="C152" s="132"/>
    </row>
  </sheetData>
  <mergeCells count="4">
    <mergeCell ref="N20:O20"/>
    <mergeCell ref="N22:O22"/>
    <mergeCell ref="N23:O23"/>
    <mergeCell ref="N24:O2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1D900-7A00-4357-AA1E-47AB587F483C}">
  <dimension ref="A1:I24"/>
  <sheetViews>
    <sheetView showGridLines="0" workbookViewId="0">
      <selection activeCell="D5" sqref="D5"/>
    </sheetView>
  </sheetViews>
  <sheetFormatPr defaultRowHeight="14.4" x14ac:dyDescent="0.3"/>
  <cols>
    <col min="1" max="1" width="5.21875" style="47" customWidth="1"/>
    <col min="2" max="2" width="15.21875" style="47" bestFit="1" customWidth="1"/>
    <col min="3" max="5" width="15.21875" bestFit="1" customWidth="1"/>
    <col min="6" max="9" width="13.44140625" bestFit="1" customWidth="1"/>
  </cols>
  <sheetData>
    <row r="1" spans="1:9" x14ac:dyDescent="0.3">
      <c r="B1" s="47" t="s">
        <v>104</v>
      </c>
      <c r="C1" s="47" t="s">
        <v>48</v>
      </c>
      <c r="D1" s="47" t="s">
        <v>49</v>
      </c>
      <c r="E1" s="47" t="s">
        <v>50</v>
      </c>
    </row>
    <row r="2" spans="1:9" ht="15.6" x14ac:dyDescent="0.3">
      <c r="B2" s="92">
        <v>0.41709881299147911</v>
      </c>
      <c r="C2" s="92">
        <v>0.96962778992212262</v>
      </c>
      <c r="D2" s="92">
        <v>-0.12919809093584519</v>
      </c>
      <c r="E2" s="92">
        <v>0.37600687055690829</v>
      </c>
      <c r="G2" s="8"/>
    </row>
    <row r="3" spans="1:9" x14ac:dyDescent="0.3">
      <c r="B3" s="92"/>
      <c r="C3" s="92"/>
      <c r="D3" s="92"/>
      <c r="E3" s="92"/>
    </row>
    <row r="4" spans="1:9" x14ac:dyDescent="0.3">
      <c r="B4" s="92"/>
      <c r="C4" s="47"/>
      <c r="D4" s="47"/>
      <c r="E4" s="47"/>
    </row>
    <row r="5" spans="1:9" x14ac:dyDescent="0.3">
      <c r="B5" s="164"/>
      <c r="C5" s="47"/>
      <c r="D5" s="47"/>
      <c r="E5" s="47"/>
    </row>
    <row r="6" spans="1:9" x14ac:dyDescent="0.3">
      <c r="B6" s="47">
        <v>34</v>
      </c>
      <c r="C6" s="47">
        <v>35</v>
      </c>
      <c r="D6" s="47">
        <v>36</v>
      </c>
      <c r="E6" s="47">
        <v>37</v>
      </c>
      <c r="F6" s="47">
        <v>34</v>
      </c>
      <c r="G6" s="47">
        <v>35</v>
      </c>
      <c r="H6" s="47">
        <v>36</v>
      </c>
      <c r="I6" s="47">
        <v>37</v>
      </c>
    </row>
    <row r="7" spans="1:9" x14ac:dyDescent="0.3">
      <c r="A7" s="33" t="s">
        <v>218</v>
      </c>
      <c r="B7" s="165" t="s">
        <v>219</v>
      </c>
      <c r="C7" s="165" t="s">
        <v>220</v>
      </c>
      <c r="D7" s="165" t="s">
        <v>221</v>
      </c>
      <c r="E7" s="165" t="s">
        <v>222</v>
      </c>
      <c r="F7" s="165" t="s">
        <v>223</v>
      </c>
      <c r="G7" s="165" t="s">
        <v>224</v>
      </c>
      <c r="H7" s="165" t="s">
        <v>225</v>
      </c>
      <c r="I7" s="165" t="s">
        <v>226</v>
      </c>
    </row>
    <row r="8" spans="1:9" x14ac:dyDescent="0.3">
      <c r="A8" s="36">
        <v>2</v>
      </c>
      <c r="B8" s="80">
        <f>EXP($B$2+$C$2*0+$D$2*B$6+$E$2*$A8)/(1+EXP($B$2+$C$2*0+$D$2*B$6+$E$2*$A8))</f>
        <v>3.8286378415293927E-2</v>
      </c>
      <c r="C8" s="79">
        <f>EXP($B$2+$C$2*0+$D$2*C$6+$E$2*$A8)/(1+EXP($B$2+$C$2*0+$D$2*C$6+$E$2*$A8))</f>
        <v>3.3802920392830012E-2</v>
      </c>
      <c r="D8" s="79">
        <f>EXP($B$2+$C$2*0+$D$2*D$6+$E$2*$A8)/(1+EXP($B$2+$C$2*0+$D$2*D$6+$E$2*$A8))</f>
        <v>2.9828205639047031E-2</v>
      </c>
      <c r="E8" s="79">
        <f>EXP($B$2+$C$2*0+$D$2*E$6+$E$2*$A8)/(1+EXP($B$2+$C$2*0+$D$2*E$6+$E$2*$A8))</f>
        <v>2.6308131817327437E-2</v>
      </c>
      <c r="F8" s="79">
        <f>EXP($B$2+$C$2*1+$D$2*F$6+$E$2*$A8)/(1+EXP($B$2+$C$2*1+$D$2*F$6+$E$2*$A8))</f>
        <v>9.5005442727426212E-2</v>
      </c>
      <c r="G8" s="79">
        <f t="shared" ref="G8:I22" si="0">EXP($B$2+$C$2*1+$D$2*G$6+$E$2*$A8)/(1+EXP($B$2+$C$2*1+$D$2*G$6+$E$2*$A8))</f>
        <v>8.4463338005433083E-2</v>
      </c>
      <c r="H8" s="79">
        <f t="shared" si="0"/>
        <v>7.4994082132527118E-2</v>
      </c>
      <c r="I8" s="79">
        <f t="shared" si="0"/>
        <v>6.6509311940268837E-2</v>
      </c>
    </row>
    <row r="9" spans="1:9" x14ac:dyDescent="0.3">
      <c r="A9" s="36">
        <v>3</v>
      </c>
      <c r="B9" s="80">
        <f t="shared" ref="B9:B22" si="1">EXP($B$2+$C$2*0+$D$2*B$6+$E$2*$A9)/(1+EXP($B$2+$C$2*0+$D$2*34+$E$2*$A9))</f>
        <v>5.4804697355637873E-2</v>
      </c>
      <c r="C9" s="79">
        <f t="shared" ref="C9:E22" si="2">EXP($B$2+$C$2*0+$D$2*C$6+$E$2*$A9)/(1+EXP($B$2+$C$2*0+$D$2*C$6+$E$2*$A9))</f>
        <v>4.8484410470328559E-2</v>
      </c>
      <c r="D9" s="79">
        <f t="shared" si="2"/>
        <v>4.2859952092153E-2</v>
      </c>
      <c r="E9" s="79">
        <f t="shared" si="2"/>
        <v>3.7861999306738538E-2</v>
      </c>
      <c r="F9" s="79">
        <f t="shared" ref="F9:F22" si="3">EXP($B$2+$C$2*1+$D$2*F$6+$E$2*$A9)/(1+EXP($B$2+$C$2*1+$D$2*F$6+$E$2*$A9))</f>
        <v>0.13262016110775543</v>
      </c>
      <c r="G9" s="79">
        <f t="shared" si="0"/>
        <v>0.11845050361160404</v>
      </c>
      <c r="H9" s="79">
        <f t="shared" si="0"/>
        <v>0.10561045327828303</v>
      </c>
      <c r="I9" s="79">
        <f t="shared" si="0"/>
        <v>9.4013829308078667E-2</v>
      </c>
    </row>
    <row r="10" spans="1:9" x14ac:dyDescent="0.3">
      <c r="A10" s="36">
        <v>4</v>
      </c>
      <c r="B10" s="80">
        <f t="shared" si="1"/>
        <v>7.7872631399858463E-2</v>
      </c>
      <c r="C10" s="79">
        <f t="shared" si="2"/>
        <v>6.9086508484267145E-2</v>
      </c>
      <c r="D10" s="79">
        <f t="shared" si="2"/>
        <v>6.1225876670349462E-2</v>
      </c>
      <c r="E10" s="79">
        <f t="shared" si="2"/>
        <v>5.4207543871968446E-2</v>
      </c>
      <c r="F10" s="79">
        <f t="shared" si="3"/>
        <v>0.182130249547546</v>
      </c>
      <c r="G10" s="79">
        <f t="shared" si="0"/>
        <v>0.16366890068992332</v>
      </c>
      <c r="H10" s="79">
        <f t="shared" si="0"/>
        <v>0.14674310589345249</v>
      </c>
      <c r="I10" s="79">
        <f t="shared" si="0"/>
        <v>0.13129290338415925</v>
      </c>
    </row>
    <row r="11" spans="1:9" x14ac:dyDescent="0.3">
      <c r="A11" s="36">
        <v>5</v>
      </c>
      <c r="B11" s="80">
        <f t="shared" si="1"/>
        <v>0.10952502618439776</v>
      </c>
      <c r="C11" s="79">
        <f t="shared" si="2"/>
        <v>9.7545440194790278E-2</v>
      </c>
      <c r="D11" s="79">
        <f t="shared" si="2"/>
        <v>8.6748505754303484E-2</v>
      </c>
      <c r="E11" s="79">
        <f t="shared" si="2"/>
        <v>7.7044616983783482E-2</v>
      </c>
      <c r="F11" s="79">
        <f t="shared" si="3"/>
        <v>0.24490482483412901</v>
      </c>
      <c r="G11" s="79">
        <f t="shared" si="0"/>
        <v>0.22180608585804523</v>
      </c>
      <c r="H11" s="79">
        <f t="shared" si="0"/>
        <v>0.20030802460117808</v>
      </c>
      <c r="I11" s="79">
        <f t="shared" si="0"/>
        <v>0.18041055711950371</v>
      </c>
    </row>
    <row r="12" spans="1:9" x14ac:dyDescent="0.3">
      <c r="A12" s="36">
        <v>6</v>
      </c>
      <c r="B12" s="80">
        <f t="shared" si="1"/>
        <v>0.1519233304200111</v>
      </c>
      <c r="C12" s="79">
        <f t="shared" si="2"/>
        <v>0.13601465772039495</v>
      </c>
      <c r="D12" s="79">
        <f t="shared" si="2"/>
        <v>0.12153313608983216</v>
      </c>
      <c r="E12" s="79">
        <f t="shared" si="2"/>
        <v>0.10840001780406759</v>
      </c>
      <c r="F12" s="79">
        <f t="shared" si="3"/>
        <v>0.32082843353623858</v>
      </c>
      <c r="G12" s="79">
        <f t="shared" si="0"/>
        <v>0.29335076739768989</v>
      </c>
      <c r="H12" s="79">
        <f t="shared" si="0"/>
        <v>0.267300248845179</v>
      </c>
      <c r="I12" s="79">
        <f t="shared" si="0"/>
        <v>0.2427683467526224</v>
      </c>
    </row>
    <row r="13" spans="1:9" x14ac:dyDescent="0.3">
      <c r="A13" s="36">
        <v>7</v>
      </c>
      <c r="B13" s="80">
        <f t="shared" si="1"/>
        <v>0.20692060213247007</v>
      </c>
      <c r="C13" s="79">
        <f t="shared" si="2"/>
        <v>0.18651948312009384</v>
      </c>
      <c r="D13" s="79">
        <f t="shared" si="2"/>
        <v>0.16770445493417166</v>
      </c>
      <c r="E13" s="79">
        <f t="shared" si="2"/>
        <v>0.15043639292372318</v>
      </c>
      <c r="F13" s="79">
        <f t="shared" si="3"/>
        <v>0.40758439826122489</v>
      </c>
      <c r="G13" s="79">
        <f t="shared" si="0"/>
        <v>0.37679870047653341</v>
      </c>
      <c r="H13" s="79">
        <f t="shared" si="0"/>
        <v>0.3469763833520999</v>
      </c>
      <c r="I13" s="79">
        <f t="shared" si="0"/>
        <v>0.31830882620936707</v>
      </c>
    </row>
    <row r="14" spans="1:9" x14ac:dyDescent="0.3">
      <c r="A14" s="36">
        <v>8</v>
      </c>
      <c r="B14" s="80">
        <f t="shared" si="1"/>
        <v>0.27536285996572113</v>
      </c>
      <c r="C14" s="79">
        <f t="shared" si="2"/>
        <v>0.25034382308069703</v>
      </c>
      <c r="D14" s="79">
        <f t="shared" si="2"/>
        <v>0.22688623331804328</v>
      </c>
      <c r="E14" s="79">
        <f t="shared" si="2"/>
        <v>0.2050255146433832</v>
      </c>
      <c r="F14" s="79">
        <f t="shared" si="3"/>
        <v>0.5005116187089752</v>
      </c>
      <c r="G14" s="79">
        <f t="shared" si="0"/>
        <v>0.46825485469104583</v>
      </c>
      <c r="H14" s="79">
        <f t="shared" si="0"/>
        <v>0.43626124200515676</v>
      </c>
      <c r="I14" s="79">
        <f t="shared" si="0"/>
        <v>0.40478953573866483</v>
      </c>
    </row>
    <row r="15" spans="1:9" x14ac:dyDescent="0.3">
      <c r="A15" s="36">
        <v>9</v>
      </c>
      <c r="B15" s="80">
        <f t="shared" si="1"/>
        <v>0.35627368538290904</v>
      </c>
      <c r="C15" s="79">
        <f t="shared" si="2"/>
        <v>0.32722288820293399</v>
      </c>
      <c r="D15" s="79">
        <f t="shared" si="2"/>
        <v>0.29943901949489093</v>
      </c>
      <c r="E15" s="79">
        <f t="shared" si="2"/>
        <v>0.2730567595877107</v>
      </c>
      <c r="F15" s="79">
        <f t="shared" si="3"/>
        <v>0.59340350802066011</v>
      </c>
      <c r="G15" s="79">
        <f t="shared" si="0"/>
        <v>0.56189472014207242</v>
      </c>
      <c r="H15" s="79">
        <f t="shared" si="0"/>
        <v>0.52987864976010302</v>
      </c>
      <c r="I15" s="79">
        <f t="shared" si="0"/>
        <v>0.49761478641853851</v>
      </c>
    </row>
    <row r="16" spans="1:9" x14ac:dyDescent="0.3">
      <c r="A16" s="36">
        <v>10</v>
      </c>
      <c r="B16" s="80">
        <f t="shared" si="1"/>
        <v>0.4463158350045785</v>
      </c>
      <c r="C16" s="79">
        <f t="shared" si="2"/>
        <v>0.41465230672863684</v>
      </c>
      <c r="D16" s="79">
        <f t="shared" si="2"/>
        <v>0.38367850603325848</v>
      </c>
      <c r="E16" s="79">
        <f t="shared" si="2"/>
        <v>0.35362064682007693</v>
      </c>
      <c r="F16" s="79">
        <f t="shared" si="3"/>
        <v>0.68006275569060493</v>
      </c>
      <c r="G16" s="79">
        <f t="shared" si="0"/>
        <v>0.65132355390924002</v>
      </c>
      <c r="H16" s="79">
        <f t="shared" si="0"/>
        <v>0.62143982354177163</v>
      </c>
      <c r="I16" s="79">
        <f t="shared" si="0"/>
        <v>0.59060475065898754</v>
      </c>
    </row>
    <row r="17" spans="1:9" x14ac:dyDescent="0.3">
      <c r="A17" s="36">
        <v>11</v>
      </c>
      <c r="B17" s="80">
        <f t="shared" si="1"/>
        <v>0.54002400707750353</v>
      </c>
      <c r="C17" s="79">
        <f t="shared" si="2"/>
        <v>0.50780966640640912</v>
      </c>
      <c r="D17" s="79">
        <f t="shared" si="2"/>
        <v>0.47553034238270953</v>
      </c>
      <c r="E17" s="79">
        <f t="shared" si="2"/>
        <v>0.44345419134729341</v>
      </c>
      <c r="F17" s="79">
        <f t="shared" si="3"/>
        <v>0.75585127959126619</v>
      </c>
      <c r="G17" s="79">
        <f t="shared" si="0"/>
        <v>0.73122939935989939</v>
      </c>
      <c r="H17" s="79">
        <f t="shared" si="0"/>
        <v>0.70509325965958214</v>
      </c>
      <c r="I17" s="79">
        <f t="shared" si="0"/>
        <v>0.67753635582625837</v>
      </c>
    </row>
    <row r="18" spans="1:9" x14ac:dyDescent="0.3">
      <c r="A18" s="36">
        <v>12</v>
      </c>
      <c r="B18" s="80">
        <f t="shared" si="1"/>
        <v>0.63098531922960577</v>
      </c>
      <c r="C18" s="79">
        <f t="shared" si="2"/>
        <v>0.60042783611960593</v>
      </c>
      <c r="D18" s="79">
        <f t="shared" si="2"/>
        <v>0.56906808733215752</v>
      </c>
      <c r="E18" s="79">
        <f t="shared" si="2"/>
        <v>0.53714441535860613</v>
      </c>
      <c r="F18" s="79">
        <f t="shared" si="3"/>
        <v>0.81847863859689007</v>
      </c>
      <c r="G18" s="79">
        <f t="shared" si="0"/>
        <v>0.79848878206770479</v>
      </c>
      <c r="H18" s="79">
        <f t="shared" si="0"/>
        <v>0.77689761422043135</v>
      </c>
      <c r="I18" s="79">
        <f t="shared" si="0"/>
        <v>0.75370660474056261</v>
      </c>
    </row>
    <row r="19" spans="1:9" x14ac:dyDescent="0.3">
      <c r="A19" s="36">
        <v>13</v>
      </c>
      <c r="B19" s="80">
        <f t="shared" si="1"/>
        <v>0.71350186789430192</v>
      </c>
      <c r="C19" s="79">
        <f t="shared" si="2"/>
        <v>0.6863812052985484</v>
      </c>
      <c r="D19" s="79">
        <f t="shared" si="2"/>
        <v>0.65792408282280812</v>
      </c>
      <c r="E19" s="79">
        <f t="shared" si="2"/>
        <v>0.62828320452947406</v>
      </c>
      <c r="F19" s="79">
        <f t="shared" si="3"/>
        <v>0.867849951914068</v>
      </c>
      <c r="G19" s="79">
        <f t="shared" si="0"/>
        <v>0.8523160306240446</v>
      </c>
      <c r="H19" s="79">
        <f t="shared" si="0"/>
        <v>0.83530266092145011</v>
      </c>
      <c r="I19" s="79">
        <f t="shared" si="0"/>
        <v>0.81675072526895054</v>
      </c>
    </row>
    <row r="20" spans="1:9" x14ac:dyDescent="0.3">
      <c r="A20" s="36">
        <v>14</v>
      </c>
      <c r="B20" s="80">
        <f t="shared" si="1"/>
        <v>0.78388639871867538</v>
      </c>
      <c r="C20" s="79">
        <f t="shared" si="2"/>
        <v>0.76119855745774423</v>
      </c>
      <c r="D20" s="79">
        <f t="shared" si="2"/>
        <v>0.73692825047402755</v>
      </c>
      <c r="E20" s="79">
        <f t="shared" si="2"/>
        <v>0.71112735863373111</v>
      </c>
      <c r="F20" s="79">
        <f t="shared" si="3"/>
        <v>0.9053458839299412</v>
      </c>
      <c r="G20" s="79">
        <f t="shared" si="0"/>
        <v>0.89367954896725588</v>
      </c>
      <c r="H20" s="79">
        <f t="shared" si="0"/>
        <v>0.88076468543888908</v>
      </c>
      <c r="I20" s="79">
        <f t="shared" si="0"/>
        <v>0.86651536065243917</v>
      </c>
    </row>
    <row r="21" spans="1:9" x14ac:dyDescent="0.3">
      <c r="A21" s="36">
        <v>15</v>
      </c>
      <c r="B21" s="80">
        <f t="shared" si="1"/>
        <v>0.84083670417643253</v>
      </c>
      <c r="C21" s="79">
        <f t="shared" si="2"/>
        <v>0.8227758788431665</v>
      </c>
      <c r="D21" s="79">
        <f t="shared" si="2"/>
        <v>0.80314543387811077</v>
      </c>
      <c r="E21" s="79">
        <f t="shared" si="2"/>
        <v>0.78191693762057723</v>
      </c>
      <c r="F21" s="79">
        <f t="shared" si="3"/>
        <v>0.93302387450222279</v>
      </c>
      <c r="G21" s="79">
        <f t="shared" si="0"/>
        <v>0.92448436922934552</v>
      </c>
      <c r="H21" s="79">
        <f t="shared" si="0"/>
        <v>0.91495531373921957</v>
      </c>
      <c r="I21" s="79">
        <f t="shared" si="0"/>
        <v>0.90434823008020915</v>
      </c>
    </row>
    <row r="22" spans="1:9" x14ac:dyDescent="0.3">
      <c r="A22" s="36">
        <v>16</v>
      </c>
      <c r="B22" s="80">
        <f t="shared" si="1"/>
        <v>0.8849814892346658</v>
      </c>
      <c r="C22" s="79">
        <f t="shared" si="2"/>
        <v>0.87116238247458255</v>
      </c>
      <c r="D22" s="79">
        <f t="shared" si="2"/>
        <v>0.85595320163203681</v>
      </c>
      <c r="E22" s="79">
        <f t="shared" si="2"/>
        <v>0.83927982685079439</v>
      </c>
      <c r="F22" s="79">
        <f t="shared" si="3"/>
        <v>0.95302839551992402</v>
      </c>
      <c r="G22" s="79">
        <f t="shared" si="0"/>
        <v>0.94689430728440016</v>
      </c>
      <c r="H22" s="79">
        <f t="shared" si="0"/>
        <v>0.94000958418648661</v>
      </c>
      <c r="I22" s="79">
        <f t="shared" si="0"/>
        <v>0.93229613057888994</v>
      </c>
    </row>
    <row r="23" spans="1:9" x14ac:dyDescent="0.3">
      <c r="B23" s="92"/>
      <c r="C23" s="92"/>
      <c r="D23" s="92"/>
      <c r="E23" s="92"/>
      <c r="F23" s="92"/>
      <c r="G23" s="92"/>
      <c r="H23" s="92"/>
      <c r="I23" s="92"/>
    </row>
    <row r="24" spans="1:9" x14ac:dyDescent="0.3">
      <c r="B24" s="92"/>
      <c r="C24" s="92"/>
      <c r="D24" s="92"/>
      <c r="E24" s="92"/>
      <c r="F24" s="92"/>
      <c r="G24" s="92"/>
      <c r="H24" s="92"/>
      <c r="I24" s="92"/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B094B-B664-4A78-88B5-FE9F0BC3B001}">
  <dimension ref="A2:S23"/>
  <sheetViews>
    <sheetView showGridLines="0" workbookViewId="0">
      <selection activeCell="H5" sqref="H5"/>
    </sheetView>
  </sheetViews>
  <sheetFormatPr defaultRowHeight="14.4" x14ac:dyDescent="0.3"/>
  <cols>
    <col min="1" max="1" width="11" bestFit="1" customWidth="1"/>
    <col min="2" max="3" width="8" customWidth="1"/>
    <col min="4" max="4" width="15.5546875" bestFit="1" customWidth="1"/>
    <col min="5" max="5" width="6.5546875" bestFit="1" customWidth="1"/>
    <col min="6" max="6" width="13.6640625" bestFit="1" customWidth="1"/>
    <col min="7" max="7" width="14.33203125" bestFit="1" customWidth="1"/>
    <col min="8" max="8" width="5.6640625" bestFit="1" customWidth="1"/>
    <col min="9" max="9" width="13.88671875" bestFit="1" customWidth="1"/>
    <col min="10" max="10" width="6.5546875" bestFit="1" customWidth="1"/>
    <col min="11" max="11" width="8" bestFit="1" customWidth="1"/>
    <col min="12" max="12" width="7" bestFit="1" customWidth="1"/>
    <col min="13" max="13" width="4.33203125" customWidth="1"/>
  </cols>
  <sheetData>
    <row r="2" spans="1:19" ht="15" thickBot="1" x14ac:dyDescent="0.35">
      <c r="A2" s="153" t="s">
        <v>61</v>
      </c>
      <c r="B2" s="153" t="s">
        <v>213</v>
      </c>
      <c r="C2" s="153" t="s">
        <v>62</v>
      </c>
      <c r="D2" s="153" t="s">
        <v>217</v>
      </c>
      <c r="E2" s="154" t="s">
        <v>204</v>
      </c>
      <c r="F2" s="154" t="s">
        <v>205</v>
      </c>
      <c r="G2" s="154" t="s">
        <v>206</v>
      </c>
      <c r="H2" s="154" t="s">
        <v>207</v>
      </c>
      <c r="I2" s="154" t="s">
        <v>208</v>
      </c>
      <c r="J2" s="154" t="s">
        <v>209</v>
      </c>
      <c r="K2" s="154" t="s">
        <v>210</v>
      </c>
      <c r="L2" s="154" t="s">
        <v>211</v>
      </c>
      <c r="N2" s="141" t="s">
        <v>62</v>
      </c>
      <c r="O2" s="142">
        <v>1</v>
      </c>
      <c r="P2" s="142">
        <v>2</v>
      </c>
      <c r="Q2" s="142">
        <v>3</v>
      </c>
      <c r="R2" s="142">
        <v>4</v>
      </c>
    </row>
    <row r="3" spans="1:19" x14ac:dyDescent="0.3">
      <c r="A3" s="132">
        <v>1</v>
      </c>
      <c r="B3" s="132">
        <v>2015</v>
      </c>
      <c r="C3" s="132">
        <v>2</v>
      </c>
      <c r="D3" s="139">
        <v>60.940000000000005</v>
      </c>
      <c r="E3" s="140"/>
      <c r="F3" s="140"/>
      <c r="G3" s="140"/>
      <c r="H3" s="140">
        <v>0.80882597324440364</v>
      </c>
      <c r="I3" s="140">
        <f t="shared" ref="I3:I18" si="0">D3/H3</f>
        <v>75.343772351367988</v>
      </c>
      <c r="J3" s="140">
        <f t="shared" ref="J3:J22" si="1">INTERCEPT($I$3:$I$18,$A$3:$A$18)+SLOPE($I$3:$I$18,$A$3:$A$18)*A3</f>
        <v>60.953907649964435</v>
      </c>
      <c r="K3" s="140">
        <f>H3*J3</f>
        <v>49.301103678031986</v>
      </c>
      <c r="L3" s="140">
        <f>ABS(D3-K3)/D3</f>
        <v>0.19098943751178238</v>
      </c>
      <c r="M3" s="128"/>
      <c r="N3">
        <v>2015</v>
      </c>
      <c r="O3" s="143"/>
      <c r="P3" s="143"/>
      <c r="Q3" s="143"/>
      <c r="R3" s="143">
        <v>1.1231945624468986</v>
      </c>
      <c r="S3" s="140"/>
    </row>
    <row r="4" spans="1:19" x14ac:dyDescent="0.3">
      <c r="A4" s="132">
        <v>2</v>
      </c>
      <c r="B4" s="132"/>
      <c r="C4" s="132">
        <v>3</v>
      </c>
      <c r="D4" s="139">
        <v>64.790000000000006</v>
      </c>
      <c r="E4" s="140"/>
      <c r="F4" s="140"/>
      <c r="G4" s="140"/>
      <c r="H4" s="140">
        <v>0.94729593836150616</v>
      </c>
      <c r="I4" s="140">
        <f t="shared" si="0"/>
        <v>68.394677287505601</v>
      </c>
      <c r="J4" s="140">
        <f t="shared" si="1"/>
        <v>64.845593015092405</v>
      </c>
      <c r="K4" s="140">
        <f t="shared" ref="K4:K22" si="2">H4*J4</f>
        <v>61.427966883840291</v>
      </c>
      <c r="L4" s="140">
        <f t="shared" ref="L4:L18" si="3">ABS(D4-K4)/D4</f>
        <v>5.189123500786718E-2</v>
      </c>
      <c r="M4" s="128"/>
      <c r="N4">
        <v>2016</v>
      </c>
      <c r="O4" s="143">
        <v>0.85661538461538478</v>
      </c>
      <c r="P4" s="143">
        <v>0.94299516908212577</v>
      </c>
      <c r="Q4" s="143">
        <v>1.0305483989694515</v>
      </c>
      <c r="R4" s="143">
        <v>1.2005649717514126</v>
      </c>
      <c r="S4" s="140"/>
    </row>
    <row r="5" spans="1:19" x14ac:dyDescent="0.3">
      <c r="A5" s="132">
        <v>3</v>
      </c>
      <c r="B5" s="132"/>
      <c r="C5" s="132">
        <v>4</v>
      </c>
      <c r="D5" s="139">
        <v>72.709999999999994</v>
      </c>
      <c r="E5" s="140">
        <f t="shared" ref="E5:E17" si="4">AVERAGE(D3:D6)</f>
        <v>63.965000000000003</v>
      </c>
      <c r="F5" s="140">
        <f>AVERAGE(E5:E6)</f>
        <v>64.735000000000014</v>
      </c>
      <c r="G5" s="140">
        <f t="shared" ref="G5:G16" si="5">D5/F5</f>
        <v>1.1231945624468986</v>
      </c>
      <c r="H5" s="140">
        <v>1.0544458062238322</v>
      </c>
      <c r="I5" s="140">
        <f t="shared" si="0"/>
        <v>68.955653833351676</v>
      </c>
      <c r="J5" s="140">
        <f t="shared" si="1"/>
        <v>68.737278380220374</v>
      </c>
      <c r="K5" s="140">
        <f t="shared" si="2"/>
        <v>72.479734919263464</v>
      </c>
      <c r="L5" s="140">
        <f t="shared" si="3"/>
        <v>3.1668969981643465E-3</v>
      </c>
      <c r="M5" s="128"/>
      <c r="N5">
        <v>2017</v>
      </c>
      <c r="O5" s="143">
        <v>0.78880746169220517</v>
      </c>
      <c r="P5" s="143">
        <v>0.95890410958904115</v>
      </c>
      <c r="Q5" s="143">
        <v>1.0357510666470504</v>
      </c>
      <c r="R5" s="143">
        <v>1.2295544275239707</v>
      </c>
      <c r="S5" s="140"/>
    </row>
    <row r="6" spans="1:19" x14ac:dyDescent="0.3">
      <c r="A6" s="132">
        <v>4</v>
      </c>
      <c r="B6" s="132">
        <v>2016</v>
      </c>
      <c r="C6" s="132">
        <v>1</v>
      </c>
      <c r="D6" s="139">
        <v>57.420000000000009</v>
      </c>
      <c r="E6" s="140">
        <f t="shared" si="4"/>
        <v>65.50500000000001</v>
      </c>
      <c r="F6" s="140">
        <f t="shared" ref="F6:F16" si="6">AVERAGE(E6:E7)</f>
        <v>67.03125</v>
      </c>
      <c r="G6" s="140">
        <f t="shared" si="5"/>
        <v>0.85661538461538478</v>
      </c>
      <c r="H6" s="140">
        <v>1.1894322821702579</v>
      </c>
      <c r="I6" s="140">
        <f t="shared" si="0"/>
        <v>48.275131641147759</v>
      </c>
      <c r="J6" s="140">
        <f t="shared" si="1"/>
        <v>72.628963745348329</v>
      </c>
      <c r="K6" s="140">
        <f t="shared" si="2"/>
        <v>86.387234099290581</v>
      </c>
      <c r="L6" s="140">
        <f t="shared" si="3"/>
        <v>0.50447986937113487</v>
      </c>
      <c r="M6" s="128"/>
      <c r="N6">
        <v>2018</v>
      </c>
      <c r="O6" s="143">
        <v>0.77086656034024448</v>
      </c>
      <c r="P6" s="143">
        <v>0.92805576300721937</v>
      </c>
      <c r="Q6" s="143">
        <v>1.0837554482271174</v>
      </c>
      <c r="R6" s="143"/>
      <c r="S6" s="140"/>
    </row>
    <row r="7" spans="1:19" x14ac:dyDescent="0.3">
      <c r="A7" s="132">
        <v>5</v>
      </c>
      <c r="B7" s="132"/>
      <c r="C7" s="132">
        <v>2</v>
      </c>
      <c r="D7" s="139">
        <v>67.100000000000009</v>
      </c>
      <c r="E7" s="140">
        <f t="shared" si="4"/>
        <v>68.557500000000005</v>
      </c>
      <c r="F7" s="140">
        <f t="shared" si="6"/>
        <v>71.15625</v>
      </c>
      <c r="G7" s="140">
        <f t="shared" si="5"/>
        <v>0.94299516908212577</v>
      </c>
      <c r="H7" s="140">
        <v>0.80882597324440364</v>
      </c>
      <c r="I7" s="140">
        <f t="shared" si="0"/>
        <v>82.95974933995393</v>
      </c>
      <c r="J7" s="140">
        <f t="shared" si="1"/>
        <v>76.520649110476299</v>
      </c>
      <c r="K7" s="140">
        <f t="shared" si="2"/>
        <v>61.8918884900745</v>
      </c>
      <c r="L7" s="140">
        <f t="shared" si="3"/>
        <v>7.7617161101721427E-2</v>
      </c>
      <c r="M7" s="128"/>
      <c r="N7">
        <v>2019</v>
      </c>
      <c r="O7" s="143"/>
      <c r="P7" s="143"/>
      <c r="Q7" s="143"/>
      <c r="R7" s="143"/>
      <c r="S7" s="141" t="s">
        <v>214</v>
      </c>
    </row>
    <row r="8" spans="1:19" x14ac:dyDescent="0.3">
      <c r="A8" s="132">
        <v>6</v>
      </c>
      <c r="B8" s="132"/>
      <c r="C8" s="132">
        <v>3</v>
      </c>
      <c r="D8" s="139">
        <v>77</v>
      </c>
      <c r="E8" s="140">
        <f t="shared" si="4"/>
        <v>73.75500000000001</v>
      </c>
      <c r="F8" s="140">
        <f t="shared" si="6"/>
        <v>74.717500000000001</v>
      </c>
      <c r="G8" s="140">
        <f t="shared" si="5"/>
        <v>1.0305483989694515</v>
      </c>
      <c r="H8" s="140">
        <v>0.94729593836150616</v>
      </c>
      <c r="I8" s="140">
        <f t="shared" si="0"/>
        <v>81.283996776322425</v>
      </c>
      <c r="J8" s="140">
        <f t="shared" si="1"/>
        <v>80.412334475604268</v>
      </c>
      <c r="K8" s="140">
        <f t="shared" si="2"/>
        <v>76.174277842906832</v>
      </c>
      <c r="L8" s="140">
        <f t="shared" si="3"/>
        <v>1.0723664377833345E-2</v>
      </c>
      <c r="M8" s="128"/>
      <c r="N8" s="144" t="s">
        <v>215</v>
      </c>
      <c r="O8" s="145">
        <f>AVERAGE(O3:O7)</f>
        <v>0.80542980221594485</v>
      </c>
      <c r="P8" s="145">
        <f>AVERAGE(P3:P7)</f>
        <v>0.94331834722612873</v>
      </c>
      <c r="Q8" s="145">
        <f>AVERAGE(Q3:Q7)</f>
        <v>1.0500183046145397</v>
      </c>
      <c r="R8" s="145">
        <f>AVERAGE(R3:R7)</f>
        <v>1.1844379872407607</v>
      </c>
      <c r="S8" s="145">
        <f>SUM(O8:R8)</f>
        <v>3.9832044412973739</v>
      </c>
    </row>
    <row r="9" spans="1:19" x14ac:dyDescent="0.3">
      <c r="A9" s="132">
        <v>7</v>
      </c>
      <c r="B9" s="132"/>
      <c r="C9" s="132">
        <v>4</v>
      </c>
      <c r="D9" s="139">
        <v>93.500000000000014</v>
      </c>
      <c r="E9" s="140">
        <f t="shared" si="4"/>
        <v>75.680000000000007</v>
      </c>
      <c r="F9" s="140">
        <f t="shared" si="6"/>
        <v>77.88</v>
      </c>
      <c r="G9" s="140">
        <f t="shared" si="5"/>
        <v>1.2005649717514126</v>
      </c>
      <c r="H9" s="140">
        <v>1.0544458062238322</v>
      </c>
      <c r="I9" s="140">
        <f t="shared" si="0"/>
        <v>88.672172100376613</v>
      </c>
      <c r="J9" s="140">
        <f t="shared" si="1"/>
        <v>84.304019840732238</v>
      </c>
      <c r="K9" s="140">
        <f t="shared" si="2"/>
        <v>88.894020168870853</v>
      </c>
      <c r="L9" s="140">
        <f t="shared" si="3"/>
        <v>4.9261816375712947E-2</v>
      </c>
      <c r="M9" s="128"/>
      <c r="N9" s="146" t="s">
        <v>216</v>
      </c>
      <c r="O9" s="147">
        <f>(O8*$S$9)/$S$8</f>
        <v>0.80882597324440364</v>
      </c>
      <c r="P9" s="147">
        <f>(P8*$S$9)/$S$8</f>
        <v>0.94729593836150616</v>
      </c>
      <c r="Q9" s="147">
        <f>(Q8*$S$9)/$S$8</f>
        <v>1.0544458062238322</v>
      </c>
      <c r="R9" s="147">
        <f>(R8*$S$9)/$S$8</f>
        <v>1.1894322821702579</v>
      </c>
      <c r="S9" s="148">
        <v>4</v>
      </c>
    </row>
    <row r="10" spans="1:19" x14ac:dyDescent="0.3">
      <c r="A10" s="132">
        <v>8</v>
      </c>
      <c r="B10" s="132">
        <v>2017</v>
      </c>
      <c r="C10" s="132">
        <v>1</v>
      </c>
      <c r="D10" s="139">
        <v>65.12</v>
      </c>
      <c r="E10" s="140">
        <f t="shared" si="4"/>
        <v>80.08</v>
      </c>
      <c r="F10" s="140">
        <f t="shared" si="6"/>
        <v>82.555000000000007</v>
      </c>
      <c r="G10" s="140">
        <f t="shared" si="5"/>
        <v>0.78880746169220517</v>
      </c>
      <c r="H10" s="140">
        <v>1.1894322821702579</v>
      </c>
      <c r="I10" s="140">
        <f t="shared" si="0"/>
        <v>54.748808298006651</v>
      </c>
      <c r="J10" s="140">
        <f t="shared" si="1"/>
        <v>88.195705205860207</v>
      </c>
      <c r="K10" s="140">
        <f t="shared" si="2"/>
        <v>104.9028189206216</v>
      </c>
      <c r="L10" s="140">
        <f t="shared" si="3"/>
        <v>0.61091552396531923</v>
      </c>
      <c r="M10" s="128"/>
    </row>
    <row r="11" spans="1:19" x14ac:dyDescent="0.3">
      <c r="A11" s="132">
        <v>9</v>
      </c>
      <c r="B11" s="132"/>
      <c r="C11" s="132">
        <v>2</v>
      </c>
      <c r="D11" s="139">
        <v>84.7</v>
      </c>
      <c r="E11" s="140">
        <f t="shared" si="4"/>
        <v>85.03</v>
      </c>
      <c r="F11" s="140">
        <f t="shared" si="6"/>
        <v>88.33</v>
      </c>
      <c r="G11" s="140">
        <f t="shared" si="5"/>
        <v>0.95890410958904115</v>
      </c>
      <c r="H11" s="140">
        <v>0.80882597324440364</v>
      </c>
      <c r="I11" s="140">
        <f t="shared" si="0"/>
        <v>104.71968359305659</v>
      </c>
      <c r="J11" s="140">
        <f t="shared" si="1"/>
        <v>92.087390570988163</v>
      </c>
      <c r="K11" s="140">
        <f t="shared" si="2"/>
        <v>74.482673302117021</v>
      </c>
      <c r="L11" s="140">
        <f t="shared" si="3"/>
        <v>0.120629595016328</v>
      </c>
      <c r="M11" s="128"/>
    </row>
    <row r="12" spans="1:19" x14ac:dyDescent="0.3">
      <c r="A12" s="132">
        <v>10</v>
      </c>
      <c r="B12" s="132"/>
      <c r="C12" s="132">
        <v>3</v>
      </c>
      <c r="D12" s="139">
        <v>96.800000000000011</v>
      </c>
      <c r="E12" s="140">
        <f t="shared" si="4"/>
        <v>91.63</v>
      </c>
      <c r="F12" s="140">
        <f t="shared" si="6"/>
        <v>93.458749999999995</v>
      </c>
      <c r="G12" s="140">
        <f t="shared" si="5"/>
        <v>1.0357510666470504</v>
      </c>
      <c r="H12" s="140">
        <v>0.94729593836150616</v>
      </c>
      <c r="I12" s="140">
        <f t="shared" si="0"/>
        <v>102.18559594737678</v>
      </c>
      <c r="J12" s="140">
        <f t="shared" si="1"/>
        <v>95.979075936116132</v>
      </c>
      <c r="K12" s="140">
        <f t="shared" si="2"/>
        <v>90.920588801973381</v>
      </c>
      <c r="L12" s="140">
        <f t="shared" si="3"/>
        <v>6.0737718987878407E-2</v>
      </c>
      <c r="M12" s="128"/>
    </row>
    <row r="13" spans="1:19" x14ac:dyDescent="0.3">
      <c r="A13" s="132">
        <v>11</v>
      </c>
      <c r="B13" s="132"/>
      <c r="C13" s="132">
        <v>4</v>
      </c>
      <c r="D13" s="139">
        <v>119.9</v>
      </c>
      <c r="E13" s="140">
        <f t="shared" si="4"/>
        <v>95.287499999999994</v>
      </c>
      <c r="F13" s="140">
        <f t="shared" si="6"/>
        <v>97.515000000000001</v>
      </c>
      <c r="G13" s="140">
        <f t="shared" si="5"/>
        <v>1.2295544275239707</v>
      </c>
      <c r="H13" s="140">
        <v>1.0544458062238322</v>
      </c>
      <c r="I13" s="140">
        <f t="shared" si="0"/>
        <v>113.70902069342411</v>
      </c>
      <c r="J13" s="140">
        <f t="shared" si="1"/>
        <v>99.870761301244102</v>
      </c>
      <c r="K13" s="140">
        <f t="shared" si="2"/>
        <v>105.30830541847824</v>
      </c>
      <c r="L13" s="140">
        <f t="shared" si="3"/>
        <v>0.12169887057149094</v>
      </c>
      <c r="M13" s="128"/>
    </row>
    <row r="14" spans="1:19" x14ac:dyDescent="0.3">
      <c r="A14" s="132">
        <v>12</v>
      </c>
      <c r="B14" s="132">
        <v>2018</v>
      </c>
      <c r="C14" s="132">
        <v>1</v>
      </c>
      <c r="D14" s="139">
        <v>79.75</v>
      </c>
      <c r="E14" s="140">
        <f t="shared" si="4"/>
        <v>99.742500000000007</v>
      </c>
      <c r="F14" s="140">
        <f t="shared" si="6"/>
        <v>103.45500000000001</v>
      </c>
      <c r="G14" s="140">
        <f t="shared" si="5"/>
        <v>0.77086656034024448</v>
      </c>
      <c r="H14" s="140">
        <v>1.1894322821702579</v>
      </c>
      <c r="I14" s="140">
        <f t="shared" si="0"/>
        <v>67.048793946038543</v>
      </c>
      <c r="J14" s="140">
        <f t="shared" si="1"/>
        <v>103.76244666637207</v>
      </c>
      <c r="K14" s="140">
        <f t="shared" si="2"/>
        <v>123.4184037419526</v>
      </c>
      <c r="L14" s="140">
        <f t="shared" si="3"/>
        <v>0.54756619112166272</v>
      </c>
      <c r="M14" s="128"/>
    </row>
    <row r="15" spans="1:19" x14ac:dyDescent="0.3">
      <c r="A15" s="132">
        <v>13</v>
      </c>
      <c r="B15" s="132"/>
      <c r="C15" s="132">
        <v>2</v>
      </c>
      <c r="D15" s="139">
        <v>102.52000000000001</v>
      </c>
      <c r="E15" s="140">
        <f t="shared" si="4"/>
        <v>107.1675</v>
      </c>
      <c r="F15" s="140">
        <f t="shared" si="6"/>
        <v>110.4675</v>
      </c>
      <c r="G15" s="140">
        <f t="shared" si="5"/>
        <v>0.92805576300721937</v>
      </c>
      <c r="H15" s="140">
        <v>0.80882597324440364</v>
      </c>
      <c r="I15" s="140">
        <f t="shared" si="0"/>
        <v>126.75161702432305</v>
      </c>
      <c r="J15" s="140">
        <f t="shared" si="1"/>
        <v>107.65413203150004</v>
      </c>
      <c r="K15" s="140">
        <f t="shared" si="2"/>
        <v>87.07345811415955</v>
      </c>
      <c r="L15" s="140">
        <f t="shared" si="3"/>
        <v>0.15066857087241961</v>
      </c>
      <c r="M15" s="128"/>
    </row>
    <row r="16" spans="1:19" x14ac:dyDescent="0.3">
      <c r="A16" s="132">
        <v>14</v>
      </c>
      <c r="B16" s="132"/>
      <c r="C16" s="132">
        <v>3</v>
      </c>
      <c r="D16" s="139">
        <v>126.50000000000001</v>
      </c>
      <c r="E16" s="140">
        <f t="shared" si="4"/>
        <v>113.76750000000001</v>
      </c>
      <c r="F16" s="140">
        <f t="shared" si="6"/>
        <v>116.72375000000001</v>
      </c>
      <c r="G16" s="140">
        <f t="shared" si="5"/>
        <v>1.0837554482271174</v>
      </c>
      <c r="H16" s="140">
        <v>0.94729593836150616</v>
      </c>
      <c r="I16" s="140">
        <f t="shared" si="0"/>
        <v>133.5379947039583</v>
      </c>
      <c r="J16" s="140">
        <f t="shared" si="1"/>
        <v>111.545817396628</v>
      </c>
      <c r="K16" s="140">
        <f t="shared" si="2"/>
        <v>105.66689976103993</v>
      </c>
      <c r="L16" s="140">
        <f t="shared" si="3"/>
        <v>0.16468853943841963</v>
      </c>
      <c r="M16" s="128"/>
    </row>
    <row r="17" spans="1:13" x14ac:dyDescent="0.3">
      <c r="A17" s="132">
        <v>15</v>
      </c>
      <c r="B17" s="132"/>
      <c r="C17" s="132">
        <v>4</v>
      </c>
      <c r="D17" s="139">
        <v>146.30000000000001</v>
      </c>
      <c r="E17" s="140">
        <f t="shared" si="4"/>
        <v>119.68</v>
      </c>
      <c r="F17" s="140"/>
      <c r="G17" s="140"/>
      <c r="H17" s="140">
        <v>1.0544458062238322</v>
      </c>
      <c r="I17" s="140">
        <f t="shared" si="0"/>
        <v>138.74586928647162</v>
      </c>
      <c r="J17" s="140">
        <f t="shared" si="1"/>
        <v>115.43750276175597</v>
      </c>
      <c r="K17" s="140">
        <f t="shared" si="2"/>
        <v>121.72259066808563</v>
      </c>
      <c r="L17" s="140">
        <f t="shared" si="3"/>
        <v>0.16799322851616116</v>
      </c>
      <c r="M17" s="128"/>
    </row>
    <row r="18" spans="1:13" x14ac:dyDescent="0.3">
      <c r="A18" s="132">
        <v>16</v>
      </c>
      <c r="B18" s="132">
        <v>2019</v>
      </c>
      <c r="C18" s="132">
        <v>1</v>
      </c>
      <c r="D18" s="139">
        <v>103.4</v>
      </c>
      <c r="E18" s="140"/>
      <c r="F18" s="140"/>
      <c r="G18" s="140"/>
      <c r="H18" s="140">
        <v>1.1894322821702579</v>
      </c>
      <c r="I18" s="140">
        <f t="shared" si="0"/>
        <v>86.932229392105157</v>
      </c>
      <c r="J18" s="140">
        <f t="shared" si="1"/>
        <v>119.32918812688393</v>
      </c>
      <c r="K18" s="140">
        <f t="shared" si="2"/>
        <v>141.93398856328361</v>
      </c>
      <c r="L18" s="140">
        <f t="shared" si="3"/>
        <v>0.37266913504142746</v>
      </c>
      <c r="M18" s="161">
        <f>D18</f>
        <v>103.4</v>
      </c>
    </row>
    <row r="19" spans="1:13" x14ac:dyDescent="0.3">
      <c r="A19" s="149">
        <v>17</v>
      </c>
      <c r="B19" s="150"/>
      <c r="C19" s="149">
        <v>2</v>
      </c>
      <c r="D19" s="159"/>
      <c r="E19" s="155"/>
      <c r="F19" s="155"/>
      <c r="G19" s="155"/>
      <c r="H19" s="155">
        <v>0.80882597324440364</v>
      </c>
      <c r="I19" s="155"/>
      <c r="J19" s="156">
        <f t="shared" si="1"/>
        <v>123.2208734920119</v>
      </c>
      <c r="K19" s="156">
        <f t="shared" si="2"/>
        <v>99.664242926202064</v>
      </c>
      <c r="L19" s="155"/>
      <c r="M19" s="161">
        <f>K19</f>
        <v>99.664242926202064</v>
      </c>
    </row>
    <row r="20" spans="1:13" x14ac:dyDescent="0.3">
      <c r="A20" s="149">
        <v>18</v>
      </c>
      <c r="B20" s="150"/>
      <c r="C20" s="149">
        <v>3</v>
      </c>
      <c r="D20" s="159"/>
      <c r="E20" s="155"/>
      <c r="F20" s="155"/>
      <c r="G20" s="155"/>
      <c r="H20" s="155">
        <v>0.94729593836150616</v>
      </c>
      <c r="I20" s="155"/>
      <c r="J20" s="156">
        <f t="shared" si="1"/>
        <v>127.11255885713987</v>
      </c>
      <c r="K20" s="156">
        <f t="shared" si="2"/>
        <v>120.41321072010649</v>
      </c>
      <c r="L20" s="155"/>
      <c r="M20" s="161">
        <f>K20</f>
        <v>120.41321072010649</v>
      </c>
    </row>
    <row r="21" spans="1:13" x14ac:dyDescent="0.3">
      <c r="A21" s="149">
        <v>19</v>
      </c>
      <c r="B21" s="150"/>
      <c r="C21" s="149">
        <v>4</v>
      </c>
      <c r="D21" s="159"/>
      <c r="E21" s="155"/>
      <c r="F21" s="155"/>
      <c r="G21" s="155"/>
      <c r="H21" s="155">
        <v>1.0544458062238322</v>
      </c>
      <c r="I21" s="155"/>
      <c r="J21" s="156">
        <f t="shared" si="1"/>
        <v>131.00424422226783</v>
      </c>
      <c r="K21" s="156">
        <f t="shared" si="2"/>
        <v>138.136875917693</v>
      </c>
      <c r="L21" s="155"/>
      <c r="M21" s="161">
        <f>K21</f>
        <v>138.136875917693</v>
      </c>
    </row>
    <row r="22" spans="1:13" ht="15" thickBot="1" x14ac:dyDescent="0.35">
      <c r="A22" s="151">
        <v>20</v>
      </c>
      <c r="B22" s="152">
        <v>2020</v>
      </c>
      <c r="C22" s="151">
        <v>1</v>
      </c>
      <c r="D22" s="160"/>
      <c r="E22" s="157"/>
      <c r="F22" s="157"/>
      <c r="G22" s="157"/>
      <c r="H22" s="157">
        <v>1.1894322821702579</v>
      </c>
      <c r="I22" s="157"/>
      <c r="J22" s="158">
        <f t="shared" si="1"/>
        <v>134.89592958739581</v>
      </c>
      <c r="K22" s="158">
        <f t="shared" si="2"/>
        <v>160.44957338461461</v>
      </c>
      <c r="L22" s="157"/>
      <c r="M22" s="161">
        <f>K22</f>
        <v>160.44957338461461</v>
      </c>
    </row>
    <row r="23" spans="1:13" x14ac:dyDescent="0.3">
      <c r="K23" s="162" t="s">
        <v>212</v>
      </c>
      <c r="L23" s="163">
        <f>AVERAGE(L3:L18)</f>
        <v>0.20035609089220774</v>
      </c>
    </row>
  </sheetData>
  <pageMargins left="0.7" right="0.7" top="0.75" bottom="0.75" header="0.3" footer="0.3"/>
  <ignoredErrors>
    <ignoredError sqref="E7:E17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I14" sqref="I14"/>
    </sheetView>
  </sheetViews>
  <sheetFormatPr defaultColWidth="9.109375" defaultRowHeight="15.6" x14ac:dyDescent="0.3"/>
  <cols>
    <col min="1" max="1" width="11.77734375" style="30" bestFit="1" customWidth="1"/>
    <col min="2" max="2" width="11.77734375" style="30" customWidth="1"/>
    <col min="3" max="3" width="14.88671875" style="30" customWidth="1"/>
    <col min="4" max="16384" width="9.109375" style="26"/>
  </cols>
  <sheetData>
    <row r="1" spans="1:5" x14ac:dyDescent="0.3">
      <c r="A1" s="29" t="s">
        <v>61</v>
      </c>
      <c r="B1" s="29" t="s">
        <v>62</v>
      </c>
      <c r="C1" s="29" t="s">
        <v>63</v>
      </c>
    </row>
    <row r="2" spans="1:5" x14ac:dyDescent="0.3">
      <c r="A2" s="30">
        <v>1</v>
      </c>
      <c r="B2" s="30" t="s">
        <v>64</v>
      </c>
      <c r="C2" s="31">
        <v>60.940000000000005</v>
      </c>
      <c r="E2" s="27"/>
    </row>
    <row r="3" spans="1:5" x14ac:dyDescent="0.3">
      <c r="A3" s="30">
        <v>2</v>
      </c>
      <c r="B3" s="30" t="s">
        <v>65</v>
      </c>
      <c r="C3" s="31">
        <v>64.790000000000006</v>
      </c>
      <c r="E3" s="27"/>
    </row>
    <row r="4" spans="1:5" x14ac:dyDescent="0.3">
      <c r="A4" s="30">
        <v>3</v>
      </c>
      <c r="B4" s="30" t="s">
        <v>66</v>
      </c>
      <c r="C4" s="31">
        <v>72.709999999999994</v>
      </c>
      <c r="E4" s="27"/>
    </row>
    <row r="5" spans="1:5" x14ac:dyDescent="0.3">
      <c r="A5" s="30">
        <v>4</v>
      </c>
      <c r="B5" s="30" t="s">
        <v>67</v>
      </c>
      <c r="C5" s="31">
        <v>57.420000000000009</v>
      </c>
      <c r="E5" s="27"/>
    </row>
    <row r="6" spans="1:5" x14ac:dyDescent="0.3">
      <c r="A6" s="30">
        <v>5</v>
      </c>
      <c r="B6" s="30" t="s">
        <v>68</v>
      </c>
      <c r="C6" s="31">
        <v>67.100000000000009</v>
      </c>
      <c r="E6" s="27"/>
    </row>
    <row r="7" spans="1:5" x14ac:dyDescent="0.3">
      <c r="A7" s="30">
        <v>6</v>
      </c>
      <c r="B7" s="30" t="s">
        <v>69</v>
      </c>
      <c r="C7" s="31">
        <v>77</v>
      </c>
      <c r="E7" s="27"/>
    </row>
    <row r="8" spans="1:5" x14ac:dyDescent="0.3">
      <c r="A8" s="30">
        <v>7</v>
      </c>
      <c r="B8" s="30" t="s">
        <v>70</v>
      </c>
      <c r="C8" s="31">
        <v>93.500000000000014</v>
      </c>
      <c r="E8" s="27"/>
    </row>
    <row r="9" spans="1:5" x14ac:dyDescent="0.3">
      <c r="A9" s="30">
        <v>8</v>
      </c>
      <c r="B9" s="30" t="s">
        <v>71</v>
      </c>
      <c r="C9" s="31">
        <v>65.12</v>
      </c>
      <c r="E9" s="27"/>
    </row>
    <row r="10" spans="1:5" x14ac:dyDescent="0.3">
      <c r="A10" s="30">
        <v>9</v>
      </c>
      <c r="B10" s="30" t="s">
        <v>72</v>
      </c>
      <c r="C10" s="31">
        <v>84.7</v>
      </c>
      <c r="E10" s="27"/>
    </row>
    <row r="11" spans="1:5" x14ac:dyDescent="0.3">
      <c r="A11" s="30">
        <v>10</v>
      </c>
      <c r="B11" s="30" t="s">
        <v>73</v>
      </c>
      <c r="C11" s="31">
        <v>96.800000000000011</v>
      </c>
      <c r="E11" s="27"/>
    </row>
    <row r="12" spans="1:5" x14ac:dyDescent="0.3">
      <c r="A12" s="30">
        <v>11</v>
      </c>
      <c r="B12" s="30" t="s">
        <v>74</v>
      </c>
      <c r="C12" s="31">
        <v>119.9</v>
      </c>
      <c r="E12" s="27"/>
    </row>
    <row r="13" spans="1:5" x14ac:dyDescent="0.3">
      <c r="A13" s="30">
        <v>12</v>
      </c>
      <c r="B13" s="30" t="s">
        <v>75</v>
      </c>
      <c r="C13" s="31">
        <v>79.75</v>
      </c>
      <c r="E13" s="27"/>
    </row>
    <row r="14" spans="1:5" x14ac:dyDescent="0.3">
      <c r="A14" s="30">
        <v>13</v>
      </c>
      <c r="B14" s="30" t="s">
        <v>76</v>
      </c>
      <c r="C14" s="31">
        <v>102.52000000000001</v>
      </c>
      <c r="E14" s="27"/>
    </row>
    <row r="15" spans="1:5" x14ac:dyDescent="0.3">
      <c r="A15" s="30">
        <v>14</v>
      </c>
      <c r="B15" s="30" t="s">
        <v>77</v>
      </c>
      <c r="C15" s="31">
        <v>126.50000000000001</v>
      </c>
      <c r="E15" s="27"/>
    </row>
    <row r="16" spans="1:5" x14ac:dyDescent="0.3">
      <c r="A16" s="30">
        <v>15</v>
      </c>
      <c r="B16" s="30" t="s">
        <v>78</v>
      </c>
      <c r="C16" s="31">
        <v>146.30000000000001</v>
      </c>
      <c r="E16" s="27"/>
    </row>
    <row r="17" spans="1:5" x14ac:dyDescent="0.3">
      <c r="A17" s="30">
        <v>16</v>
      </c>
      <c r="B17" s="30" t="s">
        <v>79</v>
      </c>
      <c r="C17" s="31">
        <v>103.4</v>
      </c>
      <c r="E17" s="27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0520-9C4C-4206-8767-C4DDA2B2B3BC}">
  <dimension ref="A1:V153"/>
  <sheetViews>
    <sheetView showGridLines="0" zoomScaleNormal="100" workbookViewId="0"/>
  </sheetViews>
  <sheetFormatPr defaultRowHeight="14.4" x14ac:dyDescent="0.3"/>
  <cols>
    <col min="1" max="1" width="10.44140625" customWidth="1"/>
    <col min="2" max="2" width="2.77734375" customWidth="1"/>
    <col min="3" max="3" width="17.88671875" bestFit="1" customWidth="1"/>
    <col min="5" max="5" width="4.109375" customWidth="1"/>
    <col min="9" max="9" width="6.109375" customWidth="1"/>
    <col min="10" max="10" width="12.33203125" customWidth="1"/>
    <col min="11" max="11" width="2.21875" customWidth="1"/>
    <col min="12" max="12" width="15.109375" bestFit="1" customWidth="1"/>
    <col min="13" max="13" width="2.21875" customWidth="1"/>
    <col min="15" max="15" width="10.109375" bestFit="1" customWidth="1"/>
    <col min="19" max="19" width="13.33203125" bestFit="1" customWidth="1"/>
    <col min="20" max="20" width="16" bestFit="1" customWidth="1"/>
    <col min="22" max="22" width="13.44140625" bestFit="1" customWidth="1"/>
    <col min="23" max="23" width="3.21875" customWidth="1"/>
  </cols>
  <sheetData>
    <row r="1" spans="1:22" x14ac:dyDescent="0.3">
      <c r="A1" s="35" t="s">
        <v>88</v>
      </c>
      <c r="B1" s="35"/>
    </row>
    <row r="3" spans="1:22" x14ac:dyDescent="0.3">
      <c r="A3" s="135" t="s">
        <v>39</v>
      </c>
      <c r="C3" t="s">
        <v>239</v>
      </c>
      <c r="F3" t="s">
        <v>257</v>
      </c>
      <c r="L3" s="135" t="s">
        <v>260</v>
      </c>
      <c r="O3" s="135" t="s">
        <v>154</v>
      </c>
      <c r="P3" s="135" t="s">
        <v>262</v>
      </c>
      <c r="S3" s="135" t="s">
        <v>33</v>
      </c>
      <c r="T3" s="135" t="s">
        <v>263</v>
      </c>
      <c r="V3" s="135" t="s">
        <v>54</v>
      </c>
    </row>
    <row r="4" spans="1:22" x14ac:dyDescent="0.3">
      <c r="A4" s="170">
        <v>12.5</v>
      </c>
      <c r="L4" s="130">
        <v>1</v>
      </c>
      <c r="N4" s="47" t="s">
        <v>264</v>
      </c>
      <c r="O4" s="74">
        <f>O5/150</f>
        <v>0.64</v>
      </c>
      <c r="P4" s="74">
        <f>P5/150</f>
        <v>0.36</v>
      </c>
      <c r="R4" s="47" t="s">
        <v>264</v>
      </c>
      <c r="S4" s="74">
        <f>S5/150</f>
        <v>0.41333333333333333</v>
      </c>
      <c r="T4" s="74">
        <f>T5/150</f>
        <v>0.58666666666666667</v>
      </c>
      <c r="V4" s="36">
        <v>1</v>
      </c>
    </row>
    <row r="5" spans="1:22" x14ac:dyDescent="0.3">
      <c r="A5" s="170">
        <v>14.5</v>
      </c>
      <c r="C5" s="233"/>
      <c r="D5" s="233" t="str">
        <f>A3</f>
        <v>Sales $m</v>
      </c>
      <c r="F5" s="233"/>
      <c r="G5" s="233" t="str">
        <f>A3</f>
        <v>Sales $m</v>
      </c>
      <c r="L5" s="130">
        <v>1</v>
      </c>
      <c r="N5" t="s">
        <v>251</v>
      </c>
      <c r="O5" s="36">
        <f>COUNTIF(L4:L153,1)</f>
        <v>96</v>
      </c>
      <c r="P5" s="36">
        <f>COUNTIF(L4:L153,0)</f>
        <v>54</v>
      </c>
      <c r="R5" t="s">
        <v>251</v>
      </c>
      <c r="S5" s="36">
        <f>COUNTIF(V4:V153,1)</f>
        <v>62</v>
      </c>
      <c r="T5" s="36">
        <f>COUNTIF(V4:V153,0)</f>
        <v>88</v>
      </c>
      <c r="V5" s="36">
        <v>1</v>
      </c>
    </row>
    <row r="6" spans="1:22" x14ac:dyDescent="0.3">
      <c r="A6" s="170">
        <v>19</v>
      </c>
      <c r="C6" t="s">
        <v>240</v>
      </c>
      <c r="D6" s="237">
        <f>AVERAGE(A4:A153)</f>
        <v>11.659333333333334</v>
      </c>
      <c r="F6" t="s">
        <v>258</v>
      </c>
      <c r="G6">
        <f>[1]!SHAPIRO(A4:A153)</f>
        <v>0.94625734420543617</v>
      </c>
      <c r="L6" s="130">
        <v>1</v>
      </c>
      <c r="N6" t="s">
        <v>265</v>
      </c>
      <c r="O6" s="73">
        <f>AVERAGEIF(L4:L153,1,A4:A153)</f>
        <v>11.955208333333333</v>
      </c>
      <c r="P6" s="73">
        <f>AVERAGEIF(L4:L153,0,A4:A153)</f>
        <v>11.133333333333329</v>
      </c>
      <c r="R6" t="s">
        <v>265</v>
      </c>
      <c r="S6" s="73">
        <f>AVERAGEIF(V4:V153,1,A4:A153)</f>
        <v>13.301612903225806</v>
      </c>
      <c r="T6" s="73">
        <f>AVERAGEIF(V4:V153,0,A4:A153)</f>
        <v>10.502272727272727</v>
      </c>
      <c r="V6" s="36">
        <v>1</v>
      </c>
    </row>
    <row r="7" spans="1:22" x14ac:dyDescent="0.3">
      <c r="A7" s="170">
        <v>18.2</v>
      </c>
      <c r="C7" t="s">
        <v>98</v>
      </c>
      <c r="D7">
        <f>_xlfn.STDEV.S(A4:A153)/SQRT(COUNT(A4:A153))</f>
        <v>0.29156999484533563</v>
      </c>
      <c r="F7" t="s">
        <v>164</v>
      </c>
      <c r="G7">
        <f>[1]!SWTEST(A4:A153)</f>
        <v>1.6211769502838536E-5</v>
      </c>
      <c r="L7" s="130">
        <v>1</v>
      </c>
      <c r="V7" s="36">
        <v>0</v>
      </c>
    </row>
    <row r="8" spans="1:22" x14ac:dyDescent="0.3">
      <c r="A8" s="170">
        <v>7.6</v>
      </c>
      <c r="C8" t="s">
        <v>241</v>
      </c>
      <c r="D8" s="238">
        <f>MEDIAN(A4:A153)</f>
        <v>10.95</v>
      </c>
      <c r="F8" t="s">
        <v>182</v>
      </c>
      <c r="G8">
        <v>0.05</v>
      </c>
      <c r="L8" s="130">
        <v>1</v>
      </c>
      <c r="V8" s="36">
        <v>0</v>
      </c>
    </row>
    <row r="9" spans="1:22" x14ac:dyDescent="0.3">
      <c r="A9" s="170">
        <v>18.5</v>
      </c>
      <c r="C9" t="s">
        <v>242</v>
      </c>
      <c r="D9" s="128">
        <f>MODE(A4:A153)</f>
        <v>8.1</v>
      </c>
      <c r="F9" s="111" t="s">
        <v>259</v>
      </c>
      <c r="G9" s="236" t="str">
        <f>IF(G7&lt;G8,"no","yes")</f>
        <v>no</v>
      </c>
      <c r="L9" s="130">
        <v>1</v>
      </c>
      <c r="V9" s="36">
        <v>1</v>
      </c>
    </row>
    <row r="10" spans="1:22" ht="15" thickBot="1" x14ac:dyDescent="0.35">
      <c r="A10" s="170">
        <v>13.1</v>
      </c>
      <c r="C10" t="s">
        <v>243</v>
      </c>
      <c r="D10" s="238">
        <f>_xlfn.STDEV.S(A4:A153)</f>
        <v>3.5709885583849688</v>
      </c>
      <c r="L10" s="130">
        <v>1</v>
      </c>
      <c r="V10" s="36">
        <v>0</v>
      </c>
    </row>
    <row r="11" spans="1:22" x14ac:dyDescent="0.3">
      <c r="A11" s="170">
        <v>14.9</v>
      </c>
      <c r="C11" t="s">
        <v>244</v>
      </c>
      <c r="D11" s="128">
        <f>_xlfn.VAR.S(A4:A153)</f>
        <v>12.751959284116358</v>
      </c>
      <c r="F11" s="41" t="s">
        <v>261</v>
      </c>
      <c r="G11" s="41" t="s">
        <v>122</v>
      </c>
      <c r="H11" s="41" t="s">
        <v>123</v>
      </c>
      <c r="L11" s="130">
        <v>1</v>
      </c>
      <c r="V11" s="36">
        <v>0</v>
      </c>
    </row>
    <row r="12" spans="1:22" x14ac:dyDescent="0.3">
      <c r="A12" s="170">
        <v>17.100000000000001</v>
      </c>
      <c r="C12" t="s">
        <v>245</v>
      </c>
      <c r="D12" s="230">
        <f>KURT(A4:A153)</f>
        <v>7.7411552731718736E-3</v>
      </c>
      <c r="F12" s="76">
        <v>5</v>
      </c>
      <c r="G12" s="38">
        <v>0</v>
      </c>
      <c r="H12" s="77">
        <v>0</v>
      </c>
      <c r="L12" s="130">
        <v>0</v>
      </c>
      <c r="V12" s="36">
        <v>1</v>
      </c>
    </row>
    <row r="13" spans="1:22" x14ac:dyDescent="0.3">
      <c r="A13" s="170">
        <v>9.1999999999999993</v>
      </c>
      <c r="C13" t="s">
        <v>246</v>
      </c>
      <c r="D13" s="238">
        <f>SKEW(A4:A153)</f>
        <v>0.74479958140357583</v>
      </c>
      <c r="F13" s="76">
        <v>7</v>
      </c>
      <c r="G13" s="38">
        <v>5</v>
      </c>
      <c r="H13" s="77">
        <v>3.3333333333333333E-2</v>
      </c>
      <c r="L13" s="130">
        <v>0</v>
      </c>
      <c r="V13" s="36">
        <v>1</v>
      </c>
    </row>
    <row r="14" spans="1:22" x14ac:dyDescent="0.3">
      <c r="A14" s="170">
        <v>10.3</v>
      </c>
      <c r="C14" t="s">
        <v>247</v>
      </c>
      <c r="D14" s="34">
        <f>D15-D16</f>
        <v>17.600000000000001</v>
      </c>
      <c r="F14" s="76">
        <v>9</v>
      </c>
      <c r="G14" s="38">
        <v>38</v>
      </c>
      <c r="H14" s="77">
        <v>0.28666666666666668</v>
      </c>
      <c r="L14" s="130">
        <v>1</v>
      </c>
      <c r="V14" s="36">
        <v>1</v>
      </c>
    </row>
    <row r="15" spans="1:22" x14ac:dyDescent="0.3">
      <c r="A15" s="170">
        <v>19.3</v>
      </c>
      <c r="C15" t="s">
        <v>248</v>
      </c>
      <c r="D15" s="237">
        <f>MAX(A4:A153)</f>
        <v>23.5</v>
      </c>
      <c r="F15" s="76">
        <v>11</v>
      </c>
      <c r="G15" s="38">
        <v>33</v>
      </c>
      <c r="H15" s="77">
        <v>0.50666666666666671</v>
      </c>
      <c r="L15" s="130">
        <v>1</v>
      </c>
      <c r="V15" s="36">
        <v>1</v>
      </c>
    </row>
    <row r="16" spans="1:22" x14ac:dyDescent="0.3">
      <c r="A16" s="170">
        <v>8.1</v>
      </c>
      <c r="C16" t="s">
        <v>249</v>
      </c>
      <c r="D16" s="237">
        <f>MIN(A4:A153)</f>
        <v>5.9</v>
      </c>
      <c r="F16" s="76">
        <v>13</v>
      </c>
      <c r="G16" s="38">
        <v>25</v>
      </c>
      <c r="H16" s="77">
        <v>0.67333333333333334</v>
      </c>
      <c r="L16" s="130">
        <v>0</v>
      </c>
      <c r="V16" s="36">
        <v>0</v>
      </c>
    </row>
    <row r="17" spans="1:22" x14ac:dyDescent="0.3">
      <c r="A17" s="170">
        <v>9.1</v>
      </c>
      <c r="C17" t="s">
        <v>250</v>
      </c>
      <c r="D17" s="237">
        <f>SUM(A4:A153)</f>
        <v>1748.9</v>
      </c>
      <c r="F17" s="76">
        <v>15</v>
      </c>
      <c r="G17" s="38">
        <v>21</v>
      </c>
      <c r="H17" s="77">
        <v>0.81333333333333335</v>
      </c>
      <c r="L17" s="130">
        <v>1</v>
      </c>
      <c r="V17" s="36">
        <v>0</v>
      </c>
    </row>
    <row r="18" spans="1:22" x14ac:dyDescent="0.3">
      <c r="A18" s="170">
        <v>15.7</v>
      </c>
      <c r="C18" t="s">
        <v>251</v>
      </c>
      <c r="D18">
        <f>COUNT(A4:A153)</f>
        <v>150</v>
      </c>
      <c r="F18" s="76">
        <v>17</v>
      </c>
      <c r="G18" s="38">
        <v>16</v>
      </c>
      <c r="H18" s="77">
        <v>0.92</v>
      </c>
      <c r="L18" s="130">
        <v>0</v>
      </c>
      <c r="V18" s="36">
        <v>1</v>
      </c>
    </row>
    <row r="19" spans="1:22" x14ac:dyDescent="0.3">
      <c r="A19" s="170">
        <v>9.8000000000000007</v>
      </c>
      <c r="C19" t="s">
        <v>252</v>
      </c>
      <c r="D19">
        <f>GEOMEAN(A4:A153)</f>
        <v>11.151763970423074</v>
      </c>
      <c r="F19" s="76">
        <v>19</v>
      </c>
      <c r="G19" s="38">
        <v>7</v>
      </c>
      <c r="H19" s="77">
        <v>0.96666666666666667</v>
      </c>
      <c r="L19" s="130">
        <v>1</v>
      </c>
      <c r="T19" s="128"/>
      <c r="V19" s="36">
        <v>1</v>
      </c>
    </row>
    <row r="20" spans="1:22" x14ac:dyDescent="0.3">
      <c r="A20" s="170">
        <v>19.5</v>
      </c>
      <c r="C20" t="s">
        <v>253</v>
      </c>
      <c r="D20">
        <f>HARMEAN(A4:A153)</f>
        <v>10.683863269571392</v>
      </c>
      <c r="F20" s="76">
        <v>21</v>
      </c>
      <c r="G20" s="38">
        <v>4</v>
      </c>
      <c r="H20" s="77">
        <v>0.99333333333333329</v>
      </c>
      <c r="L20" s="130">
        <v>0</v>
      </c>
      <c r="V20" s="36">
        <v>1</v>
      </c>
    </row>
    <row r="21" spans="1:22" x14ac:dyDescent="0.3">
      <c r="A21" s="170">
        <v>16.2</v>
      </c>
      <c r="C21" t="s">
        <v>254</v>
      </c>
      <c r="D21">
        <f>AVEDEV(A4:A153)</f>
        <v>2.9459111111111116</v>
      </c>
      <c r="F21" s="76">
        <v>23</v>
      </c>
      <c r="G21" s="38">
        <v>0</v>
      </c>
      <c r="H21" s="77">
        <v>0.99333333333333329</v>
      </c>
      <c r="L21" s="130">
        <v>1</v>
      </c>
      <c r="V21" s="36">
        <v>1</v>
      </c>
    </row>
    <row r="22" spans="1:22" x14ac:dyDescent="0.3">
      <c r="A22" s="170">
        <v>8</v>
      </c>
      <c r="C22" t="s">
        <v>255</v>
      </c>
      <c r="D22">
        <f>[1]!MAD(A4:A153)</f>
        <v>2.5</v>
      </c>
      <c r="L22" s="130">
        <v>1</v>
      </c>
      <c r="V22" s="36">
        <v>0</v>
      </c>
    </row>
    <row r="23" spans="1:22" x14ac:dyDescent="0.3">
      <c r="A23" s="170">
        <v>12.2</v>
      </c>
      <c r="B23" s="234"/>
      <c r="C23" s="111" t="s">
        <v>256</v>
      </c>
      <c r="D23" s="239">
        <f>[1]!IQR(A4:A153,FALSE)</f>
        <v>5.1749999999999989</v>
      </c>
      <c r="L23" s="130">
        <v>0</v>
      </c>
      <c r="V23" s="36">
        <v>1</v>
      </c>
    </row>
    <row r="24" spans="1:22" x14ac:dyDescent="0.3">
      <c r="A24" s="170">
        <v>11.1</v>
      </c>
      <c r="B24" s="234"/>
      <c r="L24" s="130">
        <v>0</v>
      </c>
      <c r="V24" s="36">
        <v>1</v>
      </c>
    </row>
    <row r="25" spans="1:22" x14ac:dyDescent="0.3">
      <c r="A25" s="170">
        <v>16.8</v>
      </c>
      <c r="B25" s="234"/>
      <c r="L25" s="130">
        <v>1</v>
      </c>
      <c r="V25" s="36">
        <v>1</v>
      </c>
    </row>
    <row r="26" spans="1:22" x14ac:dyDescent="0.3">
      <c r="A26" s="170">
        <v>11.8</v>
      </c>
      <c r="B26" s="234"/>
      <c r="L26" s="130">
        <v>1</v>
      </c>
      <c r="V26" s="36">
        <v>0</v>
      </c>
    </row>
    <row r="27" spans="1:22" x14ac:dyDescent="0.3">
      <c r="A27" s="170">
        <v>14</v>
      </c>
      <c r="B27" s="234"/>
      <c r="L27" s="130">
        <v>1</v>
      </c>
      <c r="V27" s="36">
        <v>1</v>
      </c>
    </row>
    <row r="28" spans="1:22" x14ac:dyDescent="0.3">
      <c r="A28" s="170">
        <v>10.5</v>
      </c>
      <c r="B28" s="234"/>
      <c r="L28" s="130">
        <v>1</v>
      </c>
      <c r="V28" s="36">
        <v>0</v>
      </c>
    </row>
    <row r="29" spans="1:22" x14ac:dyDescent="0.3">
      <c r="A29" s="170">
        <v>6.2</v>
      </c>
      <c r="B29" s="234"/>
      <c r="L29" s="130">
        <v>0</v>
      </c>
      <c r="V29" s="36">
        <v>0</v>
      </c>
    </row>
    <row r="30" spans="1:22" x14ac:dyDescent="0.3">
      <c r="A30" s="170">
        <v>16.899999999999999</v>
      </c>
      <c r="B30" s="234"/>
      <c r="L30" s="130">
        <v>1</v>
      </c>
      <c r="V30" s="36">
        <v>1</v>
      </c>
    </row>
    <row r="31" spans="1:22" x14ac:dyDescent="0.3">
      <c r="A31" s="170">
        <v>7.9</v>
      </c>
      <c r="B31" s="234"/>
      <c r="L31" s="130">
        <v>1</v>
      </c>
      <c r="V31" s="36">
        <v>0</v>
      </c>
    </row>
    <row r="32" spans="1:22" x14ac:dyDescent="0.3">
      <c r="A32" s="170">
        <v>9.6</v>
      </c>
      <c r="B32" s="234"/>
      <c r="L32" s="130">
        <v>1</v>
      </c>
      <c r="V32" s="36">
        <v>0</v>
      </c>
    </row>
    <row r="33" spans="1:22" x14ac:dyDescent="0.3">
      <c r="A33" s="170">
        <v>16.3</v>
      </c>
      <c r="B33" s="234"/>
      <c r="L33" s="130">
        <v>1</v>
      </c>
      <c r="V33" s="36">
        <v>1</v>
      </c>
    </row>
    <row r="34" spans="1:22" x14ac:dyDescent="0.3">
      <c r="A34" s="170">
        <v>11.2</v>
      </c>
      <c r="B34" s="234"/>
      <c r="L34" s="130">
        <v>1</v>
      </c>
      <c r="V34" s="36">
        <v>0</v>
      </c>
    </row>
    <row r="35" spans="1:22" x14ac:dyDescent="0.3">
      <c r="A35" s="170">
        <v>13.1</v>
      </c>
      <c r="B35" s="234"/>
      <c r="L35" s="130">
        <v>1</v>
      </c>
      <c r="V35" s="36">
        <v>1</v>
      </c>
    </row>
    <row r="36" spans="1:22" x14ac:dyDescent="0.3">
      <c r="A36" s="170">
        <v>8</v>
      </c>
      <c r="B36" s="234"/>
      <c r="L36" s="130">
        <v>0</v>
      </c>
      <c r="V36" s="36">
        <v>0</v>
      </c>
    </row>
    <row r="37" spans="1:22" x14ac:dyDescent="0.3">
      <c r="A37" s="170">
        <v>16.100000000000001</v>
      </c>
      <c r="B37" s="234"/>
      <c r="L37" s="130">
        <v>1</v>
      </c>
      <c r="V37" s="36">
        <v>0</v>
      </c>
    </row>
    <row r="38" spans="1:22" x14ac:dyDescent="0.3">
      <c r="A38" s="170">
        <v>10.4</v>
      </c>
      <c r="B38" s="234"/>
      <c r="L38" s="130">
        <v>1</v>
      </c>
      <c r="V38" s="36">
        <v>0</v>
      </c>
    </row>
    <row r="39" spans="1:22" x14ac:dyDescent="0.3">
      <c r="A39" s="170">
        <v>7.4</v>
      </c>
      <c r="B39" s="234"/>
      <c r="L39" s="130">
        <v>0</v>
      </c>
      <c r="V39" s="36">
        <v>1</v>
      </c>
    </row>
    <row r="40" spans="1:22" x14ac:dyDescent="0.3">
      <c r="A40" s="170">
        <v>10.5</v>
      </c>
      <c r="B40" s="234"/>
      <c r="L40" s="130">
        <v>0</v>
      </c>
      <c r="V40" s="36">
        <v>0</v>
      </c>
    </row>
    <row r="41" spans="1:22" x14ac:dyDescent="0.3">
      <c r="A41" s="170">
        <v>12</v>
      </c>
      <c r="B41" s="234"/>
      <c r="L41" s="130">
        <v>1</v>
      </c>
      <c r="V41" s="36">
        <v>0</v>
      </c>
    </row>
    <row r="42" spans="1:22" x14ac:dyDescent="0.3">
      <c r="A42" s="170">
        <v>14.5</v>
      </c>
      <c r="B42" s="234"/>
      <c r="L42" s="130">
        <v>1</v>
      </c>
      <c r="V42" s="36">
        <v>0</v>
      </c>
    </row>
    <row r="43" spans="1:22" x14ac:dyDescent="0.3">
      <c r="A43" s="173">
        <v>5.9</v>
      </c>
      <c r="B43" s="235"/>
      <c r="L43" s="130">
        <v>0</v>
      </c>
      <c r="V43" s="36">
        <v>0</v>
      </c>
    </row>
    <row r="44" spans="1:22" x14ac:dyDescent="0.3">
      <c r="A44" s="170">
        <v>9</v>
      </c>
      <c r="B44" s="234"/>
      <c r="L44" s="130">
        <v>1</v>
      </c>
      <c r="V44" s="36">
        <v>1</v>
      </c>
    </row>
    <row r="45" spans="1:22" x14ac:dyDescent="0.3">
      <c r="A45" s="170">
        <v>15.8</v>
      </c>
      <c r="B45" s="234"/>
      <c r="L45" s="130">
        <v>1</v>
      </c>
      <c r="V45" s="36">
        <v>0</v>
      </c>
    </row>
    <row r="46" spans="1:22" x14ac:dyDescent="0.3">
      <c r="A46" s="170">
        <v>14</v>
      </c>
      <c r="B46" s="234"/>
      <c r="L46" s="130">
        <v>1</v>
      </c>
      <c r="V46" s="36">
        <v>0</v>
      </c>
    </row>
    <row r="47" spans="1:22" x14ac:dyDescent="0.3">
      <c r="A47" s="170">
        <v>15.3</v>
      </c>
      <c r="B47" s="234"/>
      <c r="L47" s="130">
        <v>1</v>
      </c>
      <c r="V47" s="36">
        <v>0</v>
      </c>
    </row>
    <row r="48" spans="1:22" x14ac:dyDescent="0.3">
      <c r="A48" s="170">
        <v>14.4</v>
      </c>
      <c r="B48" s="234"/>
      <c r="L48" s="130">
        <v>1</v>
      </c>
      <c r="V48" s="36">
        <v>0</v>
      </c>
    </row>
    <row r="49" spans="1:22" x14ac:dyDescent="0.3">
      <c r="A49" s="170">
        <v>14.8</v>
      </c>
      <c r="B49" s="234"/>
      <c r="L49" s="130">
        <v>1</v>
      </c>
      <c r="V49" s="36">
        <v>0</v>
      </c>
    </row>
    <row r="50" spans="1:22" x14ac:dyDescent="0.3">
      <c r="A50" s="170">
        <v>12.1</v>
      </c>
      <c r="B50" s="234"/>
      <c r="L50" s="130">
        <v>1</v>
      </c>
      <c r="V50" s="36">
        <v>0</v>
      </c>
    </row>
    <row r="51" spans="1:22" x14ac:dyDescent="0.3">
      <c r="A51" s="170">
        <v>8</v>
      </c>
      <c r="B51" s="234"/>
      <c r="L51" s="130">
        <v>0</v>
      </c>
      <c r="V51" s="36">
        <v>1</v>
      </c>
    </row>
    <row r="52" spans="1:22" x14ac:dyDescent="0.3">
      <c r="A52" s="170">
        <v>8.4</v>
      </c>
      <c r="B52" s="234"/>
      <c r="L52" s="130">
        <v>0</v>
      </c>
      <c r="V52" s="36">
        <v>0</v>
      </c>
    </row>
    <row r="53" spans="1:22" x14ac:dyDescent="0.3">
      <c r="A53" s="170">
        <v>10.6</v>
      </c>
      <c r="B53" s="234"/>
      <c r="L53" s="130">
        <v>0</v>
      </c>
      <c r="V53" s="36">
        <v>0</v>
      </c>
    </row>
    <row r="54" spans="1:22" x14ac:dyDescent="0.3">
      <c r="A54" s="170">
        <v>10.9</v>
      </c>
      <c r="B54" s="234"/>
      <c r="L54" s="130">
        <v>0</v>
      </c>
      <c r="V54" s="36">
        <v>0</v>
      </c>
    </row>
    <row r="55" spans="1:22" x14ac:dyDescent="0.3">
      <c r="A55" s="170">
        <v>8.6999999999999993</v>
      </c>
      <c r="B55" s="234"/>
      <c r="L55" s="130">
        <v>1</v>
      </c>
      <c r="V55" s="36">
        <v>0</v>
      </c>
    </row>
    <row r="56" spans="1:22" x14ac:dyDescent="0.3">
      <c r="A56" s="170">
        <v>9.5</v>
      </c>
      <c r="B56" s="234"/>
      <c r="L56" s="130">
        <v>1</v>
      </c>
      <c r="V56" s="36">
        <v>0</v>
      </c>
    </row>
    <row r="57" spans="1:22" x14ac:dyDescent="0.3">
      <c r="A57" s="170">
        <v>6.8</v>
      </c>
      <c r="B57" s="234"/>
      <c r="L57" s="130">
        <v>1</v>
      </c>
      <c r="V57" s="36">
        <v>0</v>
      </c>
    </row>
    <row r="58" spans="1:22" x14ac:dyDescent="0.3">
      <c r="A58" s="170">
        <v>7.2</v>
      </c>
      <c r="B58" s="234"/>
      <c r="L58" s="130">
        <v>0</v>
      </c>
      <c r="V58" s="36">
        <v>0</v>
      </c>
    </row>
    <row r="59" spans="1:22" x14ac:dyDescent="0.3">
      <c r="A59" s="170">
        <v>11.3</v>
      </c>
      <c r="B59" s="234"/>
      <c r="L59" s="130">
        <v>1</v>
      </c>
      <c r="V59" s="36">
        <v>0</v>
      </c>
    </row>
    <row r="60" spans="1:22" x14ac:dyDescent="0.3">
      <c r="A60" s="170">
        <v>9.4</v>
      </c>
      <c r="B60" s="234"/>
      <c r="L60" s="130">
        <v>1</v>
      </c>
      <c r="V60" s="36">
        <v>0</v>
      </c>
    </row>
    <row r="61" spans="1:22" x14ac:dyDescent="0.3">
      <c r="A61" s="170">
        <v>8.6</v>
      </c>
      <c r="B61" s="234"/>
      <c r="L61" s="130">
        <v>0</v>
      </c>
      <c r="V61" s="36">
        <v>1</v>
      </c>
    </row>
    <row r="62" spans="1:22" x14ac:dyDescent="0.3">
      <c r="A62" s="170">
        <v>17.100000000000001</v>
      </c>
      <c r="B62" s="234"/>
      <c r="L62" s="130">
        <v>0</v>
      </c>
      <c r="V62" s="36">
        <v>1</v>
      </c>
    </row>
    <row r="63" spans="1:22" x14ac:dyDescent="0.3">
      <c r="A63" s="170">
        <v>15.4</v>
      </c>
      <c r="B63" s="234"/>
      <c r="L63" s="130">
        <v>0</v>
      </c>
      <c r="V63" s="36">
        <v>1</v>
      </c>
    </row>
    <row r="64" spans="1:22" x14ac:dyDescent="0.3">
      <c r="A64" s="170">
        <v>11</v>
      </c>
      <c r="B64" s="234"/>
      <c r="L64" s="130">
        <v>0</v>
      </c>
      <c r="V64" s="36">
        <v>0</v>
      </c>
    </row>
    <row r="65" spans="1:22" x14ac:dyDescent="0.3">
      <c r="A65" s="170">
        <v>15.6</v>
      </c>
      <c r="B65" s="234"/>
      <c r="L65" s="130">
        <v>0</v>
      </c>
      <c r="V65" s="36">
        <v>0</v>
      </c>
    </row>
    <row r="66" spans="1:22" x14ac:dyDescent="0.3">
      <c r="A66" s="170">
        <v>7.6</v>
      </c>
      <c r="B66" s="234"/>
      <c r="L66" s="130">
        <v>0</v>
      </c>
      <c r="V66" s="36">
        <v>0</v>
      </c>
    </row>
    <row r="67" spans="1:22" x14ac:dyDescent="0.3">
      <c r="A67" s="170">
        <v>11.4</v>
      </c>
      <c r="B67" s="234"/>
      <c r="L67" s="130">
        <v>0</v>
      </c>
      <c r="V67" s="36">
        <v>1</v>
      </c>
    </row>
    <row r="68" spans="1:22" x14ac:dyDescent="0.3">
      <c r="A68" s="170">
        <v>23.5</v>
      </c>
      <c r="B68" s="234"/>
      <c r="L68" s="130">
        <v>1</v>
      </c>
      <c r="V68" s="36">
        <v>1</v>
      </c>
    </row>
    <row r="69" spans="1:22" x14ac:dyDescent="0.3">
      <c r="A69" s="170">
        <v>12.4</v>
      </c>
      <c r="B69" s="234"/>
      <c r="L69" s="130">
        <v>1</v>
      </c>
      <c r="V69" s="36">
        <v>0</v>
      </c>
    </row>
    <row r="70" spans="1:22" x14ac:dyDescent="0.3">
      <c r="A70" s="170">
        <v>13.4</v>
      </c>
      <c r="B70" s="234"/>
      <c r="L70" s="130">
        <v>0</v>
      </c>
      <c r="V70" s="36">
        <v>1</v>
      </c>
    </row>
    <row r="71" spans="1:22" x14ac:dyDescent="0.3">
      <c r="A71" s="170">
        <v>13.8</v>
      </c>
      <c r="B71" s="234"/>
      <c r="L71" s="130">
        <v>1</v>
      </c>
      <c r="V71" s="36">
        <v>0</v>
      </c>
    </row>
    <row r="72" spans="1:22" x14ac:dyDescent="0.3">
      <c r="A72" s="170">
        <v>11.6</v>
      </c>
      <c r="B72" s="234"/>
      <c r="L72" s="130">
        <v>1</v>
      </c>
      <c r="V72" s="36">
        <v>0</v>
      </c>
    </row>
    <row r="73" spans="1:22" x14ac:dyDescent="0.3">
      <c r="A73" s="170">
        <v>11.8</v>
      </c>
      <c r="B73" s="234"/>
      <c r="L73" s="130">
        <v>1</v>
      </c>
      <c r="V73" s="36">
        <v>0</v>
      </c>
    </row>
    <row r="74" spans="1:22" x14ac:dyDescent="0.3">
      <c r="A74" s="170">
        <v>12.4</v>
      </c>
      <c r="B74" s="234"/>
      <c r="L74" s="130">
        <v>1</v>
      </c>
      <c r="V74" s="36">
        <v>1</v>
      </c>
    </row>
    <row r="75" spans="1:22" x14ac:dyDescent="0.3">
      <c r="A75" s="170">
        <v>8.1</v>
      </c>
      <c r="B75" s="234"/>
      <c r="L75" s="130">
        <v>1</v>
      </c>
      <c r="V75" s="36">
        <v>0</v>
      </c>
    </row>
    <row r="76" spans="1:22" x14ac:dyDescent="0.3">
      <c r="A76" s="170">
        <v>9.5</v>
      </c>
      <c r="B76" s="234"/>
      <c r="L76" s="130">
        <v>1</v>
      </c>
      <c r="V76" s="36">
        <v>1</v>
      </c>
    </row>
    <row r="77" spans="1:22" x14ac:dyDescent="0.3">
      <c r="A77" s="170">
        <v>8.4</v>
      </c>
      <c r="B77" s="234"/>
      <c r="L77" s="130">
        <v>0</v>
      </c>
      <c r="V77" s="36">
        <v>1</v>
      </c>
    </row>
    <row r="78" spans="1:22" x14ac:dyDescent="0.3">
      <c r="A78" s="170">
        <v>9</v>
      </c>
      <c r="B78" s="234"/>
      <c r="L78" s="130">
        <v>1</v>
      </c>
      <c r="V78" s="36">
        <v>1</v>
      </c>
    </row>
    <row r="79" spans="1:22" x14ac:dyDescent="0.3">
      <c r="A79" s="170">
        <v>15.5</v>
      </c>
      <c r="B79" s="234"/>
      <c r="L79" s="130">
        <v>0</v>
      </c>
      <c r="V79" s="36">
        <v>1</v>
      </c>
    </row>
    <row r="80" spans="1:22" x14ac:dyDescent="0.3">
      <c r="A80" s="170">
        <v>10.4</v>
      </c>
      <c r="B80" s="234"/>
      <c r="L80" s="130">
        <v>1</v>
      </c>
      <c r="V80" s="36">
        <v>1</v>
      </c>
    </row>
    <row r="81" spans="1:22" x14ac:dyDescent="0.3">
      <c r="A81" s="170">
        <v>12.7</v>
      </c>
      <c r="B81" s="234"/>
      <c r="L81" s="130">
        <v>1</v>
      </c>
      <c r="V81" s="36">
        <v>0</v>
      </c>
    </row>
    <row r="82" spans="1:22" x14ac:dyDescent="0.3">
      <c r="A82" s="170">
        <v>14</v>
      </c>
      <c r="B82" s="234"/>
      <c r="L82" s="130">
        <v>1</v>
      </c>
      <c r="V82" s="36">
        <v>0</v>
      </c>
    </row>
    <row r="83" spans="1:22" x14ac:dyDescent="0.3">
      <c r="A83" s="170">
        <v>9.4</v>
      </c>
      <c r="B83" s="234"/>
      <c r="L83" s="130">
        <v>1</v>
      </c>
      <c r="V83" s="36">
        <v>1</v>
      </c>
    </row>
    <row r="84" spans="1:22" x14ac:dyDescent="0.3">
      <c r="A84" s="170">
        <v>14</v>
      </c>
      <c r="B84" s="234"/>
      <c r="L84" s="130">
        <v>1</v>
      </c>
      <c r="V84" s="36">
        <v>1</v>
      </c>
    </row>
    <row r="85" spans="1:22" x14ac:dyDescent="0.3">
      <c r="A85" s="170">
        <v>15.9</v>
      </c>
      <c r="B85" s="234"/>
      <c r="L85" s="130">
        <v>0</v>
      </c>
      <c r="V85" s="36">
        <v>0</v>
      </c>
    </row>
    <row r="86" spans="1:22" x14ac:dyDescent="0.3">
      <c r="A86" s="170">
        <v>7.5</v>
      </c>
      <c r="B86" s="234"/>
      <c r="L86" s="130">
        <v>0</v>
      </c>
      <c r="V86" s="36">
        <v>0</v>
      </c>
    </row>
    <row r="87" spans="1:22" x14ac:dyDescent="0.3">
      <c r="A87" s="170">
        <v>8.1</v>
      </c>
      <c r="B87" s="234"/>
      <c r="L87" s="130">
        <v>1</v>
      </c>
      <c r="V87" s="36">
        <v>0</v>
      </c>
    </row>
    <row r="88" spans="1:22" x14ac:dyDescent="0.3">
      <c r="A88" s="170">
        <v>10.3</v>
      </c>
      <c r="B88" s="234"/>
      <c r="L88" s="130">
        <v>0</v>
      </c>
      <c r="V88" s="36">
        <v>0</v>
      </c>
    </row>
    <row r="89" spans="1:22" x14ac:dyDescent="0.3">
      <c r="A89" s="170">
        <v>7.7</v>
      </c>
      <c r="B89" s="234"/>
      <c r="L89" s="130">
        <v>0</v>
      </c>
      <c r="V89" s="36">
        <v>0</v>
      </c>
    </row>
    <row r="90" spans="1:22" x14ac:dyDescent="0.3">
      <c r="A90" s="170">
        <v>8.5</v>
      </c>
      <c r="B90" s="234"/>
      <c r="L90" s="130">
        <v>0</v>
      </c>
      <c r="V90" s="36">
        <v>0</v>
      </c>
    </row>
    <row r="91" spans="1:22" x14ac:dyDescent="0.3">
      <c r="A91" s="170">
        <v>10.7</v>
      </c>
      <c r="B91" s="234"/>
      <c r="L91" s="130">
        <v>0</v>
      </c>
      <c r="V91" s="36">
        <v>1</v>
      </c>
    </row>
    <row r="92" spans="1:22" x14ac:dyDescent="0.3">
      <c r="A92" s="170">
        <v>7.4</v>
      </c>
      <c r="B92" s="234"/>
      <c r="L92" s="130">
        <v>0</v>
      </c>
      <c r="V92" s="36">
        <v>0</v>
      </c>
    </row>
    <row r="93" spans="1:22" x14ac:dyDescent="0.3">
      <c r="A93" s="170">
        <v>14.8</v>
      </c>
      <c r="B93" s="234"/>
      <c r="L93" s="130">
        <v>1</v>
      </c>
      <c r="V93" s="36">
        <v>1</v>
      </c>
    </row>
    <row r="94" spans="1:22" x14ac:dyDescent="0.3">
      <c r="A94" s="170">
        <v>7.3</v>
      </c>
      <c r="B94" s="234"/>
      <c r="L94" s="130">
        <v>1</v>
      </c>
      <c r="V94" s="36">
        <v>0</v>
      </c>
    </row>
    <row r="95" spans="1:22" x14ac:dyDescent="0.3">
      <c r="A95" s="170">
        <v>7.6</v>
      </c>
      <c r="B95" s="234"/>
      <c r="L95" s="130">
        <v>1</v>
      </c>
      <c r="V95" s="36">
        <v>0</v>
      </c>
    </row>
    <row r="96" spans="1:22" x14ac:dyDescent="0.3">
      <c r="A96" s="170">
        <v>9</v>
      </c>
      <c r="B96" s="234"/>
      <c r="L96" s="130">
        <v>1</v>
      </c>
      <c r="V96" s="36">
        <v>0</v>
      </c>
    </row>
    <row r="97" spans="1:22" x14ac:dyDescent="0.3">
      <c r="A97" s="170">
        <v>12.9</v>
      </c>
      <c r="B97" s="234"/>
      <c r="L97" s="130">
        <v>1</v>
      </c>
      <c r="V97" s="36">
        <v>1</v>
      </c>
    </row>
    <row r="98" spans="1:22" x14ac:dyDescent="0.3">
      <c r="A98" s="170">
        <v>9</v>
      </c>
      <c r="B98" s="234"/>
      <c r="L98" s="130">
        <v>1</v>
      </c>
      <c r="V98" s="36">
        <v>0</v>
      </c>
    </row>
    <row r="99" spans="1:22" x14ac:dyDescent="0.3">
      <c r="A99" s="170">
        <v>18.2</v>
      </c>
      <c r="B99" s="234"/>
      <c r="L99" s="130">
        <v>1</v>
      </c>
      <c r="V99" s="36">
        <v>1</v>
      </c>
    </row>
    <row r="100" spans="1:22" x14ac:dyDescent="0.3">
      <c r="A100" s="170">
        <v>14.4</v>
      </c>
      <c r="B100" s="234"/>
      <c r="L100" s="130">
        <v>0</v>
      </c>
      <c r="V100" s="36">
        <v>1</v>
      </c>
    </row>
    <row r="101" spans="1:22" x14ac:dyDescent="0.3">
      <c r="A101" s="170">
        <v>8.8000000000000007</v>
      </c>
      <c r="B101" s="234"/>
      <c r="L101" s="130">
        <v>0</v>
      </c>
      <c r="V101" s="36">
        <v>0</v>
      </c>
    </row>
    <row r="102" spans="1:22" x14ac:dyDescent="0.3">
      <c r="A102" s="170">
        <v>12.5</v>
      </c>
      <c r="B102" s="234"/>
      <c r="L102" s="130">
        <v>1</v>
      </c>
      <c r="V102" s="36">
        <v>0</v>
      </c>
    </row>
    <row r="103" spans="1:22" x14ac:dyDescent="0.3">
      <c r="A103" s="170">
        <v>13.3</v>
      </c>
      <c r="B103" s="234"/>
      <c r="L103" s="130">
        <v>0</v>
      </c>
      <c r="V103" s="36">
        <v>1</v>
      </c>
    </row>
    <row r="104" spans="1:22" x14ac:dyDescent="0.3">
      <c r="A104" s="170">
        <v>12.5</v>
      </c>
      <c r="B104" s="234"/>
      <c r="L104" s="130">
        <v>1</v>
      </c>
      <c r="V104" s="36">
        <v>0</v>
      </c>
    </row>
    <row r="105" spans="1:22" x14ac:dyDescent="0.3">
      <c r="A105" s="170">
        <v>13.2</v>
      </c>
      <c r="B105" s="234"/>
      <c r="L105" s="130">
        <v>0</v>
      </c>
      <c r="V105" s="36">
        <v>1</v>
      </c>
    </row>
    <row r="106" spans="1:22" x14ac:dyDescent="0.3">
      <c r="A106" s="170">
        <v>11.1</v>
      </c>
      <c r="B106" s="234"/>
      <c r="L106" s="130">
        <v>0</v>
      </c>
      <c r="V106" s="36">
        <v>0</v>
      </c>
    </row>
    <row r="107" spans="1:22" x14ac:dyDescent="0.3">
      <c r="A107" s="170">
        <v>8.3000000000000007</v>
      </c>
      <c r="B107" s="234"/>
      <c r="L107" s="130">
        <v>0</v>
      </c>
      <c r="V107" s="36">
        <v>1</v>
      </c>
    </row>
    <row r="108" spans="1:22" x14ac:dyDescent="0.3">
      <c r="A108" s="170">
        <v>9.3000000000000007</v>
      </c>
      <c r="B108" s="234"/>
      <c r="L108" s="130">
        <v>1</v>
      </c>
      <c r="V108" s="36">
        <v>0</v>
      </c>
    </row>
    <row r="109" spans="1:22" x14ac:dyDescent="0.3">
      <c r="A109" s="170">
        <v>8.1999999999999993</v>
      </c>
      <c r="B109" s="234"/>
      <c r="L109" s="130">
        <v>1</v>
      </c>
      <c r="V109" s="36">
        <v>0</v>
      </c>
    </row>
    <row r="110" spans="1:22" x14ac:dyDescent="0.3">
      <c r="A110" s="170">
        <v>14.8</v>
      </c>
      <c r="B110" s="234"/>
      <c r="L110" s="130">
        <v>1</v>
      </c>
      <c r="V110" s="36">
        <v>0</v>
      </c>
    </row>
    <row r="111" spans="1:22" x14ac:dyDescent="0.3">
      <c r="A111" s="170">
        <v>10.7</v>
      </c>
      <c r="B111" s="234"/>
      <c r="L111" s="130">
        <v>0</v>
      </c>
      <c r="V111" s="36">
        <v>0</v>
      </c>
    </row>
    <row r="112" spans="1:22" x14ac:dyDescent="0.3">
      <c r="A112" s="170">
        <v>8.8000000000000007</v>
      </c>
      <c r="B112" s="234"/>
      <c r="L112" s="130">
        <v>1</v>
      </c>
      <c r="V112" s="36">
        <v>0</v>
      </c>
    </row>
    <row r="113" spans="1:22" x14ac:dyDescent="0.3">
      <c r="A113" s="170">
        <v>9.6999999999999993</v>
      </c>
      <c r="B113" s="234"/>
      <c r="L113" s="130">
        <v>1</v>
      </c>
      <c r="V113" s="36">
        <v>0</v>
      </c>
    </row>
    <row r="114" spans="1:22" x14ac:dyDescent="0.3">
      <c r="A114" s="170">
        <v>9.6999999999999993</v>
      </c>
      <c r="B114" s="234"/>
      <c r="L114" s="130">
        <v>1</v>
      </c>
      <c r="V114" s="36">
        <v>1</v>
      </c>
    </row>
    <row r="115" spans="1:22" x14ac:dyDescent="0.3">
      <c r="A115" s="170">
        <v>10.5</v>
      </c>
      <c r="B115" s="234"/>
      <c r="L115" s="130">
        <v>1</v>
      </c>
      <c r="V115" s="36">
        <v>0</v>
      </c>
    </row>
    <row r="116" spans="1:22" x14ac:dyDescent="0.3">
      <c r="A116" s="170">
        <v>8.9</v>
      </c>
      <c r="B116" s="234"/>
      <c r="L116" s="130">
        <v>1</v>
      </c>
      <c r="V116" s="36">
        <v>1</v>
      </c>
    </row>
    <row r="117" spans="1:22" x14ac:dyDescent="0.3">
      <c r="A117" s="170">
        <v>7.9</v>
      </c>
      <c r="B117" s="234"/>
      <c r="L117" s="130">
        <v>1</v>
      </c>
      <c r="V117" s="36">
        <v>0</v>
      </c>
    </row>
    <row r="118" spans="1:22" x14ac:dyDescent="0.3">
      <c r="A118" s="170">
        <v>21</v>
      </c>
      <c r="B118" s="234"/>
      <c r="L118" s="130">
        <v>1</v>
      </c>
      <c r="V118" s="36">
        <v>1</v>
      </c>
    </row>
    <row r="119" spans="1:22" x14ac:dyDescent="0.3">
      <c r="A119" s="170">
        <v>12.7</v>
      </c>
      <c r="B119" s="234"/>
      <c r="L119" s="130">
        <v>0</v>
      </c>
      <c r="V119" s="36">
        <v>0</v>
      </c>
    </row>
    <row r="120" spans="1:22" x14ac:dyDescent="0.3">
      <c r="A120" s="170">
        <v>9.4</v>
      </c>
      <c r="B120" s="234"/>
      <c r="L120" s="130">
        <v>0</v>
      </c>
      <c r="V120" s="36">
        <v>0</v>
      </c>
    </row>
    <row r="121" spans="1:22" x14ac:dyDescent="0.3">
      <c r="A121" s="170">
        <v>7.5</v>
      </c>
      <c r="B121" s="234"/>
      <c r="L121" s="130">
        <v>1</v>
      </c>
      <c r="V121" s="36">
        <v>1</v>
      </c>
    </row>
    <row r="122" spans="1:22" x14ac:dyDescent="0.3">
      <c r="A122" s="170">
        <v>11.8</v>
      </c>
      <c r="B122" s="234"/>
      <c r="L122" s="130">
        <v>1</v>
      </c>
      <c r="V122" s="36">
        <v>0</v>
      </c>
    </row>
    <row r="123" spans="1:22" x14ac:dyDescent="0.3">
      <c r="A123" s="170">
        <v>11.4</v>
      </c>
      <c r="B123" s="234"/>
      <c r="L123" s="130">
        <v>1</v>
      </c>
      <c r="V123" s="36">
        <v>0</v>
      </c>
    </row>
    <row r="124" spans="1:22" x14ac:dyDescent="0.3">
      <c r="A124" s="170">
        <v>7.2</v>
      </c>
      <c r="B124" s="234"/>
      <c r="L124" s="130">
        <v>0</v>
      </c>
      <c r="V124" s="36">
        <v>0</v>
      </c>
    </row>
    <row r="125" spans="1:22" x14ac:dyDescent="0.3">
      <c r="A125" s="170">
        <v>20.399999999999999</v>
      </c>
      <c r="B125" s="234"/>
      <c r="L125" s="130">
        <v>0</v>
      </c>
      <c r="V125" s="36">
        <v>1</v>
      </c>
    </row>
    <row r="126" spans="1:22" x14ac:dyDescent="0.3">
      <c r="A126" s="170">
        <v>9.8000000000000007</v>
      </c>
      <c r="B126" s="234"/>
      <c r="L126" s="130">
        <v>1</v>
      </c>
      <c r="V126" s="36">
        <v>1</v>
      </c>
    </row>
    <row r="127" spans="1:22" x14ac:dyDescent="0.3">
      <c r="A127" s="170">
        <v>16.2</v>
      </c>
      <c r="B127" s="234"/>
      <c r="L127" s="130">
        <v>0</v>
      </c>
      <c r="V127" s="36">
        <v>1</v>
      </c>
    </row>
    <row r="128" spans="1:22" x14ac:dyDescent="0.3">
      <c r="A128" s="170">
        <v>11.4</v>
      </c>
      <c r="B128" s="234"/>
      <c r="L128" s="130">
        <v>0</v>
      </c>
      <c r="V128" s="36">
        <v>1</v>
      </c>
    </row>
    <row r="129" spans="1:22" x14ac:dyDescent="0.3">
      <c r="A129" s="170">
        <v>18.3</v>
      </c>
      <c r="B129" s="234"/>
      <c r="L129" s="130">
        <v>0</v>
      </c>
      <c r="V129" s="36">
        <v>1</v>
      </c>
    </row>
    <row r="130" spans="1:22" x14ac:dyDescent="0.3">
      <c r="A130" s="170">
        <v>8.6999999999999993</v>
      </c>
      <c r="B130" s="234"/>
      <c r="L130" s="130">
        <v>1</v>
      </c>
      <c r="V130" s="36">
        <v>1</v>
      </c>
    </row>
    <row r="131" spans="1:22" x14ac:dyDescent="0.3">
      <c r="A131" s="170">
        <v>9.1</v>
      </c>
      <c r="B131" s="234"/>
      <c r="L131" s="130">
        <v>1</v>
      </c>
      <c r="V131" s="36">
        <v>0</v>
      </c>
    </row>
    <row r="132" spans="1:22" x14ac:dyDescent="0.3">
      <c r="A132" s="170">
        <v>9.6999999999999993</v>
      </c>
      <c r="B132" s="234"/>
      <c r="L132" s="130">
        <v>1</v>
      </c>
      <c r="V132" s="36">
        <v>0</v>
      </c>
    </row>
    <row r="133" spans="1:22" x14ac:dyDescent="0.3">
      <c r="A133" s="170">
        <v>6.6</v>
      </c>
      <c r="B133" s="234"/>
      <c r="L133" s="130">
        <v>0</v>
      </c>
      <c r="V133" s="36">
        <v>0</v>
      </c>
    </row>
    <row r="134" spans="1:22" x14ac:dyDescent="0.3">
      <c r="A134" s="170">
        <v>9.1</v>
      </c>
      <c r="B134" s="234"/>
      <c r="L134" s="130">
        <v>0</v>
      </c>
      <c r="V134" s="36">
        <v>1</v>
      </c>
    </row>
    <row r="135" spans="1:22" x14ac:dyDescent="0.3">
      <c r="A135" s="170">
        <v>9.6999999999999993</v>
      </c>
      <c r="B135" s="234"/>
      <c r="L135" s="130">
        <v>1</v>
      </c>
      <c r="V135" s="36">
        <v>0</v>
      </c>
    </row>
    <row r="136" spans="1:22" x14ac:dyDescent="0.3">
      <c r="A136" s="170">
        <v>7.8</v>
      </c>
      <c r="B136" s="234"/>
      <c r="L136" s="130">
        <v>0</v>
      </c>
      <c r="V136" s="36">
        <v>0</v>
      </c>
    </row>
    <row r="137" spans="1:22" x14ac:dyDescent="0.3">
      <c r="A137" s="170">
        <v>13.9</v>
      </c>
      <c r="B137" s="234"/>
      <c r="L137" s="130">
        <v>1</v>
      </c>
      <c r="V137" s="36">
        <v>0</v>
      </c>
    </row>
    <row r="138" spans="1:22" x14ac:dyDescent="0.3">
      <c r="A138" s="170">
        <v>10.3</v>
      </c>
      <c r="B138" s="234"/>
      <c r="L138" s="130">
        <v>1</v>
      </c>
      <c r="V138" s="36">
        <v>0</v>
      </c>
    </row>
    <row r="139" spans="1:22" x14ac:dyDescent="0.3">
      <c r="A139" s="170">
        <v>11.7</v>
      </c>
      <c r="B139" s="234"/>
      <c r="L139" s="130">
        <v>1</v>
      </c>
      <c r="V139" s="36">
        <v>1</v>
      </c>
    </row>
    <row r="140" spans="1:22" x14ac:dyDescent="0.3">
      <c r="A140" s="170">
        <v>9.4</v>
      </c>
      <c r="B140" s="234"/>
      <c r="L140" s="130">
        <v>1</v>
      </c>
      <c r="V140" s="36">
        <v>1</v>
      </c>
    </row>
    <row r="141" spans="1:22" x14ac:dyDescent="0.3">
      <c r="A141" s="170">
        <v>9.5</v>
      </c>
      <c r="B141" s="234"/>
      <c r="L141" s="130">
        <v>1</v>
      </c>
      <c r="V141" s="36">
        <v>0</v>
      </c>
    </row>
    <row r="142" spans="1:22" x14ac:dyDescent="0.3">
      <c r="A142" s="170">
        <v>8.6999999999999993</v>
      </c>
      <c r="B142" s="234"/>
      <c r="L142" s="130">
        <v>1</v>
      </c>
      <c r="V142" s="36">
        <v>1</v>
      </c>
    </row>
    <row r="143" spans="1:22" x14ac:dyDescent="0.3">
      <c r="A143" s="170">
        <v>12.8</v>
      </c>
      <c r="B143" s="234"/>
      <c r="L143" s="130">
        <v>1</v>
      </c>
      <c r="V143" s="36">
        <v>0</v>
      </c>
    </row>
    <row r="144" spans="1:22" x14ac:dyDescent="0.3">
      <c r="A144" s="170">
        <v>6.6</v>
      </c>
      <c r="B144" s="234"/>
      <c r="L144" s="130">
        <v>0</v>
      </c>
      <c r="V144" s="36">
        <v>0</v>
      </c>
    </row>
    <row r="145" spans="1:22" x14ac:dyDescent="0.3">
      <c r="A145" s="170">
        <v>17</v>
      </c>
      <c r="B145" s="234"/>
      <c r="L145" s="130">
        <v>1</v>
      </c>
      <c r="V145" s="36">
        <v>1</v>
      </c>
    </row>
    <row r="146" spans="1:22" x14ac:dyDescent="0.3">
      <c r="A146" s="170">
        <v>16.7</v>
      </c>
      <c r="B146" s="234"/>
      <c r="L146" s="130">
        <v>1</v>
      </c>
      <c r="V146" s="36">
        <v>1</v>
      </c>
    </row>
    <row r="147" spans="1:22" x14ac:dyDescent="0.3">
      <c r="A147" s="170">
        <v>15.9</v>
      </c>
      <c r="B147" s="234"/>
      <c r="L147" s="130">
        <v>1</v>
      </c>
      <c r="V147" s="36">
        <v>1</v>
      </c>
    </row>
    <row r="148" spans="1:22" x14ac:dyDescent="0.3">
      <c r="A148" s="170">
        <v>7.9</v>
      </c>
      <c r="B148" s="234"/>
      <c r="L148" s="130">
        <v>1</v>
      </c>
      <c r="V148" s="36">
        <v>0</v>
      </c>
    </row>
    <row r="149" spans="1:22" x14ac:dyDescent="0.3">
      <c r="A149" s="170">
        <v>14.1</v>
      </c>
      <c r="B149" s="234"/>
      <c r="L149" s="130">
        <v>0</v>
      </c>
      <c r="V149" s="36">
        <v>1</v>
      </c>
    </row>
    <row r="150" spans="1:22" x14ac:dyDescent="0.3">
      <c r="A150" s="170">
        <v>8.1</v>
      </c>
      <c r="B150" s="234"/>
      <c r="L150" s="130">
        <v>1</v>
      </c>
      <c r="V150" s="36">
        <v>0</v>
      </c>
    </row>
    <row r="151" spans="1:22" x14ac:dyDescent="0.3">
      <c r="A151" s="170">
        <v>13.6</v>
      </c>
      <c r="B151" s="234"/>
      <c r="L151" s="130">
        <v>0</v>
      </c>
      <c r="V151" s="36">
        <v>0</v>
      </c>
    </row>
    <row r="152" spans="1:22" x14ac:dyDescent="0.3">
      <c r="A152" s="170">
        <v>10</v>
      </c>
      <c r="B152" s="234"/>
      <c r="L152" s="130">
        <v>1</v>
      </c>
      <c r="V152" s="36">
        <v>0</v>
      </c>
    </row>
    <row r="153" spans="1:22" x14ac:dyDescent="0.3">
      <c r="A153" s="170">
        <v>11.6</v>
      </c>
      <c r="B153" s="234"/>
      <c r="L153" s="130">
        <v>1</v>
      </c>
      <c r="V153" s="36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79585-2BCD-4E28-AD44-CB6C7127F963}">
  <dimension ref="A1:T129"/>
  <sheetViews>
    <sheetView showGridLines="0" workbookViewId="0">
      <selection activeCell="B2" sqref="B2"/>
    </sheetView>
  </sheetViews>
  <sheetFormatPr defaultRowHeight="14.4" x14ac:dyDescent="0.3"/>
  <cols>
    <col min="1" max="1" width="14" customWidth="1"/>
    <col min="2" max="2" width="11.21875" customWidth="1"/>
    <col min="3" max="3" width="10.77734375" customWidth="1"/>
    <col min="4" max="4" width="10.21875" customWidth="1"/>
    <col min="5" max="5" width="9.21875" customWidth="1"/>
    <col min="6" max="6" width="12.88671875" customWidth="1"/>
    <col min="7" max="7" width="11.6640625" customWidth="1"/>
    <col min="8" max="8" width="10.33203125" customWidth="1"/>
    <col min="9" max="9" width="9.77734375" customWidth="1"/>
    <col min="10" max="10" width="11.44140625" customWidth="1"/>
    <col min="11" max="11" width="11.21875" customWidth="1"/>
    <col min="12" max="12" width="10.33203125" customWidth="1"/>
    <col min="13" max="13" width="8.5546875" customWidth="1"/>
    <col min="14" max="14" width="10.33203125" customWidth="1"/>
    <col min="15" max="17" width="10.77734375" customWidth="1"/>
    <col min="18" max="18" width="6.77734375" customWidth="1"/>
    <col min="19" max="19" width="9" customWidth="1"/>
    <col min="20" max="20" width="8.33203125" customWidth="1"/>
    <col min="21" max="21" width="7.88671875" customWidth="1"/>
  </cols>
  <sheetData>
    <row r="1" spans="1:1" x14ac:dyDescent="0.3">
      <c r="A1" s="34" t="s">
        <v>90</v>
      </c>
    </row>
    <row r="2" spans="1:1" x14ac:dyDescent="0.3">
      <c r="A2" s="35" t="s">
        <v>89</v>
      </c>
    </row>
    <row r="106" spans="1:20" ht="15" thickBot="1" x14ac:dyDescent="0.35">
      <c r="A106" s="35" t="s">
        <v>229</v>
      </c>
      <c r="C106" s="167"/>
      <c r="D106" t="s">
        <v>227</v>
      </c>
      <c r="F106" s="46"/>
      <c r="G106" t="s">
        <v>228</v>
      </c>
    </row>
    <row r="107" spans="1:20" ht="28.8" x14ac:dyDescent="0.3">
      <c r="A107" s="43"/>
      <c r="B107" s="44" t="s">
        <v>47</v>
      </c>
      <c r="C107" s="44" t="s">
        <v>48</v>
      </c>
      <c r="D107" s="44" t="s">
        <v>33</v>
      </c>
      <c r="E107" s="44" t="s">
        <v>40</v>
      </c>
      <c r="F107" s="44" t="s">
        <v>41</v>
      </c>
      <c r="G107" s="44" t="s">
        <v>42</v>
      </c>
      <c r="H107" s="44" t="s">
        <v>43</v>
      </c>
      <c r="I107" s="44" t="s">
        <v>44</v>
      </c>
      <c r="J107" s="44" t="s">
        <v>45</v>
      </c>
      <c r="K107" s="44" t="s">
        <v>46</v>
      </c>
      <c r="L107" s="44" t="s">
        <v>49</v>
      </c>
      <c r="M107" s="44" t="s">
        <v>50</v>
      </c>
      <c r="N107" s="44" t="s">
        <v>51</v>
      </c>
      <c r="O107" s="44" t="s">
        <v>52</v>
      </c>
      <c r="P107" s="44" t="s">
        <v>53</v>
      </c>
      <c r="Q107" s="44" t="s">
        <v>91</v>
      </c>
      <c r="R107" s="44" t="s">
        <v>56</v>
      </c>
      <c r="S107" s="44" t="s">
        <v>55</v>
      </c>
      <c r="T107" s="44" t="s">
        <v>39</v>
      </c>
    </row>
    <row r="108" spans="1:20" x14ac:dyDescent="0.3">
      <c r="A108" s="38" t="s">
        <v>47</v>
      </c>
      <c r="B108" s="42">
        <v>1</v>
      </c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</row>
    <row r="109" spans="1:20" x14ac:dyDescent="0.3">
      <c r="A109" s="38" t="s">
        <v>48</v>
      </c>
      <c r="B109" s="42">
        <v>-3.7781136250272067E-2</v>
      </c>
      <c r="C109" s="169">
        <v>1</v>
      </c>
      <c r="D109" s="169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</row>
    <row r="110" spans="1:20" x14ac:dyDescent="0.3">
      <c r="A110" s="38" t="s">
        <v>54</v>
      </c>
      <c r="B110" s="42">
        <v>-0.10379331920582748</v>
      </c>
      <c r="C110" s="169">
        <v>0.33613972452122481</v>
      </c>
      <c r="D110" s="169">
        <v>1</v>
      </c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</row>
    <row r="111" spans="1:20" x14ac:dyDescent="0.3">
      <c r="A111" s="38" t="s">
        <v>40</v>
      </c>
      <c r="B111" s="42">
        <v>0.12122743553905438</v>
      </c>
      <c r="C111" s="169">
        <v>0.43649683333043288</v>
      </c>
      <c r="D111" s="169">
        <v>0.24749688808941572</v>
      </c>
      <c r="E111" s="42">
        <v>1</v>
      </c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3">
      <c r="A112" s="38" t="s">
        <v>41</v>
      </c>
      <c r="B112" s="42">
        <v>0.12178649007603669</v>
      </c>
      <c r="C112" s="169">
        <v>0.41908964366321272</v>
      </c>
      <c r="D112" s="169">
        <v>0.24870853641206828</v>
      </c>
      <c r="E112" s="42">
        <v>0.92494601194435921</v>
      </c>
      <c r="F112" s="169">
        <v>1</v>
      </c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3">
      <c r="A113" s="38" t="s">
        <v>42</v>
      </c>
      <c r="B113" s="42">
        <v>1.2085507112577273E-2</v>
      </c>
      <c r="C113" s="169">
        <v>-0.16385307399089338</v>
      </c>
      <c r="D113" s="169">
        <v>-1.8702223703920825E-2</v>
      </c>
      <c r="E113" s="42">
        <v>-6.4791925275506868E-2</v>
      </c>
      <c r="F113" s="169">
        <v>-3.289935078235505E-2</v>
      </c>
      <c r="G113" s="42">
        <v>1</v>
      </c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</row>
    <row r="114" spans="1:20" x14ac:dyDescent="0.3">
      <c r="A114" s="38" t="s">
        <v>43</v>
      </c>
      <c r="B114" s="42">
        <v>8.7835796961221319E-2</v>
      </c>
      <c r="C114" s="169">
        <v>0.11075439745492108</v>
      </c>
      <c r="D114" s="169">
        <v>-3.1916313542160742E-2</v>
      </c>
      <c r="E114" s="42">
        <v>7.8593440422867353E-2</v>
      </c>
      <c r="F114" s="169">
        <v>1.2553150277961726E-3</v>
      </c>
      <c r="G114" s="42">
        <v>-8.0040621362480149E-2</v>
      </c>
      <c r="H114" s="42">
        <v>1</v>
      </c>
      <c r="I114" s="168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</row>
    <row r="115" spans="1:20" x14ac:dyDescent="0.3">
      <c r="A115" s="38" t="s">
        <v>44</v>
      </c>
      <c r="B115" s="42">
        <v>8.3775321862760835E-2</v>
      </c>
      <c r="C115" s="169">
        <v>0.46216671278453669</v>
      </c>
      <c r="D115" s="169">
        <v>0.31885294289788974</v>
      </c>
      <c r="E115" s="42">
        <v>0.7959063161094394</v>
      </c>
      <c r="F115" s="169">
        <v>0.73973541046407287</v>
      </c>
      <c r="G115" s="42">
        <v>-1.4286061807008329E-2</v>
      </c>
      <c r="H115" s="42">
        <v>3.9804302065437037E-2</v>
      </c>
      <c r="I115" s="169">
        <v>1</v>
      </c>
      <c r="J115" s="169"/>
      <c r="K115" s="42"/>
      <c r="L115" s="42"/>
      <c r="M115" s="42"/>
      <c r="N115" s="42"/>
      <c r="O115" s="42"/>
      <c r="P115" s="42"/>
      <c r="Q115" s="42"/>
      <c r="R115" s="42"/>
      <c r="S115" s="42"/>
      <c r="T115" s="42"/>
    </row>
    <row r="116" spans="1:20" x14ac:dyDescent="0.3">
      <c r="A116" s="38" t="s">
        <v>45</v>
      </c>
      <c r="B116" s="42">
        <v>0.11967272673544904</v>
      </c>
      <c r="C116" s="169">
        <v>-0.24494449828595602</v>
      </c>
      <c r="D116" s="169">
        <v>-0.107687668904023</v>
      </c>
      <c r="E116" s="42">
        <v>-0.2300754807224637</v>
      </c>
      <c r="F116" s="169">
        <v>-0.21463664100421898</v>
      </c>
      <c r="G116" s="42">
        <v>3.4155996803929611E-2</v>
      </c>
      <c r="H116" s="42">
        <v>-0.27667767771321217</v>
      </c>
      <c r="I116" s="169">
        <v>-0.19783080256432672</v>
      </c>
      <c r="J116" s="169">
        <v>1</v>
      </c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3">
      <c r="A117" s="38" t="s">
        <v>46</v>
      </c>
      <c r="B117" s="42">
        <v>-2.4541210685796858E-2</v>
      </c>
      <c r="C117" s="169">
        <v>-0.14136994032565614</v>
      </c>
      <c r="D117" s="169">
        <v>5.1722506445331098E-3</v>
      </c>
      <c r="E117" s="42">
        <v>-0.11635833228313222</v>
      </c>
      <c r="F117" s="169">
        <v>-3.0379635440954667E-2</v>
      </c>
      <c r="G117" s="42">
        <v>-7.2515963717589241E-2</v>
      </c>
      <c r="H117" s="42">
        <v>-0.4552161026111014</v>
      </c>
      <c r="I117" s="169">
        <v>-8.7545424408770209E-2</v>
      </c>
      <c r="J117" s="169">
        <v>0.37366977099343679</v>
      </c>
      <c r="K117" s="42">
        <v>1</v>
      </c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3">
      <c r="A118" s="38" t="s">
        <v>49</v>
      </c>
      <c r="B118" s="42">
        <v>-0.17485289061277304</v>
      </c>
      <c r="C118" s="169">
        <v>-0.13102036763344119</v>
      </c>
      <c r="D118" s="169">
        <v>-0.27267684138186138</v>
      </c>
      <c r="E118" s="42">
        <v>-1.8917695250136226E-2</v>
      </c>
      <c r="F118" s="169">
        <v>5.2268881811103007E-2</v>
      </c>
      <c r="G118" s="42">
        <v>0.11137134778028962</v>
      </c>
      <c r="H118" s="42">
        <v>8.0527398341354028E-3</v>
      </c>
      <c r="I118" s="169">
        <v>2.0091899206972321E-2</v>
      </c>
      <c r="J118" s="169">
        <v>3.9987668158652213E-2</v>
      </c>
      <c r="K118" s="42">
        <v>0.11337949844302829</v>
      </c>
      <c r="L118" s="42">
        <v>1</v>
      </c>
      <c r="M118" s="42"/>
      <c r="N118" s="42"/>
      <c r="O118" s="42"/>
      <c r="P118" s="42"/>
      <c r="Q118" s="42"/>
      <c r="R118" s="42"/>
      <c r="S118" s="42"/>
      <c r="T118" s="42"/>
    </row>
    <row r="119" spans="1:20" x14ac:dyDescent="0.3">
      <c r="A119" s="38" t="s">
        <v>50</v>
      </c>
      <c r="B119" s="42">
        <v>4.6533378565231244E-2</v>
      </c>
      <c r="C119" s="169">
        <v>0.28366578072093696</v>
      </c>
      <c r="D119" s="169">
        <v>0.49580258393872734</v>
      </c>
      <c r="E119" s="42">
        <v>0.26098025219790127</v>
      </c>
      <c r="F119" s="169">
        <v>0.23436299324370363</v>
      </c>
      <c r="G119" s="42">
        <v>-9.2289951979313098E-2</v>
      </c>
      <c r="H119" s="42">
        <v>-8.8266221430490469E-2</v>
      </c>
      <c r="I119" s="169">
        <v>0.37374950969766724</v>
      </c>
      <c r="J119" s="169">
        <v>-6.3296312862953313E-2</v>
      </c>
      <c r="K119" s="42">
        <v>9.8394447851928982E-2</v>
      </c>
      <c r="L119" s="42">
        <v>5.1210562723216016E-2</v>
      </c>
      <c r="M119" s="169">
        <v>1</v>
      </c>
      <c r="N119" s="42"/>
      <c r="O119" s="42"/>
      <c r="P119" s="42"/>
      <c r="Q119" s="42"/>
      <c r="R119" s="42"/>
      <c r="S119" s="42"/>
      <c r="T119" s="42"/>
    </row>
    <row r="120" spans="1:20" x14ac:dyDescent="0.3">
      <c r="A120" s="38" t="s">
        <v>51</v>
      </c>
      <c r="B120" s="42">
        <v>-0.1068960035787194</v>
      </c>
      <c r="C120" s="169">
        <v>-0.13774327138044903</v>
      </c>
      <c r="D120" s="169">
        <v>-0.38358711160772235</v>
      </c>
      <c r="E120" s="42">
        <v>-8.2404837836726474E-2</v>
      </c>
      <c r="F120" s="169">
        <v>-0.10915820770961249</v>
      </c>
      <c r="G120" s="42">
        <v>4.8657647498422135E-2</v>
      </c>
      <c r="H120" s="42">
        <v>-6.1127420473628034E-2</v>
      </c>
      <c r="I120" s="169">
        <v>-2.9464431600584953E-2</v>
      </c>
      <c r="J120" s="169">
        <v>0.13479643259832944</v>
      </c>
      <c r="K120" s="42">
        <v>6.6386339278294001E-2</v>
      </c>
      <c r="L120" s="42">
        <v>0.46518719734188729</v>
      </c>
      <c r="M120" s="169">
        <v>-0.21675729660106879</v>
      </c>
      <c r="N120" s="42">
        <v>1</v>
      </c>
      <c r="O120" s="42"/>
      <c r="P120" s="42"/>
      <c r="Q120" s="42"/>
      <c r="R120" s="42"/>
      <c r="S120" s="42"/>
      <c r="T120" s="42"/>
    </row>
    <row r="121" spans="1:20" x14ac:dyDescent="0.3">
      <c r="A121" s="38" t="s">
        <v>52</v>
      </c>
      <c r="B121" s="42">
        <v>-1.8936403138646214E-2</v>
      </c>
      <c r="C121" s="169">
        <v>-1.0992148987643235E-2</v>
      </c>
      <c r="D121" s="169">
        <v>3.6556690802929018E-2</v>
      </c>
      <c r="E121" s="42">
        <v>-3.9537752081770142E-2</v>
      </c>
      <c r="F121" s="169">
        <v>-0.11040005458725689</v>
      </c>
      <c r="G121" s="42">
        <v>0.61644654936365628</v>
      </c>
      <c r="H121" s="42">
        <v>-6.1127420473628034E-2</v>
      </c>
      <c r="I121" s="169">
        <v>-3.5361711748531803E-2</v>
      </c>
      <c r="J121" s="169">
        <v>-0.11729834470191974</v>
      </c>
      <c r="K121" s="42">
        <v>-0.23377747683887456</v>
      </c>
      <c r="L121" s="42">
        <v>-2.5149223920559054E-2</v>
      </c>
      <c r="M121" s="169">
        <v>-8.8360533142823341E-2</v>
      </c>
      <c r="N121" s="42">
        <v>-1.6706835561097453E-2</v>
      </c>
      <c r="O121" s="42">
        <v>1</v>
      </c>
      <c r="P121" s="42"/>
      <c r="Q121" s="42"/>
      <c r="R121" s="42"/>
      <c r="S121" s="42"/>
      <c r="T121" s="42"/>
    </row>
    <row r="122" spans="1:20" x14ac:dyDescent="0.3">
      <c r="A122" s="38" t="s">
        <v>53</v>
      </c>
      <c r="B122" s="42">
        <v>0.10631366060173973</v>
      </c>
      <c r="C122" s="169">
        <v>0.36896106964700742</v>
      </c>
      <c r="D122" s="169">
        <v>0.27668101401086642</v>
      </c>
      <c r="E122" s="42">
        <v>0.70282073981647664</v>
      </c>
      <c r="F122" s="169">
        <v>0.76390626499893044</v>
      </c>
      <c r="G122" s="42">
        <v>-4.7334008300547487E-2</v>
      </c>
      <c r="H122" s="42">
        <v>2.0256062042127113E-2</v>
      </c>
      <c r="I122" s="169">
        <v>0.53709218303305062</v>
      </c>
      <c r="J122" s="169">
        <v>-0.17206318975439022</v>
      </c>
      <c r="K122" s="42">
        <v>-0.11578241223016765</v>
      </c>
      <c r="L122" s="42">
        <v>-1.9405545201118056E-2</v>
      </c>
      <c r="M122" s="169">
        <v>0.18000803787253306</v>
      </c>
      <c r="N122" s="42">
        <v>-0.12222726482587697</v>
      </c>
      <c r="O122" s="42">
        <v>-0.11571711914004978</v>
      </c>
      <c r="P122" s="169">
        <v>1</v>
      </c>
      <c r="Q122" s="42"/>
      <c r="R122" s="42"/>
      <c r="S122" s="42"/>
      <c r="T122" s="42"/>
    </row>
    <row r="123" spans="1:20" x14ac:dyDescent="0.3">
      <c r="A123" s="38" t="s">
        <v>34</v>
      </c>
      <c r="B123" s="42">
        <v>0.10392609430231284</v>
      </c>
      <c r="C123" s="169">
        <v>0.2854406321072569</v>
      </c>
      <c r="D123" s="169">
        <v>0.14321371450294137</v>
      </c>
      <c r="E123" s="42">
        <v>0.21133599046451579</v>
      </c>
      <c r="F123" s="169">
        <v>0.14005610926435025</v>
      </c>
      <c r="G123" s="42">
        <v>-0.2446959830662912</v>
      </c>
      <c r="H123" s="42">
        <v>0.11693420901824453</v>
      </c>
      <c r="I123" s="169">
        <v>-1.0558183848658288E-2</v>
      </c>
      <c r="J123" s="169">
        <v>-0.32976040845056248</v>
      </c>
      <c r="K123" s="42">
        <v>-0.247274516218985</v>
      </c>
      <c r="L123" s="42">
        <v>-0.31209419524051807</v>
      </c>
      <c r="M123" s="169">
        <v>0.27512502620422308</v>
      </c>
      <c r="N123" s="42">
        <v>-0.21601075375521683</v>
      </c>
      <c r="O123" s="42">
        <v>2.7765772971027843E-2</v>
      </c>
      <c r="P123" s="169">
        <v>0.16252142159913768</v>
      </c>
      <c r="Q123" s="42">
        <v>1</v>
      </c>
      <c r="R123" s="42"/>
      <c r="S123" s="42"/>
      <c r="T123" s="42"/>
    </row>
    <row r="124" spans="1:20" x14ac:dyDescent="0.3">
      <c r="A124" s="38" t="s">
        <v>56</v>
      </c>
      <c r="B124" s="42">
        <v>0.11294930107577293</v>
      </c>
      <c r="C124" s="169">
        <v>0.31390596614958655</v>
      </c>
      <c r="D124" s="169">
        <v>0.19000138080073761</v>
      </c>
      <c r="E124" s="42">
        <v>0.28037758777849309</v>
      </c>
      <c r="F124" s="169">
        <v>0.20934674831412806</v>
      </c>
      <c r="G124" s="42">
        <v>-0.24863906264083563</v>
      </c>
      <c r="H124" s="42">
        <v>0.10019395688429357</v>
      </c>
      <c r="I124" s="169">
        <v>6.5784419621901083E-2</v>
      </c>
      <c r="J124" s="169">
        <v>-0.33558160115609775</v>
      </c>
      <c r="K124" s="42">
        <v>-0.22438530481684532</v>
      </c>
      <c r="L124" s="42">
        <v>-0.30496197452094637</v>
      </c>
      <c r="M124" s="169">
        <v>0.32358264147342208</v>
      </c>
      <c r="N124" s="42">
        <v>-0.23763301333001852</v>
      </c>
      <c r="O124" s="42">
        <v>2.8296581747516633E-3</v>
      </c>
      <c r="P124" s="169">
        <v>0.21883317658914364</v>
      </c>
      <c r="Q124" s="42">
        <v>0.98413513997907787</v>
      </c>
      <c r="R124" s="42">
        <v>1</v>
      </c>
      <c r="S124" s="42"/>
      <c r="T124" s="42"/>
    </row>
    <row r="125" spans="1:20" x14ac:dyDescent="0.3">
      <c r="A125" s="38" t="s">
        <v>55</v>
      </c>
      <c r="B125" s="42">
        <v>8.6692766402573979E-2</v>
      </c>
      <c r="C125" s="42">
        <v>0.25884321309245439</v>
      </c>
      <c r="D125" s="42">
        <v>0.30354412877385284</v>
      </c>
      <c r="E125" s="42">
        <v>0.45236834615289478</v>
      </c>
      <c r="F125" s="42">
        <v>0.42674656913658832</v>
      </c>
      <c r="G125" s="42">
        <v>-0.10320115443872446</v>
      </c>
      <c r="H125" s="42">
        <v>-5.3060868800515491E-2</v>
      </c>
      <c r="I125" s="42">
        <v>0.414870051997976</v>
      </c>
      <c r="J125" s="42">
        <v>-0.14584084368021216</v>
      </c>
      <c r="K125" s="42">
        <v>3.5386108079284086E-2</v>
      </c>
      <c r="L125" s="42">
        <v>-7.1389159561105683E-2</v>
      </c>
      <c r="M125" s="42">
        <v>0.36886579276003967</v>
      </c>
      <c r="N125" s="42">
        <v>-0.18998199303415808</v>
      </c>
      <c r="O125" s="42">
        <v>-0.12363578654207789</v>
      </c>
      <c r="P125" s="42">
        <v>0.36429454528689215</v>
      </c>
      <c r="Q125" s="42">
        <v>0.26719386369326098</v>
      </c>
      <c r="R125" s="42">
        <v>0.43363848656171095</v>
      </c>
      <c r="S125" s="42">
        <v>1</v>
      </c>
      <c r="T125" s="42"/>
    </row>
    <row r="126" spans="1:20" ht="15" thickBot="1" x14ac:dyDescent="0.35">
      <c r="A126" s="45" t="s">
        <v>39</v>
      </c>
      <c r="B126" s="46">
        <v>0.11084370763740548</v>
      </c>
      <c r="C126" s="46">
        <v>0.54704367199455262</v>
      </c>
      <c r="D126" s="46">
        <v>0.38731617615367542</v>
      </c>
      <c r="E126" s="46">
        <v>0.81250606586306673</v>
      </c>
      <c r="F126" s="46">
        <v>0.73682110933327571</v>
      </c>
      <c r="G126" s="46">
        <v>-0.11821698523432621</v>
      </c>
      <c r="H126" s="46">
        <v>7.2016432359314708E-2</v>
      </c>
      <c r="I126" s="46">
        <v>0.84221888860671723</v>
      </c>
      <c r="J126" s="46">
        <v>-0.31032492168318238</v>
      </c>
      <c r="K126" s="46">
        <v>-9.1480084373456783E-2</v>
      </c>
      <c r="L126" s="46">
        <v>-0.14814932436897005</v>
      </c>
      <c r="M126" s="46">
        <v>0.50180591250724316</v>
      </c>
      <c r="N126" s="46">
        <v>-0.18042928324545329</v>
      </c>
      <c r="O126" s="46">
        <v>-3.1901479344252685E-2</v>
      </c>
      <c r="P126" s="46">
        <v>0.57139390802953627</v>
      </c>
      <c r="Q126" s="46">
        <v>0.45284983247019467</v>
      </c>
      <c r="R126" s="46">
        <v>0.52715113767555866</v>
      </c>
      <c r="S126" s="46">
        <v>0.56470681939161493</v>
      </c>
      <c r="T126" s="46">
        <v>1</v>
      </c>
    </row>
    <row r="128" spans="1:20" x14ac:dyDescent="0.3">
      <c r="F128" s="38"/>
      <c r="G128" s="38"/>
      <c r="H128" s="39"/>
      <c r="I128" s="39"/>
      <c r="J128" s="39"/>
      <c r="K128" s="39"/>
      <c r="L128" s="39"/>
      <c r="M128" s="39"/>
      <c r="N128" s="39"/>
      <c r="O128" s="72"/>
    </row>
    <row r="129" spans="7:8" x14ac:dyDescent="0.3">
      <c r="G129" s="81"/>
      <c r="H129" s="81"/>
    </row>
  </sheetData>
  <sortState xmlns:xlrd2="http://schemas.microsoft.com/office/spreadsheetml/2017/richdata2" ref="F129:F132">
    <sortCondition ref="F130:F132"/>
  </sortState>
  <conditionalFormatting sqref="H128 J128:N128">
    <cfRule type="cellIs" dxfId="6" priority="23" operator="equal">
      <formula>1</formula>
    </cfRule>
  </conditionalFormatting>
  <conditionalFormatting sqref="I128">
    <cfRule type="cellIs" dxfId="5" priority="21" operator="equal">
      <formula>1</formula>
    </cfRule>
  </conditionalFormatting>
  <conditionalFormatting sqref="B126:T126">
    <cfRule type="cellIs" dxfId="4" priority="5" operator="between">
      <formula>-0.2</formula>
      <formula>0.2</formula>
    </cfRule>
    <cfRule type="cellIs" dxfId="3" priority="6" operator="between">
      <formula>-0.3</formula>
      <formula>0.3</formula>
    </cfRule>
  </conditionalFormatting>
  <conditionalFormatting sqref="B108:S125">
    <cfRule type="cellIs" dxfId="2" priority="3" operator="between">
      <formula>0.8</formula>
      <formula>0.99</formula>
    </cfRule>
  </conditionalFormatting>
  <conditionalFormatting sqref="F106">
    <cfRule type="cellIs" dxfId="1" priority="1" operator="between">
      <formula>-0.2</formula>
      <formula>0.2</formula>
    </cfRule>
    <cfRule type="cellIs" dxfId="0" priority="2" operator="between">
      <formula>-0.3</formula>
      <formula>0.3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780F-6125-4223-B92D-2C5E411567A4}">
  <dimension ref="A1:T151"/>
  <sheetViews>
    <sheetView showGridLines="0" workbookViewId="0">
      <selection activeCell="K1" sqref="K1"/>
    </sheetView>
  </sheetViews>
  <sheetFormatPr defaultRowHeight="14.4" x14ac:dyDescent="0.3"/>
  <cols>
    <col min="1" max="1" width="8.33203125" customWidth="1"/>
    <col min="2" max="2" width="7" customWidth="1"/>
    <col min="3" max="3" width="8" customWidth="1"/>
    <col min="4" max="4" width="6.6640625" customWidth="1"/>
    <col min="5" max="5" width="6.5546875" customWidth="1"/>
    <col min="6" max="6" width="11.33203125" bestFit="1" customWidth="1"/>
    <col min="7" max="7" width="7.33203125" customWidth="1"/>
    <col min="8" max="8" width="7.77734375" customWidth="1"/>
    <col min="9" max="9" width="8.88671875" style="47" customWidth="1"/>
    <col min="10" max="10" width="8.33203125" customWidth="1"/>
    <col min="12" max="12" width="18.21875" bestFit="1" customWidth="1"/>
    <col min="13" max="13" width="16.88671875" style="92" bestFit="1" customWidth="1"/>
    <col min="14" max="14" width="13.44140625" style="92" bestFit="1" customWidth="1"/>
    <col min="15" max="15" width="17" style="92" bestFit="1" customWidth="1"/>
    <col min="16" max="16" width="12" style="92" bestFit="1" customWidth="1"/>
    <col min="17" max="17" width="19.44140625" style="92" bestFit="1" customWidth="1"/>
    <col min="18" max="18" width="12.6640625" style="92" bestFit="1" customWidth="1"/>
  </cols>
  <sheetData>
    <row r="1" spans="1:20" s="181" customFormat="1" ht="28.8" x14ac:dyDescent="0.3">
      <c r="A1" s="177" t="s">
        <v>48</v>
      </c>
      <c r="B1" s="178" t="s">
        <v>50</v>
      </c>
      <c r="C1" s="179" t="s">
        <v>33</v>
      </c>
      <c r="D1" s="180" t="s">
        <v>41</v>
      </c>
      <c r="E1" s="178" t="s">
        <v>44</v>
      </c>
      <c r="F1" s="178" t="s">
        <v>45</v>
      </c>
      <c r="G1" s="180" t="s">
        <v>230</v>
      </c>
      <c r="H1" s="180" t="s">
        <v>34</v>
      </c>
      <c r="I1" s="180" t="s">
        <v>55</v>
      </c>
      <c r="J1" s="178" t="s">
        <v>39</v>
      </c>
      <c r="L1" t="s">
        <v>93</v>
      </c>
      <c r="M1" s="92"/>
      <c r="N1" s="92"/>
      <c r="O1" s="92"/>
      <c r="P1" s="92"/>
      <c r="Q1" s="92"/>
      <c r="R1" s="92"/>
      <c r="S1"/>
      <c r="T1"/>
    </row>
    <row r="2" spans="1:20" ht="15" thickBot="1" x14ac:dyDescent="0.35">
      <c r="A2" s="129">
        <v>0</v>
      </c>
      <c r="B2" s="130">
        <v>12</v>
      </c>
      <c r="C2" s="131">
        <v>1</v>
      </c>
      <c r="D2" s="171">
        <v>60</v>
      </c>
      <c r="E2" s="130">
        <v>171</v>
      </c>
      <c r="F2" s="130">
        <v>3</v>
      </c>
      <c r="G2" s="171">
        <v>46</v>
      </c>
      <c r="H2" s="172">
        <v>171</v>
      </c>
      <c r="I2" s="175">
        <v>4.0935672514619881E-2</v>
      </c>
      <c r="J2" s="170">
        <v>12.5</v>
      </c>
    </row>
    <row r="3" spans="1:20" x14ac:dyDescent="0.3">
      <c r="A3" s="129">
        <v>0</v>
      </c>
      <c r="B3" s="130">
        <v>16</v>
      </c>
      <c r="C3" s="131">
        <v>1</v>
      </c>
      <c r="D3" s="171">
        <v>69</v>
      </c>
      <c r="E3" s="130">
        <v>213</v>
      </c>
      <c r="F3" s="130">
        <v>3</v>
      </c>
      <c r="G3" s="171">
        <v>73</v>
      </c>
      <c r="H3" s="172">
        <v>168</v>
      </c>
      <c r="I3" s="175">
        <v>5.9523809523809521E-2</v>
      </c>
      <c r="J3" s="170">
        <v>14.5</v>
      </c>
      <c r="L3" s="64" t="s">
        <v>94</v>
      </c>
      <c r="M3" s="91"/>
    </row>
    <row r="4" spans="1:20" x14ac:dyDescent="0.3">
      <c r="A4" s="129">
        <v>1</v>
      </c>
      <c r="B4" s="130">
        <v>13</v>
      </c>
      <c r="C4" s="131">
        <v>1</v>
      </c>
      <c r="D4" s="171">
        <v>79</v>
      </c>
      <c r="E4" s="130">
        <v>255</v>
      </c>
      <c r="F4" s="130">
        <v>1</v>
      </c>
      <c r="G4" s="171">
        <v>64</v>
      </c>
      <c r="H4" s="172">
        <v>180</v>
      </c>
      <c r="I4" s="176">
        <v>4.4444444444444446E-2</v>
      </c>
      <c r="J4" s="170">
        <v>19</v>
      </c>
      <c r="L4" s="38" t="s">
        <v>95</v>
      </c>
      <c r="M4" s="69">
        <v>0.96981937161491449</v>
      </c>
    </row>
    <row r="5" spans="1:20" x14ac:dyDescent="0.3">
      <c r="A5" s="129">
        <v>1</v>
      </c>
      <c r="B5" s="130">
        <v>10</v>
      </c>
      <c r="C5" s="131">
        <v>0</v>
      </c>
      <c r="D5" s="171">
        <v>66</v>
      </c>
      <c r="E5" s="130">
        <v>287</v>
      </c>
      <c r="F5" s="130">
        <v>1</v>
      </c>
      <c r="G5" s="171">
        <v>66</v>
      </c>
      <c r="H5" s="172">
        <v>173</v>
      </c>
      <c r="I5" s="175">
        <v>4.046242774566474E-2</v>
      </c>
      <c r="J5" s="170">
        <v>18.2</v>
      </c>
      <c r="L5" s="38" t="s">
        <v>96</v>
      </c>
      <c r="M5" s="196">
        <v>0.94054961355954769</v>
      </c>
    </row>
    <row r="6" spans="1:20" x14ac:dyDescent="0.3">
      <c r="A6" s="129">
        <v>0</v>
      </c>
      <c r="B6" s="130">
        <v>4</v>
      </c>
      <c r="C6" s="131">
        <v>0</v>
      </c>
      <c r="D6" s="171">
        <v>51</v>
      </c>
      <c r="E6" s="130">
        <v>112</v>
      </c>
      <c r="F6" s="130">
        <v>4</v>
      </c>
      <c r="G6" s="171">
        <v>29</v>
      </c>
      <c r="H6" s="172">
        <v>166</v>
      </c>
      <c r="I6" s="175">
        <v>3.0120481927710843E-2</v>
      </c>
      <c r="J6" s="170">
        <v>7.6</v>
      </c>
      <c r="L6" s="38" t="s">
        <v>97</v>
      </c>
      <c r="M6" s="196">
        <v>0.93672780300266156</v>
      </c>
    </row>
    <row r="7" spans="1:20" x14ac:dyDescent="0.3">
      <c r="A7" s="129">
        <v>1</v>
      </c>
      <c r="B7" s="130">
        <v>15</v>
      </c>
      <c r="C7" s="131">
        <v>1</v>
      </c>
      <c r="D7" s="171">
        <v>62</v>
      </c>
      <c r="E7" s="130">
        <v>238</v>
      </c>
      <c r="F7" s="130">
        <v>0</v>
      </c>
      <c r="G7" s="171">
        <v>40</v>
      </c>
      <c r="H7" s="172">
        <v>183</v>
      </c>
      <c r="I7" s="175">
        <v>4.9180327868852458E-2</v>
      </c>
      <c r="J7" s="170">
        <v>18.5</v>
      </c>
      <c r="L7" s="38" t="s">
        <v>98</v>
      </c>
      <c r="M7" s="69">
        <v>0.89824522260162754</v>
      </c>
    </row>
    <row r="8" spans="1:20" ht="15" thickBot="1" x14ac:dyDescent="0.35">
      <c r="A8" s="129">
        <v>1</v>
      </c>
      <c r="B8" s="130">
        <v>15</v>
      </c>
      <c r="C8" s="131">
        <v>0</v>
      </c>
      <c r="D8" s="171">
        <v>61</v>
      </c>
      <c r="E8" s="130">
        <v>124</v>
      </c>
      <c r="F8" s="130">
        <v>2</v>
      </c>
      <c r="G8" s="171">
        <v>69</v>
      </c>
      <c r="H8" s="172">
        <v>182</v>
      </c>
      <c r="I8" s="175">
        <v>4.9450549450549448E-2</v>
      </c>
      <c r="J8" s="170">
        <v>13.1</v>
      </c>
      <c r="L8" s="40" t="s">
        <v>99</v>
      </c>
      <c r="M8" s="70">
        <v>150</v>
      </c>
    </row>
    <row r="9" spans="1:20" x14ac:dyDescent="0.3">
      <c r="A9" s="129">
        <v>0</v>
      </c>
      <c r="B9" s="130">
        <v>4</v>
      </c>
      <c r="C9" s="131">
        <v>0</v>
      </c>
      <c r="D9" s="171">
        <v>59</v>
      </c>
      <c r="E9" s="130">
        <v>214</v>
      </c>
      <c r="F9" s="130">
        <v>2</v>
      </c>
      <c r="G9" s="171">
        <v>45</v>
      </c>
      <c r="H9" s="172">
        <v>173</v>
      </c>
      <c r="I9" s="175">
        <v>5.2023121387283239E-2</v>
      </c>
      <c r="J9" s="170">
        <v>14.9</v>
      </c>
    </row>
    <row r="10" spans="1:20" ht="15" thickBot="1" x14ac:dyDescent="0.35">
      <c r="A10" s="129">
        <v>1</v>
      </c>
      <c r="B10" s="130">
        <v>12</v>
      </c>
      <c r="C10" s="131">
        <v>1</v>
      </c>
      <c r="D10" s="171">
        <v>65</v>
      </c>
      <c r="E10" s="130">
        <v>215</v>
      </c>
      <c r="F10" s="130">
        <v>4</v>
      </c>
      <c r="G10" s="171">
        <v>42</v>
      </c>
      <c r="H10" s="172">
        <v>183</v>
      </c>
      <c r="I10" s="175">
        <v>4.9180327868852458E-2</v>
      </c>
      <c r="J10" s="170">
        <v>17.100000000000001</v>
      </c>
      <c r="L10" t="s">
        <v>100</v>
      </c>
    </row>
    <row r="11" spans="1:20" x14ac:dyDescent="0.3">
      <c r="A11" s="129">
        <v>0</v>
      </c>
      <c r="B11" s="130">
        <v>13</v>
      </c>
      <c r="C11" s="131">
        <v>1</v>
      </c>
      <c r="D11" s="171">
        <v>55</v>
      </c>
      <c r="E11" s="130">
        <v>154</v>
      </c>
      <c r="F11" s="130">
        <v>3</v>
      </c>
      <c r="G11" s="171">
        <v>34</v>
      </c>
      <c r="H11" s="172">
        <v>158</v>
      </c>
      <c r="I11" s="175">
        <v>4.4303797468354431E-2</v>
      </c>
      <c r="J11" s="170">
        <v>9.1999999999999993</v>
      </c>
      <c r="L11" s="41"/>
      <c r="M11" s="91" t="s">
        <v>105</v>
      </c>
      <c r="N11" s="91" t="s">
        <v>106</v>
      </c>
      <c r="O11" s="91" t="s">
        <v>107</v>
      </c>
      <c r="P11" s="91" t="s">
        <v>108</v>
      </c>
      <c r="Q11" s="91" t="s">
        <v>109</v>
      </c>
    </row>
    <row r="12" spans="1:20" x14ac:dyDescent="0.3">
      <c r="A12" s="129">
        <v>0</v>
      </c>
      <c r="B12" s="130">
        <v>8</v>
      </c>
      <c r="C12" s="131">
        <v>1</v>
      </c>
      <c r="D12" s="171">
        <v>65</v>
      </c>
      <c r="E12" s="130">
        <v>97</v>
      </c>
      <c r="F12" s="130">
        <v>2</v>
      </c>
      <c r="G12" s="171">
        <v>51</v>
      </c>
      <c r="H12" s="172">
        <v>174</v>
      </c>
      <c r="I12" s="175">
        <v>3.4482758620689655E-2</v>
      </c>
      <c r="J12" s="170">
        <v>10.3</v>
      </c>
      <c r="L12" s="38" t="s">
        <v>101</v>
      </c>
      <c r="M12" s="75">
        <v>9</v>
      </c>
      <c r="N12" s="69">
        <v>1787.0837061436016</v>
      </c>
      <c r="O12" s="69">
        <v>198.56485623817795</v>
      </c>
      <c r="P12" s="69">
        <v>246.10053260354474</v>
      </c>
      <c r="Q12" s="69">
        <v>3.4607442768313585E-81</v>
      </c>
    </row>
    <row r="13" spans="1:20" x14ac:dyDescent="0.3">
      <c r="A13" s="129">
        <v>1</v>
      </c>
      <c r="B13" s="130">
        <v>21</v>
      </c>
      <c r="C13" s="131">
        <v>1</v>
      </c>
      <c r="D13" s="171">
        <v>74</v>
      </c>
      <c r="E13" s="130">
        <v>301</v>
      </c>
      <c r="F13" s="130">
        <v>1</v>
      </c>
      <c r="G13" s="171">
        <v>86</v>
      </c>
      <c r="H13" s="172">
        <v>174</v>
      </c>
      <c r="I13" s="175">
        <v>7.4712643678160925E-2</v>
      </c>
      <c r="J13" s="170">
        <v>19.3</v>
      </c>
      <c r="L13" s="38" t="s">
        <v>102</v>
      </c>
      <c r="M13" s="75">
        <v>140</v>
      </c>
      <c r="N13" s="69">
        <v>112.95822718973062</v>
      </c>
      <c r="O13" s="69">
        <v>0.80684447992664732</v>
      </c>
      <c r="P13" s="69"/>
      <c r="Q13" s="69"/>
    </row>
    <row r="14" spans="1:20" ht="15" thickBot="1" x14ac:dyDescent="0.35">
      <c r="A14" s="129">
        <v>0</v>
      </c>
      <c r="B14" s="130">
        <v>8</v>
      </c>
      <c r="C14" s="131">
        <v>0</v>
      </c>
      <c r="D14" s="171">
        <v>43</v>
      </c>
      <c r="E14" s="130">
        <v>123</v>
      </c>
      <c r="F14" s="130">
        <v>1</v>
      </c>
      <c r="G14" s="171">
        <v>19</v>
      </c>
      <c r="H14" s="172">
        <v>163</v>
      </c>
      <c r="I14" s="175">
        <v>4.2944785276073622E-2</v>
      </c>
      <c r="J14" s="170">
        <v>8.1</v>
      </c>
      <c r="L14" s="40" t="s">
        <v>103</v>
      </c>
      <c r="M14" s="70">
        <v>149</v>
      </c>
      <c r="N14" s="83">
        <v>1900.0419333333323</v>
      </c>
      <c r="O14" s="83"/>
      <c r="P14" s="83"/>
      <c r="Q14" s="83"/>
    </row>
    <row r="15" spans="1:20" ht="15" thickBot="1" x14ac:dyDescent="0.35">
      <c r="A15" s="129">
        <v>0</v>
      </c>
      <c r="B15" s="130">
        <v>11</v>
      </c>
      <c r="C15" s="131">
        <v>0</v>
      </c>
      <c r="D15" s="171">
        <v>78</v>
      </c>
      <c r="E15" s="130">
        <v>148</v>
      </c>
      <c r="F15" s="130">
        <v>5</v>
      </c>
      <c r="G15" s="171">
        <v>59</v>
      </c>
      <c r="H15" s="172">
        <v>168</v>
      </c>
      <c r="I15" s="175">
        <v>4.1666666666666664E-2</v>
      </c>
      <c r="J15" s="170">
        <v>9.1</v>
      </c>
    </row>
    <row r="16" spans="1:20" x14ac:dyDescent="0.3">
      <c r="A16" s="129">
        <v>1</v>
      </c>
      <c r="B16" s="130">
        <v>13</v>
      </c>
      <c r="C16" s="131">
        <v>1</v>
      </c>
      <c r="D16" s="171">
        <v>67</v>
      </c>
      <c r="E16" s="130">
        <v>228</v>
      </c>
      <c r="F16" s="130">
        <v>4</v>
      </c>
      <c r="G16" s="171">
        <v>70</v>
      </c>
      <c r="H16" s="172">
        <v>173</v>
      </c>
      <c r="I16" s="175">
        <v>4.6242774566473986E-2</v>
      </c>
      <c r="J16" s="170">
        <v>15.7</v>
      </c>
      <c r="L16" s="41"/>
      <c r="M16" s="91" t="s">
        <v>110</v>
      </c>
      <c r="N16" s="91" t="s">
        <v>98</v>
      </c>
      <c r="O16" s="91" t="s">
        <v>111</v>
      </c>
      <c r="P16" s="91" t="s">
        <v>112</v>
      </c>
      <c r="Q16" s="91" t="s">
        <v>113</v>
      </c>
      <c r="R16" s="91" t="s">
        <v>114</v>
      </c>
      <c r="S16" s="91" t="s">
        <v>232</v>
      </c>
    </row>
    <row r="17" spans="1:19" x14ac:dyDescent="0.3">
      <c r="A17" s="129">
        <v>1</v>
      </c>
      <c r="B17" s="130">
        <v>10</v>
      </c>
      <c r="C17" s="131">
        <v>1</v>
      </c>
      <c r="D17" s="171">
        <v>62</v>
      </c>
      <c r="E17" s="130">
        <v>136</v>
      </c>
      <c r="F17" s="130">
        <v>4</v>
      </c>
      <c r="G17" s="171">
        <v>44</v>
      </c>
      <c r="H17" s="172">
        <v>159</v>
      </c>
      <c r="I17" s="175">
        <v>5.0314465408805034E-2</v>
      </c>
      <c r="J17" s="170">
        <v>9.8000000000000007</v>
      </c>
      <c r="L17" s="38" t="s">
        <v>104</v>
      </c>
      <c r="M17" s="69">
        <v>-27.557344809015152</v>
      </c>
      <c r="N17" s="69">
        <v>1.890400959601602</v>
      </c>
      <c r="O17" s="69">
        <v>-14.577513129713394</v>
      </c>
      <c r="P17" s="69">
        <v>7.3028976336585488E-30</v>
      </c>
      <c r="Q17" s="69">
        <v>-31.29476905783886</v>
      </c>
      <c r="R17" s="69">
        <v>-23.819920560191445</v>
      </c>
      <c r="S17" s="69"/>
    </row>
    <row r="18" spans="1:19" x14ac:dyDescent="0.3">
      <c r="A18" s="129">
        <v>1</v>
      </c>
      <c r="B18" s="130">
        <v>12</v>
      </c>
      <c r="C18" s="131">
        <v>1</v>
      </c>
      <c r="D18" s="171">
        <v>99</v>
      </c>
      <c r="E18" s="171">
        <v>369</v>
      </c>
      <c r="F18" s="130">
        <v>4</v>
      </c>
      <c r="G18" s="171">
        <v>68</v>
      </c>
      <c r="H18" s="172">
        <v>163</v>
      </c>
      <c r="I18" s="175">
        <v>4.2944785276073622E-2</v>
      </c>
      <c r="J18" s="170">
        <v>19.5</v>
      </c>
      <c r="L18" s="184" t="s">
        <v>48</v>
      </c>
      <c r="M18" s="185">
        <v>0.176053831967564</v>
      </c>
      <c r="N18" s="185">
        <v>0.17968712777833362</v>
      </c>
      <c r="O18" s="185">
        <v>0.97977987708027836</v>
      </c>
      <c r="P18" s="185">
        <v>0.32888487278021605</v>
      </c>
      <c r="Q18" s="185">
        <v>-0.17919727238109182</v>
      </c>
      <c r="R18" s="185">
        <v>0.53130493631621978</v>
      </c>
      <c r="S18" s="185">
        <v>1.5003692486026736</v>
      </c>
    </row>
    <row r="19" spans="1:19" x14ac:dyDescent="0.3">
      <c r="A19" s="129">
        <v>1</v>
      </c>
      <c r="B19" s="130">
        <v>13</v>
      </c>
      <c r="C19" s="131">
        <v>1</v>
      </c>
      <c r="D19" s="171">
        <v>67</v>
      </c>
      <c r="E19" s="130">
        <v>187</v>
      </c>
      <c r="F19" s="130">
        <v>0</v>
      </c>
      <c r="G19" s="171">
        <v>45</v>
      </c>
      <c r="H19" s="172">
        <v>182</v>
      </c>
      <c r="I19" s="175">
        <v>5.4945054945054944E-2</v>
      </c>
      <c r="J19" s="170">
        <v>16.2</v>
      </c>
      <c r="L19" s="38" t="s">
        <v>50</v>
      </c>
      <c r="M19" s="69">
        <v>5.2435668829979805E-2</v>
      </c>
      <c r="N19" s="69">
        <v>2.3685206291187741E-2</v>
      </c>
      <c r="O19" s="69">
        <v>2.2138573836061073</v>
      </c>
      <c r="P19" s="69">
        <v>2.8456428321130045E-2</v>
      </c>
      <c r="Q19" s="69">
        <v>5.6087436311412428E-3</v>
      </c>
      <c r="R19" s="69">
        <v>9.9262594028818374E-2</v>
      </c>
      <c r="S19" s="69">
        <v>1.638542671993646</v>
      </c>
    </row>
    <row r="20" spans="1:19" x14ac:dyDescent="0.3">
      <c r="A20" s="129">
        <v>0</v>
      </c>
      <c r="B20" s="130">
        <v>6</v>
      </c>
      <c r="C20" s="131">
        <v>0</v>
      </c>
      <c r="D20" s="171">
        <v>51</v>
      </c>
      <c r="E20" s="130">
        <v>66</v>
      </c>
      <c r="F20" s="130">
        <v>3</v>
      </c>
      <c r="G20" s="171">
        <v>25</v>
      </c>
      <c r="H20" s="172">
        <v>178</v>
      </c>
      <c r="I20" s="175">
        <v>3.3707865168539325E-2</v>
      </c>
      <c r="J20" s="170">
        <v>8</v>
      </c>
      <c r="L20" s="184" t="s">
        <v>33</v>
      </c>
      <c r="M20" s="185">
        <v>0.13437092840791023</v>
      </c>
      <c r="N20" s="185">
        <v>0.18010658381495845</v>
      </c>
      <c r="O20" s="185">
        <v>0.74606338958692908</v>
      </c>
      <c r="P20" s="185">
        <v>0.45688002056755384</v>
      </c>
      <c r="Q20" s="185">
        <v>-0.22170946305818731</v>
      </c>
      <c r="R20" s="185">
        <v>0.49045131987400781</v>
      </c>
      <c r="S20" s="185">
        <v>1.4623537666377968</v>
      </c>
    </row>
    <row r="21" spans="1:19" x14ac:dyDescent="0.3">
      <c r="A21" s="129">
        <v>1</v>
      </c>
      <c r="B21" s="130">
        <v>8</v>
      </c>
      <c r="C21" s="131">
        <v>1</v>
      </c>
      <c r="D21" s="171">
        <v>71</v>
      </c>
      <c r="E21" s="130">
        <v>116</v>
      </c>
      <c r="F21" s="130">
        <v>0</v>
      </c>
      <c r="G21" s="171">
        <v>51</v>
      </c>
      <c r="H21" s="172">
        <v>185</v>
      </c>
      <c r="I21" s="175">
        <v>4.3243243243243246E-2</v>
      </c>
      <c r="J21" s="170">
        <v>12.2</v>
      </c>
      <c r="L21" s="38" t="s">
        <v>41</v>
      </c>
      <c r="M21" s="69">
        <v>2.418614353943881E-2</v>
      </c>
      <c r="N21" s="69">
        <v>1.0017582085934305E-2</v>
      </c>
      <c r="O21" s="69">
        <v>2.414369388936537</v>
      </c>
      <c r="P21" s="69">
        <v>1.7054071740697153E-2</v>
      </c>
      <c r="Q21" s="69">
        <v>4.3808456144720231E-3</v>
      </c>
      <c r="R21" s="69">
        <v>4.3991441464405596E-2</v>
      </c>
      <c r="S21" s="69">
        <v>3.95309832332011</v>
      </c>
    </row>
    <row r="22" spans="1:19" x14ac:dyDescent="0.3">
      <c r="A22" s="129">
        <v>1</v>
      </c>
      <c r="B22" s="130">
        <v>14</v>
      </c>
      <c r="C22" s="131">
        <v>1</v>
      </c>
      <c r="D22" s="171">
        <v>65</v>
      </c>
      <c r="E22" s="130">
        <v>144</v>
      </c>
      <c r="F22" s="130">
        <v>2</v>
      </c>
      <c r="G22" s="171">
        <v>59</v>
      </c>
      <c r="H22" s="172">
        <v>168</v>
      </c>
      <c r="I22" s="175">
        <v>3.5714285714285712E-2</v>
      </c>
      <c r="J22" s="170">
        <v>11.1</v>
      </c>
      <c r="L22" s="38" t="s">
        <v>44</v>
      </c>
      <c r="M22" s="69">
        <v>3.6563552191762445E-2</v>
      </c>
      <c r="N22" s="69">
        <v>1.8604651103625632E-3</v>
      </c>
      <c r="O22" s="69">
        <v>19.65290936557097</v>
      </c>
      <c r="P22" s="69">
        <v>4.3695561775230448E-42</v>
      </c>
      <c r="Q22" s="69">
        <v>3.2885312725027878E-2</v>
      </c>
      <c r="R22" s="69">
        <v>4.0241791658497013E-2</v>
      </c>
      <c r="S22" s="69">
        <v>2.9551808580672336</v>
      </c>
    </row>
    <row r="23" spans="1:19" x14ac:dyDescent="0.3">
      <c r="A23" s="129">
        <v>1</v>
      </c>
      <c r="B23" s="130">
        <v>10</v>
      </c>
      <c r="C23" s="131">
        <v>1</v>
      </c>
      <c r="D23" s="171">
        <v>86</v>
      </c>
      <c r="E23" s="130">
        <v>201</v>
      </c>
      <c r="F23" s="130">
        <v>0</v>
      </c>
      <c r="G23" s="171">
        <v>78</v>
      </c>
      <c r="H23" s="172">
        <v>183</v>
      </c>
      <c r="I23" s="175">
        <v>4.9180327868852458E-2</v>
      </c>
      <c r="J23" s="170">
        <v>16.8</v>
      </c>
      <c r="L23" s="184" t="s">
        <v>45</v>
      </c>
      <c r="M23" s="185">
        <v>1.1863907863685966E-2</v>
      </c>
      <c r="N23" s="185">
        <v>5.4020986905491189E-2</v>
      </c>
      <c r="O23" s="185">
        <v>0.21961664425793764</v>
      </c>
      <c r="P23" s="185">
        <v>0.82648961419378719</v>
      </c>
      <c r="Q23" s="185">
        <v>-9.4938485237363091E-2</v>
      </c>
      <c r="R23" s="185">
        <v>0.11866630096473502</v>
      </c>
      <c r="S23" s="185">
        <v>1.2047616554512344</v>
      </c>
    </row>
    <row r="24" spans="1:19" x14ac:dyDescent="0.3">
      <c r="A24" s="129">
        <v>1</v>
      </c>
      <c r="B24" s="130">
        <v>12</v>
      </c>
      <c r="C24" s="131">
        <v>0</v>
      </c>
      <c r="D24" s="171">
        <v>51</v>
      </c>
      <c r="E24" s="130">
        <v>96</v>
      </c>
      <c r="F24" s="130">
        <v>6</v>
      </c>
      <c r="G24" s="171">
        <v>22</v>
      </c>
      <c r="H24" s="172">
        <v>181</v>
      </c>
      <c r="I24" s="175">
        <v>4.4198895027624308E-2</v>
      </c>
      <c r="J24" s="170">
        <v>11.8</v>
      </c>
      <c r="L24" s="184" t="s">
        <v>230</v>
      </c>
      <c r="M24" s="185">
        <v>-1.9434643123402646E-4</v>
      </c>
      <c r="N24" s="185">
        <v>5.2556562744579564E-3</v>
      </c>
      <c r="O24" s="185">
        <v>-3.6978527720416883E-2</v>
      </c>
      <c r="P24" s="185">
        <v>0.97055480165433539</v>
      </c>
      <c r="Q24" s="185">
        <v>-1.0585061217890325E-2</v>
      </c>
      <c r="R24" s="185">
        <v>1.0196368355422274E-2</v>
      </c>
      <c r="S24" s="185">
        <v>2.5055130930380418</v>
      </c>
    </row>
    <row r="25" spans="1:19" x14ac:dyDescent="0.3">
      <c r="A25" s="129">
        <v>0</v>
      </c>
      <c r="B25" s="130">
        <v>13</v>
      </c>
      <c r="C25" s="131">
        <v>1</v>
      </c>
      <c r="D25" s="171">
        <v>56</v>
      </c>
      <c r="E25" s="130">
        <v>134</v>
      </c>
      <c r="F25" s="130">
        <v>2</v>
      </c>
      <c r="G25" s="171">
        <v>34</v>
      </c>
      <c r="H25" s="172">
        <v>178</v>
      </c>
      <c r="I25" s="175">
        <v>3.9325842696629212E-2</v>
      </c>
      <c r="J25" s="170">
        <v>14</v>
      </c>
      <c r="L25" s="38" t="s">
        <v>34</v>
      </c>
      <c r="M25" s="69">
        <v>0.17607639437088757</v>
      </c>
      <c r="N25" s="69">
        <v>1.1114683187379642E-2</v>
      </c>
      <c r="O25" s="69">
        <v>15.841782568379147</v>
      </c>
      <c r="P25" s="69">
        <v>5.0374662988563773E-33</v>
      </c>
      <c r="Q25" s="69">
        <v>0.15410206863246836</v>
      </c>
      <c r="R25" s="69">
        <v>0.19805072010930677</v>
      </c>
      <c r="S25" s="69">
        <v>1.4786410711321496</v>
      </c>
    </row>
    <row r="26" spans="1:19" ht="15" thickBot="1" x14ac:dyDescent="0.35">
      <c r="A26" s="129">
        <v>0</v>
      </c>
      <c r="B26" s="130">
        <v>8</v>
      </c>
      <c r="C26" s="131">
        <v>0</v>
      </c>
      <c r="D26" s="171">
        <v>60</v>
      </c>
      <c r="E26" s="130">
        <v>101</v>
      </c>
      <c r="F26" s="130">
        <v>3</v>
      </c>
      <c r="G26" s="171">
        <v>45</v>
      </c>
      <c r="H26" s="172">
        <v>170</v>
      </c>
      <c r="I26" s="175">
        <v>4.1176470588235294E-2</v>
      </c>
      <c r="J26" s="170">
        <v>10.5</v>
      </c>
      <c r="L26" s="40" t="s">
        <v>55</v>
      </c>
      <c r="M26" s="83">
        <v>35.976286620173937</v>
      </c>
      <c r="N26" s="83">
        <v>9.3186563723637388</v>
      </c>
      <c r="O26" s="83">
        <v>3.8606731681692339</v>
      </c>
      <c r="P26" s="83">
        <v>1.7210469417501659E-4</v>
      </c>
      <c r="Q26" s="83">
        <v>17.552802376985834</v>
      </c>
      <c r="R26" s="83">
        <v>54.399770863362036</v>
      </c>
      <c r="S26" s="83">
        <v>1.4311498436750001</v>
      </c>
    </row>
    <row r="27" spans="1:19" x14ac:dyDescent="0.3">
      <c r="A27" s="129">
        <v>0</v>
      </c>
      <c r="B27" s="130">
        <v>5</v>
      </c>
      <c r="C27" s="131">
        <v>0</v>
      </c>
      <c r="D27" s="171">
        <v>40</v>
      </c>
      <c r="E27" s="130">
        <v>82</v>
      </c>
      <c r="F27" s="130">
        <v>2</v>
      </c>
      <c r="G27" s="171">
        <v>9</v>
      </c>
      <c r="H27" s="172">
        <v>163</v>
      </c>
      <c r="I27" s="175">
        <v>3.0674846625766871E-2</v>
      </c>
      <c r="J27" s="170">
        <v>6.2</v>
      </c>
    </row>
    <row r="28" spans="1:19" x14ac:dyDescent="0.3">
      <c r="A28" s="129">
        <v>1</v>
      </c>
      <c r="B28" s="130">
        <v>13</v>
      </c>
      <c r="C28" s="131">
        <v>1</v>
      </c>
      <c r="D28" s="171">
        <v>85</v>
      </c>
      <c r="E28" s="130">
        <v>311</v>
      </c>
      <c r="F28" s="130">
        <v>2</v>
      </c>
      <c r="G28" s="171">
        <v>62</v>
      </c>
      <c r="H28" s="172">
        <v>164</v>
      </c>
      <c r="I28" s="175">
        <v>4.878048780487805E-2</v>
      </c>
      <c r="J28" s="170">
        <v>16.899999999999999</v>
      </c>
    </row>
    <row r="29" spans="1:19" x14ac:dyDescent="0.3">
      <c r="A29" s="129">
        <v>0</v>
      </c>
      <c r="B29" s="130">
        <v>5</v>
      </c>
      <c r="C29" s="131">
        <v>0</v>
      </c>
      <c r="D29" s="171">
        <v>35</v>
      </c>
      <c r="E29" s="130">
        <v>65</v>
      </c>
      <c r="F29" s="130">
        <v>4</v>
      </c>
      <c r="G29" s="171">
        <v>16</v>
      </c>
      <c r="H29" s="172">
        <v>180</v>
      </c>
      <c r="I29" s="175">
        <v>3.3333333333333333E-2</v>
      </c>
      <c r="J29" s="170">
        <v>7.9</v>
      </c>
    </row>
    <row r="30" spans="1:19" x14ac:dyDescent="0.3">
      <c r="A30" s="129">
        <v>0</v>
      </c>
      <c r="B30" s="130">
        <v>5</v>
      </c>
      <c r="C30" s="131">
        <v>0</v>
      </c>
      <c r="D30" s="171">
        <v>51</v>
      </c>
      <c r="E30" s="130">
        <v>31</v>
      </c>
      <c r="F30" s="130">
        <v>4</v>
      </c>
      <c r="G30" s="171">
        <v>20</v>
      </c>
      <c r="H30" s="172">
        <v>179</v>
      </c>
      <c r="I30" s="175">
        <v>4.4692737430167599E-2</v>
      </c>
      <c r="J30" s="170">
        <v>9.6</v>
      </c>
    </row>
    <row r="31" spans="1:19" x14ac:dyDescent="0.3">
      <c r="A31" s="129">
        <v>1</v>
      </c>
      <c r="B31" s="130">
        <v>11</v>
      </c>
      <c r="C31" s="131">
        <v>1</v>
      </c>
      <c r="D31" s="171">
        <v>102</v>
      </c>
      <c r="E31" s="130">
        <v>249</v>
      </c>
      <c r="F31" s="130">
        <v>2</v>
      </c>
      <c r="G31" s="171">
        <v>114</v>
      </c>
      <c r="H31" s="172">
        <v>170</v>
      </c>
      <c r="I31" s="175">
        <v>4.1176470588235294E-2</v>
      </c>
      <c r="J31" s="170">
        <v>16.3</v>
      </c>
    </row>
    <row r="32" spans="1:19" x14ac:dyDescent="0.3">
      <c r="A32" s="129">
        <v>1</v>
      </c>
      <c r="B32" s="130">
        <v>11</v>
      </c>
      <c r="C32" s="131">
        <v>0</v>
      </c>
      <c r="D32" s="171">
        <v>70</v>
      </c>
      <c r="E32" s="130">
        <v>197</v>
      </c>
      <c r="F32" s="130">
        <v>4</v>
      </c>
      <c r="G32" s="171">
        <v>56</v>
      </c>
      <c r="H32" s="172">
        <v>166</v>
      </c>
      <c r="I32" s="175">
        <v>3.614457831325301E-2</v>
      </c>
      <c r="J32" s="170">
        <v>11.2</v>
      </c>
    </row>
    <row r="33" spans="1:10" x14ac:dyDescent="0.3">
      <c r="A33" s="129">
        <v>1</v>
      </c>
      <c r="B33" s="130">
        <v>10</v>
      </c>
      <c r="C33" s="131">
        <v>1</v>
      </c>
      <c r="D33" s="171">
        <v>61</v>
      </c>
      <c r="E33" s="130">
        <v>213</v>
      </c>
      <c r="F33" s="130">
        <v>2</v>
      </c>
      <c r="G33" s="171">
        <v>43</v>
      </c>
      <c r="H33" s="172">
        <v>168</v>
      </c>
      <c r="I33" s="175">
        <v>2.976190476190476E-2</v>
      </c>
      <c r="J33" s="170">
        <v>13.1</v>
      </c>
    </row>
    <row r="34" spans="1:10" x14ac:dyDescent="0.3">
      <c r="A34" s="129">
        <v>0</v>
      </c>
      <c r="B34" s="130">
        <v>6</v>
      </c>
      <c r="C34" s="131">
        <v>0</v>
      </c>
      <c r="D34" s="171">
        <v>44</v>
      </c>
      <c r="E34" s="130">
        <v>69</v>
      </c>
      <c r="F34" s="130">
        <v>2</v>
      </c>
      <c r="G34" s="171">
        <v>20</v>
      </c>
      <c r="H34" s="172">
        <v>178</v>
      </c>
      <c r="I34" s="175">
        <v>2.8089887640449437E-2</v>
      </c>
      <c r="J34" s="170">
        <v>8</v>
      </c>
    </row>
    <row r="35" spans="1:10" x14ac:dyDescent="0.3">
      <c r="A35" s="129">
        <v>1</v>
      </c>
      <c r="B35" s="130">
        <v>6</v>
      </c>
      <c r="C35" s="131">
        <v>0</v>
      </c>
      <c r="D35" s="171">
        <v>98</v>
      </c>
      <c r="E35" s="130">
        <v>201</v>
      </c>
      <c r="F35" s="130">
        <v>1</v>
      </c>
      <c r="G35" s="171">
        <v>106</v>
      </c>
      <c r="H35" s="172">
        <v>186</v>
      </c>
      <c r="I35" s="175">
        <v>4.3010752688172046E-2</v>
      </c>
      <c r="J35" s="170">
        <v>16.100000000000001</v>
      </c>
    </row>
    <row r="36" spans="1:10" x14ac:dyDescent="0.3">
      <c r="A36" s="129">
        <v>1</v>
      </c>
      <c r="B36" s="130">
        <v>9</v>
      </c>
      <c r="C36" s="131">
        <v>0</v>
      </c>
      <c r="D36" s="171">
        <v>53</v>
      </c>
      <c r="E36" s="130">
        <v>69</v>
      </c>
      <c r="F36" s="130">
        <v>1</v>
      </c>
      <c r="G36" s="171">
        <v>25</v>
      </c>
      <c r="H36" s="172">
        <v>181</v>
      </c>
      <c r="I36" s="175">
        <v>4.4198895027624308E-2</v>
      </c>
      <c r="J36" s="170">
        <v>10.4</v>
      </c>
    </row>
    <row r="37" spans="1:10" x14ac:dyDescent="0.3">
      <c r="A37" s="129">
        <v>0</v>
      </c>
      <c r="B37" s="130">
        <v>6</v>
      </c>
      <c r="C37" s="131">
        <v>1</v>
      </c>
      <c r="D37" s="171">
        <v>44</v>
      </c>
      <c r="E37" s="130">
        <v>117</v>
      </c>
      <c r="F37" s="130">
        <v>3</v>
      </c>
      <c r="G37" s="171">
        <v>22</v>
      </c>
      <c r="H37" s="172">
        <v>165</v>
      </c>
      <c r="I37" s="175">
        <v>3.0303030303030304E-2</v>
      </c>
      <c r="J37" s="170">
        <v>7.4</v>
      </c>
    </row>
    <row r="38" spans="1:10" x14ac:dyDescent="0.3">
      <c r="A38" s="129">
        <v>0</v>
      </c>
      <c r="B38" s="130">
        <v>10</v>
      </c>
      <c r="C38" s="131">
        <v>0</v>
      </c>
      <c r="D38" s="171">
        <v>58</v>
      </c>
      <c r="E38" s="130">
        <v>81</v>
      </c>
      <c r="F38" s="130">
        <v>1</v>
      </c>
      <c r="G38" s="171">
        <v>35</v>
      </c>
      <c r="H38" s="172">
        <v>181</v>
      </c>
      <c r="I38" s="175">
        <v>3.8674033149171269E-2</v>
      </c>
      <c r="J38" s="170">
        <v>10.5</v>
      </c>
    </row>
    <row r="39" spans="1:10" x14ac:dyDescent="0.3">
      <c r="A39" s="129">
        <v>0</v>
      </c>
      <c r="B39" s="130">
        <v>15</v>
      </c>
      <c r="C39" s="131">
        <v>0</v>
      </c>
      <c r="D39" s="171">
        <v>60</v>
      </c>
      <c r="E39" s="130">
        <v>211</v>
      </c>
      <c r="F39" s="130">
        <v>3</v>
      </c>
      <c r="G39" s="171">
        <v>39</v>
      </c>
      <c r="H39" s="172">
        <v>166</v>
      </c>
      <c r="I39" s="175">
        <v>3.0120481927710843E-2</v>
      </c>
      <c r="J39" s="170">
        <v>12</v>
      </c>
    </row>
    <row r="40" spans="1:10" x14ac:dyDescent="0.3">
      <c r="A40" s="129">
        <v>1</v>
      </c>
      <c r="B40" s="130">
        <v>13</v>
      </c>
      <c r="C40" s="131">
        <v>0</v>
      </c>
      <c r="D40" s="171">
        <v>54</v>
      </c>
      <c r="E40" s="130">
        <v>151</v>
      </c>
      <c r="F40" s="130">
        <v>0</v>
      </c>
      <c r="G40" s="171">
        <v>26</v>
      </c>
      <c r="H40" s="172">
        <v>201</v>
      </c>
      <c r="I40" s="175">
        <v>1.4925373134328358E-2</v>
      </c>
      <c r="J40" s="170">
        <v>14.5</v>
      </c>
    </row>
    <row r="41" spans="1:10" x14ac:dyDescent="0.3">
      <c r="A41" s="129">
        <v>0</v>
      </c>
      <c r="B41" s="130">
        <v>1</v>
      </c>
      <c r="C41" s="131">
        <v>0</v>
      </c>
      <c r="D41" s="171">
        <v>48</v>
      </c>
      <c r="E41" s="174">
        <v>77</v>
      </c>
      <c r="F41" s="174">
        <v>2</v>
      </c>
      <c r="G41" s="171">
        <v>24</v>
      </c>
      <c r="H41" s="172">
        <v>157</v>
      </c>
      <c r="I41" s="175">
        <v>1.9108280254777069E-2</v>
      </c>
      <c r="J41" s="173">
        <v>5.9</v>
      </c>
    </row>
    <row r="42" spans="1:10" x14ac:dyDescent="0.3">
      <c r="A42" s="129">
        <v>0</v>
      </c>
      <c r="B42" s="130">
        <v>9</v>
      </c>
      <c r="C42" s="131">
        <v>1</v>
      </c>
      <c r="D42" s="171">
        <v>53</v>
      </c>
      <c r="E42" s="130">
        <v>99</v>
      </c>
      <c r="F42" s="130">
        <v>3</v>
      </c>
      <c r="G42" s="171">
        <v>30</v>
      </c>
      <c r="H42" s="172">
        <v>171</v>
      </c>
      <c r="I42" s="175">
        <v>2.9239766081871343E-2</v>
      </c>
      <c r="J42" s="170">
        <v>9</v>
      </c>
    </row>
    <row r="43" spans="1:10" x14ac:dyDescent="0.3">
      <c r="A43" s="129">
        <v>0</v>
      </c>
      <c r="B43" s="130">
        <v>8</v>
      </c>
      <c r="C43" s="131">
        <v>0</v>
      </c>
      <c r="D43" s="171">
        <v>88</v>
      </c>
      <c r="E43" s="130">
        <v>283</v>
      </c>
      <c r="F43" s="130">
        <v>2</v>
      </c>
      <c r="G43" s="171">
        <v>64</v>
      </c>
      <c r="H43" s="172">
        <v>167</v>
      </c>
      <c r="I43" s="175">
        <v>5.9880239520958084E-2</v>
      </c>
      <c r="J43" s="170">
        <v>15.8</v>
      </c>
    </row>
    <row r="44" spans="1:10" x14ac:dyDescent="0.3">
      <c r="A44" s="129">
        <v>0</v>
      </c>
      <c r="B44" s="130">
        <v>15</v>
      </c>
      <c r="C44" s="131">
        <v>0</v>
      </c>
      <c r="D44" s="171">
        <v>59</v>
      </c>
      <c r="E44" s="130">
        <v>196</v>
      </c>
      <c r="F44" s="130">
        <v>1</v>
      </c>
      <c r="G44" s="171">
        <v>45</v>
      </c>
      <c r="H44" s="172">
        <v>176</v>
      </c>
      <c r="I44" s="175">
        <v>4.5454545454545456E-2</v>
      </c>
      <c r="J44" s="170">
        <v>14</v>
      </c>
    </row>
    <row r="45" spans="1:10" x14ac:dyDescent="0.3">
      <c r="A45" s="129">
        <v>1</v>
      </c>
      <c r="B45" s="130">
        <v>15</v>
      </c>
      <c r="C45" s="131">
        <v>0</v>
      </c>
      <c r="D45" s="171">
        <v>117</v>
      </c>
      <c r="E45" s="130">
        <v>253</v>
      </c>
      <c r="F45" s="130">
        <v>2</v>
      </c>
      <c r="G45" s="171">
        <v>59</v>
      </c>
      <c r="H45" s="172">
        <v>163</v>
      </c>
      <c r="I45" s="175">
        <v>3.6809815950920248E-2</v>
      </c>
      <c r="J45" s="170">
        <v>15.3</v>
      </c>
    </row>
    <row r="46" spans="1:10" x14ac:dyDescent="0.3">
      <c r="A46" s="129">
        <v>0</v>
      </c>
      <c r="B46" s="130">
        <v>9</v>
      </c>
      <c r="C46" s="131">
        <v>0</v>
      </c>
      <c r="D46" s="171">
        <v>83</v>
      </c>
      <c r="E46" s="130">
        <v>203</v>
      </c>
      <c r="F46" s="130">
        <v>2</v>
      </c>
      <c r="G46" s="171">
        <v>87</v>
      </c>
      <c r="H46" s="172">
        <v>173</v>
      </c>
      <c r="I46" s="175">
        <v>2.8901734104046242E-2</v>
      </c>
      <c r="J46" s="170">
        <v>14.4</v>
      </c>
    </row>
    <row r="47" spans="1:10" x14ac:dyDescent="0.3">
      <c r="A47" s="129">
        <v>0</v>
      </c>
      <c r="B47" s="130">
        <v>5</v>
      </c>
      <c r="C47" s="131">
        <v>0</v>
      </c>
      <c r="D47" s="171">
        <v>91</v>
      </c>
      <c r="E47" s="130">
        <v>164</v>
      </c>
      <c r="F47" s="130">
        <v>1</v>
      </c>
      <c r="G47" s="171">
        <v>98</v>
      </c>
      <c r="H47" s="172">
        <v>183</v>
      </c>
      <c r="I47" s="175">
        <v>6.0109289617486336E-2</v>
      </c>
      <c r="J47" s="170">
        <v>14.8</v>
      </c>
    </row>
    <row r="48" spans="1:10" x14ac:dyDescent="0.3">
      <c r="A48" s="129">
        <v>1</v>
      </c>
      <c r="B48" s="130">
        <v>8</v>
      </c>
      <c r="C48" s="131">
        <v>0</v>
      </c>
      <c r="D48" s="171">
        <v>56</v>
      </c>
      <c r="E48" s="130">
        <v>146</v>
      </c>
      <c r="F48" s="130">
        <v>1</v>
      </c>
      <c r="G48" s="171">
        <v>40</v>
      </c>
      <c r="H48" s="172">
        <v>173</v>
      </c>
      <c r="I48" s="175">
        <v>3.4682080924855488E-2</v>
      </c>
      <c r="J48" s="170">
        <v>12.1</v>
      </c>
    </row>
    <row r="49" spans="1:10" x14ac:dyDescent="0.3">
      <c r="A49" s="129">
        <v>0</v>
      </c>
      <c r="B49" s="130">
        <v>8</v>
      </c>
      <c r="C49" s="131">
        <v>1</v>
      </c>
      <c r="D49" s="171">
        <v>51</v>
      </c>
      <c r="E49" s="130">
        <v>121</v>
      </c>
      <c r="F49" s="130">
        <v>3</v>
      </c>
      <c r="G49" s="171">
        <v>32</v>
      </c>
      <c r="H49" s="172">
        <v>161</v>
      </c>
      <c r="I49" s="175">
        <v>3.7267080745341616E-2</v>
      </c>
      <c r="J49" s="170">
        <v>8</v>
      </c>
    </row>
    <row r="50" spans="1:10" x14ac:dyDescent="0.3">
      <c r="A50" s="129">
        <v>1</v>
      </c>
      <c r="B50" s="130">
        <v>6</v>
      </c>
      <c r="C50" s="131">
        <v>0</v>
      </c>
      <c r="D50" s="171">
        <v>56</v>
      </c>
      <c r="E50" s="130">
        <v>128</v>
      </c>
      <c r="F50" s="130">
        <v>1</v>
      </c>
      <c r="G50" s="171">
        <v>37</v>
      </c>
      <c r="H50" s="172">
        <v>165</v>
      </c>
      <c r="I50" s="175">
        <v>4.2424242424242427E-2</v>
      </c>
      <c r="J50" s="170">
        <v>8.4</v>
      </c>
    </row>
    <row r="51" spans="1:10" x14ac:dyDescent="0.3">
      <c r="A51" s="129">
        <v>1</v>
      </c>
      <c r="B51" s="130">
        <v>1</v>
      </c>
      <c r="C51" s="131">
        <v>0</v>
      </c>
      <c r="D51" s="171">
        <v>51</v>
      </c>
      <c r="E51" s="130">
        <v>132</v>
      </c>
      <c r="F51" s="130">
        <v>2</v>
      </c>
      <c r="G51" s="171">
        <v>26</v>
      </c>
      <c r="H51" s="172">
        <v>173</v>
      </c>
      <c r="I51" s="175">
        <v>4.6242774566473986E-2</v>
      </c>
      <c r="J51" s="170">
        <v>10.6</v>
      </c>
    </row>
    <row r="52" spans="1:10" x14ac:dyDescent="0.3">
      <c r="A52" s="129">
        <v>1</v>
      </c>
      <c r="B52" s="130">
        <v>7</v>
      </c>
      <c r="C52" s="131">
        <v>0</v>
      </c>
      <c r="D52" s="171">
        <v>56</v>
      </c>
      <c r="E52" s="130">
        <v>75</v>
      </c>
      <c r="F52" s="130">
        <v>0</v>
      </c>
      <c r="G52" s="171">
        <v>33</v>
      </c>
      <c r="H52" s="172">
        <v>182</v>
      </c>
      <c r="I52" s="175">
        <v>3.8461538461538464E-2</v>
      </c>
      <c r="J52" s="170">
        <v>10.9</v>
      </c>
    </row>
    <row r="53" spans="1:10" x14ac:dyDescent="0.3">
      <c r="A53" s="129">
        <v>1</v>
      </c>
      <c r="B53" s="130">
        <v>4</v>
      </c>
      <c r="C53" s="131">
        <v>0</v>
      </c>
      <c r="D53" s="171">
        <v>53</v>
      </c>
      <c r="E53" s="130">
        <v>144</v>
      </c>
      <c r="F53" s="130">
        <v>6</v>
      </c>
      <c r="G53" s="171">
        <v>34</v>
      </c>
      <c r="H53" s="172">
        <v>165</v>
      </c>
      <c r="I53" s="175">
        <v>3.6363636363636362E-2</v>
      </c>
      <c r="J53" s="170">
        <v>8.6999999999999993</v>
      </c>
    </row>
    <row r="54" spans="1:10" x14ac:dyDescent="0.3">
      <c r="A54" s="129">
        <v>0</v>
      </c>
      <c r="B54" s="130">
        <v>5</v>
      </c>
      <c r="C54" s="131">
        <v>0</v>
      </c>
      <c r="D54" s="171">
        <v>62</v>
      </c>
      <c r="E54" s="130">
        <v>152</v>
      </c>
      <c r="F54" s="130">
        <v>3</v>
      </c>
      <c r="G54" s="171">
        <v>43</v>
      </c>
      <c r="H54" s="172">
        <v>164</v>
      </c>
      <c r="I54" s="175">
        <v>3.048780487804878E-2</v>
      </c>
      <c r="J54" s="170">
        <v>9.5</v>
      </c>
    </row>
    <row r="55" spans="1:10" x14ac:dyDescent="0.3">
      <c r="A55" s="129">
        <v>0</v>
      </c>
      <c r="B55" s="130">
        <v>2</v>
      </c>
      <c r="C55" s="131">
        <v>0</v>
      </c>
      <c r="D55" s="171">
        <v>44</v>
      </c>
      <c r="E55" s="130">
        <v>104</v>
      </c>
      <c r="F55" s="130">
        <v>6</v>
      </c>
      <c r="G55" s="171">
        <v>21</v>
      </c>
      <c r="H55" s="172">
        <v>164</v>
      </c>
      <c r="I55" s="175">
        <v>2.4390243902439025E-2</v>
      </c>
      <c r="J55" s="170">
        <v>6.8</v>
      </c>
    </row>
    <row r="56" spans="1:10" x14ac:dyDescent="0.3">
      <c r="A56" s="129">
        <v>0</v>
      </c>
      <c r="B56" s="130">
        <v>5</v>
      </c>
      <c r="C56" s="131">
        <v>0</v>
      </c>
      <c r="D56" s="171">
        <v>41</v>
      </c>
      <c r="E56" s="130">
        <v>112</v>
      </c>
      <c r="F56" s="130">
        <v>2</v>
      </c>
      <c r="G56" s="171">
        <v>14</v>
      </c>
      <c r="H56" s="172">
        <v>162</v>
      </c>
      <c r="I56" s="175">
        <v>3.0864197530864196E-2</v>
      </c>
      <c r="J56" s="170">
        <v>7.2</v>
      </c>
    </row>
    <row r="57" spans="1:10" x14ac:dyDescent="0.3">
      <c r="A57" s="129">
        <v>1</v>
      </c>
      <c r="B57" s="130">
        <v>6</v>
      </c>
      <c r="C57" s="131">
        <v>0</v>
      </c>
      <c r="D57" s="171">
        <v>72</v>
      </c>
      <c r="E57" s="130">
        <v>139</v>
      </c>
      <c r="F57" s="130">
        <v>2</v>
      </c>
      <c r="G57" s="171">
        <v>77</v>
      </c>
      <c r="H57" s="172">
        <v>177</v>
      </c>
      <c r="I57" s="175">
        <v>3.954802259887006E-2</v>
      </c>
      <c r="J57" s="170">
        <v>11.3</v>
      </c>
    </row>
    <row r="58" spans="1:10" x14ac:dyDescent="0.3">
      <c r="A58" s="129">
        <v>0</v>
      </c>
      <c r="B58" s="130">
        <v>9</v>
      </c>
      <c r="C58" s="131">
        <v>0</v>
      </c>
      <c r="D58" s="171">
        <v>55</v>
      </c>
      <c r="E58" s="130">
        <v>150</v>
      </c>
      <c r="F58" s="130">
        <v>3</v>
      </c>
      <c r="G58" s="171">
        <v>35</v>
      </c>
      <c r="H58" s="172">
        <v>163</v>
      </c>
      <c r="I58" s="175">
        <v>3.0674846625766871E-2</v>
      </c>
      <c r="J58" s="170">
        <v>9.4</v>
      </c>
    </row>
    <row r="59" spans="1:10" x14ac:dyDescent="0.3">
      <c r="A59" s="129">
        <v>1</v>
      </c>
      <c r="B59" s="130">
        <v>19</v>
      </c>
      <c r="C59" s="131">
        <v>1</v>
      </c>
      <c r="D59" s="171">
        <v>48</v>
      </c>
      <c r="E59" s="130">
        <v>60</v>
      </c>
      <c r="F59" s="130">
        <v>3</v>
      </c>
      <c r="G59" s="171">
        <v>22</v>
      </c>
      <c r="H59" s="172">
        <v>172</v>
      </c>
      <c r="I59" s="175">
        <v>4.6511627906976744E-2</v>
      </c>
      <c r="J59" s="170">
        <v>8.6</v>
      </c>
    </row>
    <row r="60" spans="1:10" x14ac:dyDescent="0.3">
      <c r="A60" s="129">
        <v>1</v>
      </c>
      <c r="B60" s="130">
        <v>18</v>
      </c>
      <c r="C60" s="131">
        <v>1</v>
      </c>
      <c r="D60" s="171">
        <v>76</v>
      </c>
      <c r="E60" s="130">
        <v>266</v>
      </c>
      <c r="F60" s="130">
        <v>4</v>
      </c>
      <c r="G60" s="171">
        <v>87</v>
      </c>
      <c r="H60" s="172">
        <v>178</v>
      </c>
      <c r="I60" s="175">
        <v>4.49438202247191E-2</v>
      </c>
      <c r="J60" s="170">
        <v>17.100000000000001</v>
      </c>
    </row>
    <row r="61" spans="1:10" x14ac:dyDescent="0.3">
      <c r="A61" s="129">
        <v>1</v>
      </c>
      <c r="B61" s="130">
        <v>10</v>
      </c>
      <c r="C61" s="131">
        <v>1</v>
      </c>
      <c r="D61" s="171">
        <v>58</v>
      </c>
      <c r="E61" s="130">
        <v>209</v>
      </c>
      <c r="F61" s="130">
        <v>1</v>
      </c>
      <c r="G61" s="171">
        <v>45</v>
      </c>
      <c r="H61" s="172">
        <v>179</v>
      </c>
      <c r="I61" s="175">
        <v>4.4692737430167599E-2</v>
      </c>
      <c r="J61" s="170">
        <v>15.4</v>
      </c>
    </row>
    <row r="62" spans="1:10" x14ac:dyDescent="0.3">
      <c r="A62" s="129">
        <v>1</v>
      </c>
      <c r="B62" s="130">
        <v>9</v>
      </c>
      <c r="C62" s="131">
        <v>0</v>
      </c>
      <c r="D62" s="171">
        <v>51</v>
      </c>
      <c r="E62" s="130">
        <v>181</v>
      </c>
      <c r="F62" s="130">
        <v>2</v>
      </c>
      <c r="G62" s="171">
        <v>33</v>
      </c>
      <c r="H62" s="172">
        <v>164</v>
      </c>
      <c r="I62" s="175">
        <v>3.6585365853658534E-2</v>
      </c>
      <c r="J62" s="170">
        <v>11</v>
      </c>
    </row>
    <row r="63" spans="1:10" x14ac:dyDescent="0.3">
      <c r="A63" s="129">
        <v>0</v>
      </c>
      <c r="B63" s="130">
        <v>10</v>
      </c>
      <c r="C63" s="131">
        <v>0</v>
      </c>
      <c r="D63" s="171">
        <v>67</v>
      </c>
      <c r="E63" s="130">
        <v>180</v>
      </c>
      <c r="F63" s="130">
        <v>4</v>
      </c>
      <c r="G63" s="171">
        <v>44</v>
      </c>
      <c r="H63" s="172">
        <v>181</v>
      </c>
      <c r="I63" s="175">
        <v>3.3149171270718231E-2</v>
      </c>
      <c r="J63" s="170">
        <v>15.6</v>
      </c>
    </row>
    <row r="64" spans="1:10" x14ac:dyDescent="0.3">
      <c r="A64" s="129">
        <v>0</v>
      </c>
      <c r="B64" s="130">
        <v>3</v>
      </c>
      <c r="C64" s="131">
        <v>0</v>
      </c>
      <c r="D64" s="171">
        <v>50</v>
      </c>
      <c r="E64" s="130">
        <v>111</v>
      </c>
      <c r="F64" s="130">
        <v>2</v>
      </c>
      <c r="G64" s="171">
        <v>26</v>
      </c>
      <c r="H64" s="172">
        <v>164</v>
      </c>
      <c r="I64" s="175">
        <v>4.878048780487805E-2</v>
      </c>
      <c r="J64" s="170">
        <v>7.6</v>
      </c>
    </row>
    <row r="65" spans="1:10" x14ac:dyDescent="0.3">
      <c r="A65" s="129">
        <v>1</v>
      </c>
      <c r="B65" s="130">
        <v>9</v>
      </c>
      <c r="C65" s="131">
        <v>1</v>
      </c>
      <c r="D65" s="171">
        <v>58</v>
      </c>
      <c r="E65" s="130">
        <v>150</v>
      </c>
      <c r="F65" s="130">
        <v>2</v>
      </c>
      <c r="G65" s="171">
        <v>41</v>
      </c>
      <c r="H65" s="172">
        <v>177</v>
      </c>
      <c r="I65" s="175">
        <v>3.3898305084745763E-2</v>
      </c>
      <c r="J65" s="170">
        <v>11.4</v>
      </c>
    </row>
    <row r="66" spans="1:10" x14ac:dyDescent="0.3">
      <c r="A66" s="129">
        <v>1</v>
      </c>
      <c r="B66" s="130">
        <v>12</v>
      </c>
      <c r="C66" s="131">
        <v>1</v>
      </c>
      <c r="D66" s="171">
        <v>89</v>
      </c>
      <c r="E66" s="130">
        <v>348</v>
      </c>
      <c r="F66" s="130">
        <v>0</v>
      </c>
      <c r="G66" s="171">
        <v>57</v>
      </c>
      <c r="H66" s="172">
        <v>184</v>
      </c>
      <c r="I66" s="175">
        <v>5.9782608695652176E-2</v>
      </c>
      <c r="J66" s="170">
        <v>23.5</v>
      </c>
    </row>
    <row r="67" spans="1:10" x14ac:dyDescent="0.3">
      <c r="A67" s="129">
        <v>1</v>
      </c>
      <c r="B67" s="130">
        <v>3</v>
      </c>
      <c r="C67" s="131">
        <v>0</v>
      </c>
      <c r="D67" s="171">
        <v>76</v>
      </c>
      <c r="E67" s="130">
        <v>214</v>
      </c>
      <c r="F67" s="130">
        <v>2</v>
      </c>
      <c r="G67" s="171">
        <v>59</v>
      </c>
      <c r="H67" s="172">
        <v>160</v>
      </c>
      <c r="I67" s="175">
        <v>3.7499999999999999E-2</v>
      </c>
      <c r="J67" s="170">
        <v>12.4</v>
      </c>
    </row>
    <row r="68" spans="1:10" x14ac:dyDescent="0.3">
      <c r="A68" s="129">
        <v>1</v>
      </c>
      <c r="B68" s="130">
        <v>9</v>
      </c>
      <c r="C68" s="131">
        <v>1</v>
      </c>
      <c r="D68" s="171">
        <v>71</v>
      </c>
      <c r="E68" s="130">
        <v>141</v>
      </c>
      <c r="F68" s="130">
        <v>2</v>
      </c>
      <c r="G68" s="171">
        <v>54</v>
      </c>
      <c r="H68" s="172">
        <v>180</v>
      </c>
      <c r="I68" s="175">
        <v>3.3333333333333333E-2</v>
      </c>
      <c r="J68" s="170">
        <v>13.4</v>
      </c>
    </row>
    <row r="69" spans="1:10" x14ac:dyDescent="0.3">
      <c r="A69" s="129">
        <v>0</v>
      </c>
      <c r="B69" s="130">
        <v>10</v>
      </c>
      <c r="C69" s="131">
        <v>0</v>
      </c>
      <c r="D69" s="171">
        <v>63</v>
      </c>
      <c r="E69" s="130">
        <v>148</v>
      </c>
      <c r="F69" s="130">
        <v>3</v>
      </c>
      <c r="G69" s="171">
        <v>42</v>
      </c>
      <c r="H69" s="172">
        <v>178</v>
      </c>
      <c r="I69" s="175">
        <v>3.9325842696629212E-2</v>
      </c>
      <c r="J69" s="170">
        <v>13.8</v>
      </c>
    </row>
    <row r="70" spans="1:10" x14ac:dyDescent="0.3">
      <c r="A70" s="129">
        <v>1</v>
      </c>
      <c r="B70" s="130">
        <v>11</v>
      </c>
      <c r="C70" s="131">
        <v>0</v>
      </c>
      <c r="D70" s="171">
        <v>55</v>
      </c>
      <c r="E70" s="130">
        <v>146</v>
      </c>
      <c r="F70" s="130">
        <v>3</v>
      </c>
      <c r="G70" s="171">
        <v>35</v>
      </c>
      <c r="H70" s="172">
        <v>170</v>
      </c>
      <c r="I70" s="175">
        <v>2.9411764705882353E-2</v>
      </c>
      <c r="J70" s="170">
        <v>11.6</v>
      </c>
    </row>
    <row r="71" spans="1:10" x14ac:dyDescent="0.3">
      <c r="A71" s="129">
        <v>1</v>
      </c>
      <c r="B71" s="130">
        <v>8</v>
      </c>
      <c r="C71" s="131">
        <v>0</v>
      </c>
      <c r="D71" s="171">
        <v>56</v>
      </c>
      <c r="E71" s="130">
        <v>199</v>
      </c>
      <c r="F71" s="130">
        <v>2</v>
      </c>
      <c r="G71" s="171">
        <v>37</v>
      </c>
      <c r="H71" s="172">
        <v>164</v>
      </c>
      <c r="I71" s="175">
        <v>3.6585365853658534E-2</v>
      </c>
      <c r="J71" s="170">
        <v>11.8</v>
      </c>
    </row>
    <row r="72" spans="1:10" x14ac:dyDescent="0.3">
      <c r="A72" s="129">
        <v>0</v>
      </c>
      <c r="B72" s="130">
        <v>8</v>
      </c>
      <c r="C72" s="131">
        <v>1</v>
      </c>
      <c r="D72" s="171">
        <v>57</v>
      </c>
      <c r="E72" s="130">
        <v>171</v>
      </c>
      <c r="F72" s="130">
        <v>1</v>
      </c>
      <c r="G72" s="171">
        <v>41</v>
      </c>
      <c r="H72" s="172">
        <v>174</v>
      </c>
      <c r="I72" s="175">
        <v>4.0229885057471264E-2</v>
      </c>
      <c r="J72" s="170">
        <v>12.4</v>
      </c>
    </row>
    <row r="73" spans="1:10" x14ac:dyDescent="0.3">
      <c r="A73" s="129">
        <v>0</v>
      </c>
      <c r="B73" s="130">
        <v>3</v>
      </c>
      <c r="C73" s="131">
        <v>0</v>
      </c>
      <c r="D73" s="171">
        <v>79</v>
      </c>
      <c r="E73" s="130">
        <v>122</v>
      </c>
      <c r="F73" s="130">
        <v>4</v>
      </c>
      <c r="G73" s="171">
        <v>74</v>
      </c>
      <c r="H73" s="172">
        <v>163</v>
      </c>
      <c r="I73" s="175">
        <v>4.2944785276073622E-2</v>
      </c>
      <c r="J73" s="170">
        <v>8.1</v>
      </c>
    </row>
    <row r="74" spans="1:10" x14ac:dyDescent="0.3">
      <c r="A74" s="129">
        <v>0</v>
      </c>
      <c r="B74" s="130">
        <v>8</v>
      </c>
      <c r="C74" s="131">
        <v>1</v>
      </c>
      <c r="D74" s="171">
        <v>53</v>
      </c>
      <c r="E74" s="130">
        <v>110</v>
      </c>
      <c r="F74" s="130">
        <v>1</v>
      </c>
      <c r="G74" s="171">
        <v>31</v>
      </c>
      <c r="H74" s="172">
        <v>175</v>
      </c>
      <c r="I74" s="175">
        <v>0.04</v>
      </c>
      <c r="J74" s="170">
        <v>9.5</v>
      </c>
    </row>
    <row r="75" spans="1:10" x14ac:dyDescent="0.3">
      <c r="A75" s="129">
        <v>1</v>
      </c>
      <c r="B75" s="130">
        <v>7</v>
      </c>
      <c r="C75" s="131">
        <v>1</v>
      </c>
      <c r="D75" s="171">
        <v>47</v>
      </c>
      <c r="E75" s="130">
        <v>73</v>
      </c>
      <c r="F75" s="130">
        <v>0</v>
      </c>
      <c r="G75" s="171">
        <v>22</v>
      </c>
      <c r="H75" s="172">
        <v>174</v>
      </c>
      <c r="I75" s="175">
        <v>3.4482758620689655E-2</v>
      </c>
      <c r="J75" s="170">
        <v>8.4</v>
      </c>
    </row>
    <row r="76" spans="1:10" x14ac:dyDescent="0.3">
      <c r="A76" s="129">
        <v>0</v>
      </c>
      <c r="B76" s="130">
        <v>20</v>
      </c>
      <c r="C76" s="131">
        <v>1</v>
      </c>
      <c r="D76" s="171">
        <v>39</v>
      </c>
      <c r="E76" s="130">
        <v>89</v>
      </c>
      <c r="F76" s="130">
        <v>5</v>
      </c>
      <c r="G76" s="171">
        <v>16</v>
      </c>
      <c r="H76" s="172">
        <v>170</v>
      </c>
      <c r="I76" s="175">
        <v>3.5294117647058823E-2</v>
      </c>
      <c r="J76" s="170">
        <v>9</v>
      </c>
    </row>
    <row r="77" spans="1:10" x14ac:dyDescent="0.3">
      <c r="A77" s="129">
        <v>0</v>
      </c>
      <c r="B77" s="130">
        <v>15</v>
      </c>
      <c r="C77" s="131">
        <v>1</v>
      </c>
      <c r="D77" s="171">
        <v>75</v>
      </c>
      <c r="E77" s="130">
        <v>166</v>
      </c>
      <c r="F77" s="130">
        <v>5</v>
      </c>
      <c r="G77" s="171">
        <v>97</v>
      </c>
      <c r="H77" s="172">
        <v>178</v>
      </c>
      <c r="I77" s="175">
        <v>5.0561797752808987E-2</v>
      </c>
      <c r="J77" s="170">
        <v>15.5</v>
      </c>
    </row>
    <row r="78" spans="1:10" x14ac:dyDescent="0.3">
      <c r="A78" s="129">
        <v>0</v>
      </c>
      <c r="B78" s="130">
        <v>10</v>
      </c>
      <c r="C78" s="131">
        <v>1</v>
      </c>
      <c r="D78" s="171">
        <v>51</v>
      </c>
      <c r="E78" s="130">
        <v>118</v>
      </c>
      <c r="F78" s="130">
        <v>3</v>
      </c>
      <c r="G78" s="171">
        <v>26</v>
      </c>
      <c r="H78" s="172">
        <v>173</v>
      </c>
      <c r="I78" s="175">
        <v>4.046242774566474E-2</v>
      </c>
      <c r="J78" s="170">
        <v>10.4</v>
      </c>
    </row>
    <row r="79" spans="1:10" x14ac:dyDescent="0.3">
      <c r="A79" s="129">
        <v>1</v>
      </c>
      <c r="B79" s="130">
        <v>11</v>
      </c>
      <c r="C79" s="131">
        <v>0</v>
      </c>
      <c r="D79" s="171">
        <v>51</v>
      </c>
      <c r="E79" s="130">
        <v>117</v>
      </c>
      <c r="F79" s="130">
        <v>5</v>
      </c>
      <c r="G79" s="171">
        <v>23</v>
      </c>
      <c r="H79" s="172">
        <v>176</v>
      </c>
      <c r="I79" s="175">
        <v>4.5454545454545456E-2</v>
      </c>
      <c r="J79" s="170">
        <v>12.7</v>
      </c>
    </row>
    <row r="80" spans="1:10" x14ac:dyDescent="0.3">
      <c r="A80" s="129">
        <v>1</v>
      </c>
      <c r="B80" s="130">
        <v>7</v>
      </c>
      <c r="C80" s="131">
        <v>0</v>
      </c>
      <c r="D80" s="171">
        <v>74</v>
      </c>
      <c r="E80" s="130">
        <v>175</v>
      </c>
      <c r="F80" s="130">
        <v>3</v>
      </c>
      <c r="G80" s="171">
        <v>84</v>
      </c>
      <c r="H80" s="172">
        <v>179</v>
      </c>
      <c r="I80" s="175">
        <v>4.4692737430167599E-2</v>
      </c>
      <c r="J80" s="170">
        <v>14</v>
      </c>
    </row>
    <row r="81" spans="1:10" x14ac:dyDescent="0.3">
      <c r="A81" s="129">
        <v>0</v>
      </c>
      <c r="B81" s="130">
        <v>10</v>
      </c>
      <c r="C81" s="131">
        <v>1</v>
      </c>
      <c r="D81" s="171">
        <v>50</v>
      </c>
      <c r="E81" s="130">
        <v>102</v>
      </c>
      <c r="F81" s="130">
        <v>3</v>
      </c>
      <c r="G81" s="171">
        <v>28</v>
      </c>
      <c r="H81" s="172">
        <v>162</v>
      </c>
      <c r="I81" s="175">
        <v>4.3209876543209874E-2</v>
      </c>
      <c r="J81" s="170">
        <v>9.4</v>
      </c>
    </row>
    <row r="82" spans="1:10" x14ac:dyDescent="0.3">
      <c r="A82" s="129">
        <v>1</v>
      </c>
      <c r="B82" s="130">
        <v>6</v>
      </c>
      <c r="C82" s="131">
        <v>1</v>
      </c>
      <c r="D82" s="171">
        <v>70</v>
      </c>
      <c r="E82" s="130">
        <v>182</v>
      </c>
      <c r="F82" s="130">
        <v>3</v>
      </c>
      <c r="G82" s="171">
        <v>74</v>
      </c>
      <c r="H82" s="172">
        <v>168</v>
      </c>
      <c r="I82" s="175">
        <v>2.976190476190476E-2</v>
      </c>
      <c r="J82" s="170">
        <v>14</v>
      </c>
    </row>
    <row r="83" spans="1:10" x14ac:dyDescent="0.3">
      <c r="A83" s="129">
        <v>0</v>
      </c>
      <c r="B83" s="130">
        <v>12</v>
      </c>
      <c r="C83" s="131">
        <v>0</v>
      </c>
      <c r="D83" s="171">
        <v>66</v>
      </c>
      <c r="E83" s="130">
        <v>230</v>
      </c>
      <c r="F83" s="130">
        <v>4</v>
      </c>
      <c r="G83" s="171">
        <v>65</v>
      </c>
      <c r="H83" s="172">
        <v>165</v>
      </c>
      <c r="I83" s="175">
        <v>5.4545454545454543E-2</v>
      </c>
      <c r="J83" s="170">
        <v>15.9</v>
      </c>
    </row>
    <row r="84" spans="1:10" x14ac:dyDescent="0.3">
      <c r="A84" s="129">
        <v>0</v>
      </c>
      <c r="B84" s="130">
        <v>4</v>
      </c>
      <c r="C84" s="131">
        <v>0</v>
      </c>
      <c r="D84" s="171">
        <v>43</v>
      </c>
      <c r="E84" s="130">
        <v>59</v>
      </c>
      <c r="F84" s="130">
        <v>3</v>
      </c>
      <c r="G84" s="171">
        <v>17</v>
      </c>
      <c r="H84" s="172">
        <v>170</v>
      </c>
      <c r="I84" s="175">
        <v>2.9411764705882353E-2</v>
      </c>
      <c r="J84" s="170">
        <v>7.5</v>
      </c>
    </row>
    <row r="85" spans="1:10" x14ac:dyDescent="0.3">
      <c r="A85" s="129">
        <v>0</v>
      </c>
      <c r="B85" s="130">
        <v>7</v>
      </c>
      <c r="C85" s="131">
        <v>0</v>
      </c>
      <c r="D85" s="171">
        <v>49</v>
      </c>
      <c r="E85" s="130">
        <v>71</v>
      </c>
      <c r="F85" s="130">
        <v>4</v>
      </c>
      <c r="G85" s="171">
        <v>23</v>
      </c>
      <c r="H85" s="172">
        <v>175</v>
      </c>
      <c r="I85" s="175">
        <v>2.8571428571428571E-2</v>
      </c>
      <c r="J85" s="170">
        <v>8.1</v>
      </c>
    </row>
    <row r="86" spans="1:10" x14ac:dyDescent="0.3">
      <c r="A86" s="129">
        <v>1</v>
      </c>
      <c r="B86" s="130">
        <v>9</v>
      </c>
      <c r="C86" s="131">
        <v>0</v>
      </c>
      <c r="D86" s="171">
        <v>49</v>
      </c>
      <c r="E86" s="130">
        <v>46</v>
      </c>
      <c r="F86" s="130">
        <v>1</v>
      </c>
      <c r="G86" s="171">
        <v>17</v>
      </c>
      <c r="H86" s="172">
        <v>184</v>
      </c>
      <c r="I86" s="175">
        <v>5.434782608695652E-2</v>
      </c>
      <c r="J86" s="170">
        <v>10.3</v>
      </c>
    </row>
    <row r="87" spans="1:10" x14ac:dyDescent="0.3">
      <c r="A87" s="129">
        <v>0</v>
      </c>
      <c r="B87" s="130">
        <v>4</v>
      </c>
      <c r="C87" s="131">
        <v>0</v>
      </c>
      <c r="D87" s="171">
        <v>46</v>
      </c>
      <c r="E87" s="130">
        <v>43</v>
      </c>
      <c r="F87" s="130">
        <v>2</v>
      </c>
      <c r="G87" s="171">
        <v>21</v>
      </c>
      <c r="H87" s="172">
        <v>176</v>
      </c>
      <c r="I87" s="175">
        <v>2.2727272727272728E-2</v>
      </c>
      <c r="J87" s="170">
        <v>7.7</v>
      </c>
    </row>
    <row r="88" spans="1:10" x14ac:dyDescent="0.3">
      <c r="A88" s="129">
        <v>0</v>
      </c>
      <c r="B88" s="130">
        <v>8</v>
      </c>
      <c r="C88" s="131">
        <v>0</v>
      </c>
      <c r="D88" s="171">
        <v>53</v>
      </c>
      <c r="E88" s="130">
        <v>125</v>
      </c>
      <c r="F88" s="130">
        <v>3</v>
      </c>
      <c r="G88" s="171">
        <v>34</v>
      </c>
      <c r="H88" s="172">
        <v>160</v>
      </c>
      <c r="I88" s="175">
        <v>4.3749999999999997E-2</v>
      </c>
      <c r="J88" s="170">
        <v>8.5</v>
      </c>
    </row>
    <row r="89" spans="1:10" x14ac:dyDescent="0.3">
      <c r="A89" s="129">
        <v>1</v>
      </c>
      <c r="B89" s="130">
        <v>10</v>
      </c>
      <c r="C89" s="131">
        <v>1</v>
      </c>
      <c r="D89" s="171">
        <v>62</v>
      </c>
      <c r="E89" s="130">
        <v>118</v>
      </c>
      <c r="F89" s="130">
        <v>3</v>
      </c>
      <c r="G89" s="171">
        <v>50</v>
      </c>
      <c r="H89" s="172">
        <v>173</v>
      </c>
      <c r="I89" s="175">
        <v>4.046242774566474E-2</v>
      </c>
      <c r="J89" s="170">
        <v>10.7</v>
      </c>
    </row>
    <row r="90" spans="1:10" x14ac:dyDescent="0.3">
      <c r="A90" s="129">
        <v>0</v>
      </c>
      <c r="B90" s="130">
        <v>7</v>
      </c>
      <c r="C90" s="131">
        <v>0</v>
      </c>
      <c r="D90" s="171">
        <v>51</v>
      </c>
      <c r="E90" s="130">
        <v>101</v>
      </c>
      <c r="F90" s="130">
        <v>2</v>
      </c>
      <c r="G90" s="171">
        <v>28</v>
      </c>
      <c r="H90" s="172">
        <v>163</v>
      </c>
      <c r="I90" s="175">
        <v>2.4539877300613498E-2</v>
      </c>
      <c r="J90" s="170">
        <v>7.4</v>
      </c>
    </row>
    <row r="91" spans="1:10" x14ac:dyDescent="0.3">
      <c r="A91" s="129">
        <v>1</v>
      </c>
      <c r="B91" s="130">
        <v>15</v>
      </c>
      <c r="C91" s="131">
        <v>1</v>
      </c>
      <c r="D91" s="171">
        <v>70</v>
      </c>
      <c r="E91" s="130">
        <v>213</v>
      </c>
      <c r="F91" s="130">
        <v>3</v>
      </c>
      <c r="G91" s="171">
        <v>75</v>
      </c>
      <c r="H91" s="172">
        <v>168</v>
      </c>
      <c r="I91" s="175">
        <v>4.7619047619047616E-2</v>
      </c>
      <c r="J91" s="170">
        <v>14.8</v>
      </c>
    </row>
    <row r="92" spans="1:10" x14ac:dyDescent="0.3">
      <c r="A92" s="129">
        <v>0</v>
      </c>
      <c r="B92" s="130">
        <v>1</v>
      </c>
      <c r="C92" s="131">
        <v>0</v>
      </c>
      <c r="D92" s="171">
        <v>56</v>
      </c>
      <c r="E92" s="130">
        <v>115</v>
      </c>
      <c r="F92" s="130">
        <v>5</v>
      </c>
      <c r="G92" s="171">
        <v>37</v>
      </c>
      <c r="H92" s="172">
        <v>162</v>
      </c>
      <c r="I92" s="175">
        <v>2.4691358024691357E-2</v>
      </c>
      <c r="J92" s="170">
        <v>7.3</v>
      </c>
    </row>
    <row r="93" spans="1:10" x14ac:dyDescent="0.3">
      <c r="A93" s="129">
        <v>0</v>
      </c>
      <c r="B93" s="130">
        <v>5</v>
      </c>
      <c r="C93" s="131">
        <v>0</v>
      </c>
      <c r="D93" s="171">
        <v>42</v>
      </c>
      <c r="E93" s="130">
        <v>121</v>
      </c>
      <c r="F93" s="130">
        <v>4</v>
      </c>
      <c r="G93" s="171">
        <v>14</v>
      </c>
      <c r="H93" s="172">
        <v>160</v>
      </c>
      <c r="I93" s="175">
        <v>3.125E-2</v>
      </c>
      <c r="J93" s="170">
        <v>7.6</v>
      </c>
    </row>
    <row r="94" spans="1:10" x14ac:dyDescent="0.3">
      <c r="A94" s="129">
        <v>0</v>
      </c>
      <c r="B94" s="130">
        <v>8</v>
      </c>
      <c r="C94" s="131">
        <v>0</v>
      </c>
      <c r="D94" s="171">
        <v>56</v>
      </c>
      <c r="E94" s="130">
        <v>69</v>
      </c>
      <c r="F94" s="130">
        <v>1</v>
      </c>
      <c r="G94" s="171">
        <v>38</v>
      </c>
      <c r="H94" s="172">
        <v>174</v>
      </c>
      <c r="I94" s="175">
        <v>4.0229885057471264E-2</v>
      </c>
      <c r="J94" s="170">
        <v>9</v>
      </c>
    </row>
    <row r="95" spans="1:10" x14ac:dyDescent="0.3">
      <c r="A95" s="129">
        <v>1</v>
      </c>
      <c r="B95" s="130">
        <v>13</v>
      </c>
      <c r="C95" s="131">
        <v>1</v>
      </c>
      <c r="D95" s="171">
        <v>60</v>
      </c>
      <c r="E95" s="130">
        <v>178</v>
      </c>
      <c r="F95" s="130">
        <v>2</v>
      </c>
      <c r="G95" s="171">
        <v>49</v>
      </c>
      <c r="H95" s="172">
        <v>175</v>
      </c>
      <c r="I95" s="175">
        <v>4.5714285714285714E-2</v>
      </c>
      <c r="J95" s="170">
        <v>12.9</v>
      </c>
    </row>
    <row r="96" spans="1:10" x14ac:dyDescent="0.3">
      <c r="A96" s="129">
        <v>0</v>
      </c>
      <c r="B96" s="130">
        <v>11</v>
      </c>
      <c r="C96" s="131">
        <v>0</v>
      </c>
      <c r="D96" s="171">
        <v>48</v>
      </c>
      <c r="E96" s="130">
        <v>85</v>
      </c>
      <c r="F96" s="130">
        <v>4</v>
      </c>
      <c r="G96" s="171">
        <v>22</v>
      </c>
      <c r="H96" s="172">
        <v>171</v>
      </c>
      <c r="I96" s="175">
        <v>4.0935672514619881E-2</v>
      </c>
      <c r="J96" s="170">
        <v>9</v>
      </c>
    </row>
    <row r="97" spans="1:10" x14ac:dyDescent="0.3">
      <c r="A97" s="129">
        <v>1</v>
      </c>
      <c r="B97" s="130">
        <v>18</v>
      </c>
      <c r="C97" s="131">
        <v>1</v>
      </c>
      <c r="D97" s="171">
        <v>88</v>
      </c>
      <c r="E97" s="130">
        <v>282</v>
      </c>
      <c r="F97" s="130">
        <v>0</v>
      </c>
      <c r="G97" s="171">
        <v>29</v>
      </c>
      <c r="H97" s="172">
        <v>175</v>
      </c>
      <c r="I97" s="175">
        <v>5.7142857142857141E-2</v>
      </c>
      <c r="J97" s="170">
        <v>18.2</v>
      </c>
    </row>
    <row r="98" spans="1:10" x14ac:dyDescent="0.3">
      <c r="A98" s="129">
        <v>1</v>
      </c>
      <c r="B98" s="130">
        <v>15</v>
      </c>
      <c r="C98" s="131">
        <v>1</v>
      </c>
      <c r="D98" s="171">
        <v>75</v>
      </c>
      <c r="E98" s="130">
        <v>156</v>
      </c>
      <c r="F98" s="130">
        <v>5</v>
      </c>
      <c r="G98" s="171">
        <v>55</v>
      </c>
      <c r="H98" s="172">
        <v>186</v>
      </c>
      <c r="I98" s="175">
        <v>3.7634408602150539E-2</v>
      </c>
      <c r="J98" s="170">
        <v>14.4</v>
      </c>
    </row>
    <row r="99" spans="1:10" x14ac:dyDescent="0.3">
      <c r="A99" s="129">
        <v>0</v>
      </c>
      <c r="B99" s="130">
        <v>8</v>
      </c>
      <c r="C99" s="131">
        <v>0</v>
      </c>
      <c r="D99" s="171">
        <v>56</v>
      </c>
      <c r="E99" s="130">
        <v>86</v>
      </c>
      <c r="F99" s="130">
        <v>3</v>
      </c>
      <c r="G99" s="171">
        <v>37</v>
      </c>
      <c r="H99" s="172">
        <v>172</v>
      </c>
      <c r="I99" s="175">
        <v>4.0697674418604654E-2</v>
      </c>
      <c r="J99" s="170">
        <v>8.8000000000000007</v>
      </c>
    </row>
    <row r="100" spans="1:10" x14ac:dyDescent="0.3">
      <c r="A100" s="129">
        <v>1</v>
      </c>
      <c r="B100" s="130">
        <v>9</v>
      </c>
      <c r="C100" s="131">
        <v>0</v>
      </c>
      <c r="D100" s="171">
        <v>60</v>
      </c>
      <c r="E100" s="130">
        <v>212</v>
      </c>
      <c r="F100" s="130">
        <v>2</v>
      </c>
      <c r="G100" s="171">
        <v>40</v>
      </c>
      <c r="H100" s="172">
        <v>165</v>
      </c>
      <c r="I100" s="175">
        <v>3.6363636363636362E-2</v>
      </c>
      <c r="J100" s="170">
        <v>12.5</v>
      </c>
    </row>
    <row r="101" spans="1:10" x14ac:dyDescent="0.3">
      <c r="A101" s="129">
        <v>1</v>
      </c>
      <c r="B101" s="130">
        <v>16</v>
      </c>
      <c r="C101" s="131">
        <v>1</v>
      </c>
      <c r="D101" s="171">
        <v>58</v>
      </c>
      <c r="E101" s="130">
        <v>157</v>
      </c>
      <c r="F101" s="130">
        <v>2</v>
      </c>
      <c r="G101" s="171">
        <v>45</v>
      </c>
      <c r="H101" s="172">
        <v>174</v>
      </c>
      <c r="I101" s="175">
        <v>3.4482758620689655E-2</v>
      </c>
      <c r="J101" s="170">
        <v>13.3</v>
      </c>
    </row>
    <row r="102" spans="1:10" x14ac:dyDescent="0.3">
      <c r="A102" s="129">
        <v>0</v>
      </c>
      <c r="B102" s="130">
        <v>1</v>
      </c>
      <c r="C102" s="131">
        <v>0</v>
      </c>
      <c r="D102" s="171">
        <v>67</v>
      </c>
      <c r="E102" s="130">
        <v>91</v>
      </c>
      <c r="F102" s="130">
        <v>3</v>
      </c>
      <c r="G102" s="171">
        <v>43</v>
      </c>
      <c r="H102" s="172">
        <v>178</v>
      </c>
      <c r="I102" s="175">
        <v>5.6179775280898875E-2</v>
      </c>
      <c r="J102" s="170">
        <v>12.5</v>
      </c>
    </row>
    <row r="103" spans="1:10" x14ac:dyDescent="0.3">
      <c r="A103" s="129">
        <v>1</v>
      </c>
      <c r="B103" s="130">
        <v>7</v>
      </c>
      <c r="C103" s="131">
        <v>1</v>
      </c>
      <c r="D103" s="171">
        <v>73</v>
      </c>
      <c r="E103" s="130">
        <v>169</v>
      </c>
      <c r="F103" s="130">
        <v>0</v>
      </c>
      <c r="G103" s="171">
        <v>83</v>
      </c>
      <c r="H103" s="172">
        <v>179</v>
      </c>
      <c r="I103" s="175">
        <v>4.4692737430167599E-2</v>
      </c>
      <c r="J103" s="170">
        <v>13.2</v>
      </c>
    </row>
    <row r="104" spans="1:10" x14ac:dyDescent="0.3">
      <c r="A104" s="129">
        <v>0</v>
      </c>
      <c r="B104" s="130">
        <v>7</v>
      </c>
      <c r="C104" s="131">
        <v>0</v>
      </c>
      <c r="D104" s="171">
        <v>70</v>
      </c>
      <c r="E104" s="130">
        <v>175</v>
      </c>
      <c r="F104" s="130">
        <v>2</v>
      </c>
      <c r="G104" s="171">
        <v>49</v>
      </c>
      <c r="H104" s="172">
        <v>161</v>
      </c>
      <c r="I104" s="175">
        <v>4.3478260869565216E-2</v>
      </c>
      <c r="J104" s="170">
        <v>11.1</v>
      </c>
    </row>
    <row r="105" spans="1:10" x14ac:dyDescent="0.3">
      <c r="A105" s="129">
        <v>0</v>
      </c>
      <c r="B105" s="130">
        <v>10</v>
      </c>
      <c r="C105" s="131">
        <v>1</v>
      </c>
      <c r="D105" s="171">
        <v>49</v>
      </c>
      <c r="E105" s="130">
        <v>77</v>
      </c>
      <c r="F105" s="130">
        <v>3</v>
      </c>
      <c r="G105" s="171">
        <v>24</v>
      </c>
      <c r="H105" s="172">
        <v>168</v>
      </c>
      <c r="I105" s="175">
        <v>4.1666666666666664E-2</v>
      </c>
      <c r="J105" s="170">
        <v>8.3000000000000007</v>
      </c>
    </row>
    <row r="106" spans="1:10" x14ac:dyDescent="0.3">
      <c r="A106" s="129">
        <v>0</v>
      </c>
      <c r="B106" s="130">
        <v>4</v>
      </c>
      <c r="C106" s="131">
        <v>0</v>
      </c>
      <c r="D106" s="171">
        <v>55</v>
      </c>
      <c r="E106" s="130">
        <v>125</v>
      </c>
      <c r="F106" s="130">
        <v>7</v>
      </c>
      <c r="G106" s="171">
        <v>35</v>
      </c>
      <c r="H106" s="172">
        <v>162</v>
      </c>
      <c r="I106" s="175">
        <v>4.3209876543209874E-2</v>
      </c>
      <c r="J106" s="170">
        <v>9.3000000000000007</v>
      </c>
    </row>
    <row r="107" spans="1:10" x14ac:dyDescent="0.3">
      <c r="A107" s="129">
        <v>0</v>
      </c>
      <c r="B107" s="130">
        <v>9</v>
      </c>
      <c r="C107" s="131">
        <v>0</v>
      </c>
      <c r="D107" s="171">
        <v>49</v>
      </c>
      <c r="E107" s="130">
        <v>102</v>
      </c>
      <c r="F107" s="130">
        <v>3</v>
      </c>
      <c r="G107" s="171">
        <v>25</v>
      </c>
      <c r="H107" s="172">
        <v>162</v>
      </c>
      <c r="I107" s="175">
        <v>3.7037037037037035E-2</v>
      </c>
      <c r="J107" s="170">
        <v>8.1999999999999993</v>
      </c>
    </row>
    <row r="108" spans="1:10" x14ac:dyDescent="0.3">
      <c r="A108" s="129">
        <v>1</v>
      </c>
      <c r="B108" s="130">
        <v>7</v>
      </c>
      <c r="C108" s="131">
        <v>0</v>
      </c>
      <c r="D108" s="171">
        <v>74</v>
      </c>
      <c r="E108" s="130">
        <v>249</v>
      </c>
      <c r="F108" s="130">
        <v>2</v>
      </c>
      <c r="G108" s="171">
        <v>58</v>
      </c>
      <c r="H108" s="172">
        <v>164</v>
      </c>
      <c r="I108" s="175">
        <v>4.2682926829268296E-2</v>
      </c>
      <c r="J108" s="170">
        <v>14.8</v>
      </c>
    </row>
    <row r="109" spans="1:10" x14ac:dyDescent="0.3">
      <c r="A109" s="129">
        <v>1</v>
      </c>
      <c r="B109" s="130">
        <v>10</v>
      </c>
      <c r="C109" s="131">
        <v>0</v>
      </c>
      <c r="D109" s="171">
        <v>53</v>
      </c>
      <c r="E109" s="130">
        <v>134</v>
      </c>
      <c r="F109" s="130">
        <v>1</v>
      </c>
      <c r="G109" s="171">
        <v>31</v>
      </c>
      <c r="H109" s="172">
        <v>176</v>
      </c>
      <c r="I109" s="175">
        <v>3.4090909090909088E-2</v>
      </c>
      <c r="J109" s="170">
        <v>10.7</v>
      </c>
    </row>
    <row r="110" spans="1:10" x14ac:dyDescent="0.3">
      <c r="A110" s="129">
        <v>0</v>
      </c>
      <c r="B110" s="130">
        <v>8</v>
      </c>
      <c r="C110" s="131">
        <v>0</v>
      </c>
      <c r="D110" s="171">
        <v>58</v>
      </c>
      <c r="E110" s="130">
        <v>129</v>
      </c>
      <c r="F110" s="130">
        <v>4</v>
      </c>
      <c r="G110" s="171">
        <v>39</v>
      </c>
      <c r="H110" s="172">
        <v>162</v>
      </c>
      <c r="I110" s="175">
        <v>3.7037037037037035E-2</v>
      </c>
      <c r="J110" s="170">
        <v>8.8000000000000007</v>
      </c>
    </row>
    <row r="111" spans="1:10" x14ac:dyDescent="0.3">
      <c r="A111" s="129">
        <v>0</v>
      </c>
      <c r="B111" s="130">
        <v>8</v>
      </c>
      <c r="C111" s="131">
        <v>0</v>
      </c>
      <c r="D111" s="171">
        <v>54</v>
      </c>
      <c r="E111" s="130">
        <v>51</v>
      </c>
      <c r="F111" s="130">
        <v>2</v>
      </c>
      <c r="G111" s="171">
        <v>26</v>
      </c>
      <c r="H111" s="172">
        <v>185</v>
      </c>
      <c r="I111" s="175">
        <v>4.3243243243243246E-2</v>
      </c>
      <c r="J111" s="170">
        <v>9.6999999999999993</v>
      </c>
    </row>
    <row r="112" spans="1:10" x14ac:dyDescent="0.3">
      <c r="A112" s="129">
        <v>0</v>
      </c>
      <c r="B112" s="130">
        <v>10</v>
      </c>
      <c r="C112" s="131">
        <v>1</v>
      </c>
      <c r="D112" s="171">
        <v>55</v>
      </c>
      <c r="E112" s="130">
        <v>33</v>
      </c>
      <c r="F112" s="130">
        <v>2</v>
      </c>
      <c r="G112" s="171">
        <v>94</v>
      </c>
      <c r="H112" s="172">
        <v>182</v>
      </c>
      <c r="I112" s="175">
        <v>5.4945054945054944E-2</v>
      </c>
      <c r="J112" s="170">
        <v>9.6999999999999993</v>
      </c>
    </row>
    <row r="113" spans="1:10" x14ac:dyDescent="0.3">
      <c r="A113" s="129">
        <v>1</v>
      </c>
      <c r="B113" s="130">
        <v>10</v>
      </c>
      <c r="C113" s="131">
        <v>0</v>
      </c>
      <c r="D113" s="171">
        <v>65</v>
      </c>
      <c r="E113" s="130">
        <v>121</v>
      </c>
      <c r="F113" s="130">
        <v>3</v>
      </c>
      <c r="G113" s="171">
        <v>54</v>
      </c>
      <c r="H113" s="172">
        <v>173</v>
      </c>
      <c r="I113" s="175">
        <v>4.6242774566473986E-2</v>
      </c>
      <c r="J113" s="170">
        <v>10.5</v>
      </c>
    </row>
    <row r="114" spans="1:10" x14ac:dyDescent="0.3">
      <c r="A114" s="129">
        <v>1</v>
      </c>
      <c r="B114" s="130">
        <v>16</v>
      </c>
      <c r="C114" s="131">
        <v>1</v>
      </c>
      <c r="D114" s="171">
        <v>39</v>
      </c>
      <c r="E114" s="130">
        <v>116</v>
      </c>
      <c r="F114" s="130">
        <v>7</v>
      </c>
      <c r="G114" s="171">
        <v>8</v>
      </c>
      <c r="H114" s="172">
        <v>164</v>
      </c>
      <c r="I114" s="175">
        <v>3.6585365853658534E-2</v>
      </c>
      <c r="J114" s="170">
        <v>8.9</v>
      </c>
    </row>
    <row r="115" spans="1:10" x14ac:dyDescent="0.3">
      <c r="A115" s="129">
        <v>0</v>
      </c>
      <c r="B115" s="130">
        <v>6</v>
      </c>
      <c r="C115" s="131">
        <v>0</v>
      </c>
      <c r="D115" s="171">
        <v>42</v>
      </c>
      <c r="E115" s="130">
        <v>68</v>
      </c>
      <c r="F115" s="130">
        <v>4</v>
      </c>
      <c r="G115" s="171">
        <v>17</v>
      </c>
      <c r="H115" s="172">
        <v>170</v>
      </c>
      <c r="I115" s="175">
        <v>2.9411764705882353E-2</v>
      </c>
      <c r="J115" s="170">
        <v>7.9</v>
      </c>
    </row>
    <row r="116" spans="1:10" x14ac:dyDescent="0.3">
      <c r="A116" s="129">
        <v>1</v>
      </c>
      <c r="B116" s="130">
        <v>13</v>
      </c>
      <c r="C116" s="131">
        <v>1</v>
      </c>
      <c r="D116" s="171">
        <v>89</v>
      </c>
      <c r="E116" s="130">
        <v>296</v>
      </c>
      <c r="F116" s="130">
        <v>0</v>
      </c>
      <c r="G116" s="171">
        <v>27</v>
      </c>
      <c r="H116" s="172">
        <v>184</v>
      </c>
      <c r="I116" s="175">
        <v>6.5217391304347824E-2</v>
      </c>
      <c r="J116" s="170">
        <v>21</v>
      </c>
    </row>
    <row r="117" spans="1:10" x14ac:dyDescent="0.3">
      <c r="A117" s="129">
        <v>1</v>
      </c>
      <c r="B117" s="130">
        <v>9</v>
      </c>
      <c r="C117" s="131">
        <v>0</v>
      </c>
      <c r="D117" s="171">
        <v>65</v>
      </c>
      <c r="E117" s="130">
        <v>165</v>
      </c>
      <c r="F117" s="130">
        <v>1</v>
      </c>
      <c r="G117" s="171">
        <v>62</v>
      </c>
      <c r="H117" s="172">
        <v>169</v>
      </c>
      <c r="I117" s="175">
        <v>2.9585798816568046E-2</v>
      </c>
      <c r="J117" s="170">
        <v>12.7</v>
      </c>
    </row>
    <row r="118" spans="1:10" x14ac:dyDescent="0.3">
      <c r="A118" s="129">
        <v>0</v>
      </c>
      <c r="B118" s="130">
        <v>12</v>
      </c>
      <c r="C118" s="131">
        <v>0</v>
      </c>
      <c r="D118" s="171">
        <v>49</v>
      </c>
      <c r="E118" s="130">
        <v>92</v>
      </c>
      <c r="F118" s="130">
        <v>2</v>
      </c>
      <c r="G118" s="171">
        <v>25</v>
      </c>
      <c r="H118" s="172">
        <v>175</v>
      </c>
      <c r="I118" s="175">
        <v>0.04</v>
      </c>
      <c r="J118" s="170">
        <v>9.4</v>
      </c>
    </row>
    <row r="119" spans="1:10" x14ac:dyDescent="0.3">
      <c r="A119" s="129">
        <v>0</v>
      </c>
      <c r="B119" s="130">
        <v>7</v>
      </c>
      <c r="C119" s="131">
        <v>1</v>
      </c>
      <c r="D119" s="171">
        <v>51</v>
      </c>
      <c r="E119" s="130">
        <v>109</v>
      </c>
      <c r="F119" s="130">
        <v>5</v>
      </c>
      <c r="G119" s="171">
        <v>29</v>
      </c>
      <c r="H119" s="172">
        <v>162</v>
      </c>
      <c r="I119" s="175">
        <v>1.8518518518518517E-2</v>
      </c>
      <c r="J119" s="170">
        <v>7.5</v>
      </c>
    </row>
    <row r="120" spans="1:10" x14ac:dyDescent="0.3">
      <c r="A120" s="129">
        <v>0</v>
      </c>
      <c r="B120" s="130">
        <v>13</v>
      </c>
      <c r="C120" s="131">
        <v>0</v>
      </c>
      <c r="D120" s="171">
        <v>53</v>
      </c>
      <c r="E120" s="130">
        <v>125</v>
      </c>
      <c r="F120" s="130">
        <v>2</v>
      </c>
      <c r="G120" s="171">
        <v>32</v>
      </c>
      <c r="H120" s="172">
        <v>172</v>
      </c>
      <c r="I120" s="175">
        <v>4.0697674418604654E-2</v>
      </c>
      <c r="J120" s="170">
        <v>11.8</v>
      </c>
    </row>
    <row r="121" spans="1:10" x14ac:dyDescent="0.3">
      <c r="A121" s="129">
        <v>0</v>
      </c>
      <c r="B121" s="130">
        <v>10</v>
      </c>
      <c r="C121" s="131">
        <v>0</v>
      </c>
      <c r="D121" s="171">
        <v>96</v>
      </c>
      <c r="E121" s="130">
        <v>199</v>
      </c>
      <c r="F121" s="130">
        <v>3</v>
      </c>
      <c r="G121" s="171">
        <v>65</v>
      </c>
      <c r="H121" s="172">
        <v>162</v>
      </c>
      <c r="I121" s="175">
        <v>3.7037037037037035E-2</v>
      </c>
      <c r="J121" s="170">
        <v>11.4</v>
      </c>
    </row>
    <row r="122" spans="1:10" x14ac:dyDescent="0.3">
      <c r="A122" s="129">
        <v>0</v>
      </c>
      <c r="B122" s="130">
        <v>6</v>
      </c>
      <c r="C122" s="131">
        <v>0</v>
      </c>
      <c r="D122" s="171">
        <v>56</v>
      </c>
      <c r="E122" s="130">
        <v>113</v>
      </c>
      <c r="F122" s="130">
        <v>3</v>
      </c>
      <c r="G122" s="171">
        <v>36</v>
      </c>
      <c r="H122" s="172">
        <v>161</v>
      </c>
      <c r="I122" s="175">
        <v>3.7267080745341616E-2</v>
      </c>
      <c r="J122" s="170">
        <v>7.2</v>
      </c>
    </row>
    <row r="123" spans="1:10" x14ac:dyDescent="0.3">
      <c r="A123" s="129">
        <v>1</v>
      </c>
      <c r="B123" s="130">
        <v>15</v>
      </c>
      <c r="C123" s="131">
        <v>1</v>
      </c>
      <c r="D123" s="171">
        <v>79</v>
      </c>
      <c r="E123" s="130">
        <v>284</v>
      </c>
      <c r="F123" s="130">
        <v>4</v>
      </c>
      <c r="G123" s="171">
        <v>39</v>
      </c>
      <c r="H123" s="172">
        <v>175</v>
      </c>
      <c r="I123" s="175">
        <v>5.7142857142857141E-2</v>
      </c>
      <c r="J123" s="170">
        <v>20.399999999999999</v>
      </c>
    </row>
    <row r="124" spans="1:10" x14ac:dyDescent="0.3">
      <c r="A124" s="129">
        <v>1</v>
      </c>
      <c r="B124" s="130">
        <v>8</v>
      </c>
      <c r="C124" s="131">
        <v>1</v>
      </c>
      <c r="D124" s="171">
        <v>64</v>
      </c>
      <c r="E124" s="130">
        <v>115</v>
      </c>
      <c r="F124" s="130">
        <v>4</v>
      </c>
      <c r="G124" s="171">
        <v>50</v>
      </c>
      <c r="H124" s="172">
        <v>175</v>
      </c>
      <c r="I124" s="175">
        <v>4.5714285714285714E-2</v>
      </c>
      <c r="J124" s="170">
        <v>9.8000000000000007</v>
      </c>
    </row>
    <row r="125" spans="1:10" x14ac:dyDescent="0.3">
      <c r="A125" s="129">
        <v>1</v>
      </c>
      <c r="B125" s="130">
        <v>12</v>
      </c>
      <c r="C125" s="131">
        <v>1</v>
      </c>
      <c r="D125" s="171">
        <v>67</v>
      </c>
      <c r="E125" s="130">
        <v>188</v>
      </c>
      <c r="F125" s="130">
        <v>4</v>
      </c>
      <c r="G125" s="171">
        <v>49</v>
      </c>
      <c r="H125" s="172">
        <v>181</v>
      </c>
      <c r="I125" s="175">
        <v>4.9723756906077346E-2</v>
      </c>
      <c r="J125" s="170">
        <v>16.2</v>
      </c>
    </row>
    <row r="126" spans="1:10" x14ac:dyDescent="0.3">
      <c r="A126" s="129">
        <v>1</v>
      </c>
      <c r="B126" s="130">
        <v>11</v>
      </c>
      <c r="C126" s="131">
        <v>1</v>
      </c>
      <c r="D126" s="171">
        <v>65</v>
      </c>
      <c r="E126" s="130">
        <v>139</v>
      </c>
      <c r="F126" s="130">
        <v>1</v>
      </c>
      <c r="G126" s="171">
        <v>59</v>
      </c>
      <c r="H126" s="172">
        <v>169</v>
      </c>
      <c r="I126" s="175">
        <v>2.9585798816568046E-2</v>
      </c>
      <c r="J126" s="170">
        <v>11.4</v>
      </c>
    </row>
    <row r="127" spans="1:10" x14ac:dyDescent="0.3">
      <c r="A127" s="129">
        <v>1</v>
      </c>
      <c r="B127" s="130">
        <v>13</v>
      </c>
      <c r="C127" s="131">
        <v>1</v>
      </c>
      <c r="D127" s="171">
        <v>89</v>
      </c>
      <c r="E127" s="130">
        <v>232</v>
      </c>
      <c r="F127" s="130">
        <v>4</v>
      </c>
      <c r="G127" s="171">
        <v>89</v>
      </c>
      <c r="H127" s="172">
        <v>183</v>
      </c>
      <c r="I127" s="175">
        <v>5.4644808743169397E-2</v>
      </c>
      <c r="J127" s="170">
        <v>18.3</v>
      </c>
    </row>
    <row r="128" spans="1:10" x14ac:dyDescent="0.3">
      <c r="A128" s="129">
        <v>1</v>
      </c>
      <c r="B128" s="130">
        <v>8</v>
      </c>
      <c r="C128" s="131">
        <v>1</v>
      </c>
      <c r="D128" s="171">
        <v>53</v>
      </c>
      <c r="E128" s="130">
        <v>83</v>
      </c>
      <c r="F128" s="130">
        <v>2</v>
      </c>
      <c r="G128" s="171">
        <v>109</v>
      </c>
      <c r="H128" s="172">
        <v>172</v>
      </c>
      <c r="I128" s="175">
        <v>4.0697674418604654E-2</v>
      </c>
      <c r="J128" s="170">
        <v>8.6999999999999993</v>
      </c>
    </row>
    <row r="129" spans="1:10" x14ac:dyDescent="0.3">
      <c r="A129" s="129">
        <v>0</v>
      </c>
      <c r="B129" s="130">
        <v>10</v>
      </c>
      <c r="C129" s="131">
        <v>0</v>
      </c>
      <c r="D129" s="171">
        <v>44</v>
      </c>
      <c r="E129" s="130">
        <v>100</v>
      </c>
      <c r="F129" s="130">
        <v>5</v>
      </c>
      <c r="G129" s="171">
        <v>20</v>
      </c>
      <c r="H129" s="172">
        <v>173</v>
      </c>
      <c r="I129" s="175">
        <v>4.046242774566474E-2</v>
      </c>
      <c r="J129" s="170">
        <v>9.1</v>
      </c>
    </row>
    <row r="130" spans="1:10" x14ac:dyDescent="0.3">
      <c r="A130" s="129">
        <v>0</v>
      </c>
      <c r="B130" s="130">
        <v>10</v>
      </c>
      <c r="C130" s="131">
        <v>0</v>
      </c>
      <c r="D130" s="171">
        <v>46</v>
      </c>
      <c r="E130" s="130">
        <v>113</v>
      </c>
      <c r="F130" s="130">
        <v>4</v>
      </c>
      <c r="G130" s="171">
        <v>22</v>
      </c>
      <c r="H130" s="172">
        <v>176</v>
      </c>
      <c r="I130" s="175">
        <v>2.8409090909090908E-2</v>
      </c>
      <c r="J130" s="170">
        <v>9.6999999999999993</v>
      </c>
    </row>
    <row r="131" spans="1:10" x14ac:dyDescent="0.3">
      <c r="A131" s="129">
        <v>0</v>
      </c>
      <c r="B131" s="130">
        <v>5</v>
      </c>
      <c r="C131" s="131">
        <v>0</v>
      </c>
      <c r="D131" s="171">
        <v>58</v>
      </c>
      <c r="E131" s="130">
        <v>100</v>
      </c>
      <c r="F131" s="130">
        <v>2</v>
      </c>
      <c r="G131" s="171">
        <v>39</v>
      </c>
      <c r="H131" s="172">
        <v>161</v>
      </c>
      <c r="I131" s="175">
        <v>2.4844720496894408E-2</v>
      </c>
      <c r="J131" s="170">
        <v>6.6</v>
      </c>
    </row>
    <row r="132" spans="1:10" x14ac:dyDescent="0.3">
      <c r="A132" s="129">
        <v>0</v>
      </c>
      <c r="B132" s="130">
        <v>12</v>
      </c>
      <c r="C132" s="131">
        <v>1</v>
      </c>
      <c r="D132" s="171">
        <v>62</v>
      </c>
      <c r="E132" s="130">
        <v>123</v>
      </c>
      <c r="F132" s="130">
        <v>2</v>
      </c>
      <c r="G132" s="171">
        <v>43</v>
      </c>
      <c r="H132" s="172">
        <v>157</v>
      </c>
      <c r="I132" s="175">
        <v>3.1847133757961783E-2</v>
      </c>
      <c r="J132" s="170">
        <v>9.1</v>
      </c>
    </row>
    <row r="133" spans="1:10" x14ac:dyDescent="0.3">
      <c r="A133" s="129">
        <v>1</v>
      </c>
      <c r="B133" s="130">
        <v>8</v>
      </c>
      <c r="C133" s="131">
        <v>0</v>
      </c>
      <c r="D133" s="171">
        <v>62</v>
      </c>
      <c r="E133" s="130">
        <v>106</v>
      </c>
      <c r="F133" s="130">
        <v>2</v>
      </c>
      <c r="G133" s="171">
        <v>49</v>
      </c>
      <c r="H133" s="172">
        <v>171</v>
      </c>
      <c r="I133" s="175">
        <v>4.0935672514619881E-2</v>
      </c>
      <c r="J133" s="170">
        <v>9.6999999999999993</v>
      </c>
    </row>
    <row r="134" spans="1:10" x14ac:dyDescent="0.3">
      <c r="A134" s="129">
        <v>0</v>
      </c>
      <c r="B134" s="130">
        <v>1</v>
      </c>
      <c r="C134" s="131">
        <v>0</v>
      </c>
      <c r="D134" s="171">
        <v>46</v>
      </c>
      <c r="E134" s="130">
        <v>126</v>
      </c>
      <c r="F134" s="130">
        <v>3</v>
      </c>
      <c r="G134" s="171">
        <v>24</v>
      </c>
      <c r="H134" s="172">
        <v>160</v>
      </c>
      <c r="I134" s="175">
        <v>3.125E-2</v>
      </c>
      <c r="J134" s="170">
        <v>7.8</v>
      </c>
    </row>
    <row r="135" spans="1:10" x14ac:dyDescent="0.3">
      <c r="A135" s="129">
        <v>1</v>
      </c>
      <c r="B135" s="130">
        <v>9</v>
      </c>
      <c r="C135" s="131">
        <v>0</v>
      </c>
      <c r="D135" s="171">
        <v>66</v>
      </c>
      <c r="E135" s="130">
        <v>200</v>
      </c>
      <c r="F135" s="130">
        <v>3</v>
      </c>
      <c r="G135" s="171">
        <v>62</v>
      </c>
      <c r="H135" s="172">
        <v>171</v>
      </c>
      <c r="I135" s="175">
        <v>3.5087719298245612E-2</v>
      </c>
      <c r="J135" s="170">
        <v>13.9</v>
      </c>
    </row>
    <row r="136" spans="1:10" x14ac:dyDescent="0.3">
      <c r="A136" s="129">
        <v>0</v>
      </c>
      <c r="B136" s="130">
        <v>9</v>
      </c>
      <c r="C136" s="131">
        <v>0</v>
      </c>
      <c r="D136" s="171">
        <v>56</v>
      </c>
      <c r="E136" s="130">
        <v>47</v>
      </c>
      <c r="F136" s="130">
        <v>3</v>
      </c>
      <c r="G136" s="171">
        <v>30</v>
      </c>
      <c r="H136" s="172">
        <v>179</v>
      </c>
      <c r="I136" s="175">
        <v>3.9106145251396648E-2</v>
      </c>
      <c r="J136" s="170">
        <v>10.3</v>
      </c>
    </row>
    <row r="137" spans="1:10" x14ac:dyDescent="0.3">
      <c r="A137" s="129">
        <v>1</v>
      </c>
      <c r="B137" s="130">
        <v>7</v>
      </c>
      <c r="C137" s="131">
        <v>1</v>
      </c>
      <c r="D137" s="171">
        <v>82</v>
      </c>
      <c r="E137" s="130">
        <v>202</v>
      </c>
      <c r="F137" s="130">
        <v>5</v>
      </c>
      <c r="G137" s="171">
        <v>61</v>
      </c>
      <c r="H137" s="172">
        <v>156</v>
      </c>
      <c r="I137" s="175">
        <v>4.4871794871794872E-2</v>
      </c>
      <c r="J137" s="170">
        <v>11.7</v>
      </c>
    </row>
    <row r="138" spans="1:10" x14ac:dyDescent="0.3">
      <c r="A138" s="129">
        <v>0</v>
      </c>
      <c r="B138" s="130">
        <v>19</v>
      </c>
      <c r="C138" s="131">
        <v>1</v>
      </c>
      <c r="D138" s="171">
        <v>44</v>
      </c>
      <c r="E138" s="130">
        <v>97</v>
      </c>
      <c r="F138" s="130">
        <v>2</v>
      </c>
      <c r="G138" s="171">
        <v>21</v>
      </c>
      <c r="H138" s="172">
        <v>172</v>
      </c>
      <c r="I138" s="175">
        <v>4.0697674418604654E-2</v>
      </c>
      <c r="J138" s="170">
        <v>9.4</v>
      </c>
    </row>
    <row r="139" spans="1:10" x14ac:dyDescent="0.3">
      <c r="A139" s="129">
        <v>0</v>
      </c>
      <c r="B139" s="130">
        <v>12</v>
      </c>
      <c r="C139" s="131">
        <v>0</v>
      </c>
      <c r="D139" s="171">
        <v>44</v>
      </c>
      <c r="E139" s="130">
        <v>49</v>
      </c>
      <c r="F139" s="130">
        <v>3</v>
      </c>
      <c r="G139" s="171">
        <v>15</v>
      </c>
      <c r="H139" s="172">
        <v>181</v>
      </c>
      <c r="I139" s="175">
        <v>4.4198895027624308E-2</v>
      </c>
      <c r="J139" s="170">
        <v>9.5</v>
      </c>
    </row>
    <row r="140" spans="1:10" x14ac:dyDescent="0.3">
      <c r="A140" s="129">
        <v>1</v>
      </c>
      <c r="B140" s="130">
        <v>8</v>
      </c>
      <c r="C140" s="131">
        <v>1</v>
      </c>
      <c r="D140" s="171">
        <v>51</v>
      </c>
      <c r="E140" s="130">
        <v>84</v>
      </c>
      <c r="F140" s="130">
        <v>4</v>
      </c>
      <c r="G140" s="171">
        <v>26</v>
      </c>
      <c r="H140" s="172">
        <v>171</v>
      </c>
      <c r="I140" s="175">
        <v>5.2631578947368418E-2</v>
      </c>
      <c r="J140" s="170">
        <v>8.6999999999999993</v>
      </c>
    </row>
    <row r="141" spans="1:10" x14ac:dyDescent="0.3">
      <c r="A141" s="129">
        <v>1</v>
      </c>
      <c r="B141" s="130">
        <v>6</v>
      </c>
      <c r="C141" s="131">
        <v>0</v>
      </c>
      <c r="D141" s="171">
        <v>70</v>
      </c>
      <c r="E141" s="130">
        <v>209</v>
      </c>
      <c r="F141" s="130">
        <v>2</v>
      </c>
      <c r="G141" s="171">
        <v>57</v>
      </c>
      <c r="H141" s="172">
        <v>169</v>
      </c>
      <c r="I141" s="175">
        <v>3.5502958579881658E-2</v>
      </c>
      <c r="J141" s="170">
        <v>12.8</v>
      </c>
    </row>
    <row r="142" spans="1:10" x14ac:dyDescent="0.3">
      <c r="A142" s="129">
        <v>0</v>
      </c>
      <c r="B142" s="130">
        <v>6</v>
      </c>
      <c r="C142" s="131">
        <v>0</v>
      </c>
      <c r="D142" s="171">
        <v>44</v>
      </c>
      <c r="E142" s="130">
        <v>70</v>
      </c>
      <c r="F142" s="130">
        <v>3</v>
      </c>
      <c r="G142" s="171">
        <v>19</v>
      </c>
      <c r="H142" s="172">
        <v>161</v>
      </c>
      <c r="I142" s="175">
        <v>3.7267080745341616E-2</v>
      </c>
      <c r="J142" s="170">
        <v>6.6</v>
      </c>
    </row>
    <row r="143" spans="1:10" x14ac:dyDescent="0.3">
      <c r="A143" s="129">
        <v>1</v>
      </c>
      <c r="B143" s="130">
        <v>10</v>
      </c>
      <c r="C143" s="131">
        <v>1</v>
      </c>
      <c r="D143" s="171">
        <v>75</v>
      </c>
      <c r="E143" s="130">
        <v>185</v>
      </c>
      <c r="F143" s="130">
        <v>2</v>
      </c>
      <c r="G143" s="171">
        <v>58</v>
      </c>
      <c r="H143" s="172">
        <v>180</v>
      </c>
      <c r="I143" s="175">
        <v>0.05</v>
      </c>
      <c r="J143" s="170">
        <v>17</v>
      </c>
    </row>
    <row r="144" spans="1:10" x14ac:dyDescent="0.3">
      <c r="A144" s="129">
        <v>1</v>
      </c>
      <c r="B144" s="130">
        <v>12</v>
      </c>
      <c r="C144" s="131">
        <v>1</v>
      </c>
      <c r="D144" s="171">
        <v>68</v>
      </c>
      <c r="E144" s="130">
        <v>209</v>
      </c>
      <c r="F144" s="130">
        <v>0</v>
      </c>
      <c r="G144" s="171">
        <v>51</v>
      </c>
      <c r="H144" s="172">
        <v>182</v>
      </c>
      <c r="I144" s="175">
        <v>3.8461538461538464E-2</v>
      </c>
      <c r="J144" s="170">
        <v>16.7</v>
      </c>
    </row>
    <row r="145" spans="1:10" x14ac:dyDescent="0.3">
      <c r="A145" s="129">
        <v>1</v>
      </c>
      <c r="B145" s="130">
        <v>8</v>
      </c>
      <c r="C145" s="131">
        <v>1</v>
      </c>
      <c r="D145" s="171">
        <v>84</v>
      </c>
      <c r="E145" s="130">
        <v>175</v>
      </c>
      <c r="F145" s="130">
        <v>1</v>
      </c>
      <c r="G145" s="171">
        <v>76</v>
      </c>
      <c r="H145" s="172">
        <v>183</v>
      </c>
      <c r="I145" s="175">
        <v>3.825136612021858E-2</v>
      </c>
      <c r="J145" s="170">
        <v>15.9</v>
      </c>
    </row>
    <row r="146" spans="1:10" x14ac:dyDescent="0.3">
      <c r="A146" s="129">
        <v>0</v>
      </c>
      <c r="B146" s="130">
        <v>6</v>
      </c>
      <c r="C146" s="131">
        <v>0</v>
      </c>
      <c r="D146" s="171">
        <v>51</v>
      </c>
      <c r="E146" s="130">
        <v>118</v>
      </c>
      <c r="F146" s="130">
        <v>4</v>
      </c>
      <c r="G146" s="171">
        <v>31</v>
      </c>
      <c r="H146" s="172">
        <v>162</v>
      </c>
      <c r="I146" s="175">
        <v>3.0864197530864196E-2</v>
      </c>
      <c r="J146" s="170">
        <v>7.9</v>
      </c>
    </row>
    <row r="147" spans="1:10" x14ac:dyDescent="0.3">
      <c r="A147" s="129">
        <v>1</v>
      </c>
      <c r="B147" s="130">
        <v>9</v>
      </c>
      <c r="C147" s="131">
        <v>1</v>
      </c>
      <c r="D147" s="171">
        <v>88</v>
      </c>
      <c r="E147" s="130">
        <v>253</v>
      </c>
      <c r="F147" s="130">
        <v>3</v>
      </c>
      <c r="G147" s="171">
        <v>63</v>
      </c>
      <c r="H147" s="172">
        <v>163</v>
      </c>
      <c r="I147" s="175">
        <v>5.5214723926380369E-2</v>
      </c>
      <c r="J147" s="170">
        <v>14.1</v>
      </c>
    </row>
    <row r="148" spans="1:10" x14ac:dyDescent="0.3">
      <c r="A148" s="129">
        <v>0</v>
      </c>
      <c r="B148" s="130">
        <v>10</v>
      </c>
      <c r="C148" s="131">
        <v>0</v>
      </c>
      <c r="D148" s="171">
        <v>58</v>
      </c>
      <c r="E148" s="130">
        <v>20</v>
      </c>
      <c r="F148" s="130">
        <v>4</v>
      </c>
      <c r="G148" s="171">
        <v>35</v>
      </c>
      <c r="H148" s="172">
        <v>178</v>
      </c>
      <c r="I148" s="175">
        <v>3.3707865168539325E-2</v>
      </c>
      <c r="J148" s="170">
        <v>8.1</v>
      </c>
    </row>
    <row r="149" spans="1:10" x14ac:dyDescent="0.3">
      <c r="A149" s="129">
        <v>1</v>
      </c>
      <c r="B149" s="130">
        <v>8</v>
      </c>
      <c r="C149" s="131">
        <v>0</v>
      </c>
      <c r="D149" s="171">
        <v>66</v>
      </c>
      <c r="E149" s="130">
        <v>103</v>
      </c>
      <c r="F149" s="130">
        <v>2</v>
      </c>
      <c r="G149" s="171">
        <v>48</v>
      </c>
      <c r="H149" s="172">
        <v>166</v>
      </c>
      <c r="I149" s="175">
        <v>3.614457831325301E-2</v>
      </c>
      <c r="J149" s="170">
        <v>13.6</v>
      </c>
    </row>
    <row r="150" spans="1:10" x14ac:dyDescent="0.3">
      <c r="A150" s="129">
        <v>0</v>
      </c>
      <c r="B150" s="130">
        <v>10</v>
      </c>
      <c r="C150" s="131">
        <v>0</v>
      </c>
      <c r="D150" s="171">
        <v>55</v>
      </c>
      <c r="E150" s="130">
        <v>120</v>
      </c>
      <c r="F150" s="130">
        <v>3</v>
      </c>
      <c r="G150" s="171">
        <v>34</v>
      </c>
      <c r="H150" s="172">
        <v>174</v>
      </c>
      <c r="I150" s="175">
        <v>4.5977011494252873E-2</v>
      </c>
      <c r="J150" s="170">
        <v>10</v>
      </c>
    </row>
    <row r="151" spans="1:10" x14ac:dyDescent="0.3">
      <c r="A151" s="129">
        <v>1</v>
      </c>
      <c r="B151" s="130">
        <v>8</v>
      </c>
      <c r="C151" s="131">
        <v>0</v>
      </c>
      <c r="D151" s="171">
        <v>60</v>
      </c>
      <c r="E151" s="130">
        <v>102</v>
      </c>
      <c r="F151" s="130">
        <v>5</v>
      </c>
      <c r="G151" s="171">
        <v>37</v>
      </c>
      <c r="H151" s="172">
        <v>178</v>
      </c>
      <c r="I151" s="175">
        <v>3.9325842696629212E-2</v>
      </c>
      <c r="J151" s="170">
        <v>11.6</v>
      </c>
    </row>
  </sheetData>
  <sortState xmlns:xlrd2="http://schemas.microsoft.com/office/spreadsheetml/2017/richdata2" ref="R33:R182">
    <sortCondition ref="R3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40B36-FF95-4135-9923-6F679ECBD580}">
  <dimension ref="A1:R151"/>
  <sheetViews>
    <sheetView showGridLines="0" workbookViewId="0"/>
  </sheetViews>
  <sheetFormatPr defaultRowHeight="14.4" x14ac:dyDescent="0.3"/>
  <cols>
    <col min="1" max="1" width="8.33203125" customWidth="1"/>
    <col min="2" max="2" width="7" customWidth="1"/>
    <col min="3" max="3" width="8" customWidth="1"/>
    <col min="4" max="4" width="6.6640625" customWidth="1"/>
    <col min="5" max="5" width="6.5546875" customWidth="1"/>
    <col min="6" max="6" width="11.33203125" bestFit="1" customWidth="1"/>
    <col min="7" max="7" width="7.77734375" customWidth="1"/>
    <col min="8" max="8" width="8.88671875" style="47" customWidth="1"/>
    <col min="9" max="9" width="8.33203125" customWidth="1"/>
    <col min="11" max="11" width="17.44140625" style="108" bestFit="1" customWidth="1"/>
    <col min="12" max="12" width="11.109375" style="92" bestFit="1" customWidth="1"/>
    <col min="13" max="13" width="13.44140625" style="92" bestFit="1" customWidth="1"/>
    <col min="14" max="14" width="7.5546875" style="92" bestFit="1" customWidth="1"/>
    <col min="15" max="15" width="7.6640625" style="92" bestFit="1" customWidth="1"/>
    <col min="16" max="16" width="12.44140625" style="92" bestFit="1" customWidth="1"/>
    <col min="17" max="17" width="10.5546875" style="92" bestFit="1" customWidth="1"/>
  </cols>
  <sheetData>
    <row r="1" spans="1:18" s="181" customFormat="1" ht="28.8" x14ac:dyDescent="0.3">
      <c r="A1" s="177" t="s">
        <v>48</v>
      </c>
      <c r="B1" s="178" t="s">
        <v>50</v>
      </c>
      <c r="C1" s="179" t="s">
        <v>33</v>
      </c>
      <c r="D1" s="180" t="s">
        <v>41</v>
      </c>
      <c r="E1" s="178" t="s">
        <v>44</v>
      </c>
      <c r="F1" s="178" t="s">
        <v>45</v>
      </c>
      <c r="G1" s="180" t="s">
        <v>34</v>
      </c>
      <c r="H1" s="180" t="s">
        <v>55</v>
      </c>
      <c r="I1" s="178" t="s">
        <v>39</v>
      </c>
      <c r="K1" s="108" t="s">
        <v>93</v>
      </c>
      <c r="L1" s="92"/>
      <c r="M1" s="92"/>
      <c r="N1" s="92"/>
      <c r="O1" s="92"/>
      <c r="P1" s="92"/>
      <c r="Q1" s="92"/>
    </row>
    <row r="2" spans="1:18" ht="15" thickBot="1" x14ac:dyDescent="0.35">
      <c r="A2" s="129">
        <v>0</v>
      </c>
      <c r="B2" s="130">
        <v>12</v>
      </c>
      <c r="C2" s="131">
        <v>1</v>
      </c>
      <c r="D2" s="171">
        <v>60</v>
      </c>
      <c r="E2" s="130">
        <v>171</v>
      </c>
      <c r="F2" s="130">
        <v>3</v>
      </c>
      <c r="G2" s="172">
        <v>171</v>
      </c>
      <c r="H2" s="175">
        <v>4.0935672514619881E-2</v>
      </c>
      <c r="I2" s="170">
        <v>12.5</v>
      </c>
    </row>
    <row r="3" spans="1:18" x14ac:dyDescent="0.3">
      <c r="A3" s="129">
        <v>0</v>
      </c>
      <c r="B3" s="130">
        <v>16</v>
      </c>
      <c r="C3" s="131">
        <v>1</v>
      </c>
      <c r="D3" s="171">
        <v>69</v>
      </c>
      <c r="E3" s="130">
        <v>213</v>
      </c>
      <c r="F3" s="130">
        <v>3</v>
      </c>
      <c r="G3" s="172">
        <v>168</v>
      </c>
      <c r="H3" s="175">
        <v>5.9523809523809521E-2</v>
      </c>
      <c r="I3" s="170">
        <v>14.5</v>
      </c>
      <c r="K3" s="182" t="s">
        <v>94</v>
      </c>
      <c r="L3" s="91"/>
    </row>
    <row r="4" spans="1:18" x14ac:dyDescent="0.3">
      <c r="A4" s="129">
        <v>1</v>
      </c>
      <c r="B4" s="130">
        <v>13</v>
      </c>
      <c r="C4" s="131">
        <v>1</v>
      </c>
      <c r="D4" s="171">
        <v>79</v>
      </c>
      <c r="E4" s="130">
        <v>255</v>
      </c>
      <c r="F4" s="130">
        <v>1</v>
      </c>
      <c r="G4" s="172">
        <v>180</v>
      </c>
      <c r="H4" s="176">
        <v>4.4444444444444446E-2</v>
      </c>
      <c r="I4" s="170">
        <v>19</v>
      </c>
      <c r="K4" s="89" t="s">
        <v>95</v>
      </c>
      <c r="L4" s="69">
        <v>0.96981907224710828</v>
      </c>
    </row>
    <row r="5" spans="1:18" x14ac:dyDescent="0.3">
      <c r="A5" s="129">
        <v>1</v>
      </c>
      <c r="B5" s="130">
        <v>10</v>
      </c>
      <c r="C5" s="131">
        <v>0</v>
      </c>
      <c r="D5" s="171">
        <v>66</v>
      </c>
      <c r="E5" s="130">
        <v>287</v>
      </c>
      <c r="F5" s="130">
        <v>1</v>
      </c>
      <c r="G5" s="172">
        <v>173</v>
      </c>
      <c r="H5" s="175">
        <v>4.046242774566474E-2</v>
      </c>
      <c r="I5" s="170">
        <v>18.2</v>
      </c>
      <c r="K5" s="89" t="s">
        <v>96</v>
      </c>
      <c r="L5" s="196">
        <v>0.94054903289424185</v>
      </c>
    </row>
    <row r="6" spans="1:18" x14ac:dyDescent="0.3">
      <c r="A6" s="129">
        <v>0</v>
      </c>
      <c r="B6" s="130">
        <v>4</v>
      </c>
      <c r="C6" s="131">
        <v>0</v>
      </c>
      <c r="D6" s="171">
        <v>51</v>
      </c>
      <c r="E6" s="130">
        <v>112</v>
      </c>
      <c r="F6" s="130">
        <v>4</v>
      </c>
      <c r="G6" s="172">
        <v>166</v>
      </c>
      <c r="H6" s="175">
        <v>3.0120481927710843E-2</v>
      </c>
      <c r="I6" s="170">
        <v>7.6</v>
      </c>
      <c r="K6" s="89" t="s">
        <v>97</v>
      </c>
      <c r="L6" s="196">
        <v>0.93717592837760311</v>
      </c>
    </row>
    <row r="7" spans="1:18" x14ac:dyDescent="0.3">
      <c r="A7" s="129">
        <v>1</v>
      </c>
      <c r="B7" s="130">
        <v>15</v>
      </c>
      <c r="C7" s="131">
        <v>1</v>
      </c>
      <c r="D7" s="171">
        <v>62</v>
      </c>
      <c r="E7" s="130">
        <v>238</v>
      </c>
      <c r="F7" s="130">
        <v>0</v>
      </c>
      <c r="G7" s="172">
        <v>183</v>
      </c>
      <c r="H7" s="175">
        <v>4.9180327868852458E-2</v>
      </c>
      <c r="I7" s="170">
        <v>18.5</v>
      </c>
      <c r="K7" s="89" t="s">
        <v>98</v>
      </c>
      <c r="L7" s="69">
        <v>0.89505865919011895</v>
      </c>
    </row>
    <row r="8" spans="1:18" ht="15" thickBot="1" x14ac:dyDescent="0.35">
      <c r="A8" s="129">
        <v>1</v>
      </c>
      <c r="B8" s="130">
        <v>15</v>
      </c>
      <c r="C8" s="131">
        <v>0</v>
      </c>
      <c r="D8" s="171">
        <v>61</v>
      </c>
      <c r="E8" s="130">
        <v>124</v>
      </c>
      <c r="F8" s="130">
        <v>2</v>
      </c>
      <c r="G8" s="172">
        <v>182</v>
      </c>
      <c r="H8" s="175">
        <v>4.9450549450549448E-2</v>
      </c>
      <c r="I8" s="170">
        <v>13.1</v>
      </c>
      <c r="K8" s="90" t="s">
        <v>99</v>
      </c>
      <c r="L8" s="70">
        <v>150</v>
      </c>
    </row>
    <row r="9" spans="1:18" x14ac:dyDescent="0.3">
      <c r="A9" s="129">
        <v>0</v>
      </c>
      <c r="B9" s="130">
        <v>4</v>
      </c>
      <c r="C9" s="131">
        <v>0</v>
      </c>
      <c r="D9" s="171">
        <v>59</v>
      </c>
      <c r="E9" s="130">
        <v>214</v>
      </c>
      <c r="F9" s="130">
        <v>2</v>
      </c>
      <c r="G9" s="172">
        <v>173</v>
      </c>
      <c r="H9" s="175">
        <v>5.2023121387283239E-2</v>
      </c>
      <c r="I9" s="170">
        <v>14.9</v>
      </c>
    </row>
    <row r="10" spans="1:18" ht="15" thickBot="1" x14ac:dyDescent="0.35">
      <c r="A10" s="129">
        <v>1</v>
      </c>
      <c r="B10" s="130">
        <v>12</v>
      </c>
      <c r="C10" s="131">
        <v>1</v>
      </c>
      <c r="D10" s="171">
        <v>65</v>
      </c>
      <c r="E10" s="130">
        <v>215</v>
      </c>
      <c r="F10" s="130">
        <v>4</v>
      </c>
      <c r="G10" s="172">
        <v>183</v>
      </c>
      <c r="H10" s="175">
        <v>4.9180327868852458E-2</v>
      </c>
      <c r="I10" s="170">
        <v>17.100000000000001</v>
      </c>
      <c r="K10" s="108" t="s">
        <v>100</v>
      </c>
    </row>
    <row r="11" spans="1:18" x14ac:dyDescent="0.3">
      <c r="A11" s="129">
        <v>0</v>
      </c>
      <c r="B11" s="130">
        <v>13</v>
      </c>
      <c r="C11" s="131">
        <v>1</v>
      </c>
      <c r="D11" s="171">
        <v>55</v>
      </c>
      <c r="E11" s="130">
        <v>154</v>
      </c>
      <c r="F11" s="130">
        <v>3</v>
      </c>
      <c r="G11" s="172">
        <v>158</v>
      </c>
      <c r="H11" s="175">
        <v>4.4303797468354431E-2</v>
      </c>
      <c r="I11" s="170">
        <v>9.1999999999999993</v>
      </c>
      <c r="K11" s="91"/>
      <c r="L11" s="91" t="s">
        <v>105</v>
      </c>
      <c r="M11" s="91" t="s">
        <v>106</v>
      </c>
      <c r="N11" s="91" t="s">
        <v>107</v>
      </c>
      <c r="O11" s="91" t="s">
        <v>108</v>
      </c>
      <c r="P11" s="91" t="s">
        <v>109</v>
      </c>
    </row>
    <row r="12" spans="1:18" x14ac:dyDescent="0.3">
      <c r="A12" s="129">
        <v>0</v>
      </c>
      <c r="B12" s="130">
        <v>8</v>
      </c>
      <c r="C12" s="131">
        <v>1</v>
      </c>
      <c r="D12" s="171">
        <v>65</v>
      </c>
      <c r="E12" s="130">
        <v>97</v>
      </c>
      <c r="F12" s="130">
        <v>2</v>
      </c>
      <c r="G12" s="172">
        <v>174</v>
      </c>
      <c r="H12" s="175">
        <v>3.4482758620689655E-2</v>
      </c>
      <c r="I12" s="170">
        <v>10.3</v>
      </c>
      <c r="K12" s="89" t="s">
        <v>101</v>
      </c>
      <c r="L12" s="75">
        <v>8</v>
      </c>
      <c r="M12" s="69">
        <v>1787.0826028551712</v>
      </c>
      <c r="N12" s="69">
        <v>223.3853253568964</v>
      </c>
      <c r="O12" s="69">
        <v>278.83779712568236</v>
      </c>
      <c r="P12" s="69">
        <v>2.0057687874652768E-82</v>
      </c>
    </row>
    <row r="13" spans="1:18" x14ac:dyDescent="0.3">
      <c r="A13" s="129">
        <v>1</v>
      </c>
      <c r="B13" s="130">
        <v>21</v>
      </c>
      <c r="C13" s="131">
        <v>1</v>
      </c>
      <c r="D13" s="171">
        <v>74</v>
      </c>
      <c r="E13" s="130">
        <v>301</v>
      </c>
      <c r="F13" s="130">
        <v>1</v>
      </c>
      <c r="G13" s="172">
        <v>174</v>
      </c>
      <c r="H13" s="175">
        <v>7.4712643678160925E-2</v>
      </c>
      <c r="I13" s="170">
        <v>19.3</v>
      </c>
      <c r="K13" s="89" t="s">
        <v>102</v>
      </c>
      <c r="L13" s="75">
        <v>141</v>
      </c>
      <c r="M13" s="69">
        <v>112.95933047816111</v>
      </c>
      <c r="N13" s="69">
        <v>0.80113000339121354</v>
      </c>
      <c r="O13" s="69"/>
      <c r="P13" s="69"/>
    </row>
    <row r="14" spans="1:18" ht="15" thickBot="1" x14ac:dyDescent="0.35">
      <c r="A14" s="129">
        <v>0</v>
      </c>
      <c r="B14" s="130">
        <v>8</v>
      </c>
      <c r="C14" s="131">
        <v>0</v>
      </c>
      <c r="D14" s="171">
        <v>43</v>
      </c>
      <c r="E14" s="130">
        <v>123</v>
      </c>
      <c r="F14" s="130">
        <v>1</v>
      </c>
      <c r="G14" s="172">
        <v>163</v>
      </c>
      <c r="H14" s="175">
        <v>4.2944785276073622E-2</v>
      </c>
      <c r="I14" s="170">
        <v>8.1</v>
      </c>
      <c r="K14" s="90" t="s">
        <v>103</v>
      </c>
      <c r="L14" s="70">
        <v>149</v>
      </c>
      <c r="M14" s="83">
        <v>1900.0419333333323</v>
      </c>
      <c r="N14" s="83"/>
      <c r="O14" s="83"/>
      <c r="P14" s="83"/>
    </row>
    <row r="15" spans="1:18" ht="15" thickBot="1" x14ac:dyDescent="0.35">
      <c r="A15" s="129">
        <v>0</v>
      </c>
      <c r="B15" s="130">
        <v>11</v>
      </c>
      <c r="C15" s="131">
        <v>0</v>
      </c>
      <c r="D15" s="171">
        <v>78</v>
      </c>
      <c r="E15" s="130">
        <v>148</v>
      </c>
      <c r="F15" s="130">
        <v>5</v>
      </c>
      <c r="G15" s="172">
        <v>168</v>
      </c>
      <c r="H15" s="175">
        <v>4.1666666666666664E-2</v>
      </c>
      <c r="I15" s="170">
        <v>9.1</v>
      </c>
    </row>
    <row r="16" spans="1:18" x14ac:dyDescent="0.3">
      <c r="A16" s="129">
        <v>1</v>
      </c>
      <c r="B16" s="130">
        <v>13</v>
      </c>
      <c r="C16" s="131">
        <v>1</v>
      </c>
      <c r="D16" s="171">
        <v>67</v>
      </c>
      <c r="E16" s="130">
        <v>228</v>
      </c>
      <c r="F16" s="130">
        <v>4</v>
      </c>
      <c r="G16" s="172">
        <v>173</v>
      </c>
      <c r="H16" s="175">
        <v>4.6242774566473986E-2</v>
      </c>
      <c r="I16" s="170">
        <v>15.7</v>
      </c>
      <c r="K16" s="91"/>
      <c r="L16" s="91" t="s">
        <v>110</v>
      </c>
      <c r="M16" s="91" t="s">
        <v>98</v>
      </c>
      <c r="N16" s="91" t="s">
        <v>111</v>
      </c>
      <c r="O16" s="91" t="s">
        <v>112</v>
      </c>
      <c r="P16" s="91" t="s">
        <v>113</v>
      </c>
      <c r="Q16" s="91" t="s">
        <v>114</v>
      </c>
      <c r="R16" s="91" t="s">
        <v>232</v>
      </c>
    </row>
    <row r="17" spans="1:18" x14ac:dyDescent="0.3">
      <c r="A17" s="129">
        <v>1</v>
      </c>
      <c r="B17" s="130">
        <v>10</v>
      </c>
      <c r="C17" s="131">
        <v>1</v>
      </c>
      <c r="D17" s="171">
        <v>62</v>
      </c>
      <c r="E17" s="130">
        <v>136</v>
      </c>
      <c r="F17" s="130">
        <v>4</v>
      </c>
      <c r="G17" s="172">
        <v>159</v>
      </c>
      <c r="H17" s="175">
        <v>5.0314465408805034E-2</v>
      </c>
      <c r="I17" s="170">
        <v>9.8000000000000007</v>
      </c>
      <c r="K17" s="89" t="s">
        <v>104</v>
      </c>
      <c r="L17" s="69">
        <v>-27.548568088134971</v>
      </c>
      <c r="M17" s="69">
        <v>1.8687887289420926</v>
      </c>
      <c r="N17" s="69">
        <v>-14.741403167457035</v>
      </c>
      <c r="O17" s="69">
        <v>2.3877158971764586E-30</v>
      </c>
      <c r="P17" s="69">
        <v>-31.243035371985385</v>
      </c>
      <c r="Q17" s="69">
        <v>-23.854100804284556</v>
      </c>
      <c r="R17" s="69"/>
    </row>
    <row r="18" spans="1:18" x14ac:dyDescent="0.3">
      <c r="A18" s="129">
        <v>1</v>
      </c>
      <c r="B18" s="130">
        <v>12</v>
      </c>
      <c r="C18" s="131">
        <v>1</v>
      </c>
      <c r="D18" s="171">
        <v>99</v>
      </c>
      <c r="E18" s="171">
        <v>369</v>
      </c>
      <c r="F18" s="130">
        <v>4</v>
      </c>
      <c r="G18" s="172">
        <v>163</v>
      </c>
      <c r="H18" s="175">
        <v>4.2944785276073622E-2</v>
      </c>
      <c r="I18" s="170">
        <v>19.5</v>
      </c>
      <c r="K18" s="186" t="s">
        <v>48</v>
      </c>
      <c r="L18" s="185">
        <v>0.17565742278255794</v>
      </c>
      <c r="M18" s="185">
        <v>0.17873075778817377</v>
      </c>
      <c r="N18" s="185">
        <v>0.98280466639514696</v>
      </c>
      <c r="O18" s="185">
        <v>0.32738697370569714</v>
      </c>
      <c r="P18" s="185">
        <v>-0.17768104027634538</v>
      </c>
      <c r="Q18" s="185">
        <v>0.52899588584146129</v>
      </c>
      <c r="R18" s="185">
        <v>1.4950291115100711</v>
      </c>
    </row>
    <row r="19" spans="1:18" x14ac:dyDescent="0.3">
      <c r="A19" s="129">
        <v>1</v>
      </c>
      <c r="B19" s="130">
        <v>13</v>
      </c>
      <c r="C19" s="131">
        <v>1</v>
      </c>
      <c r="D19" s="171">
        <v>67</v>
      </c>
      <c r="E19" s="130">
        <v>187</v>
      </c>
      <c r="F19" s="130">
        <v>0</v>
      </c>
      <c r="G19" s="172">
        <v>182</v>
      </c>
      <c r="H19" s="175">
        <v>5.4945054945054944E-2</v>
      </c>
      <c r="I19" s="170">
        <v>16.2</v>
      </c>
      <c r="K19" s="89" t="s">
        <v>50</v>
      </c>
      <c r="L19" s="69">
        <v>5.2502432774712941E-2</v>
      </c>
      <c r="M19" s="69">
        <v>2.3532512104435421E-2</v>
      </c>
      <c r="N19" s="69">
        <v>2.2310594186337318</v>
      </c>
      <c r="O19" s="69">
        <v>2.7256113500218306E-2</v>
      </c>
      <c r="P19" s="69">
        <v>5.9802685887877377E-3</v>
      </c>
      <c r="Q19" s="69">
        <v>9.9024596960638145E-2</v>
      </c>
      <c r="R19" s="69">
        <v>1.6290215493660292</v>
      </c>
    </row>
    <row r="20" spans="1:18" x14ac:dyDescent="0.3">
      <c r="A20" s="129">
        <v>0</v>
      </c>
      <c r="B20" s="130">
        <v>6</v>
      </c>
      <c r="C20" s="131">
        <v>0</v>
      </c>
      <c r="D20" s="171">
        <v>51</v>
      </c>
      <c r="E20" s="130">
        <v>66</v>
      </c>
      <c r="F20" s="130">
        <v>3</v>
      </c>
      <c r="G20" s="172">
        <v>178</v>
      </c>
      <c r="H20" s="175">
        <v>3.3707865168539325E-2</v>
      </c>
      <c r="I20" s="170">
        <v>8</v>
      </c>
      <c r="K20" s="186" t="s">
        <v>33</v>
      </c>
      <c r="L20" s="185">
        <v>0.13341103374922011</v>
      </c>
      <c r="M20" s="185">
        <v>0.17759387042418354</v>
      </c>
      <c r="N20" s="185">
        <v>0.75121418003091789</v>
      </c>
      <c r="O20" s="185">
        <v>0.45377573021123452</v>
      </c>
      <c r="P20" s="185">
        <v>-0.21767988088078052</v>
      </c>
      <c r="Q20" s="185">
        <v>0.48450194837922078</v>
      </c>
      <c r="R20" s="185">
        <v>1.4319770249120591</v>
      </c>
    </row>
    <row r="21" spans="1:18" x14ac:dyDescent="0.3">
      <c r="A21" s="129">
        <v>1</v>
      </c>
      <c r="B21" s="130">
        <v>8</v>
      </c>
      <c r="C21" s="131">
        <v>1</v>
      </c>
      <c r="D21" s="171">
        <v>71</v>
      </c>
      <c r="E21" s="130">
        <v>116</v>
      </c>
      <c r="F21" s="130">
        <v>0</v>
      </c>
      <c r="G21" s="172">
        <v>185</v>
      </c>
      <c r="H21" s="175">
        <v>4.3243243243243246E-2</v>
      </c>
      <c r="I21" s="170">
        <v>12.2</v>
      </c>
      <c r="K21" s="89" t="s">
        <v>41</v>
      </c>
      <c r="L21" s="69">
        <v>2.3958068392405087E-2</v>
      </c>
      <c r="M21" s="69">
        <v>7.8656988643264168E-3</v>
      </c>
      <c r="N21" s="69">
        <v>3.0458918915727837</v>
      </c>
      <c r="O21" s="69">
        <v>2.769589292587821E-3</v>
      </c>
      <c r="P21" s="69">
        <v>8.4081206274034728E-3</v>
      </c>
      <c r="Q21" s="69">
        <v>3.9508016157406699E-2</v>
      </c>
      <c r="R21" s="69">
        <v>2.4545577988078899</v>
      </c>
    </row>
    <row r="22" spans="1:18" x14ac:dyDescent="0.3">
      <c r="A22" s="129">
        <v>1</v>
      </c>
      <c r="B22" s="130">
        <v>14</v>
      </c>
      <c r="C22" s="131">
        <v>1</v>
      </c>
      <c r="D22" s="171">
        <v>65</v>
      </c>
      <c r="E22" s="130">
        <v>144</v>
      </c>
      <c r="F22" s="130">
        <v>2</v>
      </c>
      <c r="G22" s="172">
        <v>168</v>
      </c>
      <c r="H22" s="175">
        <v>3.5714285714285712E-2</v>
      </c>
      <c r="I22" s="170">
        <v>11.1</v>
      </c>
      <c r="K22" s="89" t="s">
        <v>44</v>
      </c>
      <c r="L22" s="69">
        <v>3.656866566898187E-2</v>
      </c>
      <c r="M22" s="69">
        <v>1.8487371308364899E-3</v>
      </c>
      <c r="N22" s="69">
        <v>19.780349006370532</v>
      </c>
      <c r="O22" s="69">
        <v>1.6610859372545432E-42</v>
      </c>
      <c r="P22" s="69">
        <v>3.2913839020823864E-2</v>
      </c>
      <c r="Q22" s="69">
        <v>4.0223492317139876E-2</v>
      </c>
      <c r="R22" s="69">
        <v>2.9388550598661229</v>
      </c>
    </row>
    <row r="23" spans="1:18" x14ac:dyDescent="0.3">
      <c r="A23" s="129">
        <v>1</v>
      </c>
      <c r="B23" s="130">
        <v>10</v>
      </c>
      <c r="C23" s="131">
        <v>1</v>
      </c>
      <c r="D23" s="171">
        <v>86</v>
      </c>
      <c r="E23" s="130">
        <v>201</v>
      </c>
      <c r="F23" s="130">
        <v>0</v>
      </c>
      <c r="G23" s="172">
        <v>183</v>
      </c>
      <c r="H23" s="175">
        <v>4.9180327868852458E-2</v>
      </c>
      <c r="I23" s="170">
        <v>16.8</v>
      </c>
      <c r="K23" s="186" t="s">
        <v>45</v>
      </c>
      <c r="L23" s="185">
        <v>1.1821772326116829E-2</v>
      </c>
      <c r="M23" s="185">
        <v>5.3817369182848553E-2</v>
      </c>
      <c r="N23" s="185">
        <v>0.21966462697110797</v>
      </c>
      <c r="O23" s="185">
        <v>0.82645004779434339</v>
      </c>
      <c r="P23" s="185">
        <v>-9.4571479446911383E-2</v>
      </c>
      <c r="Q23" s="185">
        <v>0.11821502409914506</v>
      </c>
      <c r="R23" s="185">
        <v>1.2042256441397816</v>
      </c>
    </row>
    <row r="24" spans="1:18" x14ac:dyDescent="0.3">
      <c r="A24" s="129">
        <v>1</v>
      </c>
      <c r="B24" s="130">
        <v>12</v>
      </c>
      <c r="C24" s="131">
        <v>0</v>
      </c>
      <c r="D24" s="171">
        <v>51</v>
      </c>
      <c r="E24" s="130">
        <v>96</v>
      </c>
      <c r="F24" s="130">
        <v>6</v>
      </c>
      <c r="G24" s="172">
        <v>181</v>
      </c>
      <c r="H24" s="175">
        <v>4.4198895027624308E-2</v>
      </c>
      <c r="I24" s="170">
        <v>11.8</v>
      </c>
      <c r="K24" s="89" t="s">
        <v>34</v>
      </c>
      <c r="L24" s="69">
        <v>0.17605705574817115</v>
      </c>
      <c r="M24" s="69">
        <v>1.106298683710936E-2</v>
      </c>
      <c r="N24" s="69">
        <v>15.91406175750029</v>
      </c>
      <c r="O24" s="69">
        <v>2.7445120395015089E-33</v>
      </c>
      <c r="P24" s="69">
        <v>0.15418628871154336</v>
      </c>
      <c r="Q24" s="69">
        <v>0.19792782278479895</v>
      </c>
      <c r="R24" s="69">
        <v>1.4753675101297461</v>
      </c>
    </row>
    <row r="25" spans="1:18" ht="15" thickBot="1" x14ac:dyDescent="0.35">
      <c r="A25" s="129">
        <v>0</v>
      </c>
      <c r="B25" s="130">
        <v>13</v>
      </c>
      <c r="C25" s="131">
        <v>1</v>
      </c>
      <c r="D25" s="171">
        <v>56</v>
      </c>
      <c r="E25" s="130">
        <v>134</v>
      </c>
      <c r="F25" s="130">
        <v>2</v>
      </c>
      <c r="G25" s="172">
        <v>178</v>
      </c>
      <c r="H25" s="175">
        <v>3.9325842696629212E-2</v>
      </c>
      <c r="I25" s="170">
        <v>14</v>
      </c>
      <c r="K25" s="90" t="s">
        <v>55</v>
      </c>
      <c r="L25" s="83">
        <v>35.959146678347672</v>
      </c>
      <c r="M25" s="83">
        <v>9.274104293157535</v>
      </c>
      <c r="N25" s="83">
        <v>3.8773713926075266</v>
      </c>
      <c r="O25" s="83">
        <v>1.6132888850682692E-4</v>
      </c>
      <c r="P25" s="83">
        <v>17.624877872326387</v>
      </c>
      <c r="Q25" s="83">
        <v>54.293415484368957</v>
      </c>
      <c r="R25" s="83">
        <v>1.4276090716278396</v>
      </c>
    </row>
    <row r="26" spans="1:18" x14ac:dyDescent="0.3">
      <c r="A26" s="129">
        <v>0</v>
      </c>
      <c r="B26" s="130">
        <v>8</v>
      </c>
      <c r="C26" s="131">
        <v>0</v>
      </c>
      <c r="D26" s="171">
        <v>60</v>
      </c>
      <c r="E26" s="130">
        <v>101</v>
      </c>
      <c r="F26" s="130">
        <v>3</v>
      </c>
      <c r="G26" s="172">
        <v>170</v>
      </c>
      <c r="H26" s="175">
        <v>4.1176470588235294E-2</v>
      </c>
      <c r="I26" s="170">
        <v>10.5</v>
      </c>
    </row>
    <row r="27" spans="1:18" x14ac:dyDescent="0.3">
      <c r="A27" s="129">
        <v>0</v>
      </c>
      <c r="B27" s="130">
        <v>5</v>
      </c>
      <c r="C27" s="131">
        <v>0</v>
      </c>
      <c r="D27" s="171">
        <v>40</v>
      </c>
      <c r="E27" s="130">
        <v>82</v>
      </c>
      <c r="F27" s="130">
        <v>2</v>
      </c>
      <c r="G27" s="172">
        <v>163</v>
      </c>
      <c r="H27" s="175">
        <v>3.0674846625766871E-2</v>
      </c>
      <c r="I27" s="170">
        <v>6.2</v>
      </c>
    </row>
    <row r="28" spans="1:18" x14ac:dyDescent="0.3">
      <c r="A28" s="129">
        <v>1</v>
      </c>
      <c r="B28" s="130">
        <v>13</v>
      </c>
      <c r="C28" s="131">
        <v>1</v>
      </c>
      <c r="D28" s="171">
        <v>85</v>
      </c>
      <c r="E28" s="130">
        <v>311</v>
      </c>
      <c r="F28" s="130">
        <v>2</v>
      </c>
      <c r="G28" s="172">
        <v>164</v>
      </c>
      <c r="H28" s="175">
        <v>4.878048780487805E-2</v>
      </c>
      <c r="I28" s="170">
        <v>16.899999999999999</v>
      </c>
    </row>
    <row r="29" spans="1:18" x14ac:dyDescent="0.3">
      <c r="A29" s="129">
        <v>0</v>
      </c>
      <c r="B29" s="130">
        <v>5</v>
      </c>
      <c r="C29" s="131">
        <v>0</v>
      </c>
      <c r="D29" s="171">
        <v>35</v>
      </c>
      <c r="E29" s="130">
        <v>65</v>
      </c>
      <c r="F29" s="130">
        <v>4</v>
      </c>
      <c r="G29" s="172">
        <v>180</v>
      </c>
      <c r="H29" s="175">
        <v>3.3333333333333333E-2</v>
      </c>
      <c r="I29" s="170">
        <v>7.9</v>
      </c>
    </row>
    <row r="30" spans="1:18" x14ac:dyDescent="0.3">
      <c r="A30" s="129">
        <v>0</v>
      </c>
      <c r="B30" s="130">
        <v>5</v>
      </c>
      <c r="C30" s="131">
        <v>0</v>
      </c>
      <c r="D30" s="171">
        <v>51</v>
      </c>
      <c r="E30" s="130">
        <v>31</v>
      </c>
      <c r="F30" s="130">
        <v>4</v>
      </c>
      <c r="G30" s="172">
        <v>179</v>
      </c>
      <c r="H30" s="175">
        <v>4.4692737430167599E-2</v>
      </c>
      <c r="I30" s="170">
        <v>9.6</v>
      </c>
    </row>
    <row r="31" spans="1:18" x14ac:dyDescent="0.3">
      <c r="A31" s="129">
        <v>1</v>
      </c>
      <c r="B31" s="130">
        <v>11</v>
      </c>
      <c r="C31" s="131">
        <v>1</v>
      </c>
      <c r="D31" s="171">
        <v>102</v>
      </c>
      <c r="E31" s="130">
        <v>249</v>
      </c>
      <c r="F31" s="130">
        <v>2</v>
      </c>
      <c r="G31" s="172">
        <v>170</v>
      </c>
      <c r="H31" s="175">
        <v>4.1176470588235294E-2</v>
      </c>
      <c r="I31" s="170">
        <v>16.3</v>
      </c>
    </row>
    <row r="32" spans="1:18" x14ac:dyDescent="0.3">
      <c r="A32" s="129">
        <v>1</v>
      </c>
      <c r="B32" s="130">
        <v>11</v>
      </c>
      <c r="C32" s="131">
        <v>0</v>
      </c>
      <c r="D32" s="171">
        <v>70</v>
      </c>
      <c r="E32" s="130">
        <v>197</v>
      </c>
      <c r="F32" s="130">
        <v>4</v>
      </c>
      <c r="G32" s="172">
        <v>166</v>
      </c>
      <c r="H32" s="175">
        <v>3.614457831325301E-2</v>
      </c>
      <c r="I32" s="170">
        <v>11.2</v>
      </c>
    </row>
    <row r="33" spans="1:9" x14ac:dyDescent="0.3">
      <c r="A33" s="129">
        <v>1</v>
      </c>
      <c r="B33" s="130">
        <v>10</v>
      </c>
      <c r="C33" s="131">
        <v>1</v>
      </c>
      <c r="D33" s="171">
        <v>61</v>
      </c>
      <c r="E33" s="130">
        <v>213</v>
      </c>
      <c r="F33" s="130">
        <v>2</v>
      </c>
      <c r="G33" s="172">
        <v>168</v>
      </c>
      <c r="H33" s="175">
        <v>2.976190476190476E-2</v>
      </c>
      <c r="I33" s="170">
        <v>13.1</v>
      </c>
    </row>
    <row r="34" spans="1:9" x14ac:dyDescent="0.3">
      <c r="A34" s="129">
        <v>0</v>
      </c>
      <c r="B34" s="130">
        <v>6</v>
      </c>
      <c r="C34" s="131">
        <v>0</v>
      </c>
      <c r="D34" s="171">
        <v>44</v>
      </c>
      <c r="E34" s="130">
        <v>69</v>
      </c>
      <c r="F34" s="130">
        <v>2</v>
      </c>
      <c r="G34" s="172">
        <v>178</v>
      </c>
      <c r="H34" s="175">
        <v>2.8089887640449437E-2</v>
      </c>
      <c r="I34" s="170">
        <v>8</v>
      </c>
    </row>
    <row r="35" spans="1:9" x14ac:dyDescent="0.3">
      <c r="A35" s="129">
        <v>1</v>
      </c>
      <c r="B35" s="130">
        <v>6</v>
      </c>
      <c r="C35" s="131">
        <v>0</v>
      </c>
      <c r="D35" s="171">
        <v>98</v>
      </c>
      <c r="E35" s="130">
        <v>201</v>
      </c>
      <c r="F35" s="130">
        <v>1</v>
      </c>
      <c r="G35" s="172">
        <v>186</v>
      </c>
      <c r="H35" s="175">
        <v>4.3010752688172046E-2</v>
      </c>
      <c r="I35" s="170">
        <v>16.100000000000001</v>
      </c>
    </row>
    <row r="36" spans="1:9" x14ac:dyDescent="0.3">
      <c r="A36" s="129">
        <v>1</v>
      </c>
      <c r="B36" s="130">
        <v>9</v>
      </c>
      <c r="C36" s="131">
        <v>0</v>
      </c>
      <c r="D36" s="171">
        <v>53</v>
      </c>
      <c r="E36" s="130">
        <v>69</v>
      </c>
      <c r="F36" s="130">
        <v>1</v>
      </c>
      <c r="G36" s="172">
        <v>181</v>
      </c>
      <c r="H36" s="175">
        <v>4.4198895027624308E-2</v>
      </c>
      <c r="I36" s="170">
        <v>10.4</v>
      </c>
    </row>
    <row r="37" spans="1:9" x14ac:dyDescent="0.3">
      <c r="A37" s="129">
        <v>0</v>
      </c>
      <c r="B37" s="130">
        <v>6</v>
      </c>
      <c r="C37" s="131">
        <v>1</v>
      </c>
      <c r="D37" s="171">
        <v>44</v>
      </c>
      <c r="E37" s="130">
        <v>117</v>
      </c>
      <c r="F37" s="130">
        <v>3</v>
      </c>
      <c r="G37" s="172">
        <v>165</v>
      </c>
      <c r="H37" s="175">
        <v>3.0303030303030304E-2</v>
      </c>
      <c r="I37" s="170">
        <v>7.4</v>
      </c>
    </row>
    <row r="38" spans="1:9" x14ac:dyDescent="0.3">
      <c r="A38" s="129">
        <v>0</v>
      </c>
      <c r="B38" s="130">
        <v>10</v>
      </c>
      <c r="C38" s="131">
        <v>0</v>
      </c>
      <c r="D38" s="171">
        <v>58</v>
      </c>
      <c r="E38" s="130">
        <v>81</v>
      </c>
      <c r="F38" s="130">
        <v>1</v>
      </c>
      <c r="G38" s="172">
        <v>181</v>
      </c>
      <c r="H38" s="175">
        <v>3.8674033149171269E-2</v>
      </c>
      <c r="I38" s="170">
        <v>10.5</v>
      </c>
    </row>
    <row r="39" spans="1:9" x14ac:dyDescent="0.3">
      <c r="A39" s="129">
        <v>0</v>
      </c>
      <c r="B39" s="130">
        <v>15</v>
      </c>
      <c r="C39" s="131">
        <v>0</v>
      </c>
      <c r="D39" s="171">
        <v>60</v>
      </c>
      <c r="E39" s="130">
        <v>211</v>
      </c>
      <c r="F39" s="130">
        <v>3</v>
      </c>
      <c r="G39" s="172">
        <v>166</v>
      </c>
      <c r="H39" s="175">
        <v>3.0120481927710843E-2</v>
      </c>
      <c r="I39" s="170">
        <v>12</v>
      </c>
    </row>
    <row r="40" spans="1:9" x14ac:dyDescent="0.3">
      <c r="A40" s="129">
        <v>1</v>
      </c>
      <c r="B40" s="130">
        <v>13</v>
      </c>
      <c r="C40" s="131">
        <v>0</v>
      </c>
      <c r="D40" s="171">
        <v>54</v>
      </c>
      <c r="E40" s="130">
        <v>151</v>
      </c>
      <c r="F40" s="130">
        <v>0</v>
      </c>
      <c r="G40" s="172">
        <v>201</v>
      </c>
      <c r="H40" s="175">
        <v>1.4925373134328358E-2</v>
      </c>
      <c r="I40" s="170">
        <v>14.5</v>
      </c>
    </row>
    <row r="41" spans="1:9" x14ac:dyDescent="0.3">
      <c r="A41" s="129">
        <v>0</v>
      </c>
      <c r="B41" s="130">
        <v>1</v>
      </c>
      <c r="C41" s="131">
        <v>0</v>
      </c>
      <c r="D41" s="171">
        <v>48</v>
      </c>
      <c r="E41" s="174">
        <v>77</v>
      </c>
      <c r="F41" s="174">
        <v>2</v>
      </c>
      <c r="G41" s="172">
        <v>157</v>
      </c>
      <c r="H41" s="175">
        <v>1.9108280254777069E-2</v>
      </c>
      <c r="I41" s="173">
        <v>5.9</v>
      </c>
    </row>
    <row r="42" spans="1:9" x14ac:dyDescent="0.3">
      <c r="A42" s="129">
        <v>0</v>
      </c>
      <c r="B42" s="130">
        <v>9</v>
      </c>
      <c r="C42" s="131">
        <v>1</v>
      </c>
      <c r="D42" s="171">
        <v>53</v>
      </c>
      <c r="E42" s="130">
        <v>99</v>
      </c>
      <c r="F42" s="130">
        <v>3</v>
      </c>
      <c r="G42" s="172">
        <v>171</v>
      </c>
      <c r="H42" s="175">
        <v>2.9239766081871343E-2</v>
      </c>
      <c r="I42" s="170">
        <v>9</v>
      </c>
    </row>
    <row r="43" spans="1:9" x14ac:dyDescent="0.3">
      <c r="A43" s="129">
        <v>0</v>
      </c>
      <c r="B43" s="130">
        <v>8</v>
      </c>
      <c r="C43" s="131">
        <v>0</v>
      </c>
      <c r="D43" s="171">
        <v>88</v>
      </c>
      <c r="E43" s="130">
        <v>283</v>
      </c>
      <c r="F43" s="130">
        <v>2</v>
      </c>
      <c r="G43" s="172">
        <v>167</v>
      </c>
      <c r="H43" s="175">
        <v>5.9880239520958084E-2</v>
      </c>
      <c r="I43" s="170">
        <v>15.8</v>
      </c>
    </row>
    <row r="44" spans="1:9" x14ac:dyDescent="0.3">
      <c r="A44" s="129">
        <v>0</v>
      </c>
      <c r="B44" s="130">
        <v>15</v>
      </c>
      <c r="C44" s="131">
        <v>0</v>
      </c>
      <c r="D44" s="171">
        <v>59</v>
      </c>
      <c r="E44" s="130">
        <v>196</v>
      </c>
      <c r="F44" s="130">
        <v>1</v>
      </c>
      <c r="G44" s="172">
        <v>176</v>
      </c>
      <c r="H44" s="175">
        <v>4.5454545454545456E-2</v>
      </c>
      <c r="I44" s="170">
        <v>14</v>
      </c>
    </row>
    <row r="45" spans="1:9" x14ac:dyDescent="0.3">
      <c r="A45" s="129">
        <v>1</v>
      </c>
      <c r="B45" s="130">
        <v>15</v>
      </c>
      <c r="C45" s="131">
        <v>0</v>
      </c>
      <c r="D45" s="171">
        <v>117</v>
      </c>
      <c r="E45" s="130">
        <v>253</v>
      </c>
      <c r="F45" s="130">
        <v>2</v>
      </c>
      <c r="G45" s="172">
        <v>163</v>
      </c>
      <c r="H45" s="175">
        <v>3.6809815950920248E-2</v>
      </c>
      <c r="I45" s="170">
        <v>15.3</v>
      </c>
    </row>
    <row r="46" spans="1:9" x14ac:dyDescent="0.3">
      <c r="A46" s="129">
        <v>0</v>
      </c>
      <c r="B46" s="130">
        <v>9</v>
      </c>
      <c r="C46" s="131">
        <v>0</v>
      </c>
      <c r="D46" s="171">
        <v>83</v>
      </c>
      <c r="E46" s="130">
        <v>203</v>
      </c>
      <c r="F46" s="130">
        <v>2</v>
      </c>
      <c r="G46" s="172">
        <v>173</v>
      </c>
      <c r="H46" s="175">
        <v>2.8901734104046242E-2</v>
      </c>
      <c r="I46" s="170">
        <v>14.4</v>
      </c>
    </row>
    <row r="47" spans="1:9" x14ac:dyDescent="0.3">
      <c r="A47" s="129">
        <v>0</v>
      </c>
      <c r="B47" s="130">
        <v>5</v>
      </c>
      <c r="C47" s="131">
        <v>0</v>
      </c>
      <c r="D47" s="171">
        <v>91</v>
      </c>
      <c r="E47" s="130">
        <v>164</v>
      </c>
      <c r="F47" s="130">
        <v>1</v>
      </c>
      <c r="G47" s="172">
        <v>183</v>
      </c>
      <c r="H47" s="175">
        <v>6.0109289617486336E-2</v>
      </c>
      <c r="I47" s="170">
        <v>14.8</v>
      </c>
    </row>
    <row r="48" spans="1:9" x14ac:dyDescent="0.3">
      <c r="A48" s="129">
        <v>1</v>
      </c>
      <c r="B48" s="130">
        <v>8</v>
      </c>
      <c r="C48" s="131">
        <v>0</v>
      </c>
      <c r="D48" s="171">
        <v>56</v>
      </c>
      <c r="E48" s="130">
        <v>146</v>
      </c>
      <c r="F48" s="130">
        <v>1</v>
      </c>
      <c r="G48" s="172">
        <v>173</v>
      </c>
      <c r="H48" s="175">
        <v>3.4682080924855488E-2</v>
      </c>
      <c r="I48" s="170">
        <v>12.1</v>
      </c>
    </row>
    <row r="49" spans="1:9" x14ac:dyDescent="0.3">
      <c r="A49" s="129">
        <v>0</v>
      </c>
      <c r="B49" s="130">
        <v>8</v>
      </c>
      <c r="C49" s="131">
        <v>1</v>
      </c>
      <c r="D49" s="171">
        <v>51</v>
      </c>
      <c r="E49" s="130">
        <v>121</v>
      </c>
      <c r="F49" s="130">
        <v>3</v>
      </c>
      <c r="G49" s="172">
        <v>161</v>
      </c>
      <c r="H49" s="175">
        <v>3.7267080745341616E-2</v>
      </c>
      <c r="I49" s="170">
        <v>8</v>
      </c>
    </row>
    <row r="50" spans="1:9" x14ac:dyDescent="0.3">
      <c r="A50" s="129">
        <v>1</v>
      </c>
      <c r="B50" s="130">
        <v>6</v>
      </c>
      <c r="C50" s="131">
        <v>0</v>
      </c>
      <c r="D50" s="171">
        <v>56</v>
      </c>
      <c r="E50" s="130">
        <v>128</v>
      </c>
      <c r="F50" s="130">
        <v>1</v>
      </c>
      <c r="G50" s="172">
        <v>165</v>
      </c>
      <c r="H50" s="175">
        <v>4.2424242424242427E-2</v>
      </c>
      <c r="I50" s="170">
        <v>8.4</v>
      </c>
    </row>
    <row r="51" spans="1:9" x14ac:dyDescent="0.3">
      <c r="A51" s="129">
        <v>1</v>
      </c>
      <c r="B51" s="130">
        <v>1</v>
      </c>
      <c r="C51" s="131">
        <v>0</v>
      </c>
      <c r="D51" s="171">
        <v>51</v>
      </c>
      <c r="E51" s="130">
        <v>132</v>
      </c>
      <c r="F51" s="130">
        <v>2</v>
      </c>
      <c r="G51" s="172">
        <v>173</v>
      </c>
      <c r="H51" s="175">
        <v>4.6242774566473986E-2</v>
      </c>
      <c r="I51" s="170">
        <v>10.6</v>
      </c>
    </row>
    <row r="52" spans="1:9" x14ac:dyDescent="0.3">
      <c r="A52" s="129">
        <v>1</v>
      </c>
      <c r="B52" s="130">
        <v>7</v>
      </c>
      <c r="C52" s="131">
        <v>0</v>
      </c>
      <c r="D52" s="171">
        <v>56</v>
      </c>
      <c r="E52" s="130">
        <v>75</v>
      </c>
      <c r="F52" s="130">
        <v>0</v>
      </c>
      <c r="G52" s="172">
        <v>182</v>
      </c>
      <c r="H52" s="175">
        <v>3.8461538461538464E-2</v>
      </c>
      <c r="I52" s="170">
        <v>10.9</v>
      </c>
    </row>
    <row r="53" spans="1:9" x14ac:dyDescent="0.3">
      <c r="A53" s="129">
        <v>1</v>
      </c>
      <c r="B53" s="130">
        <v>4</v>
      </c>
      <c r="C53" s="131">
        <v>0</v>
      </c>
      <c r="D53" s="171">
        <v>53</v>
      </c>
      <c r="E53" s="130">
        <v>144</v>
      </c>
      <c r="F53" s="130">
        <v>6</v>
      </c>
      <c r="G53" s="172">
        <v>165</v>
      </c>
      <c r="H53" s="175">
        <v>3.6363636363636362E-2</v>
      </c>
      <c r="I53" s="170">
        <v>8.6999999999999993</v>
      </c>
    </row>
    <row r="54" spans="1:9" x14ac:dyDescent="0.3">
      <c r="A54" s="129">
        <v>0</v>
      </c>
      <c r="B54" s="130">
        <v>5</v>
      </c>
      <c r="C54" s="131">
        <v>0</v>
      </c>
      <c r="D54" s="171">
        <v>62</v>
      </c>
      <c r="E54" s="130">
        <v>152</v>
      </c>
      <c r="F54" s="130">
        <v>3</v>
      </c>
      <c r="G54" s="172">
        <v>164</v>
      </c>
      <c r="H54" s="175">
        <v>3.048780487804878E-2</v>
      </c>
      <c r="I54" s="170">
        <v>9.5</v>
      </c>
    </row>
    <row r="55" spans="1:9" x14ac:dyDescent="0.3">
      <c r="A55" s="129">
        <v>0</v>
      </c>
      <c r="B55" s="130">
        <v>2</v>
      </c>
      <c r="C55" s="131">
        <v>0</v>
      </c>
      <c r="D55" s="171">
        <v>44</v>
      </c>
      <c r="E55" s="130">
        <v>104</v>
      </c>
      <c r="F55" s="130">
        <v>6</v>
      </c>
      <c r="G55" s="172">
        <v>164</v>
      </c>
      <c r="H55" s="175">
        <v>2.4390243902439025E-2</v>
      </c>
      <c r="I55" s="170">
        <v>6.8</v>
      </c>
    </row>
    <row r="56" spans="1:9" x14ac:dyDescent="0.3">
      <c r="A56" s="129">
        <v>0</v>
      </c>
      <c r="B56" s="130">
        <v>5</v>
      </c>
      <c r="C56" s="131">
        <v>0</v>
      </c>
      <c r="D56" s="171">
        <v>41</v>
      </c>
      <c r="E56" s="130">
        <v>112</v>
      </c>
      <c r="F56" s="130">
        <v>2</v>
      </c>
      <c r="G56" s="172">
        <v>162</v>
      </c>
      <c r="H56" s="175">
        <v>3.0864197530864196E-2</v>
      </c>
      <c r="I56" s="170">
        <v>7.2</v>
      </c>
    </row>
    <row r="57" spans="1:9" x14ac:dyDescent="0.3">
      <c r="A57" s="129">
        <v>1</v>
      </c>
      <c r="B57" s="130">
        <v>6</v>
      </c>
      <c r="C57" s="131">
        <v>0</v>
      </c>
      <c r="D57" s="171">
        <v>72</v>
      </c>
      <c r="E57" s="130">
        <v>139</v>
      </c>
      <c r="F57" s="130">
        <v>2</v>
      </c>
      <c r="G57" s="172">
        <v>177</v>
      </c>
      <c r="H57" s="175">
        <v>3.954802259887006E-2</v>
      </c>
      <c r="I57" s="170">
        <v>11.3</v>
      </c>
    </row>
    <row r="58" spans="1:9" x14ac:dyDescent="0.3">
      <c r="A58" s="129">
        <v>0</v>
      </c>
      <c r="B58" s="130">
        <v>9</v>
      </c>
      <c r="C58" s="131">
        <v>0</v>
      </c>
      <c r="D58" s="171">
        <v>55</v>
      </c>
      <c r="E58" s="130">
        <v>150</v>
      </c>
      <c r="F58" s="130">
        <v>3</v>
      </c>
      <c r="G58" s="172">
        <v>163</v>
      </c>
      <c r="H58" s="175">
        <v>3.0674846625766871E-2</v>
      </c>
      <c r="I58" s="170">
        <v>9.4</v>
      </c>
    </row>
    <row r="59" spans="1:9" x14ac:dyDescent="0.3">
      <c r="A59" s="129">
        <v>1</v>
      </c>
      <c r="B59" s="130">
        <v>19</v>
      </c>
      <c r="C59" s="131">
        <v>1</v>
      </c>
      <c r="D59" s="171">
        <v>48</v>
      </c>
      <c r="E59" s="130">
        <v>60</v>
      </c>
      <c r="F59" s="130">
        <v>3</v>
      </c>
      <c r="G59" s="172">
        <v>172</v>
      </c>
      <c r="H59" s="175">
        <v>4.6511627906976744E-2</v>
      </c>
      <c r="I59" s="170">
        <v>8.6</v>
      </c>
    </row>
    <row r="60" spans="1:9" x14ac:dyDescent="0.3">
      <c r="A60" s="129">
        <v>1</v>
      </c>
      <c r="B60" s="130">
        <v>18</v>
      </c>
      <c r="C60" s="131">
        <v>1</v>
      </c>
      <c r="D60" s="171">
        <v>76</v>
      </c>
      <c r="E60" s="130">
        <v>266</v>
      </c>
      <c r="F60" s="130">
        <v>4</v>
      </c>
      <c r="G60" s="172">
        <v>178</v>
      </c>
      <c r="H60" s="175">
        <v>4.49438202247191E-2</v>
      </c>
      <c r="I60" s="170">
        <v>17.100000000000001</v>
      </c>
    </row>
    <row r="61" spans="1:9" x14ac:dyDescent="0.3">
      <c r="A61" s="129">
        <v>1</v>
      </c>
      <c r="B61" s="130">
        <v>10</v>
      </c>
      <c r="C61" s="131">
        <v>1</v>
      </c>
      <c r="D61" s="171">
        <v>58</v>
      </c>
      <c r="E61" s="130">
        <v>209</v>
      </c>
      <c r="F61" s="130">
        <v>1</v>
      </c>
      <c r="G61" s="172">
        <v>179</v>
      </c>
      <c r="H61" s="175">
        <v>4.4692737430167599E-2</v>
      </c>
      <c r="I61" s="170">
        <v>15.4</v>
      </c>
    </row>
    <row r="62" spans="1:9" x14ac:dyDescent="0.3">
      <c r="A62" s="129">
        <v>1</v>
      </c>
      <c r="B62" s="130">
        <v>9</v>
      </c>
      <c r="C62" s="131">
        <v>0</v>
      </c>
      <c r="D62" s="171">
        <v>51</v>
      </c>
      <c r="E62" s="130">
        <v>181</v>
      </c>
      <c r="F62" s="130">
        <v>2</v>
      </c>
      <c r="G62" s="172">
        <v>164</v>
      </c>
      <c r="H62" s="175">
        <v>3.6585365853658534E-2</v>
      </c>
      <c r="I62" s="170">
        <v>11</v>
      </c>
    </row>
    <row r="63" spans="1:9" x14ac:dyDescent="0.3">
      <c r="A63" s="129">
        <v>0</v>
      </c>
      <c r="B63" s="130">
        <v>10</v>
      </c>
      <c r="C63" s="131">
        <v>0</v>
      </c>
      <c r="D63" s="171">
        <v>67</v>
      </c>
      <c r="E63" s="130">
        <v>180</v>
      </c>
      <c r="F63" s="130">
        <v>4</v>
      </c>
      <c r="G63" s="172">
        <v>181</v>
      </c>
      <c r="H63" s="175">
        <v>3.3149171270718231E-2</v>
      </c>
      <c r="I63" s="170">
        <v>15.6</v>
      </c>
    </row>
    <row r="64" spans="1:9" x14ac:dyDescent="0.3">
      <c r="A64" s="129">
        <v>0</v>
      </c>
      <c r="B64" s="130">
        <v>3</v>
      </c>
      <c r="C64" s="131">
        <v>0</v>
      </c>
      <c r="D64" s="171">
        <v>50</v>
      </c>
      <c r="E64" s="130">
        <v>111</v>
      </c>
      <c r="F64" s="130">
        <v>2</v>
      </c>
      <c r="G64" s="172">
        <v>164</v>
      </c>
      <c r="H64" s="175">
        <v>4.878048780487805E-2</v>
      </c>
      <c r="I64" s="170">
        <v>7.6</v>
      </c>
    </row>
    <row r="65" spans="1:9" x14ac:dyDescent="0.3">
      <c r="A65" s="129">
        <v>1</v>
      </c>
      <c r="B65" s="130">
        <v>9</v>
      </c>
      <c r="C65" s="131">
        <v>1</v>
      </c>
      <c r="D65" s="171">
        <v>58</v>
      </c>
      <c r="E65" s="130">
        <v>150</v>
      </c>
      <c r="F65" s="130">
        <v>2</v>
      </c>
      <c r="G65" s="172">
        <v>177</v>
      </c>
      <c r="H65" s="175">
        <v>3.3898305084745763E-2</v>
      </c>
      <c r="I65" s="170">
        <v>11.4</v>
      </c>
    </row>
    <row r="66" spans="1:9" x14ac:dyDescent="0.3">
      <c r="A66" s="129">
        <v>1</v>
      </c>
      <c r="B66" s="130">
        <v>12</v>
      </c>
      <c r="C66" s="131">
        <v>1</v>
      </c>
      <c r="D66" s="171">
        <v>89</v>
      </c>
      <c r="E66" s="130">
        <v>348</v>
      </c>
      <c r="F66" s="130">
        <v>0</v>
      </c>
      <c r="G66" s="172">
        <v>184</v>
      </c>
      <c r="H66" s="175">
        <v>5.9782608695652176E-2</v>
      </c>
      <c r="I66" s="170">
        <v>23.5</v>
      </c>
    </row>
    <row r="67" spans="1:9" x14ac:dyDescent="0.3">
      <c r="A67" s="129">
        <v>1</v>
      </c>
      <c r="B67" s="130">
        <v>3</v>
      </c>
      <c r="C67" s="131">
        <v>0</v>
      </c>
      <c r="D67" s="171">
        <v>76</v>
      </c>
      <c r="E67" s="130">
        <v>214</v>
      </c>
      <c r="F67" s="130">
        <v>2</v>
      </c>
      <c r="G67" s="172">
        <v>160</v>
      </c>
      <c r="H67" s="175">
        <v>3.7499999999999999E-2</v>
      </c>
      <c r="I67" s="170">
        <v>12.4</v>
      </c>
    </row>
    <row r="68" spans="1:9" x14ac:dyDescent="0.3">
      <c r="A68" s="129">
        <v>1</v>
      </c>
      <c r="B68" s="130">
        <v>9</v>
      </c>
      <c r="C68" s="131">
        <v>1</v>
      </c>
      <c r="D68" s="171">
        <v>71</v>
      </c>
      <c r="E68" s="130">
        <v>141</v>
      </c>
      <c r="F68" s="130">
        <v>2</v>
      </c>
      <c r="G68" s="172">
        <v>180</v>
      </c>
      <c r="H68" s="175">
        <v>3.3333333333333333E-2</v>
      </c>
      <c r="I68" s="170">
        <v>13.4</v>
      </c>
    </row>
    <row r="69" spans="1:9" x14ac:dyDescent="0.3">
      <c r="A69" s="129">
        <v>0</v>
      </c>
      <c r="B69" s="130">
        <v>10</v>
      </c>
      <c r="C69" s="131">
        <v>0</v>
      </c>
      <c r="D69" s="171">
        <v>63</v>
      </c>
      <c r="E69" s="130">
        <v>148</v>
      </c>
      <c r="F69" s="130">
        <v>3</v>
      </c>
      <c r="G69" s="172">
        <v>178</v>
      </c>
      <c r="H69" s="175">
        <v>3.9325842696629212E-2</v>
      </c>
      <c r="I69" s="170">
        <v>13.8</v>
      </c>
    </row>
    <row r="70" spans="1:9" x14ac:dyDescent="0.3">
      <c r="A70" s="129">
        <v>1</v>
      </c>
      <c r="B70" s="130">
        <v>11</v>
      </c>
      <c r="C70" s="131">
        <v>0</v>
      </c>
      <c r="D70" s="171">
        <v>55</v>
      </c>
      <c r="E70" s="130">
        <v>146</v>
      </c>
      <c r="F70" s="130">
        <v>3</v>
      </c>
      <c r="G70" s="172">
        <v>170</v>
      </c>
      <c r="H70" s="175">
        <v>2.9411764705882353E-2</v>
      </c>
      <c r="I70" s="170">
        <v>11.6</v>
      </c>
    </row>
    <row r="71" spans="1:9" x14ac:dyDescent="0.3">
      <c r="A71" s="129">
        <v>1</v>
      </c>
      <c r="B71" s="130">
        <v>8</v>
      </c>
      <c r="C71" s="131">
        <v>0</v>
      </c>
      <c r="D71" s="171">
        <v>56</v>
      </c>
      <c r="E71" s="130">
        <v>199</v>
      </c>
      <c r="F71" s="130">
        <v>2</v>
      </c>
      <c r="G71" s="172">
        <v>164</v>
      </c>
      <c r="H71" s="175">
        <v>3.6585365853658534E-2</v>
      </c>
      <c r="I71" s="170">
        <v>11.8</v>
      </c>
    </row>
    <row r="72" spans="1:9" x14ac:dyDescent="0.3">
      <c r="A72" s="129">
        <v>0</v>
      </c>
      <c r="B72" s="130">
        <v>8</v>
      </c>
      <c r="C72" s="131">
        <v>1</v>
      </c>
      <c r="D72" s="171">
        <v>57</v>
      </c>
      <c r="E72" s="130">
        <v>171</v>
      </c>
      <c r="F72" s="130">
        <v>1</v>
      </c>
      <c r="G72" s="172">
        <v>174</v>
      </c>
      <c r="H72" s="175">
        <v>4.0229885057471264E-2</v>
      </c>
      <c r="I72" s="170">
        <v>12.4</v>
      </c>
    </row>
    <row r="73" spans="1:9" x14ac:dyDescent="0.3">
      <c r="A73" s="129">
        <v>0</v>
      </c>
      <c r="B73" s="130">
        <v>3</v>
      </c>
      <c r="C73" s="131">
        <v>0</v>
      </c>
      <c r="D73" s="171">
        <v>79</v>
      </c>
      <c r="E73" s="130">
        <v>122</v>
      </c>
      <c r="F73" s="130">
        <v>4</v>
      </c>
      <c r="G73" s="172">
        <v>163</v>
      </c>
      <c r="H73" s="175">
        <v>4.2944785276073622E-2</v>
      </c>
      <c r="I73" s="170">
        <v>8.1</v>
      </c>
    </row>
    <row r="74" spans="1:9" x14ac:dyDescent="0.3">
      <c r="A74" s="129">
        <v>0</v>
      </c>
      <c r="B74" s="130">
        <v>8</v>
      </c>
      <c r="C74" s="131">
        <v>1</v>
      </c>
      <c r="D74" s="171">
        <v>53</v>
      </c>
      <c r="E74" s="130">
        <v>110</v>
      </c>
      <c r="F74" s="130">
        <v>1</v>
      </c>
      <c r="G74" s="172">
        <v>175</v>
      </c>
      <c r="H74" s="175">
        <v>0.04</v>
      </c>
      <c r="I74" s="170">
        <v>9.5</v>
      </c>
    </row>
    <row r="75" spans="1:9" x14ac:dyDescent="0.3">
      <c r="A75" s="129">
        <v>1</v>
      </c>
      <c r="B75" s="130">
        <v>7</v>
      </c>
      <c r="C75" s="131">
        <v>1</v>
      </c>
      <c r="D75" s="171">
        <v>47</v>
      </c>
      <c r="E75" s="130">
        <v>73</v>
      </c>
      <c r="F75" s="130">
        <v>0</v>
      </c>
      <c r="G75" s="172">
        <v>174</v>
      </c>
      <c r="H75" s="175">
        <v>3.4482758620689655E-2</v>
      </c>
      <c r="I75" s="170">
        <v>8.4</v>
      </c>
    </row>
    <row r="76" spans="1:9" x14ac:dyDescent="0.3">
      <c r="A76" s="129">
        <v>0</v>
      </c>
      <c r="B76" s="130">
        <v>20</v>
      </c>
      <c r="C76" s="131">
        <v>1</v>
      </c>
      <c r="D76" s="171">
        <v>39</v>
      </c>
      <c r="E76" s="130">
        <v>89</v>
      </c>
      <c r="F76" s="130">
        <v>5</v>
      </c>
      <c r="G76" s="172">
        <v>170</v>
      </c>
      <c r="H76" s="175">
        <v>3.5294117647058823E-2</v>
      </c>
      <c r="I76" s="170">
        <v>9</v>
      </c>
    </row>
    <row r="77" spans="1:9" x14ac:dyDescent="0.3">
      <c r="A77" s="129">
        <v>0</v>
      </c>
      <c r="B77" s="130">
        <v>15</v>
      </c>
      <c r="C77" s="131">
        <v>1</v>
      </c>
      <c r="D77" s="171">
        <v>75</v>
      </c>
      <c r="E77" s="130">
        <v>166</v>
      </c>
      <c r="F77" s="130">
        <v>5</v>
      </c>
      <c r="G77" s="172">
        <v>178</v>
      </c>
      <c r="H77" s="175">
        <v>5.0561797752808987E-2</v>
      </c>
      <c r="I77" s="170">
        <v>15.5</v>
      </c>
    </row>
    <row r="78" spans="1:9" x14ac:dyDescent="0.3">
      <c r="A78" s="129">
        <v>0</v>
      </c>
      <c r="B78" s="130">
        <v>10</v>
      </c>
      <c r="C78" s="131">
        <v>1</v>
      </c>
      <c r="D78" s="171">
        <v>51</v>
      </c>
      <c r="E78" s="130">
        <v>118</v>
      </c>
      <c r="F78" s="130">
        <v>3</v>
      </c>
      <c r="G78" s="172">
        <v>173</v>
      </c>
      <c r="H78" s="175">
        <v>4.046242774566474E-2</v>
      </c>
      <c r="I78" s="170">
        <v>10.4</v>
      </c>
    </row>
    <row r="79" spans="1:9" x14ac:dyDescent="0.3">
      <c r="A79" s="129">
        <v>1</v>
      </c>
      <c r="B79" s="130">
        <v>11</v>
      </c>
      <c r="C79" s="131">
        <v>0</v>
      </c>
      <c r="D79" s="171">
        <v>51</v>
      </c>
      <c r="E79" s="130">
        <v>117</v>
      </c>
      <c r="F79" s="130">
        <v>5</v>
      </c>
      <c r="G79" s="172">
        <v>176</v>
      </c>
      <c r="H79" s="175">
        <v>4.5454545454545456E-2</v>
      </c>
      <c r="I79" s="170">
        <v>12.7</v>
      </c>
    </row>
    <row r="80" spans="1:9" x14ac:dyDescent="0.3">
      <c r="A80" s="129">
        <v>1</v>
      </c>
      <c r="B80" s="130">
        <v>7</v>
      </c>
      <c r="C80" s="131">
        <v>0</v>
      </c>
      <c r="D80" s="171">
        <v>74</v>
      </c>
      <c r="E80" s="130">
        <v>175</v>
      </c>
      <c r="F80" s="130">
        <v>3</v>
      </c>
      <c r="G80" s="172">
        <v>179</v>
      </c>
      <c r="H80" s="175">
        <v>4.4692737430167599E-2</v>
      </c>
      <c r="I80" s="170">
        <v>14</v>
      </c>
    </row>
    <row r="81" spans="1:9" x14ac:dyDescent="0.3">
      <c r="A81" s="129">
        <v>0</v>
      </c>
      <c r="B81" s="130">
        <v>10</v>
      </c>
      <c r="C81" s="131">
        <v>1</v>
      </c>
      <c r="D81" s="171">
        <v>50</v>
      </c>
      <c r="E81" s="130">
        <v>102</v>
      </c>
      <c r="F81" s="130">
        <v>3</v>
      </c>
      <c r="G81" s="172">
        <v>162</v>
      </c>
      <c r="H81" s="175">
        <v>4.3209876543209874E-2</v>
      </c>
      <c r="I81" s="170">
        <v>9.4</v>
      </c>
    </row>
    <row r="82" spans="1:9" x14ac:dyDescent="0.3">
      <c r="A82" s="129">
        <v>1</v>
      </c>
      <c r="B82" s="130">
        <v>6</v>
      </c>
      <c r="C82" s="131">
        <v>1</v>
      </c>
      <c r="D82" s="171">
        <v>70</v>
      </c>
      <c r="E82" s="130">
        <v>182</v>
      </c>
      <c r="F82" s="130">
        <v>3</v>
      </c>
      <c r="G82" s="172">
        <v>168</v>
      </c>
      <c r="H82" s="175">
        <v>2.976190476190476E-2</v>
      </c>
      <c r="I82" s="170">
        <v>14</v>
      </c>
    </row>
    <row r="83" spans="1:9" x14ac:dyDescent="0.3">
      <c r="A83" s="129">
        <v>0</v>
      </c>
      <c r="B83" s="130">
        <v>12</v>
      </c>
      <c r="C83" s="131">
        <v>0</v>
      </c>
      <c r="D83" s="171">
        <v>66</v>
      </c>
      <c r="E83" s="130">
        <v>230</v>
      </c>
      <c r="F83" s="130">
        <v>4</v>
      </c>
      <c r="G83" s="172">
        <v>165</v>
      </c>
      <c r="H83" s="175">
        <v>5.4545454545454543E-2</v>
      </c>
      <c r="I83" s="170">
        <v>15.9</v>
      </c>
    </row>
    <row r="84" spans="1:9" x14ac:dyDescent="0.3">
      <c r="A84" s="129">
        <v>0</v>
      </c>
      <c r="B84" s="130">
        <v>4</v>
      </c>
      <c r="C84" s="131">
        <v>0</v>
      </c>
      <c r="D84" s="171">
        <v>43</v>
      </c>
      <c r="E84" s="130">
        <v>59</v>
      </c>
      <c r="F84" s="130">
        <v>3</v>
      </c>
      <c r="G84" s="172">
        <v>170</v>
      </c>
      <c r="H84" s="175">
        <v>2.9411764705882353E-2</v>
      </c>
      <c r="I84" s="170">
        <v>7.5</v>
      </c>
    </row>
    <row r="85" spans="1:9" x14ac:dyDescent="0.3">
      <c r="A85" s="129">
        <v>0</v>
      </c>
      <c r="B85" s="130">
        <v>7</v>
      </c>
      <c r="C85" s="131">
        <v>0</v>
      </c>
      <c r="D85" s="171">
        <v>49</v>
      </c>
      <c r="E85" s="130">
        <v>71</v>
      </c>
      <c r="F85" s="130">
        <v>4</v>
      </c>
      <c r="G85" s="172">
        <v>175</v>
      </c>
      <c r="H85" s="175">
        <v>2.8571428571428571E-2</v>
      </c>
      <c r="I85" s="170">
        <v>8.1</v>
      </c>
    </row>
    <row r="86" spans="1:9" x14ac:dyDescent="0.3">
      <c r="A86" s="129">
        <v>1</v>
      </c>
      <c r="B86" s="130">
        <v>9</v>
      </c>
      <c r="C86" s="131">
        <v>0</v>
      </c>
      <c r="D86" s="171">
        <v>49</v>
      </c>
      <c r="E86" s="130">
        <v>46</v>
      </c>
      <c r="F86" s="130">
        <v>1</v>
      </c>
      <c r="G86" s="172">
        <v>184</v>
      </c>
      <c r="H86" s="175">
        <v>5.434782608695652E-2</v>
      </c>
      <c r="I86" s="170">
        <v>10.3</v>
      </c>
    </row>
    <row r="87" spans="1:9" x14ac:dyDescent="0.3">
      <c r="A87" s="129">
        <v>0</v>
      </c>
      <c r="B87" s="130">
        <v>4</v>
      </c>
      <c r="C87" s="131">
        <v>0</v>
      </c>
      <c r="D87" s="171">
        <v>46</v>
      </c>
      <c r="E87" s="130">
        <v>43</v>
      </c>
      <c r="F87" s="130">
        <v>2</v>
      </c>
      <c r="G87" s="172">
        <v>176</v>
      </c>
      <c r="H87" s="175">
        <v>2.2727272727272728E-2</v>
      </c>
      <c r="I87" s="170">
        <v>7.7</v>
      </c>
    </row>
    <row r="88" spans="1:9" x14ac:dyDescent="0.3">
      <c r="A88" s="129">
        <v>0</v>
      </c>
      <c r="B88" s="130">
        <v>8</v>
      </c>
      <c r="C88" s="131">
        <v>0</v>
      </c>
      <c r="D88" s="171">
        <v>53</v>
      </c>
      <c r="E88" s="130">
        <v>125</v>
      </c>
      <c r="F88" s="130">
        <v>3</v>
      </c>
      <c r="G88" s="172">
        <v>160</v>
      </c>
      <c r="H88" s="175">
        <v>4.3749999999999997E-2</v>
      </c>
      <c r="I88" s="170">
        <v>8.5</v>
      </c>
    </row>
    <row r="89" spans="1:9" x14ac:dyDescent="0.3">
      <c r="A89" s="129">
        <v>1</v>
      </c>
      <c r="B89" s="130">
        <v>10</v>
      </c>
      <c r="C89" s="131">
        <v>1</v>
      </c>
      <c r="D89" s="171">
        <v>62</v>
      </c>
      <c r="E89" s="130">
        <v>118</v>
      </c>
      <c r="F89" s="130">
        <v>3</v>
      </c>
      <c r="G89" s="172">
        <v>173</v>
      </c>
      <c r="H89" s="175">
        <v>4.046242774566474E-2</v>
      </c>
      <c r="I89" s="170">
        <v>10.7</v>
      </c>
    </row>
    <row r="90" spans="1:9" x14ac:dyDescent="0.3">
      <c r="A90" s="129">
        <v>0</v>
      </c>
      <c r="B90" s="130">
        <v>7</v>
      </c>
      <c r="C90" s="131">
        <v>0</v>
      </c>
      <c r="D90" s="171">
        <v>51</v>
      </c>
      <c r="E90" s="130">
        <v>101</v>
      </c>
      <c r="F90" s="130">
        <v>2</v>
      </c>
      <c r="G90" s="172">
        <v>163</v>
      </c>
      <c r="H90" s="175">
        <v>2.4539877300613498E-2</v>
      </c>
      <c r="I90" s="170">
        <v>7.4</v>
      </c>
    </row>
    <row r="91" spans="1:9" x14ac:dyDescent="0.3">
      <c r="A91" s="129">
        <v>1</v>
      </c>
      <c r="B91" s="130">
        <v>15</v>
      </c>
      <c r="C91" s="131">
        <v>1</v>
      </c>
      <c r="D91" s="171">
        <v>70</v>
      </c>
      <c r="E91" s="130">
        <v>213</v>
      </c>
      <c r="F91" s="130">
        <v>3</v>
      </c>
      <c r="G91" s="172">
        <v>168</v>
      </c>
      <c r="H91" s="175">
        <v>4.7619047619047616E-2</v>
      </c>
      <c r="I91" s="170">
        <v>14.8</v>
      </c>
    </row>
    <row r="92" spans="1:9" x14ac:dyDescent="0.3">
      <c r="A92" s="129">
        <v>0</v>
      </c>
      <c r="B92" s="130">
        <v>1</v>
      </c>
      <c r="C92" s="131">
        <v>0</v>
      </c>
      <c r="D92" s="171">
        <v>56</v>
      </c>
      <c r="E92" s="130">
        <v>115</v>
      </c>
      <c r="F92" s="130">
        <v>5</v>
      </c>
      <c r="G92" s="172">
        <v>162</v>
      </c>
      <c r="H92" s="175">
        <v>2.4691358024691357E-2</v>
      </c>
      <c r="I92" s="170">
        <v>7.3</v>
      </c>
    </row>
    <row r="93" spans="1:9" x14ac:dyDescent="0.3">
      <c r="A93" s="129">
        <v>0</v>
      </c>
      <c r="B93" s="130">
        <v>5</v>
      </c>
      <c r="C93" s="131">
        <v>0</v>
      </c>
      <c r="D93" s="171">
        <v>42</v>
      </c>
      <c r="E93" s="130">
        <v>121</v>
      </c>
      <c r="F93" s="130">
        <v>4</v>
      </c>
      <c r="G93" s="172">
        <v>160</v>
      </c>
      <c r="H93" s="175">
        <v>3.125E-2</v>
      </c>
      <c r="I93" s="170">
        <v>7.6</v>
      </c>
    </row>
    <row r="94" spans="1:9" x14ac:dyDescent="0.3">
      <c r="A94" s="129">
        <v>0</v>
      </c>
      <c r="B94" s="130">
        <v>8</v>
      </c>
      <c r="C94" s="131">
        <v>0</v>
      </c>
      <c r="D94" s="171">
        <v>56</v>
      </c>
      <c r="E94" s="130">
        <v>69</v>
      </c>
      <c r="F94" s="130">
        <v>1</v>
      </c>
      <c r="G94" s="172">
        <v>174</v>
      </c>
      <c r="H94" s="175">
        <v>4.0229885057471264E-2</v>
      </c>
      <c r="I94" s="170">
        <v>9</v>
      </c>
    </row>
    <row r="95" spans="1:9" x14ac:dyDescent="0.3">
      <c r="A95" s="129">
        <v>1</v>
      </c>
      <c r="B95" s="130">
        <v>13</v>
      </c>
      <c r="C95" s="131">
        <v>1</v>
      </c>
      <c r="D95" s="171">
        <v>60</v>
      </c>
      <c r="E95" s="130">
        <v>178</v>
      </c>
      <c r="F95" s="130">
        <v>2</v>
      </c>
      <c r="G95" s="172">
        <v>175</v>
      </c>
      <c r="H95" s="175">
        <v>4.5714285714285714E-2</v>
      </c>
      <c r="I95" s="170">
        <v>12.9</v>
      </c>
    </row>
    <row r="96" spans="1:9" x14ac:dyDescent="0.3">
      <c r="A96" s="129">
        <v>0</v>
      </c>
      <c r="B96" s="130">
        <v>11</v>
      </c>
      <c r="C96" s="131">
        <v>0</v>
      </c>
      <c r="D96" s="171">
        <v>48</v>
      </c>
      <c r="E96" s="130">
        <v>85</v>
      </c>
      <c r="F96" s="130">
        <v>4</v>
      </c>
      <c r="G96" s="172">
        <v>171</v>
      </c>
      <c r="H96" s="175">
        <v>4.0935672514619881E-2</v>
      </c>
      <c r="I96" s="170">
        <v>9</v>
      </c>
    </row>
    <row r="97" spans="1:9" x14ac:dyDescent="0.3">
      <c r="A97" s="129">
        <v>1</v>
      </c>
      <c r="B97" s="130">
        <v>18</v>
      </c>
      <c r="C97" s="131">
        <v>1</v>
      </c>
      <c r="D97" s="171">
        <v>88</v>
      </c>
      <c r="E97" s="130">
        <v>282</v>
      </c>
      <c r="F97" s="130">
        <v>0</v>
      </c>
      <c r="G97" s="172">
        <v>175</v>
      </c>
      <c r="H97" s="175">
        <v>5.7142857142857141E-2</v>
      </c>
      <c r="I97" s="170">
        <v>18.2</v>
      </c>
    </row>
    <row r="98" spans="1:9" x14ac:dyDescent="0.3">
      <c r="A98" s="129">
        <v>1</v>
      </c>
      <c r="B98" s="130">
        <v>15</v>
      </c>
      <c r="C98" s="131">
        <v>1</v>
      </c>
      <c r="D98" s="171">
        <v>75</v>
      </c>
      <c r="E98" s="130">
        <v>156</v>
      </c>
      <c r="F98" s="130">
        <v>5</v>
      </c>
      <c r="G98" s="172">
        <v>186</v>
      </c>
      <c r="H98" s="175">
        <v>3.7634408602150539E-2</v>
      </c>
      <c r="I98" s="170">
        <v>14.4</v>
      </c>
    </row>
    <row r="99" spans="1:9" x14ac:dyDescent="0.3">
      <c r="A99" s="129">
        <v>0</v>
      </c>
      <c r="B99" s="130">
        <v>8</v>
      </c>
      <c r="C99" s="131">
        <v>0</v>
      </c>
      <c r="D99" s="171">
        <v>56</v>
      </c>
      <c r="E99" s="130">
        <v>86</v>
      </c>
      <c r="F99" s="130">
        <v>3</v>
      </c>
      <c r="G99" s="172">
        <v>172</v>
      </c>
      <c r="H99" s="175">
        <v>4.0697674418604654E-2</v>
      </c>
      <c r="I99" s="170">
        <v>8.8000000000000007</v>
      </c>
    </row>
    <row r="100" spans="1:9" x14ac:dyDescent="0.3">
      <c r="A100" s="129">
        <v>1</v>
      </c>
      <c r="B100" s="130">
        <v>9</v>
      </c>
      <c r="C100" s="131">
        <v>0</v>
      </c>
      <c r="D100" s="171">
        <v>60</v>
      </c>
      <c r="E100" s="130">
        <v>212</v>
      </c>
      <c r="F100" s="130">
        <v>2</v>
      </c>
      <c r="G100" s="172">
        <v>165</v>
      </c>
      <c r="H100" s="175">
        <v>3.6363636363636362E-2</v>
      </c>
      <c r="I100" s="170">
        <v>12.5</v>
      </c>
    </row>
    <row r="101" spans="1:9" x14ac:dyDescent="0.3">
      <c r="A101" s="129">
        <v>1</v>
      </c>
      <c r="B101" s="130">
        <v>16</v>
      </c>
      <c r="C101" s="131">
        <v>1</v>
      </c>
      <c r="D101" s="171">
        <v>58</v>
      </c>
      <c r="E101" s="130">
        <v>157</v>
      </c>
      <c r="F101" s="130">
        <v>2</v>
      </c>
      <c r="G101" s="172">
        <v>174</v>
      </c>
      <c r="H101" s="175">
        <v>3.4482758620689655E-2</v>
      </c>
      <c r="I101" s="170">
        <v>13.3</v>
      </c>
    </row>
    <row r="102" spans="1:9" x14ac:dyDescent="0.3">
      <c r="A102" s="129">
        <v>0</v>
      </c>
      <c r="B102" s="130">
        <v>1</v>
      </c>
      <c r="C102" s="131">
        <v>0</v>
      </c>
      <c r="D102" s="171">
        <v>67</v>
      </c>
      <c r="E102" s="130">
        <v>91</v>
      </c>
      <c r="F102" s="130">
        <v>3</v>
      </c>
      <c r="G102" s="172">
        <v>178</v>
      </c>
      <c r="H102" s="175">
        <v>5.6179775280898875E-2</v>
      </c>
      <c r="I102" s="170">
        <v>12.5</v>
      </c>
    </row>
    <row r="103" spans="1:9" x14ac:dyDescent="0.3">
      <c r="A103" s="129">
        <v>1</v>
      </c>
      <c r="B103" s="130">
        <v>7</v>
      </c>
      <c r="C103" s="131">
        <v>1</v>
      </c>
      <c r="D103" s="171">
        <v>73</v>
      </c>
      <c r="E103" s="130">
        <v>169</v>
      </c>
      <c r="F103" s="130">
        <v>0</v>
      </c>
      <c r="G103" s="172">
        <v>179</v>
      </c>
      <c r="H103" s="175">
        <v>4.4692737430167599E-2</v>
      </c>
      <c r="I103" s="170">
        <v>13.2</v>
      </c>
    </row>
    <row r="104" spans="1:9" x14ac:dyDescent="0.3">
      <c r="A104" s="129">
        <v>0</v>
      </c>
      <c r="B104" s="130">
        <v>7</v>
      </c>
      <c r="C104" s="131">
        <v>0</v>
      </c>
      <c r="D104" s="171">
        <v>70</v>
      </c>
      <c r="E104" s="130">
        <v>175</v>
      </c>
      <c r="F104" s="130">
        <v>2</v>
      </c>
      <c r="G104" s="172">
        <v>161</v>
      </c>
      <c r="H104" s="175">
        <v>4.3478260869565216E-2</v>
      </c>
      <c r="I104" s="170">
        <v>11.1</v>
      </c>
    </row>
    <row r="105" spans="1:9" x14ac:dyDescent="0.3">
      <c r="A105" s="129">
        <v>0</v>
      </c>
      <c r="B105" s="130">
        <v>10</v>
      </c>
      <c r="C105" s="131">
        <v>1</v>
      </c>
      <c r="D105" s="171">
        <v>49</v>
      </c>
      <c r="E105" s="130">
        <v>77</v>
      </c>
      <c r="F105" s="130">
        <v>3</v>
      </c>
      <c r="G105" s="172">
        <v>168</v>
      </c>
      <c r="H105" s="175">
        <v>4.1666666666666664E-2</v>
      </c>
      <c r="I105" s="170">
        <v>8.3000000000000007</v>
      </c>
    </row>
    <row r="106" spans="1:9" x14ac:dyDescent="0.3">
      <c r="A106" s="129">
        <v>0</v>
      </c>
      <c r="B106" s="130">
        <v>4</v>
      </c>
      <c r="C106" s="131">
        <v>0</v>
      </c>
      <c r="D106" s="171">
        <v>55</v>
      </c>
      <c r="E106" s="130">
        <v>125</v>
      </c>
      <c r="F106" s="130">
        <v>7</v>
      </c>
      <c r="G106" s="172">
        <v>162</v>
      </c>
      <c r="H106" s="175">
        <v>4.3209876543209874E-2</v>
      </c>
      <c r="I106" s="170">
        <v>9.3000000000000007</v>
      </c>
    </row>
    <row r="107" spans="1:9" x14ac:dyDescent="0.3">
      <c r="A107" s="129">
        <v>0</v>
      </c>
      <c r="B107" s="130">
        <v>9</v>
      </c>
      <c r="C107" s="131">
        <v>0</v>
      </c>
      <c r="D107" s="171">
        <v>49</v>
      </c>
      <c r="E107" s="130">
        <v>102</v>
      </c>
      <c r="F107" s="130">
        <v>3</v>
      </c>
      <c r="G107" s="172">
        <v>162</v>
      </c>
      <c r="H107" s="175">
        <v>3.7037037037037035E-2</v>
      </c>
      <c r="I107" s="170">
        <v>8.1999999999999993</v>
      </c>
    </row>
    <row r="108" spans="1:9" x14ac:dyDescent="0.3">
      <c r="A108" s="129">
        <v>1</v>
      </c>
      <c r="B108" s="130">
        <v>7</v>
      </c>
      <c r="C108" s="131">
        <v>0</v>
      </c>
      <c r="D108" s="171">
        <v>74</v>
      </c>
      <c r="E108" s="130">
        <v>249</v>
      </c>
      <c r="F108" s="130">
        <v>2</v>
      </c>
      <c r="G108" s="172">
        <v>164</v>
      </c>
      <c r="H108" s="175">
        <v>4.2682926829268296E-2</v>
      </c>
      <c r="I108" s="170">
        <v>14.8</v>
      </c>
    </row>
    <row r="109" spans="1:9" x14ac:dyDescent="0.3">
      <c r="A109" s="129">
        <v>1</v>
      </c>
      <c r="B109" s="130">
        <v>10</v>
      </c>
      <c r="C109" s="131">
        <v>0</v>
      </c>
      <c r="D109" s="171">
        <v>53</v>
      </c>
      <c r="E109" s="130">
        <v>134</v>
      </c>
      <c r="F109" s="130">
        <v>1</v>
      </c>
      <c r="G109" s="172">
        <v>176</v>
      </c>
      <c r="H109" s="175">
        <v>3.4090909090909088E-2</v>
      </c>
      <c r="I109" s="170">
        <v>10.7</v>
      </c>
    </row>
    <row r="110" spans="1:9" x14ac:dyDescent="0.3">
      <c r="A110" s="129">
        <v>0</v>
      </c>
      <c r="B110" s="130">
        <v>8</v>
      </c>
      <c r="C110" s="131">
        <v>0</v>
      </c>
      <c r="D110" s="171">
        <v>58</v>
      </c>
      <c r="E110" s="130">
        <v>129</v>
      </c>
      <c r="F110" s="130">
        <v>4</v>
      </c>
      <c r="G110" s="172">
        <v>162</v>
      </c>
      <c r="H110" s="175">
        <v>3.7037037037037035E-2</v>
      </c>
      <c r="I110" s="170">
        <v>8.8000000000000007</v>
      </c>
    </row>
    <row r="111" spans="1:9" x14ac:dyDescent="0.3">
      <c r="A111" s="129">
        <v>0</v>
      </c>
      <c r="B111" s="130">
        <v>8</v>
      </c>
      <c r="C111" s="131">
        <v>0</v>
      </c>
      <c r="D111" s="171">
        <v>54</v>
      </c>
      <c r="E111" s="130">
        <v>51</v>
      </c>
      <c r="F111" s="130">
        <v>2</v>
      </c>
      <c r="G111" s="172">
        <v>185</v>
      </c>
      <c r="H111" s="175">
        <v>4.3243243243243246E-2</v>
      </c>
      <c r="I111" s="170">
        <v>9.6999999999999993</v>
      </c>
    </row>
    <row r="112" spans="1:9" x14ac:dyDescent="0.3">
      <c r="A112" s="129">
        <v>0</v>
      </c>
      <c r="B112" s="130">
        <v>10</v>
      </c>
      <c r="C112" s="131">
        <v>1</v>
      </c>
      <c r="D112" s="171">
        <v>55</v>
      </c>
      <c r="E112" s="130">
        <v>33</v>
      </c>
      <c r="F112" s="130">
        <v>2</v>
      </c>
      <c r="G112" s="172">
        <v>182</v>
      </c>
      <c r="H112" s="175">
        <v>5.4945054945054944E-2</v>
      </c>
      <c r="I112" s="170">
        <v>9.6999999999999993</v>
      </c>
    </row>
    <row r="113" spans="1:9" x14ac:dyDescent="0.3">
      <c r="A113" s="129">
        <v>1</v>
      </c>
      <c r="B113" s="130">
        <v>10</v>
      </c>
      <c r="C113" s="131">
        <v>0</v>
      </c>
      <c r="D113" s="171">
        <v>65</v>
      </c>
      <c r="E113" s="130">
        <v>121</v>
      </c>
      <c r="F113" s="130">
        <v>3</v>
      </c>
      <c r="G113" s="172">
        <v>173</v>
      </c>
      <c r="H113" s="175">
        <v>4.6242774566473986E-2</v>
      </c>
      <c r="I113" s="170">
        <v>10.5</v>
      </c>
    </row>
    <row r="114" spans="1:9" x14ac:dyDescent="0.3">
      <c r="A114" s="129">
        <v>1</v>
      </c>
      <c r="B114" s="130">
        <v>16</v>
      </c>
      <c r="C114" s="131">
        <v>1</v>
      </c>
      <c r="D114" s="171">
        <v>39</v>
      </c>
      <c r="E114" s="130">
        <v>116</v>
      </c>
      <c r="F114" s="130">
        <v>7</v>
      </c>
      <c r="G114" s="172">
        <v>164</v>
      </c>
      <c r="H114" s="175">
        <v>3.6585365853658534E-2</v>
      </c>
      <c r="I114" s="170">
        <v>8.9</v>
      </c>
    </row>
    <row r="115" spans="1:9" x14ac:dyDescent="0.3">
      <c r="A115" s="129">
        <v>0</v>
      </c>
      <c r="B115" s="130">
        <v>6</v>
      </c>
      <c r="C115" s="131">
        <v>0</v>
      </c>
      <c r="D115" s="171">
        <v>42</v>
      </c>
      <c r="E115" s="130">
        <v>68</v>
      </c>
      <c r="F115" s="130">
        <v>4</v>
      </c>
      <c r="G115" s="172">
        <v>170</v>
      </c>
      <c r="H115" s="175">
        <v>2.9411764705882353E-2</v>
      </c>
      <c r="I115" s="170">
        <v>7.9</v>
      </c>
    </row>
    <row r="116" spans="1:9" x14ac:dyDescent="0.3">
      <c r="A116" s="129">
        <v>1</v>
      </c>
      <c r="B116" s="130">
        <v>13</v>
      </c>
      <c r="C116" s="131">
        <v>1</v>
      </c>
      <c r="D116" s="171">
        <v>89</v>
      </c>
      <c r="E116" s="130">
        <v>296</v>
      </c>
      <c r="F116" s="130">
        <v>0</v>
      </c>
      <c r="G116" s="172">
        <v>184</v>
      </c>
      <c r="H116" s="175">
        <v>6.5217391304347824E-2</v>
      </c>
      <c r="I116" s="170">
        <v>21</v>
      </c>
    </row>
    <row r="117" spans="1:9" x14ac:dyDescent="0.3">
      <c r="A117" s="129">
        <v>1</v>
      </c>
      <c r="B117" s="130">
        <v>9</v>
      </c>
      <c r="C117" s="131">
        <v>0</v>
      </c>
      <c r="D117" s="171">
        <v>65</v>
      </c>
      <c r="E117" s="130">
        <v>165</v>
      </c>
      <c r="F117" s="130">
        <v>1</v>
      </c>
      <c r="G117" s="172">
        <v>169</v>
      </c>
      <c r="H117" s="175">
        <v>2.9585798816568046E-2</v>
      </c>
      <c r="I117" s="170">
        <v>12.7</v>
      </c>
    </row>
    <row r="118" spans="1:9" x14ac:dyDescent="0.3">
      <c r="A118" s="129">
        <v>0</v>
      </c>
      <c r="B118" s="130">
        <v>12</v>
      </c>
      <c r="C118" s="131">
        <v>0</v>
      </c>
      <c r="D118" s="171">
        <v>49</v>
      </c>
      <c r="E118" s="130">
        <v>92</v>
      </c>
      <c r="F118" s="130">
        <v>2</v>
      </c>
      <c r="G118" s="172">
        <v>175</v>
      </c>
      <c r="H118" s="175">
        <v>0.04</v>
      </c>
      <c r="I118" s="170">
        <v>9.4</v>
      </c>
    </row>
    <row r="119" spans="1:9" x14ac:dyDescent="0.3">
      <c r="A119" s="129">
        <v>0</v>
      </c>
      <c r="B119" s="130">
        <v>7</v>
      </c>
      <c r="C119" s="131">
        <v>1</v>
      </c>
      <c r="D119" s="171">
        <v>51</v>
      </c>
      <c r="E119" s="130">
        <v>109</v>
      </c>
      <c r="F119" s="130">
        <v>5</v>
      </c>
      <c r="G119" s="172">
        <v>162</v>
      </c>
      <c r="H119" s="175">
        <v>1.8518518518518517E-2</v>
      </c>
      <c r="I119" s="170">
        <v>7.5</v>
      </c>
    </row>
    <row r="120" spans="1:9" x14ac:dyDescent="0.3">
      <c r="A120" s="129">
        <v>0</v>
      </c>
      <c r="B120" s="130">
        <v>13</v>
      </c>
      <c r="C120" s="131">
        <v>0</v>
      </c>
      <c r="D120" s="171">
        <v>53</v>
      </c>
      <c r="E120" s="130">
        <v>125</v>
      </c>
      <c r="F120" s="130">
        <v>2</v>
      </c>
      <c r="G120" s="172">
        <v>172</v>
      </c>
      <c r="H120" s="175">
        <v>4.0697674418604654E-2</v>
      </c>
      <c r="I120" s="170">
        <v>11.8</v>
      </c>
    </row>
    <row r="121" spans="1:9" x14ac:dyDescent="0.3">
      <c r="A121" s="129">
        <v>0</v>
      </c>
      <c r="B121" s="130">
        <v>10</v>
      </c>
      <c r="C121" s="131">
        <v>0</v>
      </c>
      <c r="D121" s="171">
        <v>96</v>
      </c>
      <c r="E121" s="130">
        <v>199</v>
      </c>
      <c r="F121" s="130">
        <v>3</v>
      </c>
      <c r="G121" s="172">
        <v>162</v>
      </c>
      <c r="H121" s="175">
        <v>3.7037037037037035E-2</v>
      </c>
      <c r="I121" s="170">
        <v>11.4</v>
      </c>
    </row>
    <row r="122" spans="1:9" x14ac:dyDescent="0.3">
      <c r="A122" s="129">
        <v>0</v>
      </c>
      <c r="B122" s="130">
        <v>6</v>
      </c>
      <c r="C122" s="131">
        <v>0</v>
      </c>
      <c r="D122" s="171">
        <v>56</v>
      </c>
      <c r="E122" s="130">
        <v>113</v>
      </c>
      <c r="F122" s="130">
        <v>3</v>
      </c>
      <c r="G122" s="172">
        <v>161</v>
      </c>
      <c r="H122" s="175">
        <v>3.7267080745341616E-2</v>
      </c>
      <c r="I122" s="170">
        <v>7.2</v>
      </c>
    </row>
    <row r="123" spans="1:9" x14ac:dyDescent="0.3">
      <c r="A123" s="129">
        <v>1</v>
      </c>
      <c r="B123" s="130">
        <v>15</v>
      </c>
      <c r="C123" s="131">
        <v>1</v>
      </c>
      <c r="D123" s="171">
        <v>79</v>
      </c>
      <c r="E123" s="130">
        <v>284</v>
      </c>
      <c r="F123" s="130">
        <v>4</v>
      </c>
      <c r="G123" s="172">
        <v>175</v>
      </c>
      <c r="H123" s="175">
        <v>5.7142857142857141E-2</v>
      </c>
      <c r="I123" s="170">
        <v>20.399999999999999</v>
      </c>
    </row>
    <row r="124" spans="1:9" x14ac:dyDescent="0.3">
      <c r="A124" s="129">
        <v>1</v>
      </c>
      <c r="B124" s="130">
        <v>8</v>
      </c>
      <c r="C124" s="131">
        <v>1</v>
      </c>
      <c r="D124" s="171">
        <v>64</v>
      </c>
      <c r="E124" s="130">
        <v>115</v>
      </c>
      <c r="F124" s="130">
        <v>4</v>
      </c>
      <c r="G124" s="172">
        <v>175</v>
      </c>
      <c r="H124" s="175">
        <v>4.5714285714285714E-2</v>
      </c>
      <c r="I124" s="170">
        <v>9.8000000000000007</v>
      </c>
    </row>
    <row r="125" spans="1:9" x14ac:dyDescent="0.3">
      <c r="A125" s="129">
        <v>1</v>
      </c>
      <c r="B125" s="130">
        <v>12</v>
      </c>
      <c r="C125" s="131">
        <v>1</v>
      </c>
      <c r="D125" s="171">
        <v>67</v>
      </c>
      <c r="E125" s="130">
        <v>188</v>
      </c>
      <c r="F125" s="130">
        <v>4</v>
      </c>
      <c r="G125" s="172">
        <v>181</v>
      </c>
      <c r="H125" s="175">
        <v>4.9723756906077346E-2</v>
      </c>
      <c r="I125" s="170">
        <v>16.2</v>
      </c>
    </row>
    <row r="126" spans="1:9" x14ac:dyDescent="0.3">
      <c r="A126" s="129">
        <v>1</v>
      </c>
      <c r="B126" s="130">
        <v>11</v>
      </c>
      <c r="C126" s="131">
        <v>1</v>
      </c>
      <c r="D126" s="171">
        <v>65</v>
      </c>
      <c r="E126" s="130">
        <v>139</v>
      </c>
      <c r="F126" s="130">
        <v>1</v>
      </c>
      <c r="G126" s="172">
        <v>169</v>
      </c>
      <c r="H126" s="175">
        <v>2.9585798816568046E-2</v>
      </c>
      <c r="I126" s="170">
        <v>11.4</v>
      </c>
    </row>
    <row r="127" spans="1:9" x14ac:dyDescent="0.3">
      <c r="A127" s="129">
        <v>1</v>
      </c>
      <c r="B127" s="130">
        <v>13</v>
      </c>
      <c r="C127" s="131">
        <v>1</v>
      </c>
      <c r="D127" s="171">
        <v>89</v>
      </c>
      <c r="E127" s="130">
        <v>232</v>
      </c>
      <c r="F127" s="130">
        <v>4</v>
      </c>
      <c r="G127" s="172">
        <v>183</v>
      </c>
      <c r="H127" s="175">
        <v>5.4644808743169397E-2</v>
      </c>
      <c r="I127" s="170">
        <v>18.3</v>
      </c>
    </row>
    <row r="128" spans="1:9" x14ac:dyDescent="0.3">
      <c r="A128" s="129">
        <v>1</v>
      </c>
      <c r="B128" s="130">
        <v>8</v>
      </c>
      <c r="C128" s="131">
        <v>1</v>
      </c>
      <c r="D128" s="171">
        <v>53</v>
      </c>
      <c r="E128" s="130">
        <v>83</v>
      </c>
      <c r="F128" s="130">
        <v>2</v>
      </c>
      <c r="G128" s="172">
        <v>172</v>
      </c>
      <c r="H128" s="175">
        <v>4.0697674418604654E-2</v>
      </c>
      <c r="I128" s="170">
        <v>8.6999999999999993</v>
      </c>
    </row>
    <row r="129" spans="1:9" x14ac:dyDescent="0.3">
      <c r="A129" s="129">
        <v>0</v>
      </c>
      <c r="B129" s="130">
        <v>10</v>
      </c>
      <c r="C129" s="131">
        <v>0</v>
      </c>
      <c r="D129" s="171">
        <v>44</v>
      </c>
      <c r="E129" s="130">
        <v>100</v>
      </c>
      <c r="F129" s="130">
        <v>5</v>
      </c>
      <c r="G129" s="172">
        <v>173</v>
      </c>
      <c r="H129" s="175">
        <v>4.046242774566474E-2</v>
      </c>
      <c r="I129" s="170">
        <v>9.1</v>
      </c>
    </row>
    <row r="130" spans="1:9" x14ac:dyDescent="0.3">
      <c r="A130" s="129">
        <v>0</v>
      </c>
      <c r="B130" s="130">
        <v>10</v>
      </c>
      <c r="C130" s="131">
        <v>0</v>
      </c>
      <c r="D130" s="171">
        <v>46</v>
      </c>
      <c r="E130" s="130">
        <v>113</v>
      </c>
      <c r="F130" s="130">
        <v>4</v>
      </c>
      <c r="G130" s="172">
        <v>176</v>
      </c>
      <c r="H130" s="175">
        <v>2.8409090909090908E-2</v>
      </c>
      <c r="I130" s="170">
        <v>9.6999999999999993</v>
      </c>
    </row>
    <row r="131" spans="1:9" x14ac:dyDescent="0.3">
      <c r="A131" s="129">
        <v>0</v>
      </c>
      <c r="B131" s="130">
        <v>5</v>
      </c>
      <c r="C131" s="131">
        <v>0</v>
      </c>
      <c r="D131" s="171">
        <v>58</v>
      </c>
      <c r="E131" s="130">
        <v>100</v>
      </c>
      <c r="F131" s="130">
        <v>2</v>
      </c>
      <c r="G131" s="172">
        <v>161</v>
      </c>
      <c r="H131" s="175">
        <v>2.4844720496894408E-2</v>
      </c>
      <c r="I131" s="170">
        <v>6.6</v>
      </c>
    </row>
    <row r="132" spans="1:9" x14ac:dyDescent="0.3">
      <c r="A132" s="129">
        <v>0</v>
      </c>
      <c r="B132" s="130">
        <v>12</v>
      </c>
      <c r="C132" s="131">
        <v>1</v>
      </c>
      <c r="D132" s="171">
        <v>62</v>
      </c>
      <c r="E132" s="130">
        <v>123</v>
      </c>
      <c r="F132" s="130">
        <v>2</v>
      </c>
      <c r="G132" s="172">
        <v>157</v>
      </c>
      <c r="H132" s="175">
        <v>3.1847133757961783E-2</v>
      </c>
      <c r="I132" s="170">
        <v>9.1</v>
      </c>
    </row>
    <row r="133" spans="1:9" x14ac:dyDescent="0.3">
      <c r="A133" s="129">
        <v>1</v>
      </c>
      <c r="B133" s="130">
        <v>8</v>
      </c>
      <c r="C133" s="131">
        <v>0</v>
      </c>
      <c r="D133" s="171">
        <v>62</v>
      </c>
      <c r="E133" s="130">
        <v>106</v>
      </c>
      <c r="F133" s="130">
        <v>2</v>
      </c>
      <c r="G133" s="172">
        <v>171</v>
      </c>
      <c r="H133" s="175">
        <v>4.0935672514619881E-2</v>
      </c>
      <c r="I133" s="170">
        <v>9.6999999999999993</v>
      </c>
    </row>
    <row r="134" spans="1:9" x14ac:dyDescent="0.3">
      <c r="A134" s="129">
        <v>0</v>
      </c>
      <c r="B134" s="130">
        <v>1</v>
      </c>
      <c r="C134" s="131">
        <v>0</v>
      </c>
      <c r="D134" s="171">
        <v>46</v>
      </c>
      <c r="E134" s="130">
        <v>126</v>
      </c>
      <c r="F134" s="130">
        <v>3</v>
      </c>
      <c r="G134" s="172">
        <v>160</v>
      </c>
      <c r="H134" s="175">
        <v>3.125E-2</v>
      </c>
      <c r="I134" s="170">
        <v>7.8</v>
      </c>
    </row>
    <row r="135" spans="1:9" x14ac:dyDescent="0.3">
      <c r="A135" s="129">
        <v>1</v>
      </c>
      <c r="B135" s="130">
        <v>9</v>
      </c>
      <c r="C135" s="131">
        <v>0</v>
      </c>
      <c r="D135" s="171">
        <v>66</v>
      </c>
      <c r="E135" s="130">
        <v>200</v>
      </c>
      <c r="F135" s="130">
        <v>3</v>
      </c>
      <c r="G135" s="172">
        <v>171</v>
      </c>
      <c r="H135" s="175">
        <v>3.5087719298245612E-2</v>
      </c>
      <c r="I135" s="170">
        <v>13.9</v>
      </c>
    </row>
    <row r="136" spans="1:9" x14ac:dyDescent="0.3">
      <c r="A136" s="129">
        <v>0</v>
      </c>
      <c r="B136" s="130">
        <v>9</v>
      </c>
      <c r="C136" s="131">
        <v>0</v>
      </c>
      <c r="D136" s="171">
        <v>56</v>
      </c>
      <c r="E136" s="130">
        <v>47</v>
      </c>
      <c r="F136" s="130">
        <v>3</v>
      </c>
      <c r="G136" s="172">
        <v>179</v>
      </c>
      <c r="H136" s="175">
        <v>3.9106145251396648E-2</v>
      </c>
      <c r="I136" s="170">
        <v>10.3</v>
      </c>
    </row>
    <row r="137" spans="1:9" x14ac:dyDescent="0.3">
      <c r="A137" s="129">
        <v>1</v>
      </c>
      <c r="B137" s="130">
        <v>7</v>
      </c>
      <c r="C137" s="131">
        <v>1</v>
      </c>
      <c r="D137" s="171">
        <v>82</v>
      </c>
      <c r="E137" s="130">
        <v>202</v>
      </c>
      <c r="F137" s="130">
        <v>5</v>
      </c>
      <c r="G137" s="172">
        <v>156</v>
      </c>
      <c r="H137" s="175">
        <v>4.4871794871794872E-2</v>
      </c>
      <c r="I137" s="170">
        <v>11.7</v>
      </c>
    </row>
    <row r="138" spans="1:9" x14ac:dyDescent="0.3">
      <c r="A138" s="129">
        <v>0</v>
      </c>
      <c r="B138" s="130">
        <v>19</v>
      </c>
      <c r="C138" s="131">
        <v>1</v>
      </c>
      <c r="D138" s="171">
        <v>44</v>
      </c>
      <c r="E138" s="130">
        <v>97</v>
      </c>
      <c r="F138" s="130">
        <v>2</v>
      </c>
      <c r="G138" s="172">
        <v>172</v>
      </c>
      <c r="H138" s="175">
        <v>4.0697674418604654E-2</v>
      </c>
      <c r="I138" s="170">
        <v>9.4</v>
      </c>
    </row>
    <row r="139" spans="1:9" x14ac:dyDescent="0.3">
      <c r="A139" s="129">
        <v>0</v>
      </c>
      <c r="B139" s="130">
        <v>12</v>
      </c>
      <c r="C139" s="131">
        <v>0</v>
      </c>
      <c r="D139" s="171">
        <v>44</v>
      </c>
      <c r="E139" s="130">
        <v>49</v>
      </c>
      <c r="F139" s="130">
        <v>3</v>
      </c>
      <c r="G139" s="172">
        <v>181</v>
      </c>
      <c r="H139" s="175">
        <v>4.4198895027624308E-2</v>
      </c>
      <c r="I139" s="170">
        <v>9.5</v>
      </c>
    </row>
    <row r="140" spans="1:9" x14ac:dyDescent="0.3">
      <c r="A140" s="129">
        <v>1</v>
      </c>
      <c r="B140" s="130">
        <v>8</v>
      </c>
      <c r="C140" s="131">
        <v>1</v>
      </c>
      <c r="D140" s="171">
        <v>51</v>
      </c>
      <c r="E140" s="130">
        <v>84</v>
      </c>
      <c r="F140" s="130">
        <v>4</v>
      </c>
      <c r="G140" s="172">
        <v>171</v>
      </c>
      <c r="H140" s="175">
        <v>5.2631578947368418E-2</v>
      </c>
      <c r="I140" s="170">
        <v>8.6999999999999993</v>
      </c>
    </row>
    <row r="141" spans="1:9" x14ac:dyDescent="0.3">
      <c r="A141" s="129">
        <v>1</v>
      </c>
      <c r="B141" s="130">
        <v>6</v>
      </c>
      <c r="C141" s="131">
        <v>0</v>
      </c>
      <c r="D141" s="171">
        <v>70</v>
      </c>
      <c r="E141" s="130">
        <v>209</v>
      </c>
      <c r="F141" s="130">
        <v>2</v>
      </c>
      <c r="G141" s="172">
        <v>169</v>
      </c>
      <c r="H141" s="175">
        <v>3.5502958579881658E-2</v>
      </c>
      <c r="I141" s="170">
        <v>12.8</v>
      </c>
    </row>
    <row r="142" spans="1:9" x14ac:dyDescent="0.3">
      <c r="A142" s="129">
        <v>0</v>
      </c>
      <c r="B142" s="130">
        <v>6</v>
      </c>
      <c r="C142" s="131">
        <v>0</v>
      </c>
      <c r="D142" s="171">
        <v>44</v>
      </c>
      <c r="E142" s="130">
        <v>70</v>
      </c>
      <c r="F142" s="130">
        <v>3</v>
      </c>
      <c r="G142" s="172">
        <v>161</v>
      </c>
      <c r="H142" s="175">
        <v>3.7267080745341616E-2</v>
      </c>
      <c r="I142" s="170">
        <v>6.6</v>
      </c>
    </row>
    <row r="143" spans="1:9" x14ac:dyDescent="0.3">
      <c r="A143" s="129">
        <v>1</v>
      </c>
      <c r="B143" s="130">
        <v>10</v>
      </c>
      <c r="C143" s="131">
        <v>1</v>
      </c>
      <c r="D143" s="171">
        <v>75</v>
      </c>
      <c r="E143" s="130">
        <v>185</v>
      </c>
      <c r="F143" s="130">
        <v>2</v>
      </c>
      <c r="G143" s="172">
        <v>180</v>
      </c>
      <c r="H143" s="175">
        <v>0.05</v>
      </c>
      <c r="I143" s="170">
        <v>17</v>
      </c>
    </row>
    <row r="144" spans="1:9" x14ac:dyDescent="0.3">
      <c r="A144" s="129">
        <v>1</v>
      </c>
      <c r="B144" s="130">
        <v>12</v>
      </c>
      <c r="C144" s="131">
        <v>1</v>
      </c>
      <c r="D144" s="171">
        <v>68</v>
      </c>
      <c r="E144" s="130">
        <v>209</v>
      </c>
      <c r="F144" s="130">
        <v>0</v>
      </c>
      <c r="G144" s="172">
        <v>182</v>
      </c>
      <c r="H144" s="175">
        <v>3.8461538461538464E-2</v>
      </c>
      <c r="I144" s="170">
        <v>16.7</v>
      </c>
    </row>
    <row r="145" spans="1:9" x14ac:dyDescent="0.3">
      <c r="A145" s="129">
        <v>1</v>
      </c>
      <c r="B145" s="130">
        <v>8</v>
      </c>
      <c r="C145" s="131">
        <v>1</v>
      </c>
      <c r="D145" s="171">
        <v>84</v>
      </c>
      <c r="E145" s="130">
        <v>175</v>
      </c>
      <c r="F145" s="130">
        <v>1</v>
      </c>
      <c r="G145" s="172">
        <v>183</v>
      </c>
      <c r="H145" s="175">
        <v>3.825136612021858E-2</v>
      </c>
      <c r="I145" s="170">
        <v>15.9</v>
      </c>
    </row>
    <row r="146" spans="1:9" x14ac:dyDescent="0.3">
      <c r="A146" s="129">
        <v>0</v>
      </c>
      <c r="B146" s="130">
        <v>6</v>
      </c>
      <c r="C146" s="131">
        <v>0</v>
      </c>
      <c r="D146" s="171">
        <v>51</v>
      </c>
      <c r="E146" s="130">
        <v>118</v>
      </c>
      <c r="F146" s="130">
        <v>4</v>
      </c>
      <c r="G146" s="172">
        <v>162</v>
      </c>
      <c r="H146" s="175">
        <v>3.0864197530864196E-2</v>
      </c>
      <c r="I146" s="170">
        <v>7.9</v>
      </c>
    </row>
    <row r="147" spans="1:9" x14ac:dyDescent="0.3">
      <c r="A147" s="129">
        <v>1</v>
      </c>
      <c r="B147" s="130">
        <v>9</v>
      </c>
      <c r="C147" s="131">
        <v>1</v>
      </c>
      <c r="D147" s="171">
        <v>88</v>
      </c>
      <c r="E147" s="130">
        <v>253</v>
      </c>
      <c r="F147" s="130">
        <v>3</v>
      </c>
      <c r="G147" s="172">
        <v>163</v>
      </c>
      <c r="H147" s="175">
        <v>5.5214723926380369E-2</v>
      </c>
      <c r="I147" s="170">
        <v>14.1</v>
      </c>
    </row>
    <row r="148" spans="1:9" x14ac:dyDescent="0.3">
      <c r="A148" s="129">
        <v>0</v>
      </c>
      <c r="B148" s="130">
        <v>10</v>
      </c>
      <c r="C148" s="131">
        <v>0</v>
      </c>
      <c r="D148" s="171">
        <v>58</v>
      </c>
      <c r="E148" s="130">
        <v>20</v>
      </c>
      <c r="F148" s="130">
        <v>4</v>
      </c>
      <c r="G148" s="172">
        <v>178</v>
      </c>
      <c r="H148" s="175">
        <v>3.3707865168539325E-2</v>
      </c>
      <c r="I148" s="170">
        <v>8.1</v>
      </c>
    </row>
    <row r="149" spans="1:9" x14ac:dyDescent="0.3">
      <c r="A149" s="129">
        <v>1</v>
      </c>
      <c r="B149" s="130">
        <v>8</v>
      </c>
      <c r="C149" s="131">
        <v>0</v>
      </c>
      <c r="D149" s="171">
        <v>66</v>
      </c>
      <c r="E149" s="130">
        <v>103</v>
      </c>
      <c r="F149" s="130">
        <v>2</v>
      </c>
      <c r="G149" s="172">
        <v>166</v>
      </c>
      <c r="H149" s="175">
        <v>3.614457831325301E-2</v>
      </c>
      <c r="I149" s="170">
        <v>13.6</v>
      </c>
    </row>
    <row r="150" spans="1:9" x14ac:dyDescent="0.3">
      <c r="A150" s="129">
        <v>0</v>
      </c>
      <c r="B150" s="130">
        <v>10</v>
      </c>
      <c r="C150" s="131">
        <v>0</v>
      </c>
      <c r="D150" s="171">
        <v>55</v>
      </c>
      <c r="E150" s="130">
        <v>120</v>
      </c>
      <c r="F150" s="130">
        <v>3</v>
      </c>
      <c r="G150" s="172">
        <v>174</v>
      </c>
      <c r="H150" s="175">
        <v>4.5977011494252873E-2</v>
      </c>
      <c r="I150" s="170">
        <v>10</v>
      </c>
    </row>
    <row r="151" spans="1:9" x14ac:dyDescent="0.3">
      <c r="A151" s="129">
        <v>1</v>
      </c>
      <c r="B151" s="130">
        <v>8</v>
      </c>
      <c r="C151" s="131">
        <v>0</v>
      </c>
      <c r="D151" s="171">
        <v>60</v>
      </c>
      <c r="E151" s="130">
        <v>102</v>
      </c>
      <c r="F151" s="130">
        <v>5</v>
      </c>
      <c r="G151" s="172">
        <v>178</v>
      </c>
      <c r="H151" s="175">
        <v>3.9325842696629212E-2</v>
      </c>
      <c r="I151" s="170">
        <v>11.6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69BB7-9834-4DDC-BDF1-B75018EC3BE1}">
  <dimension ref="A1:Q151"/>
  <sheetViews>
    <sheetView showGridLines="0" workbookViewId="0"/>
  </sheetViews>
  <sheetFormatPr defaultRowHeight="14.4" x14ac:dyDescent="0.3"/>
  <cols>
    <col min="1" max="1" width="8.33203125" customWidth="1"/>
    <col min="2" max="2" width="7" customWidth="1"/>
    <col min="3" max="3" width="8" customWidth="1"/>
    <col min="4" max="4" width="6.6640625" customWidth="1"/>
    <col min="5" max="5" width="6.5546875" customWidth="1"/>
    <col min="6" max="6" width="7.77734375" customWidth="1"/>
    <col min="7" max="7" width="8.88671875" style="47" customWidth="1"/>
    <col min="8" max="8" width="8.33203125" customWidth="1"/>
    <col min="10" max="10" width="17.44140625" style="108" bestFit="1" customWidth="1"/>
    <col min="11" max="11" width="11.109375" style="92" bestFit="1" customWidth="1"/>
    <col min="12" max="12" width="13.44140625" style="92" bestFit="1" customWidth="1"/>
    <col min="13" max="13" width="7.5546875" style="92" bestFit="1" customWidth="1"/>
    <col min="14" max="14" width="7.6640625" style="92" bestFit="1" customWidth="1"/>
    <col min="15" max="15" width="12.44140625" style="92" bestFit="1" customWidth="1"/>
    <col min="16" max="16" width="10.5546875" style="92" bestFit="1" customWidth="1"/>
  </cols>
  <sheetData>
    <row r="1" spans="1:17" s="181" customFormat="1" ht="28.8" x14ac:dyDescent="0.3">
      <c r="A1" s="177" t="s">
        <v>48</v>
      </c>
      <c r="B1" s="178" t="s">
        <v>50</v>
      </c>
      <c r="C1" s="179" t="s">
        <v>33</v>
      </c>
      <c r="D1" s="180" t="s">
        <v>41</v>
      </c>
      <c r="E1" s="178" t="s">
        <v>44</v>
      </c>
      <c r="F1" s="180" t="s">
        <v>34</v>
      </c>
      <c r="G1" s="180" t="s">
        <v>55</v>
      </c>
      <c r="H1" s="178" t="s">
        <v>39</v>
      </c>
      <c r="J1" s="108" t="s">
        <v>93</v>
      </c>
      <c r="K1" s="92"/>
      <c r="L1" s="92"/>
      <c r="M1" s="92"/>
      <c r="N1" s="92"/>
      <c r="O1" s="92"/>
      <c r="P1" s="92"/>
    </row>
    <row r="2" spans="1:17" ht="15" thickBot="1" x14ac:dyDescent="0.35">
      <c r="A2" s="129">
        <v>0</v>
      </c>
      <c r="B2" s="130">
        <v>12</v>
      </c>
      <c r="C2" s="131">
        <v>1</v>
      </c>
      <c r="D2" s="171">
        <v>60</v>
      </c>
      <c r="E2" s="130">
        <v>171</v>
      </c>
      <c r="F2" s="172">
        <v>171</v>
      </c>
      <c r="G2" s="175">
        <v>4.0935672514619881E-2</v>
      </c>
      <c r="H2" s="170">
        <v>12.5</v>
      </c>
    </row>
    <row r="3" spans="1:17" x14ac:dyDescent="0.3">
      <c r="A3" s="129">
        <v>0</v>
      </c>
      <c r="B3" s="130">
        <v>16</v>
      </c>
      <c r="C3" s="131">
        <v>1</v>
      </c>
      <c r="D3" s="171">
        <v>69</v>
      </c>
      <c r="E3" s="130">
        <v>213</v>
      </c>
      <c r="F3" s="172">
        <v>168</v>
      </c>
      <c r="G3" s="175">
        <v>5.9523809523809521E-2</v>
      </c>
      <c r="H3" s="170">
        <v>14.5</v>
      </c>
      <c r="J3" s="182" t="s">
        <v>94</v>
      </c>
      <c r="K3" s="91"/>
    </row>
    <row r="4" spans="1:17" x14ac:dyDescent="0.3">
      <c r="A4" s="129">
        <v>1</v>
      </c>
      <c r="B4" s="130">
        <v>13</v>
      </c>
      <c r="C4" s="131">
        <v>1</v>
      </c>
      <c r="D4" s="171">
        <v>79</v>
      </c>
      <c r="E4" s="130">
        <v>255</v>
      </c>
      <c r="F4" s="172">
        <v>180</v>
      </c>
      <c r="G4" s="176">
        <v>4.4444444444444446E-2</v>
      </c>
      <c r="H4" s="170">
        <v>19</v>
      </c>
      <c r="J4" s="89" t="s">
        <v>95</v>
      </c>
      <c r="K4" s="69">
        <v>0.96980858306324946</v>
      </c>
    </row>
    <row r="5" spans="1:17" x14ac:dyDescent="0.3">
      <c r="A5" s="129">
        <v>1</v>
      </c>
      <c r="B5" s="130">
        <v>10</v>
      </c>
      <c r="C5" s="131">
        <v>0</v>
      </c>
      <c r="D5" s="171">
        <v>66</v>
      </c>
      <c r="E5" s="130">
        <v>287</v>
      </c>
      <c r="F5" s="172">
        <v>173</v>
      </c>
      <c r="G5" s="175">
        <v>4.046242774566474E-2</v>
      </c>
      <c r="H5" s="170">
        <v>18.2</v>
      </c>
      <c r="J5" s="89" t="s">
        <v>96</v>
      </c>
      <c r="K5" s="196">
        <v>0.94052868778314769</v>
      </c>
    </row>
    <row r="6" spans="1:17" x14ac:dyDescent="0.3">
      <c r="A6" s="129">
        <v>0</v>
      </c>
      <c r="B6" s="130">
        <v>4</v>
      </c>
      <c r="C6" s="131">
        <v>0</v>
      </c>
      <c r="D6" s="171">
        <v>51</v>
      </c>
      <c r="E6" s="130">
        <v>112</v>
      </c>
      <c r="F6" s="172">
        <v>166</v>
      </c>
      <c r="G6" s="175">
        <v>3.0120481927710843E-2</v>
      </c>
      <c r="H6" s="170">
        <v>7.6</v>
      </c>
      <c r="J6" s="89" t="s">
        <v>97</v>
      </c>
      <c r="K6" s="196">
        <v>0.9375970033780916</v>
      </c>
    </row>
    <row r="7" spans="1:17" x14ac:dyDescent="0.3">
      <c r="A7" s="129">
        <v>1</v>
      </c>
      <c r="B7" s="130">
        <v>15</v>
      </c>
      <c r="C7" s="131">
        <v>1</v>
      </c>
      <c r="D7" s="171">
        <v>62</v>
      </c>
      <c r="E7" s="130">
        <v>238</v>
      </c>
      <c r="F7" s="172">
        <v>183</v>
      </c>
      <c r="G7" s="175">
        <v>4.9180327868852458E-2</v>
      </c>
      <c r="H7" s="170">
        <v>18.5</v>
      </c>
      <c r="J7" s="89" t="s">
        <v>98</v>
      </c>
      <c r="K7" s="39">
        <v>0.89205407466667885</v>
      </c>
    </row>
    <row r="8" spans="1:17" ht="15" thickBot="1" x14ac:dyDescent="0.35">
      <c r="A8" s="129">
        <v>1</v>
      </c>
      <c r="B8" s="130">
        <v>15</v>
      </c>
      <c r="C8" s="131">
        <v>0</v>
      </c>
      <c r="D8" s="171">
        <v>61</v>
      </c>
      <c r="E8" s="130">
        <v>124</v>
      </c>
      <c r="F8" s="172">
        <v>182</v>
      </c>
      <c r="G8" s="175">
        <v>4.9450549450549448E-2</v>
      </c>
      <c r="H8" s="170">
        <v>13.1</v>
      </c>
      <c r="J8" s="90" t="s">
        <v>99</v>
      </c>
      <c r="K8" s="70">
        <v>150</v>
      </c>
    </row>
    <row r="9" spans="1:17" x14ac:dyDescent="0.3">
      <c r="A9" s="129">
        <v>0</v>
      </c>
      <c r="B9" s="130">
        <v>4</v>
      </c>
      <c r="C9" s="131">
        <v>0</v>
      </c>
      <c r="D9" s="171">
        <v>59</v>
      </c>
      <c r="E9" s="130">
        <v>214</v>
      </c>
      <c r="F9" s="172">
        <v>173</v>
      </c>
      <c r="G9" s="175">
        <v>5.2023121387283239E-2</v>
      </c>
      <c r="H9" s="170">
        <v>14.9</v>
      </c>
    </row>
    <row r="10" spans="1:17" ht="15" thickBot="1" x14ac:dyDescent="0.35">
      <c r="A10" s="129">
        <v>1</v>
      </c>
      <c r="B10" s="130">
        <v>12</v>
      </c>
      <c r="C10" s="131">
        <v>1</v>
      </c>
      <c r="D10" s="171">
        <v>65</v>
      </c>
      <c r="E10" s="130">
        <v>215</v>
      </c>
      <c r="F10" s="172">
        <v>183</v>
      </c>
      <c r="G10" s="175">
        <v>4.9180327868852458E-2</v>
      </c>
      <c r="H10" s="170">
        <v>17.100000000000001</v>
      </c>
      <c r="J10" s="108" t="s">
        <v>100</v>
      </c>
    </row>
    <row r="11" spans="1:17" x14ac:dyDescent="0.3">
      <c r="A11" s="129">
        <v>0</v>
      </c>
      <c r="B11" s="130">
        <v>13</v>
      </c>
      <c r="C11" s="131">
        <v>1</v>
      </c>
      <c r="D11" s="171">
        <v>55</v>
      </c>
      <c r="E11" s="130">
        <v>154</v>
      </c>
      <c r="F11" s="172">
        <v>158</v>
      </c>
      <c r="G11" s="175">
        <v>4.4303797468354431E-2</v>
      </c>
      <c r="H11" s="170">
        <v>9.1999999999999993</v>
      </c>
      <c r="J11" s="91"/>
      <c r="K11" s="91" t="s">
        <v>105</v>
      </c>
      <c r="L11" s="91" t="s">
        <v>106</v>
      </c>
      <c r="M11" s="91" t="s">
        <v>107</v>
      </c>
      <c r="N11" s="91" t="s">
        <v>108</v>
      </c>
      <c r="O11" s="91" t="s">
        <v>109</v>
      </c>
    </row>
    <row r="12" spans="1:17" x14ac:dyDescent="0.3">
      <c r="A12" s="129">
        <v>0</v>
      </c>
      <c r="B12" s="130">
        <v>8</v>
      </c>
      <c r="C12" s="131">
        <v>1</v>
      </c>
      <c r="D12" s="171">
        <v>65</v>
      </c>
      <c r="E12" s="130">
        <v>97</v>
      </c>
      <c r="F12" s="172">
        <v>174</v>
      </c>
      <c r="G12" s="175">
        <v>3.4482758620689655E-2</v>
      </c>
      <c r="H12" s="170">
        <v>10.3</v>
      </c>
      <c r="J12" s="89" t="s">
        <v>101</v>
      </c>
      <c r="K12" s="75">
        <v>7</v>
      </c>
      <c r="L12" s="69">
        <v>1787.043946290954</v>
      </c>
      <c r="M12" s="69">
        <v>255.29199232727913</v>
      </c>
      <c r="N12" s="69">
        <v>320.81512121873499</v>
      </c>
      <c r="O12" s="69">
        <v>1.1045343718367066E-83</v>
      </c>
    </row>
    <row r="13" spans="1:17" x14ac:dyDescent="0.3">
      <c r="A13" s="129">
        <v>1</v>
      </c>
      <c r="B13" s="130">
        <v>21</v>
      </c>
      <c r="C13" s="131">
        <v>1</v>
      </c>
      <c r="D13" s="171">
        <v>74</v>
      </c>
      <c r="E13" s="130">
        <v>301</v>
      </c>
      <c r="F13" s="172">
        <v>174</v>
      </c>
      <c r="G13" s="175">
        <v>7.4712643678160925E-2</v>
      </c>
      <c r="H13" s="170">
        <v>19.3</v>
      </c>
      <c r="J13" s="89" t="s">
        <v>102</v>
      </c>
      <c r="K13" s="75">
        <v>142</v>
      </c>
      <c r="L13" s="69">
        <v>112.99798704237828</v>
      </c>
      <c r="M13" s="69">
        <v>0.79576047212942458</v>
      </c>
      <c r="N13" s="69"/>
      <c r="O13" s="69"/>
    </row>
    <row r="14" spans="1:17" ht="15" thickBot="1" x14ac:dyDescent="0.35">
      <c r="A14" s="129">
        <v>0</v>
      </c>
      <c r="B14" s="130">
        <v>8</v>
      </c>
      <c r="C14" s="131">
        <v>0</v>
      </c>
      <c r="D14" s="171">
        <v>43</v>
      </c>
      <c r="E14" s="130">
        <v>123</v>
      </c>
      <c r="F14" s="172">
        <v>163</v>
      </c>
      <c r="G14" s="175">
        <v>4.2944785276073622E-2</v>
      </c>
      <c r="H14" s="170">
        <v>8.1</v>
      </c>
      <c r="J14" s="90" t="s">
        <v>103</v>
      </c>
      <c r="K14" s="70">
        <v>149</v>
      </c>
      <c r="L14" s="83">
        <v>1900.0419333333323</v>
      </c>
      <c r="M14" s="83"/>
      <c r="N14" s="83"/>
      <c r="O14" s="83"/>
    </row>
    <row r="15" spans="1:17" ht="15" thickBot="1" x14ac:dyDescent="0.35">
      <c r="A15" s="129">
        <v>0</v>
      </c>
      <c r="B15" s="130">
        <v>11</v>
      </c>
      <c r="C15" s="131">
        <v>0</v>
      </c>
      <c r="D15" s="171">
        <v>78</v>
      </c>
      <c r="E15" s="130">
        <v>148</v>
      </c>
      <c r="F15" s="172">
        <v>168</v>
      </c>
      <c r="G15" s="175">
        <v>4.1666666666666664E-2</v>
      </c>
      <c r="H15" s="170">
        <v>9.1</v>
      </c>
    </row>
    <row r="16" spans="1:17" x14ac:dyDescent="0.3">
      <c r="A16" s="129">
        <v>1</v>
      </c>
      <c r="B16" s="130">
        <v>13</v>
      </c>
      <c r="C16" s="131">
        <v>1</v>
      </c>
      <c r="D16" s="171">
        <v>67</v>
      </c>
      <c r="E16" s="130">
        <v>228</v>
      </c>
      <c r="F16" s="172">
        <v>173</v>
      </c>
      <c r="G16" s="175">
        <v>4.6242774566473986E-2</v>
      </c>
      <c r="H16" s="170">
        <v>15.7</v>
      </c>
      <c r="J16" s="91"/>
      <c r="K16" s="91" t="s">
        <v>110</v>
      </c>
      <c r="L16" s="91" t="s">
        <v>98</v>
      </c>
      <c r="M16" s="91" t="s">
        <v>111</v>
      </c>
      <c r="N16" s="91" t="s">
        <v>112</v>
      </c>
      <c r="O16" s="91" t="s">
        <v>113</v>
      </c>
      <c r="P16" s="91" t="s">
        <v>114</v>
      </c>
      <c r="Q16" s="91" t="s">
        <v>232</v>
      </c>
    </row>
    <row r="17" spans="1:17" x14ac:dyDescent="0.3">
      <c r="A17" s="129">
        <v>1</v>
      </c>
      <c r="B17" s="130">
        <v>10</v>
      </c>
      <c r="C17" s="131">
        <v>1</v>
      </c>
      <c r="D17" s="171">
        <v>62</v>
      </c>
      <c r="E17" s="130">
        <v>136</v>
      </c>
      <c r="F17" s="172">
        <v>159</v>
      </c>
      <c r="G17" s="175">
        <v>5.0314465408805034E-2</v>
      </c>
      <c r="H17" s="170">
        <v>9.8000000000000007</v>
      </c>
      <c r="J17" s="89" t="s">
        <v>104</v>
      </c>
      <c r="K17" s="69">
        <v>-27.383278541405637</v>
      </c>
      <c r="L17" s="69">
        <v>1.7048630307980941</v>
      </c>
      <c r="M17" s="69">
        <v>-16.061864235854042</v>
      </c>
      <c r="N17" s="69">
        <v>9.6849642181566623E-34</v>
      </c>
      <c r="O17" s="69">
        <v>-30.753470523325543</v>
      </c>
      <c r="P17" s="69">
        <v>-24.013086559485732</v>
      </c>
      <c r="Q17" s="69"/>
    </row>
    <row r="18" spans="1:17" x14ac:dyDescent="0.3">
      <c r="A18" s="129">
        <v>1</v>
      </c>
      <c r="B18" s="130">
        <v>12</v>
      </c>
      <c r="C18" s="131">
        <v>1</v>
      </c>
      <c r="D18" s="171">
        <v>99</v>
      </c>
      <c r="E18" s="171">
        <v>369</v>
      </c>
      <c r="F18" s="172">
        <v>163</v>
      </c>
      <c r="G18" s="175">
        <v>4.2944785276073622E-2</v>
      </c>
      <c r="H18" s="170">
        <v>19.5</v>
      </c>
      <c r="J18" s="186" t="s">
        <v>48</v>
      </c>
      <c r="K18" s="185">
        <v>0.1729035068746187</v>
      </c>
      <c r="L18" s="185">
        <v>0.17769202442738546</v>
      </c>
      <c r="M18" s="185">
        <v>0.97305158986061513</v>
      </c>
      <c r="N18" s="185">
        <v>0.3321822969701298</v>
      </c>
      <c r="O18" s="185">
        <v>-0.17836004049431525</v>
      </c>
      <c r="P18" s="185">
        <v>0.52416705424355259</v>
      </c>
      <c r="Q18" s="185">
        <v>1.4876732735959577</v>
      </c>
    </row>
    <row r="19" spans="1:17" x14ac:dyDescent="0.3">
      <c r="A19" s="129">
        <v>1</v>
      </c>
      <c r="B19" s="130">
        <v>13</v>
      </c>
      <c r="C19" s="131">
        <v>1</v>
      </c>
      <c r="D19" s="171">
        <v>67</v>
      </c>
      <c r="E19" s="130">
        <v>187</v>
      </c>
      <c r="F19" s="172">
        <v>182</v>
      </c>
      <c r="G19" s="175">
        <v>5.4945054945054944E-2</v>
      </c>
      <c r="H19" s="170">
        <v>16.2</v>
      </c>
      <c r="J19" s="89" t="s">
        <v>50</v>
      </c>
      <c r="K19" s="69">
        <v>5.3163680920255023E-2</v>
      </c>
      <c r="L19" s="69">
        <v>2.3260836336856723E-2</v>
      </c>
      <c r="M19" s="69">
        <v>2.2855446876610079</v>
      </c>
      <c r="N19" s="69">
        <v>2.3761609522402673E-2</v>
      </c>
      <c r="O19" s="69">
        <v>7.1814039284619977E-3</v>
      </c>
      <c r="P19" s="69">
        <v>9.9145957912048055E-2</v>
      </c>
      <c r="Q19" s="69">
        <v>1.6023653070584694</v>
      </c>
    </row>
    <row r="20" spans="1:17" x14ac:dyDescent="0.3">
      <c r="A20" s="129">
        <v>0</v>
      </c>
      <c r="B20" s="130">
        <v>6</v>
      </c>
      <c r="C20" s="131">
        <v>0</v>
      </c>
      <c r="D20" s="171">
        <v>51</v>
      </c>
      <c r="E20" s="130">
        <v>66</v>
      </c>
      <c r="F20" s="172">
        <v>178</v>
      </c>
      <c r="G20" s="175">
        <v>3.3707865168539325E-2</v>
      </c>
      <c r="H20" s="170">
        <v>8</v>
      </c>
      <c r="J20" s="186" t="s">
        <v>33</v>
      </c>
      <c r="K20" s="185">
        <v>0.13191795569616718</v>
      </c>
      <c r="L20" s="185">
        <v>0.17686802931245474</v>
      </c>
      <c r="M20" s="185">
        <v>0.74585529227060676</v>
      </c>
      <c r="N20" s="185">
        <v>0.45698774016629173</v>
      </c>
      <c r="O20" s="185">
        <v>-0.2177167090708719</v>
      </c>
      <c r="P20" s="185">
        <v>0.48155262046320624</v>
      </c>
      <c r="Q20" s="185">
        <v>1.4298794142847453</v>
      </c>
    </row>
    <row r="21" spans="1:17" x14ac:dyDescent="0.3">
      <c r="A21" s="129">
        <v>1</v>
      </c>
      <c r="B21" s="130">
        <v>8</v>
      </c>
      <c r="C21" s="131">
        <v>1</v>
      </c>
      <c r="D21" s="171">
        <v>71</v>
      </c>
      <c r="E21" s="130">
        <v>116</v>
      </c>
      <c r="F21" s="172">
        <v>185</v>
      </c>
      <c r="G21" s="175">
        <v>4.3243243243243246E-2</v>
      </c>
      <c r="H21" s="170">
        <v>12.2</v>
      </c>
      <c r="J21" s="89" t="s">
        <v>41</v>
      </c>
      <c r="K21" s="69">
        <v>2.3942020299056115E-2</v>
      </c>
      <c r="L21" s="69">
        <v>7.8389566835766582E-3</v>
      </c>
      <c r="M21" s="69">
        <v>3.0542355654569273</v>
      </c>
      <c r="N21" s="69">
        <v>2.6951380544123515E-3</v>
      </c>
      <c r="O21" s="69">
        <v>8.4458845483500085E-3</v>
      </c>
      <c r="P21" s="69">
        <v>3.9438156049762224E-2</v>
      </c>
      <c r="Q21" s="69">
        <v>2.4543460479096453</v>
      </c>
    </row>
    <row r="22" spans="1:17" x14ac:dyDescent="0.3">
      <c r="A22" s="129">
        <v>1</v>
      </c>
      <c r="B22" s="130">
        <v>14</v>
      </c>
      <c r="C22" s="131">
        <v>1</v>
      </c>
      <c r="D22" s="171">
        <v>65</v>
      </c>
      <c r="E22" s="130">
        <v>144</v>
      </c>
      <c r="F22" s="172">
        <v>168</v>
      </c>
      <c r="G22" s="175">
        <v>3.5714285714285712E-2</v>
      </c>
      <c r="H22" s="170">
        <v>11.1</v>
      </c>
      <c r="J22" s="89" t="s">
        <v>44</v>
      </c>
      <c r="K22" s="69">
        <v>3.6515592184334755E-2</v>
      </c>
      <c r="L22" s="69">
        <v>1.82672831624273E-3</v>
      </c>
      <c r="M22" s="69">
        <v>19.989613047352947</v>
      </c>
      <c r="N22" s="69">
        <v>4.0940930808202956E-43</v>
      </c>
      <c r="O22" s="69">
        <v>3.2904495566405685E-2</v>
      </c>
      <c r="P22" s="69">
        <v>4.0126688802263825E-2</v>
      </c>
      <c r="Q22" s="69">
        <v>2.8886597902087572</v>
      </c>
    </row>
    <row r="23" spans="1:17" x14ac:dyDescent="0.3">
      <c r="A23" s="129">
        <v>1</v>
      </c>
      <c r="B23" s="130">
        <v>10</v>
      </c>
      <c r="C23" s="131">
        <v>1</v>
      </c>
      <c r="D23" s="171">
        <v>86</v>
      </c>
      <c r="E23" s="130">
        <v>201</v>
      </c>
      <c r="F23" s="172">
        <v>183</v>
      </c>
      <c r="G23" s="175">
        <v>4.9180327868852458E-2</v>
      </c>
      <c r="H23" s="170">
        <v>16.8</v>
      </c>
      <c r="J23" s="187" t="s">
        <v>34</v>
      </c>
      <c r="K23" s="188">
        <v>0.17529572799970009</v>
      </c>
      <c r="L23" s="188">
        <v>1.0470800570881129E-2</v>
      </c>
      <c r="M23" s="188">
        <v>16.74138732879608</v>
      </c>
      <c r="N23" s="188">
        <v>2.0313865117707146E-35</v>
      </c>
      <c r="O23" s="188">
        <v>0.15459693431904506</v>
      </c>
      <c r="P23" s="188">
        <v>0.19599452168035511</v>
      </c>
      <c r="Q23" s="188">
        <v>1.3305642007090694</v>
      </c>
    </row>
    <row r="24" spans="1:17" ht="15" thickBot="1" x14ac:dyDescent="0.35">
      <c r="A24" s="129">
        <v>1</v>
      </c>
      <c r="B24" s="130">
        <v>12</v>
      </c>
      <c r="C24" s="131">
        <v>0</v>
      </c>
      <c r="D24" s="171">
        <v>51</v>
      </c>
      <c r="E24" s="130">
        <v>96</v>
      </c>
      <c r="F24" s="172">
        <v>181</v>
      </c>
      <c r="G24" s="175">
        <v>4.4198895027624308E-2</v>
      </c>
      <c r="H24" s="170">
        <v>11.8</v>
      </c>
      <c r="J24" s="90" t="s">
        <v>55</v>
      </c>
      <c r="K24" s="83">
        <v>35.987570504552906</v>
      </c>
      <c r="L24" s="83">
        <v>9.2420727327156236</v>
      </c>
      <c r="M24" s="83">
        <v>3.8938852295721524</v>
      </c>
      <c r="N24" s="83">
        <v>1.5129593930076834E-4</v>
      </c>
      <c r="O24" s="83">
        <v>17.717739522566191</v>
      </c>
      <c r="P24" s="83">
        <v>54.257401486539621</v>
      </c>
      <c r="Q24" s="83">
        <v>1.4273311577900574</v>
      </c>
    </row>
    <row r="25" spans="1:17" x14ac:dyDescent="0.3">
      <c r="A25" s="129">
        <v>0</v>
      </c>
      <c r="B25" s="130">
        <v>13</v>
      </c>
      <c r="C25" s="131">
        <v>1</v>
      </c>
      <c r="D25" s="171">
        <v>56</v>
      </c>
      <c r="E25" s="130">
        <v>134</v>
      </c>
      <c r="F25" s="172">
        <v>178</v>
      </c>
      <c r="G25" s="175">
        <v>3.9325842696629212E-2</v>
      </c>
      <c r="H25" s="170">
        <v>14</v>
      </c>
      <c r="J25"/>
      <c r="K25"/>
      <c r="L25"/>
      <c r="M25"/>
      <c r="N25"/>
      <c r="O25"/>
      <c r="P25"/>
    </row>
    <row r="26" spans="1:17" x14ac:dyDescent="0.3">
      <c r="A26" s="129">
        <v>0</v>
      </c>
      <c r="B26" s="130">
        <v>8</v>
      </c>
      <c r="C26" s="131">
        <v>0</v>
      </c>
      <c r="D26" s="171">
        <v>60</v>
      </c>
      <c r="E26" s="130">
        <v>101</v>
      </c>
      <c r="F26" s="172">
        <v>170</v>
      </c>
      <c r="G26" s="175">
        <v>4.1176470588235294E-2</v>
      </c>
      <c r="H26" s="170">
        <v>10.5</v>
      </c>
    </row>
    <row r="27" spans="1:17" x14ac:dyDescent="0.3">
      <c r="A27" s="129">
        <v>0</v>
      </c>
      <c r="B27" s="130">
        <v>5</v>
      </c>
      <c r="C27" s="131">
        <v>0</v>
      </c>
      <c r="D27" s="171">
        <v>40</v>
      </c>
      <c r="E27" s="130">
        <v>82</v>
      </c>
      <c r="F27" s="172">
        <v>163</v>
      </c>
      <c r="G27" s="175">
        <v>3.0674846625766871E-2</v>
      </c>
      <c r="H27" s="170">
        <v>6.2</v>
      </c>
    </row>
    <row r="28" spans="1:17" x14ac:dyDescent="0.3">
      <c r="A28" s="129">
        <v>1</v>
      </c>
      <c r="B28" s="130">
        <v>13</v>
      </c>
      <c r="C28" s="131">
        <v>1</v>
      </c>
      <c r="D28" s="171">
        <v>85</v>
      </c>
      <c r="E28" s="130">
        <v>311</v>
      </c>
      <c r="F28" s="172">
        <v>164</v>
      </c>
      <c r="G28" s="175">
        <v>4.878048780487805E-2</v>
      </c>
      <c r="H28" s="170">
        <v>16.899999999999999</v>
      </c>
    </row>
    <row r="29" spans="1:17" x14ac:dyDescent="0.3">
      <c r="A29" s="129">
        <v>0</v>
      </c>
      <c r="B29" s="130">
        <v>5</v>
      </c>
      <c r="C29" s="131">
        <v>0</v>
      </c>
      <c r="D29" s="171">
        <v>35</v>
      </c>
      <c r="E29" s="130">
        <v>65</v>
      </c>
      <c r="F29" s="172">
        <v>180</v>
      </c>
      <c r="G29" s="175">
        <v>3.3333333333333333E-2</v>
      </c>
      <c r="H29" s="170">
        <v>7.9</v>
      </c>
    </row>
    <row r="30" spans="1:17" x14ac:dyDescent="0.3">
      <c r="A30" s="129">
        <v>0</v>
      </c>
      <c r="B30" s="130">
        <v>5</v>
      </c>
      <c r="C30" s="131">
        <v>0</v>
      </c>
      <c r="D30" s="171">
        <v>51</v>
      </c>
      <c r="E30" s="130">
        <v>31</v>
      </c>
      <c r="F30" s="172">
        <v>179</v>
      </c>
      <c r="G30" s="175">
        <v>4.4692737430167599E-2</v>
      </c>
      <c r="H30" s="170">
        <v>9.6</v>
      </c>
    </row>
    <row r="31" spans="1:17" x14ac:dyDescent="0.3">
      <c r="A31" s="129">
        <v>1</v>
      </c>
      <c r="B31" s="130">
        <v>11</v>
      </c>
      <c r="C31" s="131">
        <v>1</v>
      </c>
      <c r="D31" s="171">
        <v>102</v>
      </c>
      <c r="E31" s="130">
        <v>249</v>
      </c>
      <c r="F31" s="172">
        <v>170</v>
      </c>
      <c r="G31" s="175">
        <v>4.1176470588235294E-2</v>
      </c>
      <c r="H31" s="170">
        <v>16.3</v>
      </c>
    </row>
    <row r="32" spans="1:17" x14ac:dyDescent="0.3">
      <c r="A32" s="129">
        <v>1</v>
      </c>
      <c r="B32" s="130">
        <v>11</v>
      </c>
      <c r="C32" s="131">
        <v>0</v>
      </c>
      <c r="D32" s="171">
        <v>70</v>
      </c>
      <c r="E32" s="130">
        <v>197</v>
      </c>
      <c r="F32" s="172">
        <v>166</v>
      </c>
      <c r="G32" s="175">
        <v>3.614457831325301E-2</v>
      </c>
      <c r="H32" s="170">
        <v>11.2</v>
      </c>
    </row>
    <row r="33" spans="1:8" x14ac:dyDescent="0.3">
      <c r="A33" s="129">
        <v>1</v>
      </c>
      <c r="B33" s="130">
        <v>10</v>
      </c>
      <c r="C33" s="131">
        <v>1</v>
      </c>
      <c r="D33" s="171">
        <v>61</v>
      </c>
      <c r="E33" s="130">
        <v>213</v>
      </c>
      <c r="F33" s="172">
        <v>168</v>
      </c>
      <c r="G33" s="175">
        <v>2.976190476190476E-2</v>
      </c>
      <c r="H33" s="170">
        <v>13.1</v>
      </c>
    </row>
    <row r="34" spans="1:8" x14ac:dyDescent="0.3">
      <c r="A34" s="129">
        <v>0</v>
      </c>
      <c r="B34" s="130">
        <v>6</v>
      </c>
      <c r="C34" s="131">
        <v>0</v>
      </c>
      <c r="D34" s="171">
        <v>44</v>
      </c>
      <c r="E34" s="130">
        <v>69</v>
      </c>
      <c r="F34" s="172">
        <v>178</v>
      </c>
      <c r="G34" s="175">
        <v>2.8089887640449437E-2</v>
      </c>
      <c r="H34" s="170">
        <v>8</v>
      </c>
    </row>
    <row r="35" spans="1:8" x14ac:dyDescent="0.3">
      <c r="A35" s="129">
        <v>1</v>
      </c>
      <c r="B35" s="130">
        <v>6</v>
      </c>
      <c r="C35" s="131">
        <v>0</v>
      </c>
      <c r="D35" s="171">
        <v>98</v>
      </c>
      <c r="E35" s="130">
        <v>201</v>
      </c>
      <c r="F35" s="172">
        <v>186</v>
      </c>
      <c r="G35" s="175">
        <v>4.3010752688172046E-2</v>
      </c>
      <c r="H35" s="170">
        <v>16.100000000000001</v>
      </c>
    </row>
    <row r="36" spans="1:8" x14ac:dyDescent="0.3">
      <c r="A36" s="129">
        <v>1</v>
      </c>
      <c r="B36" s="130">
        <v>9</v>
      </c>
      <c r="C36" s="131">
        <v>0</v>
      </c>
      <c r="D36" s="171">
        <v>53</v>
      </c>
      <c r="E36" s="130">
        <v>69</v>
      </c>
      <c r="F36" s="172">
        <v>181</v>
      </c>
      <c r="G36" s="175">
        <v>4.4198895027624308E-2</v>
      </c>
      <c r="H36" s="170">
        <v>10.4</v>
      </c>
    </row>
    <row r="37" spans="1:8" x14ac:dyDescent="0.3">
      <c r="A37" s="129">
        <v>0</v>
      </c>
      <c r="B37" s="130">
        <v>6</v>
      </c>
      <c r="C37" s="131">
        <v>1</v>
      </c>
      <c r="D37" s="171">
        <v>44</v>
      </c>
      <c r="E37" s="130">
        <v>117</v>
      </c>
      <c r="F37" s="172">
        <v>165</v>
      </c>
      <c r="G37" s="175">
        <v>3.0303030303030304E-2</v>
      </c>
      <c r="H37" s="170">
        <v>7.4</v>
      </c>
    </row>
    <row r="38" spans="1:8" x14ac:dyDescent="0.3">
      <c r="A38" s="129">
        <v>0</v>
      </c>
      <c r="B38" s="130">
        <v>10</v>
      </c>
      <c r="C38" s="131">
        <v>0</v>
      </c>
      <c r="D38" s="171">
        <v>58</v>
      </c>
      <c r="E38" s="130">
        <v>81</v>
      </c>
      <c r="F38" s="172">
        <v>181</v>
      </c>
      <c r="G38" s="175">
        <v>3.8674033149171269E-2</v>
      </c>
      <c r="H38" s="170">
        <v>10.5</v>
      </c>
    </row>
    <row r="39" spans="1:8" x14ac:dyDescent="0.3">
      <c r="A39" s="129">
        <v>0</v>
      </c>
      <c r="B39" s="130">
        <v>15</v>
      </c>
      <c r="C39" s="131">
        <v>0</v>
      </c>
      <c r="D39" s="171">
        <v>60</v>
      </c>
      <c r="E39" s="130">
        <v>211</v>
      </c>
      <c r="F39" s="172">
        <v>166</v>
      </c>
      <c r="G39" s="175">
        <v>3.0120481927710843E-2</v>
      </c>
      <c r="H39" s="170">
        <v>12</v>
      </c>
    </row>
    <row r="40" spans="1:8" x14ac:dyDescent="0.3">
      <c r="A40" s="129">
        <v>1</v>
      </c>
      <c r="B40" s="130">
        <v>13</v>
      </c>
      <c r="C40" s="131">
        <v>0</v>
      </c>
      <c r="D40" s="171">
        <v>54</v>
      </c>
      <c r="E40" s="130">
        <v>151</v>
      </c>
      <c r="F40" s="172">
        <v>201</v>
      </c>
      <c r="G40" s="175">
        <v>1.4925373134328358E-2</v>
      </c>
      <c r="H40" s="170">
        <v>14.5</v>
      </c>
    </row>
    <row r="41" spans="1:8" x14ac:dyDescent="0.3">
      <c r="A41" s="129">
        <v>0</v>
      </c>
      <c r="B41" s="130">
        <v>1</v>
      </c>
      <c r="C41" s="131">
        <v>0</v>
      </c>
      <c r="D41" s="171">
        <v>48</v>
      </c>
      <c r="E41" s="174">
        <v>77</v>
      </c>
      <c r="F41" s="172">
        <v>157</v>
      </c>
      <c r="G41" s="175">
        <v>1.9108280254777069E-2</v>
      </c>
      <c r="H41" s="173">
        <v>5.9</v>
      </c>
    </row>
    <row r="42" spans="1:8" x14ac:dyDescent="0.3">
      <c r="A42" s="129">
        <v>0</v>
      </c>
      <c r="B42" s="130">
        <v>9</v>
      </c>
      <c r="C42" s="131">
        <v>1</v>
      </c>
      <c r="D42" s="171">
        <v>53</v>
      </c>
      <c r="E42" s="130">
        <v>99</v>
      </c>
      <c r="F42" s="172">
        <v>171</v>
      </c>
      <c r="G42" s="175">
        <v>2.9239766081871343E-2</v>
      </c>
      <c r="H42" s="170">
        <v>9</v>
      </c>
    </row>
    <row r="43" spans="1:8" x14ac:dyDescent="0.3">
      <c r="A43" s="129">
        <v>0</v>
      </c>
      <c r="B43" s="130">
        <v>8</v>
      </c>
      <c r="C43" s="131">
        <v>0</v>
      </c>
      <c r="D43" s="171">
        <v>88</v>
      </c>
      <c r="E43" s="130">
        <v>283</v>
      </c>
      <c r="F43" s="172">
        <v>167</v>
      </c>
      <c r="G43" s="175">
        <v>5.9880239520958084E-2</v>
      </c>
      <c r="H43" s="170">
        <v>15.8</v>
      </c>
    </row>
    <row r="44" spans="1:8" x14ac:dyDescent="0.3">
      <c r="A44" s="129">
        <v>0</v>
      </c>
      <c r="B44" s="130">
        <v>15</v>
      </c>
      <c r="C44" s="131">
        <v>0</v>
      </c>
      <c r="D44" s="171">
        <v>59</v>
      </c>
      <c r="E44" s="130">
        <v>196</v>
      </c>
      <c r="F44" s="172">
        <v>176</v>
      </c>
      <c r="G44" s="175">
        <v>4.5454545454545456E-2</v>
      </c>
      <c r="H44" s="170">
        <v>14</v>
      </c>
    </row>
    <row r="45" spans="1:8" x14ac:dyDescent="0.3">
      <c r="A45" s="129">
        <v>1</v>
      </c>
      <c r="B45" s="130">
        <v>15</v>
      </c>
      <c r="C45" s="131">
        <v>0</v>
      </c>
      <c r="D45" s="171">
        <v>117</v>
      </c>
      <c r="E45" s="130">
        <v>253</v>
      </c>
      <c r="F45" s="172">
        <v>163</v>
      </c>
      <c r="G45" s="175">
        <v>3.6809815950920248E-2</v>
      </c>
      <c r="H45" s="170">
        <v>15.3</v>
      </c>
    </row>
    <row r="46" spans="1:8" x14ac:dyDescent="0.3">
      <c r="A46" s="129">
        <v>0</v>
      </c>
      <c r="B46" s="130">
        <v>9</v>
      </c>
      <c r="C46" s="131">
        <v>0</v>
      </c>
      <c r="D46" s="171">
        <v>83</v>
      </c>
      <c r="E46" s="130">
        <v>203</v>
      </c>
      <c r="F46" s="172">
        <v>173</v>
      </c>
      <c r="G46" s="175">
        <v>2.8901734104046242E-2</v>
      </c>
      <c r="H46" s="170">
        <v>14.4</v>
      </c>
    </row>
    <row r="47" spans="1:8" x14ac:dyDescent="0.3">
      <c r="A47" s="129">
        <v>0</v>
      </c>
      <c r="B47" s="130">
        <v>5</v>
      </c>
      <c r="C47" s="131">
        <v>0</v>
      </c>
      <c r="D47" s="171">
        <v>91</v>
      </c>
      <c r="E47" s="130">
        <v>164</v>
      </c>
      <c r="F47" s="172">
        <v>183</v>
      </c>
      <c r="G47" s="175">
        <v>6.0109289617486336E-2</v>
      </c>
      <c r="H47" s="170">
        <v>14.8</v>
      </c>
    </row>
    <row r="48" spans="1:8" x14ac:dyDescent="0.3">
      <c r="A48" s="129">
        <v>1</v>
      </c>
      <c r="B48" s="130">
        <v>8</v>
      </c>
      <c r="C48" s="131">
        <v>0</v>
      </c>
      <c r="D48" s="171">
        <v>56</v>
      </c>
      <c r="E48" s="130">
        <v>146</v>
      </c>
      <c r="F48" s="172">
        <v>173</v>
      </c>
      <c r="G48" s="175">
        <v>3.4682080924855488E-2</v>
      </c>
      <c r="H48" s="170">
        <v>12.1</v>
      </c>
    </row>
    <row r="49" spans="1:8" x14ac:dyDescent="0.3">
      <c r="A49" s="129">
        <v>0</v>
      </c>
      <c r="B49" s="130">
        <v>8</v>
      </c>
      <c r="C49" s="131">
        <v>1</v>
      </c>
      <c r="D49" s="171">
        <v>51</v>
      </c>
      <c r="E49" s="130">
        <v>121</v>
      </c>
      <c r="F49" s="172">
        <v>161</v>
      </c>
      <c r="G49" s="175">
        <v>3.7267080745341616E-2</v>
      </c>
      <c r="H49" s="170">
        <v>8</v>
      </c>
    </row>
    <row r="50" spans="1:8" x14ac:dyDescent="0.3">
      <c r="A50" s="129">
        <v>1</v>
      </c>
      <c r="B50" s="130">
        <v>6</v>
      </c>
      <c r="C50" s="131">
        <v>0</v>
      </c>
      <c r="D50" s="171">
        <v>56</v>
      </c>
      <c r="E50" s="130">
        <v>128</v>
      </c>
      <c r="F50" s="172">
        <v>165</v>
      </c>
      <c r="G50" s="175">
        <v>4.2424242424242427E-2</v>
      </c>
      <c r="H50" s="170">
        <v>8.4</v>
      </c>
    </row>
    <row r="51" spans="1:8" x14ac:dyDescent="0.3">
      <c r="A51" s="129">
        <v>1</v>
      </c>
      <c r="B51" s="130">
        <v>1</v>
      </c>
      <c r="C51" s="131">
        <v>0</v>
      </c>
      <c r="D51" s="171">
        <v>51</v>
      </c>
      <c r="E51" s="130">
        <v>132</v>
      </c>
      <c r="F51" s="172">
        <v>173</v>
      </c>
      <c r="G51" s="175">
        <v>4.6242774566473986E-2</v>
      </c>
      <c r="H51" s="170">
        <v>10.6</v>
      </c>
    </row>
    <row r="52" spans="1:8" x14ac:dyDescent="0.3">
      <c r="A52" s="129">
        <v>1</v>
      </c>
      <c r="B52" s="130">
        <v>7</v>
      </c>
      <c r="C52" s="131">
        <v>0</v>
      </c>
      <c r="D52" s="171">
        <v>56</v>
      </c>
      <c r="E52" s="130">
        <v>75</v>
      </c>
      <c r="F52" s="172">
        <v>182</v>
      </c>
      <c r="G52" s="175">
        <v>3.8461538461538464E-2</v>
      </c>
      <c r="H52" s="170">
        <v>10.9</v>
      </c>
    </row>
    <row r="53" spans="1:8" x14ac:dyDescent="0.3">
      <c r="A53" s="129">
        <v>1</v>
      </c>
      <c r="B53" s="130">
        <v>4</v>
      </c>
      <c r="C53" s="131">
        <v>0</v>
      </c>
      <c r="D53" s="171">
        <v>53</v>
      </c>
      <c r="E53" s="130">
        <v>144</v>
      </c>
      <c r="F53" s="172">
        <v>165</v>
      </c>
      <c r="G53" s="175">
        <v>3.6363636363636362E-2</v>
      </c>
      <c r="H53" s="170">
        <v>8.6999999999999993</v>
      </c>
    </row>
    <row r="54" spans="1:8" x14ac:dyDescent="0.3">
      <c r="A54" s="129">
        <v>0</v>
      </c>
      <c r="B54" s="130">
        <v>5</v>
      </c>
      <c r="C54" s="131">
        <v>0</v>
      </c>
      <c r="D54" s="171">
        <v>62</v>
      </c>
      <c r="E54" s="130">
        <v>152</v>
      </c>
      <c r="F54" s="172">
        <v>164</v>
      </c>
      <c r="G54" s="175">
        <v>3.048780487804878E-2</v>
      </c>
      <c r="H54" s="170">
        <v>9.5</v>
      </c>
    </row>
    <row r="55" spans="1:8" x14ac:dyDescent="0.3">
      <c r="A55" s="129">
        <v>0</v>
      </c>
      <c r="B55" s="130">
        <v>2</v>
      </c>
      <c r="C55" s="131">
        <v>0</v>
      </c>
      <c r="D55" s="171">
        <v>44</v>
      </c>
      <c r="E55" s="130">
        <v>104</v>
      </c>
      <c r="F55" s="172">
        <v>164</v>
      </c>
      <c r="G55" s="175">
        <v>2.4390243902439025E-2</v>
      </c>
      <c r="H55" s="170">
        <v>6.8</v>
      </c>
    </row>
    <row r="56" spans="1:8" x14ac:dyDescent="0.3">
      <c r="A56" s="129">
        <v>0</v>
      </c>
      <c r="B56" s="130">
        <v>5</v>
      </c>
      <c r="C56" s="131">
        <v>0</v>
      </c>
      <c r="D56" s="171">
        <v>41</v>
      </c>
      <c r="E56" s="130">
        <v>112</v>
      </c>
      <c r="F56" s="172">
        <v>162</v>
      </c>
      <c r="G56" s="175">
        <v>3.0864197530864196E-2</v>
      </c>
      <c r="H56" s="170">
        <v>7.2</v>
      </c>
    </row>
    <row r="57" spans="1:8" x14ac:dyDescent="0.3">
      <c r="A57" s="129">
        <v>1</v>
      </c>
      <c r="B57" s="130">
        <v>6</v>
      </c>
      <c r="C57" s="131">
        <v>0</v>
      </c>
      <c r="D57" s="171">
        <v>72</v>
      </c>
      <c r="E57" s="130">
        <v>139</v>
      </c>
      <c r="F57" s="172">
        <v>177</v>
      </c>
      <c r="G57" s="175">
        <v>3.954802259887006E-2</v>
      </c>
      <c r="H57" s="170">
        <v>11.3</v>
      </c>
    </row>
    <row r="58" spans="1:8" x14ac:dyDescent="0.3">
      <c r="A58" s="129">
        <v>0</v>
      </c>
      <c r="B58" s="130">
        <v>9</v>
      </c>
      <c r="C58" s="131">
        <v>0</v>
      </c>
      <c r="D58" s="171">
        <v>55</v>
      </c>
      <c r="E58" s="130">
        <v>150</v>
      </c>
      <c r="F58" s="172">
        <v>163</v>
      </c>
      <c r="G58" s="175">
        <v>3.0674846625766871E-2</v>
      </c>
      <c r="H58" s="170">
        <v>9.4</v>
      </c>
    </row>
    <row r="59" spans="1:8" x14ac:dyDescent="0.3">
      <c r="A59" s="129">
        <v>1</v>
      </c>
      <c r="B59" s="130">
        <v>19</v>
      </c>
      <c r="C59" s="131">
        <v>1</v>
      </c>
      <c r="D59" s="171">
        <v>48</v>
      </c>
      <c r="E59" s="130">
        <v>60</v>
      </c>
      <c r="F59" s="172">
        <v>172</v>
      </c>
      <c r="G59" s="175">
        <v>4.6511627906976744E-2</v>
      </c>
      <c r="H59" s="170">
        <v>8.6</v>
      </c>
    </row>
    <row r="60" spans="1:8" x14ac:dyDescent="0.3">
      <c r="A60" s="129">
        <v>1</v>
      </c>
      <c r="B60" s="130">
        <v>18</v>
      </c>
      <c r="C60" s="131">
        <v>1</v>
      </c>
      <c r="D60" s="171">
        <v>76</v>
      </c>
      <c r="E60" s="130">
        <v>266</v>
      </c>
      <c r="F60" s="172">
        <v>178</v>
      </c>
      <c r="G60" s="175">
        <v>4.49438202247191E-2</v>
      </c>
      <c r="H60" s="170">
        <v>17.100000000000001</v>
      </c>
    </row>
    <row r="61" spans="1:8" x14ac:dyDescent="0.3">
      <c r="A61" s="129">
        <v>1</v>
      </c>
      <c r="B61" s="130">
        <v>10</v>
      </c>
      <c r="C61" s="131">
        <v>1</v>
      </c>
      <c r="D61" s="171">
        <v>58</v>
      </c>
      <c r="E61" s="130">
        <v>209</v>
      </c>
      <c r="F61" s="172">
        <v>179</v>
      </c>
      <c r="G61" s="175">
        <v>4.4692737430167599E-2</v>
      </c>
      <c r="H61" s="170">
        <v>15.4</v>
      </c>
    </row>
    <row r="62" spans="1:8" x14ac:dyDescent="0.3">
      <c r="A62" s="129">
        <v>1</v>
      </c>
      <c r="B62" s="130">
        <v>9</v>
      </c>
      <c r="C62" s="131">
        <v>0</v>
      </c>
      <c r="D62" s="171">
        <v>51</v>
      </c>
      <c r="E62" s="130">
        <v>181</v>
      </c>
      <c r="F62" s="172">
        <v>164</v>
      </c>
      <c r="G62" s="175">
        <v>3.6585365853658534E-2</v>
      </c>
      <c r="H62" s="170">
        <v>11</v>
      </c>
    </row>
    <row r="63" spans="1:8" x14ac:dyDescent="0.3">
      <c r="A63" s="129">
        <v>0</v>
      </c>
      <c r="B63" s="130">
        <v>10</v>
      </c>
      <c r="C63" s="131">
        <v>0</v>
      </c>
      <c r="D63" s="171">
        <v>67</v>
      </c>
      <c r="E63" s="130">
        <v>180</v>
      </c>
      <c r="F63" s="172">
        <v>181</v>
      </c>
      <c r="G63" s="175">
        <v>3.3149171270718231E-2</v>
      </c>
      <c r="H63" s="170">
        <v>15.6</v>
      </c>
    </row>
    <row r="64" spans="1:8" x14ac:dyDescent="0.3">
      <c r="A64" s="129">
        <v>0</v>
      </c>
      <c r="B64" s="130">
        <v>3</v>
      </c>
      <c r="C64" s="131">
        <v>0</v>
      </c>
      <c r="D64" s="171">
        <v>50</v>
      </c>
      <c r="E64" s="130">
        <v>111</v>
      </c>
      <c r="F64" s="172">
        <v>164</v>
      </c>
      <c r="G64" s="175">
        <v>4.878048780487805E-2</v>
      </c>
      <c r="H64" s="170">
        <v>7.6</v>
      </c>
    </row>
    <row r="65" spans="1:8" x14ac:dyDescent="0.3">
      <c r="A65" s="129">
        <v>1</v>
      </c>
      <c r="B65" s="130">
        <v>9</v>
      </c>
      <c r="C65" s="131">
        <v>1</v>
      </c>
      <c r="D65" s="171">
        <v>58</v>
      </c>
      <c r="E65" s="130">
        <v>150</v>
      </c>
      <c r="F65" s="172">
        <v>177</v>
      </c>
      <c r="G65" s="175">
        <v>3.3898305084745763E-2</v>
      </c>
      <c r="H65" s="170">
        <v>11.4</v>
      </c>
    </row>
    <row r="66" spans="1:8" x14ac:dyDescent="0.3">
      <c r="A66" s="129">
        <v>1</v>
      </c>
      <c r="B66" s="130">
        <v>12</v>
      </c>
      <c r="C66" s="131">
        <v>1</v>
      </c>
      <c r="D66" s="171">
        <v>89</v>
      </c>
      <c r="E66" s="130">
        <v>348</v>
      </c>
      <c r="F66" s="172">
        <v>184</v>
      </c>
      <c r="G66" s="175">
        <v>5.9782608695652176E-2</v>
      </c>
      <c r="H66" s="170">
        <v>23.5</v>
      </c>
    </row>
    <row r="67" spans="1:8" x14ac:dyDescent="0.3">
      <c r="A67" s="129">
        <v>1</v>
      </c>
      <c r="B67" s="130">
        <v>3</v>
      </c>
      <c r="C67" s="131">
        <v>0</v>
      </c>
      <c r="D67" s="171">
        <v>76</v>
      </c>
      <c r="E67" s="130">
        <v>214</v>
      </c>
      <c r="F67" s="172">
        <v>160</v>
      </c>
      <c r="G67" s="175">
        <v>3.7499999999999999E-2</v>
      </c>
      <c r="H67" s="170">
        <v>12.4</v>
      </c>
    </row>
    <row r="68" spans="1:8" x14ac:dyDescent="0.3">
      <c r="A68" s="129">
        <v>1</v>
      </c>
      <c r="B68" s="130">
        <v>9</v>
      </c>
      <c r="C68" s="131">
        <v>1</v>
      </c>
      <c r="D68" s="171">
        <v>71</v>
      </c>
      <c r="E68" s="130">
        <v>141</v>
      </c>
      <c r="F68" s="172">
        <v>180</v>
      </c>
      <c r="G68" s="175">
        <v>3.3333333333333333E-2</v>
      </c>
      <c r="H68" s="170">
        <v>13.4</v>
      </c>
    </row>
    <row r="69" spans="1:8" x14ac:dyDescent="0.3">
      <c r="A69" s="129">
        <v>0</v>
      </c>
      <c r="B69" s="130">
        <v>10</v>
      </c>
      <c r="C69" s="131">
        <v>0</v>
      </c>
      <c r="D69" s="171">
        <v>63</v>
      </c>
      <c r="E69" s="130">
        <v>148</v>
      </c>
      <c r="F69" s="172">
        <v>178</v>
      </c>
      <c r="G69" s="175">
        <v>3.9325842696629212E-2</v>
      </c>
      <c r="H69" s="170">
        <v>13.8</v>
      </c>
    </row>
    <row r="70" spans="1:8" x14ac:dyDescent="0.3">
      <c r="A70" s="129">
        <v>1</v>
      </c>
      <c r="B70" s="130">
        <v>11</v>
      </c>
      <c r="C70" s="131">
        <v>0</v>
      </c>
      <c r="D70" s="171">
        <v>55</v>
      </c>
      <c r="E70" s="130">
        <v>146</v>
      </c>
      <c r="F70" s="172">
        <v>170</v>
      </c>
      <c r="G70" s="175">
        <v>2.9411764705882353E-2</v>
      </c>
      <c r="H70" s="170">
        <v>11.6</v>
      </c>
    </row>
    <row r="71" spans="1:8" x14ac:dyDescent="0.3">
      <c r="A71" s="129">
        <v>1</v>
      </c>
      <c r="B71" s="130">
        <v>8</v>
      </c>
      <c r="C71" s="131">
        <v>0</v>
      </c>
      <c r="D71" s="171">
        <v>56</v>
      </c>
      <c r="E71" s="130">
        <v>199</v>
      </c>
      <c r="F71" s="172">
        <v>164</v>
      </c>
      <c r="G71" s="175">
        <v>3.6585365853658534E-2</v>
      </c>
      <c r="H71" s="170">
        <v>11.8</v>
      </c>
    </row>
    <row r="72" spans="1:8" x14ac:dyDescent="0.3">
      <c r="A72" s="129">
        <v>0</v>
      </c>
      <c r="B72" s="130">
        <v>8</v>
      </c>
      <c r="C72" s="131">
        <v>1</v>
      </c>
      <c r="D72" s="171">
        <v>57</v>
      </c>
      <c r="E72" s="130">
        <v>171</v>
      </c>
      <c r="F72" s="172">
        <v>174</v>
      </c>
      <c r="G72" s="175">
        <v>4.0229885057471264E-2</v>
      </c>
      <c r="H72" s="170">
        <v>12.4</v>
      </c>
    </row>
    <row r="73" spans="1:8" x14ac:dyDescent="0.3">
      <c r="A73" s="129">
        <v>0</v>
      </c>
      <c r="B73" s="130">
        <v>3</v>
      </c>
      <c r="C73" s="131">
        <v>0</v>
      </c>
      <c r="D73" s="171">
        <v>79</v>
      </c>
      <c r="E73" s="130">
        <v>122</v>
      </c>
      <c r="F73" s="172">
        <v>163</v>
      </c>
      <c r="G73" s="175">
        <v>4.2944785276073622E-2</v>
      </c>
      <c r="H73" s="170">
        <v>8.1</v>
      </c>
    </row>
    <row r="74" spans="1:8" x14ac:dyDescent="0.3">
      <c r="A74" s="129">
        <v>0</v>
      </c>
      <c r="B74" s="130">
        <v>8</v>
      </c>
      <c r="C74" s="131">
        <v>1</v>
      </c>
      <c r="D74" s="171">
        <v>53</v>
      </c>
      <c r="E74" s="130">
        <v>110</v>
      </c>
      <c r="F74" s="172">
        <v>175</v>
      </c>
      <c r="G74" s="175">
        <v>0.04</v>
      </c>
      <c r="H74" s="170">
        <v>9.5</v>
      </c>
    </row>
    <row r="75" spans="1:8" x14ac:dyDescent="0.3">
      <c r="A75" s="129">
        <v>1</v>
      </c>
      <c r="B75" s="130">
        <v>7</v>
      </c>
      <c r="C75" s="131">
        <v>1</v>
      </c>
      <c r="D75" s="171">
        <v>47</v>
      </c>
      <c r="E75" s="130">
        <v>73</v>
      </c>
      <c r="F75" s="172">
        <v>174</v>
      </c>
      <c r="G75" s="175">
        <v>3.4482758620689655E-2</v>
      </c>
      <c r="H75" s="170">
        <v>8.4</v>
      </c>
    </row>
    <row r="76" spans="1:8" x14ac:dyDescent="0.3">
      <c r="A76" s="129">
        <v>0</v>
      </c>
      <c r="B76" s="130">
        <v>20</v>
      </c>
      <c r="C76" s="131">
        <v>1</v>
      </c>
      <c r="D76" s="171">
        <v>39</v>
      </c>
      <c r="E76" s="130">
        <v>89</v>
      </c>
      <c r="F76" s="172">
        <v>170</v>
      </c>
      <c r="G76" s="175">
        <v>3.5294117647058823E-2</v>
      </c>
      <c r="H76" s="170">
        <v>9</v>
      </c>
    </row>
    <row r="77" spans="1:8" x14ac:dyDescent="0.3">
      <c r="A77" s="129">
        <v>0</v>
      </c>
      <c r="B77" s="130">
        <v>15</v>
      </c>
      <c r="C77" s="131">
        <v>1</v>
      </c>
      <c r="D77" s="171">
        <v>75</v>
      </c>
      <c r="E77" s="130">
        <v>166</v>
      </c>
      <c r="F77" s="172">
        <v>178</v>
      </c>
      <c r="G77" s="175">
        <v>5.0561797752808987E-2</v>
      </c>
      <c r="H77" s="170">
        <v>15.5</v>
      </c>
    </row>
    <row r="78" spans="1:8" x14ac:dyDescent="0.3">
      <c r="A78" s="129">
        <v>0</v>
      </c>
      <c r="B78" s="130">
        <v>10</v>
      </c>
      <c r="C78" s="131">
        <v>1</v>
      </c>
      <c r="D78" s="171">
        <v>51</v>
      </c>
      <c r="E78" s="130">
        <v>118</v>
      </c>
      <c r="F78" s="172">
        <v>173</v>
      </c>
      <c r="G78" s="175">
        <v>4.046242774566474E-2</v>
      </c>
      <c r="H78" s="170">
        <v>10.4</v>
      </c>
    </row>
    <row r="79" spans="1:8" x14ac:dyDescent="0.3">
      <c r="A79" s="129">
        <v>1</v>
      </c>
      <c r="B79" s="130">
        <v>11</v>
      </c>
      <c r="C79" s="131">
        <v>0</v>
      </c>
      <c r="D79" s="171">
        <v>51</v>
      </c>
      <c r="E79" s="130">
        <v>117</v>
      </c>
      <c r="F79" s="172">
        <v>176</v>
      </c>
      <c r="G79" s="175">
        <v>4.5454545454545456E-2</v>
      </c>
      <c r="H79" s="170">
        <v>12.7</v>
      </c>
    </row>
    <row r="80" spans="1:8" x14ac:dyDescent="0.3">
      <c r="A80" s="129">
        <v>1</v>
      </c>
      <c r="B80" s="130">
        <v>7</v>
      </c>
      <c r="C80" s="131">
        <v>0</v>
      </c>
      <c r="D80" s="171">
        <v>74</v>
      </c>
      <c r="E80" s="130">
        <v>175</v>
      </c>
      <c r="F80" s="172">
        <v>179</v>
      </c>
      <c r="G80" s="175">
        <v>4.4692737430167599E-2</v>
      </c>
      <c r="H80" s="170">
        <v>14</v>
      </c>
    </row>
    <row r="81" spans="1:8" x14ac:dyDescent="0.3">
      <c r="A81" s="129">
        <v>0</v>
      </c>
      <c r="B81" s="130">
        <v>10</v>
      </c>
      <c r="C81" s="131">
        <v>1</v>
      </c>
      <c r="D81" s="171">
        <v>50</v>
      </c>
      <c r="E81" s="130">
        <v>102</v>
      </c>
      <c r="F81" s="172">
        <v>162</v>
      </c>
      <c r="G81" s="175">
        <v>4.3209876543209874E-2</v>
      </c>
      <c r="H81" s="170">
        <v>9.4</v>
      </c>
    </row>
    <row r="82" spans="1:8" x14ac:dyDescent="0.3">
      <c r="A82" s="129">
        <v>1</v>
      </c>
      <c r="B82" s="130">
        <v>6</v>
      </c>
      <c r="C82" s="131">
        <v>1</v>
      </c>
      <c r="D82" s="171">
        <v>70</v>
      </c>
      <c r="E82" s="130">
        <v>182</v>
      </c>
      <c r="F82" s="172">
        <v>168</v>
      </c>
      <c r="G82" s="175">
        <v>2.976190476190476E-2</v>
      </c>
      <c r="H82" s="170">
        <v>14</v>
      </c>
    </row>
    <row r="83" spans="1:8" x14ac:dyDescent="0.3">
      <c r="A83" s="129">
        <v>0</v>
      </c>
      <c r="B83" s="130">
        <v>12</v>
      </c>
      <c r="C83" s="131">
        <v>0</v>
      </c>
      <c r="D83" s="171">
        <v>66</v>
      </c>
      <c r="E83" s="130">
        <v>230</v>
      </c>
      <c r="F83" s="172">
        <v>165</v>
      </c>
      <c r="G83" s="175">
        <v>5.4545454545454543E-2</v>
      </c>
      <c r="H83" s="170">
        <v>15.9</v>
      </c>
    </row>
    <row r="84" spans="1:8" x14ac:dyDescent="0.3">
      <c r="A84" s="129">
        <v>0</v>
      </c>
      <c r="B84" s="130">
        <v>4</v>
      </c>
      <c r="C84" s="131">
        <v>0</v>
      </c>
      <c r="D84" s="171">
        <v>43</v>
      </c>
      <c r="E84" s="130">
        <v>59</v>
      </c>
      <c r="F84" s="172">
        <v>170</v>
      </c>
      <c r="G84" s="175">
        <v>2.9411764705882353E-2</v>
      </c>
      <c r="H84" s="170">
        <v>7.5</v>
      </c>
    </row>
    <row r="85" spans="1:8" x14ac:dyDescent="0.3">
      <c r="A85" s="129">
        <v>0</v>
      </c>
      <c r="B85" s="130">
        <v>7</v>
      </c>
      <c r="C85" s="131">
        <v>0</v>
      </c>
      <c r="D85" s="171">
        <v>49</v>
      </c>
      <c r="E85" s="130">
        <v>71</v>
      </c>
      <c r="F85" s="172">
        <v>175</v>
      </c>
      <c r="G85" s="175">
        <v>2.8571428571428571E-2</v>
      </c>
      <c r="H85" s="170">
        <v>8.1</v>
      </c>
    </row>
    <row r="86" spans="1:8" x14ac:dyDescent="0.3">
      <c r="A86" s="129">
        <v>1</v>
      </c>
      <c r="B86" s="130">
        <v>9</v>
      </c>
      <c r="C86" s="131">
        <v>0</v>
      </c>
      <c r="D86" s="171">
        <v>49</v>
      </c>
      <c r="E86" s="130">
        <v>46</v>
      </c>
      <c r="F86" s="172">
        <v>184</v>
      </c>
      <c r="G86" s="175">
        <v>5.434782608695652E-2</v>
      </c>
      <c r="H86" s="170">
        <v>10.3</v>
      </c>
    </row>
    <row r="87" spans="1:8" x14ac:dyDescent="0.3">
      <c r="A87" s="129">
        <v>0</v>
      </c>
      <c r="B87" s="130">
        <v>4</v>
      </c>
      <c r="C87" s="131">
        <v>0</v>
      </c>
      <c r="D87" s="171">
        <v>46</v>
      </c>
      <c r="E87" s="130">
        <v>43</v>
      </c>
      <c r="F87" s="172">
        <v>176</v>
      </c>
      <c r="G87" s="175">
        <v>2.2727272727272728E-2</v>
      </c>
      <c r="H87" s="170">
        <v>7.7</v>
      </c>
    </row>
    <row r="88" spans="1:8" x14ac:dyDescent="0.3">
      <c r="A88" s="129">
        <v>0</v>
      </c>
      <c r="B88" s="130">
        <v>8</v>
      </c>
      <c r="C88" s="131">
        <v>0</v>
      </c>
      <c r="D88" s="171">
        <v>53</v>
      </c>
      <c r="E88" s="130">
        <v>125</v>
      </c>
      <c r="F88" s="172">
        <v>160</v>
      </c>
      <c r="G88" s="175">
        <v>4.3749999999999997E-2</v>
      </c>
      <c r="H88" s="170">
        <v>8.5</v>
      </c>
    </row>
    <row r="89" spans="1:8" x14ac:dyDescent="0.3">
      <c r="A89" s="129">
        <v>1</v>
      </c>
      <c r="B89" s="130">
        <v>10</v>
      </c>
      <c r="C89" s="131">
        <v>1</v>
      </c>
      <c r="D89" s="171">
        <v>62</v>
      </c>
      <c r="E89" s="130">
        <v>118</v>
      </c>
      <c r="F89" s="172">
        <v>173</v>
      </c>
      <c r="G89" s="175">
        <v>4.046242774566474E-2</v>
      </c>
      <c r="H89" s="170">
        <v>10.7</v>
      </c>
    </row>
    <row r="90" spans="1:8" x14ac:dyDescent="0.3">
      <c r="A90" s="129">
        <v>0</v>
      </c>
      <c r="B90" s="130">
        <v>7</v>
      </c>
      <c r="C90" s="131">
        <v>0</v>
      </c>
      <c r="D90" s="171">
        <v>51</v>
      </c>
      <c r="E90" s="130">
        <v>101</v>
      </c>
      <c r="F90" s="172">
        <v>163</v>
      </c>
      <c r="G90" s="175">
        <v>2.4539877300613498E-2</v>
      </c>
      <c r="H90" s="170">
        <v>7.4</v>
      </c>
    </row>
    <row r="91" spans="1:8" x14ac:dyDescent="0.3">
      <c r="A91" s="129">
        <v>1</v>
      </c>
      <c r="B91" s="130">
        <v>15</v>
      </c>
      <c r="C91" s="131">
        <v>1</v>
      </c>
      <c r="D91" s="171">
        <v>70</v>
      </c>
      <c r="E91" s="130">
        <v>213</v>
      </c>
      <c r="F91" s="172">
        <v>168</v>
      </c>
      <c r="G91" s="175">
        <v>4.7619047619047616E-2</v>
      </c>
      <c r="H91" s="170">
        <v>14.8</v>
      </c>
    </row>
    <row r="92" spans="1:8" x14ac:dyDescent="0.3">
      <c r="A92" s="129">
        <v>0</v>
      </c>
      <c r="B92" s="130">
        <v>1</v>
      </c>
      <c r="C92" s="131">
        <v>0</v>
      </c>
      <c r="D92" s="171">
        <v>56</v>
      </c>
      <c r="E92" s="130">
        <v>115</v>
      </c>
      <c r="F92" s="172">
        <v>162</v>
      </c>
      <c r="G92" s="175">
        <v>2.4691358024691357E-2</v>
      </c>
      <c r="H92" s="170">
        <v>7.3</v>
      </c>
    </row>
    <row r="93" spans="1:8" x14ac:dyDescent="0.3">
      <c r="A93" s="129">
        <v>0</v>
      </c>
      <c r="B93" s="130">
        <v>5</v>
      </c>
      <c r="C93" s="131">
        <v>0</v>
      </c>
      <c r="D93" s="171">
        <v>42</v>
      </c>
      <c r="E93" s="130">
        <v>121</v>
      </c>
      <c r="F93" s="172">
        <v>160</v>
      </c>
      <c r="G93" s="175">
        <v>3.125E-2</v>
      </c>
      <c r="H93" s="170">
        <v>7.6</v>
      </c>
    </row>
    <row r="94" spans="1:8" x14ac:dyDescent="0.3">
      <c r="A94" s="129">
        <v>0</v>
      </c>
      <c r="B94" s="130">
        <v>8</v>
      </c>
      <c r="C94" s="131">
        <v>0</v>
      </c>
      <c r="D94" s="171">
        <v>56</v>
      </c>
      <c r="E94" s="130">
        <v>69</v>
      </c>
      <c r="F94" s="172">
        <v>174</v>
      </c>
      <c r="G94" s="175">
        <v>4.0229885057471264E-2</v>
      </c>
      <c r="H94" s="170">
        <v>9</v>
      </c>
    </row>
    <row r="95" spans="1:8" x14ac:dyDescent="0.3">
      <c r="A95" s="129">
        <v>1</v>
      </c>
      <c r="B95" s="130">
        <v>13</v>
      </c>
      <c r="C95" s="131">
        <v>1</v>
      </c>
      <c r="D95" s="171">
        <v>60</v>
      </c>
      <c r="E95" s="130">
        <v>178</v>
      </c>
      <c r="F95" s="172">
        <v>175</v>
      </c>
      <c r="G95" s="175">
        <v>4.5714285714285714E-2</v>
      </c>
      <c r="H95" s="170">
        <v>12.9</v>
      </c>
    </row>
    <row r="96" spans="1:8" x14ac:dyDescent="0.3">
      <c r="A96" s="129">
        <v>0</v>
      </c>
      <c r="B96" s="130">
        <v>11</v>
      </c>
      <c r="C96" s="131">
        <v>0</v>
      </c>
      <c r="D96" s="171">
        <v>48</v>
      </c>
      <c r="E96" s="130">
        <v>85</v>
      </c>
      <c r="F96" s="172">
        <v>171</v>
      </c>
      <c r="G96" s="175">
        <v>4.0935672514619881E-2</v>
      </c>
      <c r="H96" s="170">
        <v>9</v>
      </c>
    </row>
    <row r="97" spans="1:8" x14ac:dyDescent="0.3">
      <c r="A97" s="129">
        <v>1</v>
      </c>
      <c r="B97" s="130">
        <v>18</v>
      </c>
      <c r="C97" s="131">
        <v>1</v>
      </c>
      <c r="D97" s="171">
        <v>88</v>
      </c>
      <c r="E97" s="130">
        <v>282</v>
      </c>
      <c r="F97" s="172">
        <v>175</v>
      </c>
      <c r="G97" s="175">
        <v>5.7142857142857141E-2</v>
      </c>
      <c r="H97" s="170">
        <v>18.2</v>
      </c>
    </row>
    <row r="98" spans="1:8" x14ac:dyDescent="0.3">
      <c r="A98" s="129">
        <v>1</v>
      </c>
      <c r="B98" s="130">
        <v>15</v>
      </c>
      <c r="C98" s="131">
        <v>1</v>
      </c>
      <c r="D98" s="171">
        <v>75</v>
      </c>
      <c r="E98" s="130">
        <v>156</v>
      </c>
      <c r="F98" s="172">
        <v>186</v>
      </c>
      <c r="G98" s="175">
        <v>3.7634408602150539E-2</v>
      </c>
      <c r="H98" s="170">
        <v>14.4</v>
      </c>
    </row>
    <row r="99" spans="1:8" x14ac:dyDescent="0.3">
      <c r="A99" s="129">
        <v>0</v>
      </c>
      <c r="B99" s="130">
        <v>8</v>
      </c>
      <c r="C99" s="131">
        <v>0</v>
      </c>
      <c r="D99" s="171">
        <v>56</v>
      </c>
      <c r="E99" s="130">
        <v>86</v>
      </c>
      <c r="F99" s="172">
        <v>172</v>
      </c>
      <c r="G99" s="175">
        <v>4.0697674418604654E-2</v>
      </c>
      <c r="H99" s="170">
        <v>8.8000000000000007</v>
      </c>
    </row>
    <row r="100" spans="1:8" x14ac:dyDescent="0.3">
      <c r="A100" s="129">
        <v>1</v>
      </c>
      <c r="B100" s="130">
        <v>9</v>
      </c>
      <c r="C100" s="131">
        <v>0</v>
      </c>
      <c r="D100" s="171">
        <v>60</v>
      </c>
      <c r="E100" s="130">
        <v>212</v>
      </c>
      <c r="F100" s="172">
        <v>165</v>
      </c>
      <c r="G100" s="175">
        <v>3.6363636363636362E-2</v>
      </c>
      <c r="H100" s="170">
        <v>12.5</v>
      </c>
    </row>
    <row r="101" spans="1:8" x14ac:dyDescent="0.3">
      <c r="A101" s="129">
        <v>1</v>
      </c>
      <c r="B101" s="130">
        <v>16</v>
      </c>
      <c r="C101" s="131">
        <v>1</v>
      </c>
      <c r="D101" s="171">
        <v>58</v>
      </c>
      <c r="E101" s="130">
        <v>157</v>
      </c>
      <c r="F101" s="172">
        <v>174</v>
      </c>
      <c r="G101" s="175">
        <v>3.4482758620689655E-2</v>
      </c>
      <c r="H101" s="170">
        <v>13.3</v>
      </c>
    </row>
    <row r="102" spans="1:8" x14ac:dyDescent="0.3">
      <c r="A102" s="129">
        <v>0</v>
      </c>
      <c r="B102" s="130">
        <v>1</v>
      </c>
      <c r="C102" s="131">
        <v>0</v>
      </c>
      <c r="D102" s="171">
        <v>67</v>
      </c>
      <c r="E102" s="130">
        <v>91</v>
      </c>
      <c r="F102" s="172">
        <v>178</v>
      </c>
      <c r="G102" s="175">
        <v>5.6179775280898875E-2</v>
      </c>
      <c r="H102" s="170">
        <v>12.5</v>
      </c>
    </row>
    <row r="103" spans="1:8" x14ac:dyDescent="0.3">
      <c r="A103" s="129">
        <v>1</v>
      </c>
      <c r="B103" s="130">
        <v>7</v>
      </c>
      <c r="C103" s="131">
        <v>1</v>
      </c>
      <c r="D103" s="171">
        <v>73</v>
      </c>
      <c r="E103" s="130">
        <v>169</v>
      </c>
      <c r="F103" s="172">
        <v>179</v>
      </c>
      <c r="G103" s="175">
        <v>4.4692737430167599E-2</v>
      </c>
      <c r="H103" s="170">
        <v>13.2</v>
      </c>
    </row>
    <row r="104" spans="1:8" x14ac:dyDescent="0.3">
      <c r="A104" s="129">
        <v>0</v>
      </c>
      <c r="B104" s="130">
        <v>7</v>
      </c>
      <c r="C104" s="131">
        <v>0</v>
      </c>
      <c r="D104" s="171">
        <v>70</v>
      </c>
      <c r="E104" s="130">
        <v>175</v>
      </c>
      <c r="F104" s="172">
        <v>161</v>
      </c>
      <c r="G104" s="175">
        <v>4.3478260869565216E-2</v>
      </c>
      <c r="H104" s="170">
        <v>11.1</v>
      </c>
    </row>
    <row r="105" spans="1:8" x14ac:dyDescent="0.3">
      <c r="A105" s="129">
        <v>0</v>
      </c>
      <c r="B105" s="130">
        <v>10</v>
      </c>
      <c r="C105" s="131">
        <v>1</v>
      </c>
      <c r="D105" s="171">
        <v>49</v>
      </c>
      <c r="E105" s="130">
        <v>77</v>
      </c>
      <c r="F105" s="172">
        <v>168</v>
      </c>
      <c r="G105" s="175">
        <v>4.1666666666666664E-2</v>
      </c>
      <c r="H105" s="170">
        <v>8.3000000000000007</v>
      </c>
    </row>
    <row r="106" spans="1:8" x14ac:dyDescent="0.3">
      <c r="A106" s="129">
        <v>0</v>
      </c>
      <c r="B106" s="130">
        <v>4</v>
      </c>
      <c r="C106" s="131">
        <v>0</v>
      </c>
      <c r="D106" s="171">
        <v>55</v>
      </c>
      <c r="E106" s="130">
        <v>125</v>
      </c>
      <c r="F106" s="172">
        <v>162</v>
      </c>
      <c r="G106" s="175">
        <v>4.3209876543209874E-2</v>
      </c>
      <c r="H106" s="170">
        <v>9.3000000000000007</v>
      </c>
    </row>
    <row r="107" spans="1:8" x14ac:dyDescent="0.3">
      <c r="A107" s="129">
        <v>0</v>
      </c>
      <c r="B107" s="130">
        <v>9</v>
      </c>
      <c r="C107" s="131">
        <v>0</v>
      </c>
      <c r="D107" s="171">
        <v>49</v>
      </c>
      <c r="E107" s="130">
        <v>102</v>
      </c>
      <c r="F107" s="172">
        <v>162</v>
      </c>
      <c r="G107" s="175">
        <v>3.7037037037037035E-2</v>
      </c>
      <c r="H107" s="170">
        <v>8.1999999999999993</v>
      </c>
    </row>
    <row r="108" spans="1:8" x14ac:dyDescent="0.3">
      <c r="A108" s="129">
        <v>1</v>
      </c>
      <c r="B108" s="130">
        <v>7</v>
      </c>
      <c r="C108" s="131">
        <v>0</v>
      </c>
      <c r="D108" s="171">
        <v>74</v>
      </c>
      <c r="E108" s="130">
        <v>249</v>
      </c>
      <c r="F108" s="172">
        <v>164</v>
      </c>
      <c r="G108" s="175">
        <v>4.2682926829268296E-2</v>
      </c>
      <c r="H108" s="170">
        <v>14.8</v>
      </c>
    </row>
    <row r="109" spans="1:8" x14ac:dyDescent="0.3">
      <c r="A109" s="129">
        <v>1</v>
      </c>
      <c r="B109" s="130">
        <v>10</v>
      </c>
      <c r="C109" s="131">
        <v>0</v>
      </c>
      <c r="D109" s="171">
        <v>53</v>
      </c>
      <c r="E109" s="130">
        <v>134</v>
      </c>
      <c r="F109" s="172">
        <v>176</v>
      </c>
      <c r="G109" s="175">
        <v>3.4090909090909088E-2</v>
      </c>
      <c r="H109" s="170">
        <v>10.7</v>
      </c>
    </row>
    <row r="110" spans="1:8" x14ac:dyDescent="0.3">
      <c r="A110" s="129">
        <v>0</v>
      </c>
      <c r="B110" s="130">
        <v>8</v>
      </c>
      <c r="C110" s="131">
        <v>0</v>
      </c>
      <c r="D110" s="171">
        <v>58</v>
      </c>
      <c r="E110" s="130">
        <v>129</v>
      </c>
      <c r="F110" s="172">
        <v>162</v>
      </c>
      <c r="G110" s="175">
        <v>3.7037037037037035E-2</v>
      </c>
      <c r="H110" s="170">
        <v>8.8000000000000007</v>
      </c>
    </row>
    <row r="111" spans="1:8" x14ac:dyDescent="0.3">
      <c r="A111" s="129">
        <v>0</v>
      </c>
      <c r="B111" s="130">
        <v>8</v>
      </c>
      <c r="C111" s="131">
        <v>0</v>
      </c>
      <c r="D111" s="171">
        <v>54</v>
      </c>
      <c r="E111" s="130">
        <v>51</v>
      </c>
      <c r="F111" s="172">
        <v>185</v>
      </c>
      <c r="G111" s="175">
        <v>4.3243243243243246E-2</v>
      </c>
      <c r="H111" s="170">
        <v>9.6999999999999993</v>
      </c>
    </row>
    <row r="112" spans="1:8" x14ac:dyDescent="0.3">
      <c r="A112" s="129">
        <v>0</v>
      </c>
      <c r="B112" s="130">
        <v>10</v>
      </c>
      <c r="C112" s="131">
        <v>1</v>
      </c>
      <c r="D112" s="171">
        <v>55</v>
      </c>
      <c r="E112" s="130">
        <v>33</v>
      </c>
      <c r="F112" s="172">
        <v>182</v>
      </c>
      <c r="G112" s="175">
        <v>5.4945054945054944E-2</v>
      </c>
      <c r="H112" s="170">
        <v>9.6999999999999993</v>
      </c>
    </row>
    <row r="113" spans="1:8" x14ac:dyDescent="0.3">
      <c r="A113" s="129">
        <v>1</v>
      </c>
      <c r="B113" s="130">
        <v>10</v>
      </c>
      <c r="C113" s="131">
        <v>0</v>
      </c>
      <c r="D113" s="171">
        <v>65</v>
      </c>
      <c r="E113" s="130">
        <v>121</v>
      </c>
      <c r="F113" s="172">
        <v>173</v>
      </c>
      <c r="G113" s="175">
        <v>4.6242774566473986E-2</v>
      </c>
      <c r="H113" s="170">
        <v>10.5</v>
      </c>
    </row>
    <row r="114" spans="1:8" x14ac:dyDescent="0.3">
      <c r="A114" s="129">
        <v>1</v>
      </c>
      <c r="B114" s="130">
        <v>16</v>
      </c>
      <c r="C114" s="131">
        <v>1</v>
      </c>
      <c r="D114" s="171">
        <v>39</v>
      </c>
      <c r="E114" s="130">
        <v>116</v>
      </c>
      <c r="F114" s="172">
        <v>164</v>
      </c>
      <c r="G114" s="175">
        <v>3.6585365853658534E-2</v>
      </c>
      <c r="H114" s="170">
        <v>8.9</v>
      </c>
    </row>
    <row r="115" spans="1:8" x14ac:dyDescent="0.3">
      <c r="A115" s="129">
        <v>0</v>
      </c>
      <c r="B115" s="130">
        <v>6</v>
      </c>
      <c r="C115" s="131">
        <v>0</v>
      </c>
      <c r="D115" s="171">
        <v>42</v>
      </c>
      <c r="E115" s="130">
        <v>68</v>
      </c>
      <c r="F115" s="172">
        <v>170</v>
      </c>
      <c r="G115" s="175">
        <v>2.9411764705882353E-2</v>
      </c>
      <c r="H115" s="170">
        <v>7.9</v>
      </c>
    </row>
    <row r="116" spans="1:8" x14ac:dyDescent="0.3">
      <c r="A116" s="129">
        <v>1</v>
      </c>
      <c r="B116" s="130">
        <v>13</v>
      </c>
      <c r="C116" s="131">
        <v>1</v>
      </c>
      <c r="D116" s="171">
        <v>89</v>
      </c>
      <c r="E116" s="130">
        <v>296</v>
      </c>
      <c r="F116" s="172">
        <v>184</v>
      </c>
      <c r="G116" s="175">
        <v>6.5217391304347824E-2</v>
      </c>
      <c r="H116" s="170">
        <v>21</v>
      </c>
    </row>
    <row r="117" spans="1:8" x14ac:dyDescent="0.3">
      <c r="A117" s="129">
        <v>1</v>
      </c>
      <c r="B117" s="130">
        <v>9</v>
      </c>
      <c r="C117" s="131">
        <v>0</v>
      </c>
      <c r="D117" s="171">
        <v>65</v>
      </c>
      <c r="E117" s="130">
        <v>165</v>
      </c>
      <c r="F117" s="172">
        <v>169</v>
      </c>
      <c r="G117" s="175">
        <v>2.9585798816568046E-2</v>
      </c>
      <c r="H117" s="170">
        <v>12.7</v>
      </c>
    </row>
    <row r="118" spans="1:8" x14ac:dyDescent="0.3">
      <c r="A118" s="129">
        <v>0</v>
      </c>
      <c r="B118" s="130">
        <v>12</v>
      </c>
      <c r="C118" s="131">
        <v>0</v>
      </c>
      <c r="D118" s="171">
        <v>49</v>
      </c>
      <c r="E118" s="130">
        <v>92</v>
      </c>
      <c r="F118" s="172">
        <v>175</v>
      </c>
      <c r="G118" s="175">
        <v>0.04</v>
      </c>
      <c r="H118" s="170">
        <v>9.4</v>
      </c>
    </row>
    <row r="119" spans="1:8" x14ac:dyDescent="0.3">
      <c r="A119" s="129">
        <v>0</v>
      </c>
      <c r="B119" s="130">
        <v>7</v>
      </c>
      <c r="C119" s="131">
        <v>1</v>
      </c>
      <c r="D119" s="171">
        <v>51</v>
      </c>
      <c r="E119" s="130">
        <v>109</v>
      </c>
      <c r="F119" s="172">
        <v>162</v>
      </c>
      <c r="G119" s="175">
        <v>1.8518518518518517E-2</v>
      </c>
      <c r="H119" s="170">
        <v>7.5</v>
      </c>
    </row>
    <row r="120" spans="1:8" x14ac:dyDescent="0.3">
      <c r="A120" s="129">
        <v>0</v>
      </c>
      <c r="B120" s="130">
        <v>13</v>
      </c>
      <c r="C120" s="131">
        <v>0</v>
      </c>
      <c r="D120" s="171">
        <v>53</v>
      </c>
      <c r="E120" s="130">
        <v>125</v>
      </c>
      <c r="F120" s="172">
        <v>172</v>
      </c>
      <c r="G120" s="175">
        <v>4.0697674418604654E-2</v>
      </c>
      <c r="H120" s="170">
        <v>11.8</v>
      </c>
    </row>
    <row r="121" spans="1:8" x14ac:dyDescent="0.3">
      <c r="A121" s="129">
        <v>0</v>
      </c>
      <c r="B121" s="130">
        <v>10</v>
      </c>
      <c r="C121" s="131">
        <v>0</v>
      </c>
      <c r="D121" s="171">
        <v>96</v>
      </c>
      <c r="E121" s="130">
        <v>199</v>
      </c>
      <c r="F121" s="172">
        <v>162</v>
      </c>
      <c r="G121" s="175">
        <v>3.7037037037037035E-2</v>
      </c>
      <c r="H121" s="170">
        <v>11.4</v>
      </c>
    </row>
    <row r="122" spans="1:8" x14ac:dyDescent="0.3">
      <c r="A122" s="129">
        <v>0</v>
      </c>
      <c r="B122" s="130">
        <v>6</v>
      </c>
      <c r="C122" s="131">
        <v>0</v>
      </c>
      <c r="D122" s="171">
        <v>56</v>
      </c>
      <c r="E122" s="130">
        <v>113</v>
      </c>
      <c r="F122" s="172">
        <v>161</v>
      </c>
      <c r="G122" s="175">
        <v>3.7267080745341616E-2</v>
      </c>
      <c r="H122" s="170">
        <v>7.2</v>
      </c>
    </row>
    <row r="123" spans="1:8" x14ac:dyDescent="0.3">
      <c r="A123" s="129">
        <v>1</v>
      </c>
      <c r="B123" s="130">
        <v>15</v>
      </c>
      <c r="C123" s="131">
        <v>1</v>
      </c>
      <c r="D123" s="171">
        <v>79</v>
      </c>
      <c r="E123" s="130">
        <v>284</v>
      </c>
      <c r="F123" s="172">
        <v>175</v>
      </c>
      <c r="G123" s="175">
        <v>5.7142857142857141E-2</v>
      </c>
      <c r="H123" s="170">
        <v>20.399999999999999</v>
      </c>
    </row>
    <row r="124" spans="1:8" x14ac:dyDescent="0.3">
      <c r="A124" s="129">
        <v>1</v>
      </c>
      <c r="B124" s="130">
        <v>8</v>
      </c>
      <c r="C124" s="131">
        <v>1</v>
      </c>
      <c r="D124" s="171">
        <v>64</v>
      </c>
      <c r="E124" s="130">
        <v>115</v>
      </c>
      <c r="F124" s="172">
        <v>175</v>
      </c>
      <c r="G124" s="175">
        <v>4.5714285714285714E-2</v>
      </c>
      <c r="H124" s="170">
        <v>9.8000000000000007</v>
      </c>
    </row>
    <row r="125" spans="1:8" x14ac:dyDescent="0.3">
      <c r="A125" s="129">
        <v>1</v>
      </c>
      <c r="B125" s="130">
        <v>12</v>
      </c>
      <c r="C125" s="131">
        <v>1</v>
      </c>
      <c r="D125" s="171">
        <v>67</v>
      </c>
      <c r="E125" s="130">
        <v>188</v>
      </c>
      <c r="F125" s="172">
        <v>181</v>
      </c>
      <c r="G125" s="175">
        <v>4.9723756906077346E-2</v>
      </c>
      <c r="H125" s="170">
        <v>16.2</v>
      </c>
    </row>
    <row r="126" spans="1:8" x14ac:dyDescent="0.3">
      <c r="A126" s="129">
        <v>1</v>
      </c>
      <c r="B126" s="130">
        <v>11</v>
      </c>
      <c r="C126" s="131">
        <v>1</v>
      </c>
      <c r="D126" s="171">
        <v>65</v>
      </c>
      <c r="E126" s="130">
        <v>139</v>
      </c>
      <c r="F126" s="172">
        <v>169</v>
      </c>
      <c r="G126" s="175">
        <v>2.9585798816568046E-2</v>
      </c>
      <c r="H126" s="170">
        <v>11.4</v>
      </c>
    </row>
    <row r="127" spans="1:8" x14ac:dyDescent="0.3">
      <c r="A127" s="129">
        <v>1</v>
      </c>
      <c r="B127" s="130">
        <v>13</v>
      </c>
      <c r="C127" s="131">
        <v>1</v>
      </c>
      <c r="D127" s="171">
        <v>89</v>
      </c>
      <c r="E127" s="130">
        <v>232</v>
      </c>
      <c r="F127" s="172">
        <v>183</v>
      </c>
      <c r="G127" s="175">
        <v>5.4644808743169397E-2</v>
      </c>
      <c r="H127" s="170">
        <v>18.3</v>
      </c>
    </row>
    <row r="128" spans="1:8" x14ac:dyDescent="0.3">
      <c r="A128" s="129">
        <v>1</v>
      </c>
      <c r="B128" s="130">
        <v>8</v>
      </c>
      <c r="C128" s="131">
        <v>1</v>
      </c>
      <c r="D128" s="171">
        <v>53</v>
      </c>
      <c r="E128" s="130">
        <v>83</v>
      </c>
      <c r="F128" s="172">
        <v>172</v>
      </c>
      <c r="G128" s="175">
        <v>4.0697674418604654E-2</v>
      </c>
      <c r="H128" s="170">
        <v>8.6999999999999993</v>
      </c>
    </row>
    <row r="129" spans="1:8" x14ac:dyDescent="0.3">
      <c r="A129" s="129">
        <v>0</v>
      </c>
      <c r="B129" s="130">
        <v>10</v>
      </c>
      <c r="C129" s="131">
        <v>0</v>
      </c>
      <c r="D129" s="171">
        <v>44</v>
      </c>
      <c r="E129" s="130">
        <v>100</v>
      </c>
      <c r="F129" s="172">
        <v>173</v>
      </c>
      <c r="G129" s="175">
        <v>4.046242774566474E-2</v>
      </c>
      <c r="H129" s="170">
        <v>9.1</v>
      </c>
    </row>
    <row r="130" spans="1:8" x14ac:dyDescent="0.3">
      <c r="A130" s="129">
        <v>0</v>
      </c>
      <c r="B130" s="130">
        <v>10</v>
      </c>
      <c r="C130" s="131">
        <v>0</v>
      </c>
      <c r="D130" s="171">
        <v>46</v>
      </c>
      <c r="E130" s="130">
        <v>113</v>
      </c>
      <c r="F130" s="172">
        <v>176</v>
      </c>
      <c r="G130" s="175">
        <v>2.8409090909090908E-2</v>
      </c>
      <c r="H130" s="170">
        <v>9.6999999999999993</v>
      </c>
    </row>
    <row r="131" spans="1:8" x14ac:dyDescent="0.3">
      <c r="A131" s="129">
        <v>0</v>
      </c>
      <c r="B131" s="130">
        <v>5</v>
      </c>
      <c r="C131" s="131">
        <v>0</v>
      </c>
      <c r="D131" s="171">
        <v>58</v>
      </c>
      <c r="E131" s="130">
        <v>100</v>
      </c>
      <c r="F131" s="172">
        <v>161</v>
      </c>
      <c r="G131" s="175">
        <v>2.4844720496894408E-2</v>
      </c>
      <c r="H131" s="170">
        <v>6.6</v>
      </c>
    </row>
    <row r="132" spans="1:8" x14ac:dyDescent="0.3">
      <c r="A132" s="129">
        <v>0</v>
      </c>
      <c r="B132" s="130">
        <v>12</v>
      </c>
      <c r="C132" s="131">
        <v>1</v>
      </c>
      <c r="D132" s="171">
        <v>62</v>
      </c>
      <c r="E132" s="130">
        <v>123</v>
      </c>
      <c r="F132" s="172">
        <v>157</v>
      </c>
      <c r="G132" s="175">
        <v>3.1847133757961783E-2</v>
      </c>
      <c r="H132" s="170">
        <v>9.1</v>
      </c>
    </row>
    <row r="133" spans="1:8" x14ac:dyDescent="0.3">
      <c r="A133" s="129">
        <v>1</v>
      </c>
      <c r="B133" s="130">
        <v>8</v>
      </c>
      <c r="C133" s="131">
        <v>0</v>
      </c>
      <c r="D133" s="171">
        <v>62</v>
      </c>
      <c r="E133" s="130">
        <v>106</v>
      </c>
      <c r="F133" s="172">
        <v>171</v>
      </c>
      <c r="G133" s="175">
        <v>4.0935672514619881E-2</v>
      </c>
      <c r="H133" s="170">
        <v>9.6999999999999993</v>
      </c>
    </row>
    <row r="134" spans="1:8" x14ac:dyDescent="0.3">
      <c r="A134" s="129">
        <v>0</v>
      </c>
      <c r="B134" s="130">
        <v>1</v>
      </c>
      <c r="C134" s="131">
        <v>0</v>
      </c>
      <c r="D134" s="171">
        <v>46</v>
      </c>
      <c r="E134" s="130">
        <v>126</v>
      </c>
      <c r="F134" s="172">
        <v>160</v>
      </c>
      <c r="G134" s="175">
        <v>3.125E-2</v>
      </c>
      <c r="H134" s="170">
        <v>7.8</v>
      </c>
    </row>
    <row r="135" spans="1:8" x14ac:dyDescent="0.3">
      <c r="A135" s="129">
        <v>1</v>
      </c>
      <c r="B135" s="130">
        <v>9</v>
      </c>
      <c r="C135" s="131">
        <v>0</v>
      </c>
      <c r="D135" s="171">
        <v>66</v>
      </c>
      <c r="E135" s="130">
        <v>200</v>
      </c>
      <c r="F135" s="172">
        <v>171</v>
      </c>
      <c r="G135" s="175">
        <v>3.5087719298245612E-2</v>
      </c>
      <c r="H135" s="170">
        <v>13.9</v>
      </c>
    </row>
    <row r="136" spans="1:8" x14ac:dyDescent="0.3">
      <c r="A136" s="129">
        <v>0</v>
      </c>
      <c r="B136" s="130">
        <v>9</v>
      </c>
      <c r="C136" s="131">
        <v>0</v>
      </c>
      <c r="D136" s="171">
        <v>56</v>
      </c>
      <c r="E136" s="130">
        <v>47</v>
      </c>
      <c r="F136" s="172">
        <v>179</v>
      </c>
      <c r="G136" s="175">
        <v>3.9106145251396648E-2</v>
      </c>
      <c r="H136" s="170">
        <v>10.3</v>
      </c>
    </row>
    <row r="137" spans="1:8" x14ac:dyDescent="0.3">
      <c r="A137" s="129">
        <v>1</v>
      </c>
      <c r="B137" s="130">
        <v>7</v>
      </c>
      <c r="C137" s="131">
        <v>1</v>
      </c>
      <c r="D137" s="171">
        <v>82</v>
      </c>
      <c r="E137" s="130">
        <v>202</v>
      </c>
      <c r="F137" s="172">
        <v>156</v>
      </c>
      <c r="G137" s="175">
        <v>4.4871794871794872E-2</v>
      </c>
      <c r="H137" s="170">
        <v>11.7</v>
      </c>
    </row>
    <row r="138" spans="1:8" x14ac:dyDescent="0.3">
      <c r="A138" s="129">
        <v>0</v>
      </c>
      <c r="B138" s="130">
        <v>19</v>
      </c>
      <c r="C138" s="131">
        <v>1</v>
      </c>
      <c r="D138" s="171">
        <v>44</v>
      </c>
      <c r="E138" s="130">
        <v>97</v>
      </c>
      <c r="F138" s="172">
        <v>172</v>
      </c>
      <c r="G138" s="175">
        <v>4.0697674418604654E-2</v>
      </c>
      <c r="H138" s="170">
        <v>9.4</v>
      </c>
    </row>
    <row r="139" spans="1:8" x14ac:dyDescent="0.3">
      <c r="A139" s="129">
        <v>0</v>
      </c>
      <c r="B139" s="130">
        <v>12</v>
      </c>
      <c r="C139" s="131">
        <v>0</v>
      </c>
      <c r="D139" s="171">
        <v>44</v>
      </c>
      <c r="E139" s="130">
        <v>49</v>
      </c>
      <c r="F139" s="172">
        <v>181</v>
      </c>
      <c r="G139" s="175">
        <v>4.4198895027624308E-2</v>
      </c>
      <c r="H139" s="170">
        <v>9.5</v>
      </c>
    </row>
    <row r="140" spans="1:8" x14ac:dyDescent="0.3">
      <c r="A140" s="129">
        <v>1</v>
      </c>
      <c r="B140" s="130">
        <v>8</v>
      </c>
      <c r="C140" s="131">
        <v>1</v>
      </c>
      <c r="D140" s="171">
        <v>51</v>
      </c>
      <c r="E140" s="130">
        <v>84</v>
      </c>
      <c r="F140" s="172">
        <v>171</v>
      </c>
      <c r="G140" s="175">
        <v>5.2631578947368418E-2</v>
      </c>
      <c r="H140" s="170">
        <v>8.6999999999999993</v>
      </c>
    </row>
    <row r="141" spans="1:8" x14ac:dyDescent="0.3">
      <c r="A141" s="129">
        <v>1</v>
      </c>
      <c r="B141" s="130">
        <v>6</v>
      </c>
      <c r="C141" s="131">
        <v>0</v>
      </c>
      <c r="D141" s="171">
        <v>70</v>
      </c>
      <c r="E141" s="130">
        <v>209</v>
      </c>
      <c r="F141" s="172">
        <v>169</v>
      </c>
      <c r="G141" s="175">
        <v>3.5502958579881658E-2</v>
      </c>
      <c r="H141" s="170">
        <v>12.8</v>
      </c>
    </row>
    <row r="142" spans="1:8" x14ac:dyDescent="0.3">
      <c r="A142" s="129">
        <v>0</v>
      </c>
      <c r="B142" s="130">
        <v>6</v>
      </c>
      <c r="C142" s="131">
        <v>0</v>
      </c>
      <c r="D142" s="171">
        <v>44</v>
      </c>
      <c r="E142" s="130">
        <v>70</v>
      </c>
      <c r="F142" s="172">
        <v>161</v>
      </c>
      <c r="G142" s="175">
        <v>3.7267080745341616E-2</v>
      </c>
      <c r="H142" s="170">
        <v>6.6</v>
      </c>
    </row>
    <row r="143" spans="1:8" x14ac:dyDescent="0.3">
      <c r="A143" s="129">
        <v>1</v>
      </c>
      <c r="B143" s="130">
        <v>10</v>
      </c>
      <c r="C143" s="131">
        <v>1</v>
      </c>
      <c r="D143" s="171">
        <v>75</v>
      </c>
      <c r="E143" s="130">
        <v>185</v>
      </c>
      <c r="F143" s="172">
        <v>180</v>
      </c>
      <c r="G143" s="175">
        <v>0.05</v>
      </c>
      <c r="H143" s="170">
        <v>17</v>
      </c>
    </row>
    <row r="144" spans="1:8" x14ac:dyDescent="0.3">
      <c r="A144" s="129">
        <v>1</v>
      </c>
      <c r="B144" s="130">
        <v>12</v>
      </c>
      <c r="C144" s="131">
        <v>1</v>
      </c>
      <c r="D144" s="171">
        <v>68</v>
      </c>
      <c r="E144" s="130">
        <v>209</v>
      </c>
      <c r="F144" s="172">
        <v>182</v>
      </c>
      <c r="G144" s="175">
        <v>3.8461538461538464E-2</v>
      </c>
      <c r="H144" s="170">
        <v>16.7</v>
      </c>
    </row>
    <row r="145" spans="1:8" x14ac:dyDescent="0.3">
      <c r="A145" s="129">
        <v>1</v>
      </c>
      <c r="B145" s="130">
        <v>8</v>
      </c>
      <c r="C145" s="131">
        <v>1</v>
      </c>
      <c r="D145" s="171">
        <v>84</v>
      </c>
      <c r="E145" s="130">
        <v>175</v>
      </c>
      <c r="F145" s="172">
        <v>183</v>
      </c>
      <c r="G145" s="175">
        <v>3.825136612021858E-2</v>
      </c>
      <c r="H145" s="170">
        <v>15.9</v>
      </c>
    </row>
    <row r="146" spans="1:8" x14ac:dyDescent="0.3">
      <c r="A146" s="129">
        <v>0</v>
      </c>
      <c r="B146" s="130">
        <v>6</v>
      </c>
      <c r="C146" s="131">
        <v>0</v>
      </c>
      <c r="D146" s="171">
        <v>51</v>
      </c>
      <c r="E146" s="130">
        <v>118</v>
      </c>
      <c r="F146" s="172">
        <v>162</v>
      </c>
      <c r="G146" s="175">
        <v>3.0864197530864196E-2</v>
      </c>
      <c r="H146" s="170">
        <v>7.9</v>
      </c>
    </row>
    <row r="147" spans="1:8" x14ac:dyDescent="0.3">
      <c r="A147" s="129">
        <v>1</v>
      </c>
      <c r="B147" s="130">
        <v>9</v>
      </c>
      <c r="C147" s="131">
        <v>1</v>
      </c>
      <c r="D147" s="171">
        <v>88</v>
      </c>
      <c r="E147" s="130">
        <v>253</v>
      </c>
      <c r="F147" s="172">
        <v>163</v>
      </c>
      <c r="G147" s="175">
        <v>5.5214723926380369E-2</v>
      </c>
      <c r="H147" s="170">
        <v>14.1</v>
      </c>
    </row>
    <row r="148" spans="1:8" x14ac:dyDescent="0.3">
      <c r="A148" s="129">
        <v>0</v>
      </c>
      <c r="B148" s="130">
        <v>10</v>
      </c>
      <c r="C148" s="131">
        <v>0</v>
      </c>
      <c r="D148" s="171">
        <v>58</v>
      </c>
      <c r="E148" s="130">
        <v>20</v>
      </c>
      <c r="F148" s="172">
        <v>178</v>
      </c>
      <c r="G148" s="175">
        <v>3.3707865168539325E-2</v>
      </c>
      <c r="H148" s="170">
        <v>8.1</v>
      </c>
    </row>
    <row r="149" spans="1:8" x14ac:dyDescent="0.3">
      <c r="A149" s="129">
        <v>1</v>
      </c>
      <c r="B149" s="130">
        <v>8</v>
      </c>
      <c r="C149" s="131">
        <v>0</v>
      </c>
      <c r="D149" s="171">
        <v>66</v>
      </c>
      <c r="E149" s="130">
        <v>103</v>
      </c>
      <c r="F149" s="172">
        <v>166</v>
      </c>
      <c r="G149" s="175">
        <v>3.614457831325301E-2</v>
      </c>
      <c r="H149" s="170">
        <v>13.6</v>
      </c>
    </row>
    <row r="150" spans="1:8" x14ac:dyDescent="0.3">
      <c r="A150" s="129">
        <v>0</v>
      </c>
      <c r="B150" s="130">
        <v>10</v>
      </c>
      <c r="C150" s="131">
        <v>0</v>
      </c>
      <c r="D150" s="171">
        <v>55</v>
      </c>
      <c r="E150" s="130">
        <v>120</v>
      </c>
      <c r="F150" s="172">
        <v>174</v>
      </c>
      <c r="G150" s="175">
        <v>4.5977011494252873E-2</v>
      </c>
      <c r="H150" s="170">
        <v>10</v>
      </c>
    </row>
    <row r="151" spans="1:8" x14ac:dyDescent="0.3">
      <c r="A151" s="129">
        <v>1</v>
      </c>
      <c r="B151" s="130">
        <v>8</v>
      </c>
      <c r="C151" s="131">
        <v>0</v>
      </c>
      <c r="D151" s="171">
        <v>60</v>
      </c>
      <c r="E151" s="130">
        <v>102</v>
      </c>
      <c r="F151" s="172">
        <v>178</v>
      </c>
      <c r="G151" s="175">
        <v>3.9325842696629212E-2</v>
      </c>
      <c r="H151" s="170">
        <v>11.6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316BD-F28C-4648-A5D1-4F84C1543921}">
  <dimension ref="A1:P151"/>
  <sheetViews>
    <sheetView showGridLines="0" workbookViewId="0"/>
  </sheetViews>
  <sheetFormatPr defaultRowHeight="14.4" x14ac:dyDescent="0.3"/>
  <cols>
    <col min="1" max="1" width="8.33203125" customWidth="1"/>
    <col min="2" max="2" width="7" customWidth="1"/>
    <col min="3" max="3" width="6.6640625" customWidth="1"/>
    <col min="4" max="4" width="5.44140625" customWidth="1"/>
    <col min="5" max="5" width="7.77734375" customWidth="1"/>
    <col min="6" max="6" width="8.88671875" style="47" customWidth="1"/>
    <col min="7" max="7" width="8.33203125" customWidth="1"/>
    <col min="9" max="9" width="17.44140625" style="108" bestFit="1" customWidth="1"/>
    <col min="10" max="10" width="11.109375" style="92" bestFit="1" customWidth="1"/>
    <col min="11" max="11" width="13.44140625" style="92" bestFit="1" customWidth="1"/>
    <col min="12" max="12" width="7.5546875" style="92" bestFit="1" customWidth="1"/>
    <col min="13" max="13" width="7.6640625" style="92" bestFit="1" customWidth="1"/>
    <col min="14" max="14" width="12.44140625" style="92" bestFit="1" customWidth="1"/>
    <col min="15" max="15" width="10.5546875" style="92" bestFit="1" customWidth="1"/>
  </cols>
  <sheetData>
    <row r="1" spans="1:16" s="181" customFormat="1" ht="28.8" x14ac:dyDescent="0.3">
      <c r="A1" s="177" t="s">
        <v>48</v>
      </c>
      <c r="B1" s="178" t="s">
        <v>50</v>
      </c>
      <c r="C1" s="180" t="s">
        <v>41</v>
      </c>
      <c r="D1" s="178" t="s">
        <v>44</v>
      </c>
      <c r="E1" s="180" t="s">
        <v>34</v>
      </c>
      <c r="F1" s="180" t="s">
        <v>55</v>
      </c>
      <c r="G1" s="178" t="s">
        <v>39</v>
      </c>
      <c r="I1" s="108" t="s">
        <v>93</v>
      </c>
      <c r="J1" s="92"/>
      <c r="K1" s="92"/>
      <c r="L1" s="92"/>
      <c r="M1" s="92"/>
      <c r="N1" s="92"/>
      <c r="O1" s="92"/>
    </row>
    <row r="2" spans="1:16" ht="15" thickBot="1" x14ac:dyDescent="0.35">
      <c r="A2" s="129">
        <v>0</v>
      </c>
      <c r="B2" s="130">
        <v>12</v>
      </c>
      <c r="C2" s="171">
        <v>60</v>
      </c>
      <c r="D2" s="130">
        <v>171</v>
      </c>
      <c r="E2" s="172">
        <v>171</v>
      </c>
      <c r="F2" s="175">
        <v>4.0935672514619881E-2</v>
      </c>
      <c r="G2" s="170">
        <v>12.5</v>
      </c>
    </row>
    <row r="3" spans="1:16" x14ac:dyDescent="0.3">
      <c r="A3" s="129">
        <v>0</v>
      </c>
      <c r="B3" s="130">
        <v>16</v>
      </c>
      <c r="C3" s="171">
        <v>69</v>
      </c>
      <c r="D3" s="130">
        <v>213</v>
      </c>
      <c r="E3" s="172">
        <v>168</v>
      </c>
      <c r="F3" s="175">
        <v>5.9523809523809521E-2</v>
      </c>
      <c r="G3" s="170">
        <v>14.5</v>
      </c>
      <c r="I3" s="182" t="s">
        <v>94</v>
      </c>
      <c r="J3" s="91"/>
    </row>
    <row r="4" spans="1:16" x14ac:dyDescent="0.3">
      <c r="A4" s="129">
        <v>1</v>
      </c>
      <c r="B4" s="130">
        <v>13</v>
      </c>
      <c r="C4" s="171">
        <v>79</v>
      </c>
      <c r="D4" s="130">
        <v>255</v>
      </c>
      <c r="E4" s="172">
        <v>180</v>
      </c>
      <c r="F4" s="176">
        <v>4.4444444444444446E-2</v>
      </c>
      <c r="G4" s="170">
        <v>19</v>
      </c>
      <c r="I4" s="89" t="s">
        <v>95</v>
      </c>
      <c r="J4" s="69">
        <v>0.96968845645720303</v>
      </c>
    </row>
    <row r="5" spans="1:16" x14ac:dyDescent="0.3">
      <c r="A5" s="129">
        <v>1</v>
      </c>
      <c r="B5" s="130">
        <v>10</v>
      </c>
      <c r="C5" s="171">
        <v>66</v>
      </c>
      <c r="D5" s="130">
        <v>287</v>
      </c>
      <c r="E5" s="172">
        <v>173</v>
      </c>
      <c r="F5" s="175">
        <v>4.046242774566474E-2</v>
      </c>
      <c r="G5" s="170">
        <v>18.2</v>
      </c>
      <c r="I5" s="89" t="s">
        <v>96</v>
      </c>
      <c r="J5" s="196">
        <v>0.94029570258635287</v>
      </c>
    </row>
    <row r="6" spans="1:16" x14ac:dyDescent="0.3">
      <c r="A6" s="129">
        <v>0</v>
      </c>
      <c r="B6" s="130">
        <v>4</v>
      </c>
      <c r="C6" s="171">
        <v>51</v>
      </c>
      <c r="D6" s="130">
        <v>112</v>
      </c>
      <c r="E6" s="172">
        <v>166</v>
      </c>
      <c r="F6" s="175">
        <v>3.0120481927710843E-2</v>
      </c>
      <c r="G6" s="170">
        <v>7.6</v>
      </c>
      <c r="I6" s="89" t="s">
        <v>97</v>
      </c>
      <c r="J6" s="196">
        <v>0.93779062717039552</v>
      </c>
    </row>
    <row r="7" spans="1:16" x14ac:dyDescent="0.3">
      <c r="A7" s="129">
        <v>1</v>
      </c>
      <c r="B7" s="130">
        <v>15</v>
      </c>
      <c r="C7" s="171">
        <v>62</v>
      </c>
      <c r="D7" s="130">
        <v>238</v>
      </c>
      <c r="E7" s="172">
        <v>183</v>
      </c>
      <c r="F7" s="175">
        <v>4.9180327868852458E-2</v>
      </c>
      <c r="G7" s="170">
        <v>18.5</v>
      </c>
      <c r="I7" s="89" t="s">
        <v>98</v>
      </c>
      <c r="J7" s="69">
        <v>0.89066906840505389</v>
      </c>
    </row>
    <row r="8" spans="1:16" ht="15" thickBot="1" x14ac:dyDescent="0.35">
      <c r="A8" s="129">
        <v>1</v>
      </c>
      <c r="B8" s="130">
        <v>15</v>
      </c>
      <c r="C8" s="171">
        <v>61</v>
      </c>
      <c r="D8" s="130">
        <v>124</v>
      </c>
      <c r="E8" s="172">
        <v>182</v>
      </c>
      <c r="F8" s="175">
        <v>4.9450549450549448E-2</v>
      </c>
      <c r="G8" s="170">
        <v>13.1</v>
      </c>
      <c r="I8" s="90" t="s">
        <v>99</v>
      </c>
      <c r="J8" s="70">
        <v>150</v>
      </c>
    </row>
    <row r="9" spans="1:16" x14ac:dyDescent="0.3">
      <c r="A9" s="129">
        <v>0</v>
      </c>
      <c r="B9" s="130">
        <v>4</v>
      </c>
      <c r="C9" s="171">
        <v>59</v>
      </c>
      <c r="D9" s="130">
        <v>214</v>
      </c>
      <c r="E9" s="172">
        <v>173</v>
      </c>
      <c r="F9" s="175">
        <v>5.2023121387283239E-2</v>
      </c>
      <c r="G9" s="170">
        <v>14.9</v>
      </c>
    </row>
    <row r="10" spans="1:16" ht="15" thickBot="1" x14ac:dyDescent="0.35">
      <c r="A10" s="129">
        <v>1</v>
      </c>
      <c r="B10" s="130">
        <v>12</v>
      </c>
      <c r="C10" s="171">
        <v>65</v>
      </c>
      <c r="D10" s="130">
        <v>215</v>
      </c>
      <c r="E10" s="172">
        <v>183</v>
      </c>
      <c r="F10" s="175">
        <v>4.9180327868852458E-2</v>
      </c>
      <c r="G10" s="170">
        <v>17.100000000000001</v>
      </c>
      <c r="I10" s="108" t="s">
        <v>100</v>
      </c>
    </row>
    <row r="11" spans="1:16" x14ac:dyDescent="0.3">
      <c r="A11" s="129">
        <v>0</v>
      </c>
      <c r="B11" s="130">
        <v>13</v>
      </c>
      <c r="C11" s="171">
        <v>55</v>
      </c>
      <c r="D11" s="130">
        <v>154</v>
      </c>
      <c r="E11" s="172">
        <v>158</v>
      </c>
      <c r="F11" s="175">
        <v>4.4303797468354431E-2</v>
      </c>
      <c r="G11" s="170">
        <v>9.1999999999999993</v>
      </c>
      <c r="I11" s="91"/>
      <c r="J11" s="91" t="s">
        <v>105</v>
      </c>
      <c r="K11" s="91" t="s">
        <v>106</v>
      </c>
      <c r="L11" s="91" t="s">
        <v>107</v>
      </c>
      <c r="M11" s="91" t="s">
        <v>108</v>
      </c>
      <c r="N11" s="91" t="s">
        <v>109</v>
      </c>
    </row>
    <row r="12" spans="1:16" x14ac:dyDescent="0.3">
      <c r="A12" s="129">
        <v>0</v>
      </c>
      <c r="B12" s="130">
        <v>8</v>
      </c>
      <c r="C12" s="171">
        <v>65</v>
      </c>
      <c r="D12" s="130">
        <v>97</v>
      </c>
      <c r="E12" s="172">
        <v>174</v>
      </c>
      <c r="F12" s="175">
        <v>3.4482758620689655E-2</v>
      </c>
      <c r="G12" s="170">
        <v>10.3</v>
      </c>
      <c r="I12" s="89" t="s">
        <v>101</v>
      </c>
      <c r="J12" s="75">
        <v>6</v>
      </c>
      <c r="K12" s="69">
        <v>1786.6012646471979</v>
      </c>
      <c r="L12" s="69">
        <v>297.76687744119965</v>
      </c>
      <c r="M12" s="69">
        <v>375.35624540351574</v>
      </c>
      <c r="N12" s="69">
        <v>7.1992089777980163E-85</v>
      </c>
    </row>
    <row r="13" spans="1:16" x14ac:dyDescent="0.3">
      <c r="A13" s="129">
        <v>1</v>
      </c>
      <c r="B13" s="130">
        <v>21</v>
      </c>
      <c r="C13" s="171">
        <v>74</v>
      </c>
      <c r="D13" s="130">
        <v>301</v>
      </c>
      <c r="E13" s="172">
        <v>174</v>
      </c>
      <c r="F13" s="175">
        <v>7.4712643678160925E-2</v>
      </c>
      <c r="G13" s="170">
        <v>19.3</v>
      </c>
      <c r="I13" s="89" t="s">
        <v>102</v>
      </c>
      <c r="J13" s="75">
        <v>143</v>
      </c>
      <c r="K13" s="69">
        <v>113.4406686861343</v>
      </c>
      <c r="L13" s="69">
        <v>0.79329138941352662</v>
      </c>
      <c r="M13" s="69"/>
      <c r="N13" s="69"/>
    </row>
    <row r="14" spans="1:16" ht="15" thickBot="1" x14ac:dyDescent="0.35">
      <c r="A14" s="129">
        <v>0</v>
      </c>
      <c r="B14" s="130">
        <v>8</v>
      </c>
      <c r="C14" s="171">
        <v>43</v>
      </c>
      <c r="D14" s="130">
        <v>123</v>
      </c>
      <c r="E14" s="172">
        <v>163</v>
      </c>
      <c r="F14" s="175">
        <v>4.2944785276073622E-2</v>
      </c>
      <c r="G14" s="170">
        <v>8.1</v>
      </c>
      <c r="I14" s="90" t="s">
        <v>103</v>
      </c>
      <c r="J14" s="70">
        <v>149</v>
      </c>
      <c r="K14" s="83">
        <v>1900.0419333333323</v>
      </c>
      <c r="L14" s="83"/>
      <c r="M14" s="83"/>
      <c r="N14" s="83"/>
    </row>
    <row r="15" spans="1:16" ht="15" thickBot="1" x14ac:dyDescent="0.35">
      <c r="A15" s="129">
        <v>0</v>
      </c>
      <c r="B15" s="130">
        <v>11</v>
      </c>
      <c r="C15" s="171">
        <v>78</v>
      </c>
      <c r="D15" s="130">
        <v>148</v>
      </c>
      <c r="E15" s="172">
        <v>168</v>
      </c>
      <c r="F15" s="175">
        <v>4.1666666666666664E-2</v>
      </c>
      <c r="G15" s="170">
        <v>9.1</v>
      </c>
    </row>
    <row r="16" spans="1:16" x14ac:dyDescent="0.3">
      <c r="A16" s="129">
        <v>1</v>
      </c>
      <c r="B16" s="130">
        <v>13</v>
      </c>
      <c r="C16" s="171">
        <v>67</v>
      </c>
      <c r="D16" s="130">
        <v>228</v>
      </c>
      <c r="E16" s="172">
        <v>173</v>
      </c>
      <c r="F16" s="175">
        <v>4.6242774566473986E-2</v>
      </c>
      <c r="G16" s="170">
        <v>15.7</v>
      </c>
      <c r="I16" s="91"/>
      <c r="J16" s="91" t="s">
        <v>110</v>
      </c>
      <c r="K16" s="91" t="s">
        <v>98</v>
      </c>
      <c r="L16" s="91" t="s">
        <v>111</v>
      </c>
      <c r="M16" s="91" t="s">
        <v>112</v>
      </c>
      <c r="N16" s="91" t="s">
        <v>113</v>
      </c>
      <c r="O16" s="91" t="s">
        <v>114</v>
      </c>
      <c r="P16" s="91" t="s">
        <v>232</v>
      </c>
    </row>
    <row r="17" spans="1:16" x14ac:dyDescent="0.3">
      <c r="A17" s="129">
        <v>1</v>
      </c>
      <c r="B17" s="130">
        <v>10</v>
      </c>
      <c r="C17" s="171">
        <v>62</v>
      </c>
      <c r="D17" s="130">
        <v>136</v>
      </c>
      <c r="E17" s="172">
        <v>159</v>
      </c>
      <c r="F17" s="175">
        <v>5.0314465408805034E-2</v>
      </c>
      <c r="G17" s="170">
        <v>9.8000000000000007</v>
      </c>
      <c r="I17" s="89" t="s">
        <v>104</v>
      </c>
      <c r="J17" s="69">
        <v>-27.366086483012744</v>
      </c>
      <c r="K17" s="69">
        <v>1.7020604679355138</v>
      </c>
      <c r="L17" s="69">
        <v>-16.078210497542422</v>
      </c>
      <c r="M17" s="69">
        <v>7.2411292345754163E-34</v>
      </c>
      <c r="N17" s="69">
        <v>-30.730536130385616</v>
      </c>
      <c r="O17" s="69">
        <v>-24.001636835639871</v>
      </c>
      <c r="P17" s="69"/>
    </row>
    <row r="18" spans="1:16" x14ac:dyDescent="0.3">
      <c r="A18" s="129">
        <v>1</v>
      </c>
      <c r="B18" s="130">
        <v>12</v>
      </c>
      <c r="C18" s="171">
        <v>99</v>
      </c>
      <c r="D18" s="171">
        <v>369</v>
      </c>
      <c r="E18" s="172">
        <v>163</v>
      </c>
      <c r="F18" s="175">
        <v>4.2944785276073622E-2</v>
      </c>
      <c r="G18" s="170">
        <v>19.5</v>
      </c>
      <c r="I18" s="186" t="s">
        <v>48</v>
      </c>
      <c r="J18" s="185">
        <v>0.19777523459128379</v>
      </c>
      <c r="K18" s="185">
        <v>0.17426400066562434</v>
      </c>
      <c r="L18" s="185">
        <v>1.1349173313814396</v>
      </c>
      <c r="M18" s="185">
        <v>0.25830870171498738</v>
      </c>
      <c r="N18" s="185">
        <v>-0.14669105590448897</v>
      </c>
      <c r="O18" s="185">
        <v>0.54224152508705659</v>
      </c>
      <c r="P18" s="185">
        <v>1.4352801310438337</v>
      </c>
    </row>
    <row r="19" spans="1:16" x14ac:dyDescent="0.3">
      <c r="A19" s="129">
        <v>1</v>
      </c>
      <c r="B19" s="130">
        <v>13</v>
      </c>
      <c r="C19" s="171">
        <v>67</v>
      </c>
      <c r="D19" s="130">
        <v>187</v>
      </c>
      <c r="E19" s="172">
        <v>182</v>
      </c>
      <c r="F19" s="175">
        <v>5.4945054945054944E-2</v>
      </c>
      <c r="G19" s="170">
        <v>16.2</v>
      </c>
      <c r="I19" s="89" t="s">
        <v>50</v>
      </c>
      <c r="J19" s="69">
        <v>5.9828639316760565E-2</v>
      </c>
      <c r="K19" s="69">
        <v>2.1442561975240009E-2</v>
      </c>
      <c r="L19" s="69">
        <v>2.7901814804520764</v>
      </c>
      <c r="M19" s="69">
        <v>5.9868873004249121E-3</v>
      </c>
      <c r="N19" s="69">
        <v>1.7443294356677477E-2</v>
      </c>
      <c r="O19" s="69">
        <v>0.10221398427684365</v>
      </c>
      <c r="P19" s="69">
        <v>1.3658841091772684</v>
      </c>
    </row>
    <row r="20" spans="1:16" x14ac:dyDescent="0.3">
      <c r="A20" s="129">
        <v>0</v>
      </c>
      <c r="B20" s="130">
        <v>6</v>
      </c>
      <c r="C20" s="171">
        <v>51</v>
      </c>
      <c r="D20" s="130">
        <v>66</v>
      </c>
      <c r="E20" s="172">
        <v>178</v>
      </c>
      <c r="F20" s="175">
        <v>3.3707865168539325E-2</v>
      </c>
      <c r="G20" s="170">
        <v>8</v>
      </c>
      <c r="I20" s="187" t="s">
        <v>41</v>
      </c>
      <c r="J20" s="188">
        <v>2.4050985978235614E-2</v>
      </c>
      <c r="K20" s="188">
        <v>7.825426499376233E-3</v>
      </c>
      <c r="L20" s="188">
        <v>3.0734409147095976</v>
      </c>
      <c r="M20" s="188">
        <v>2.5346787540992551E-3</v>
      </c>
      <c r="N20" s="188">
        <v>8.5825264714455216E-3</v>
      </c>
      <c r="O20" s="188">
        <v>3.9519445485025707E-2</v>
      </c>
      <c r="P20" s="188">
        <v>2.4534935573559968</v>
      </c>
    </row>
    <row r="21" spans="1:16" x14ac:dyDescent="0.3">
      <c r="A21" s="129">
        <v>1</v>
      </c>
      <c r="B21" s="130">
        <v>8</v>
      </c>
      <c r="C21" s="171">
        <v>71</v>
      </c>
      <c r="D21" s="130">
        <v>116</v>
      </c>
      <c r="E21" s="172">
        <v>185</v>
      </c>
      <c r="F21" s="175">
        <v>4.3243243243243246E-2</v>
      </c>
      <c r="G21" s="170">
        <v>12.2</v>
      </c>
      <c r="I21" s="89" t="s">
        <v>44</v>
      </c>
      <c r="J21" s="69">
        <v>3.6532999612525534E-2</v>
      </c>
      <c r="K21" s="69">
        <v>1.8237432642966148E-3</v>
      </c>
      <c r="L21" s="69">
        <v>20.031876376314216</v>
      </c>
      <c r="M21" s="69">
        <v>2.4215349252636841E-43</v>
      </c>
      <c r="N21" s="69">
        <v>3.2928020530963394E-2</v>
      </c>
      <c r="O21" s="69">
        <v>4.0137978694087674E-2</v>
      </c>
      <c r="P21" s="69">
        <v>2.8881882610569254</v>
      </c>
    </row>
    <row r="22" spans="1:16" x14ac:dyDescent="0.3">
      <c r="A22" s="129">
        <v>1</v>
      </c>
      <c r="B22" s="130">
        <v>14</v>
      </c>
      <c r="C22" s="171">
        <v>65</v>
      </c>
      <c r="D22" s="130">
        <v>144</v>
      </c>
      <c r="E22" s="172">
        <v>168</v>
      </c>
      <c r="F22" s="175">
        <v>3.5714285714285712E-2</v>
      </c>
      <c r="G22" s="170">
        <v>11.1</v>
      </c>
      <c r="I22" s="89" t="s">
        <v>34</v>
      </c>
      <c r="J22" s="69">
        <v>0.1748639272795505</v>
      </c>
      <c r="K22" s="69">
        <v>1.0438551481460485E-2</v>
      </c>
      <c r="L22" s="69">
        <v>16.751742575597742</v>
      </c>
      <c r="M22" s="69">
        <v>1.5455170803216657E-35</v>
      </c>
      <c r="N22" s="69">
        <v>0.15423012400845901</v>
      </c>
      <c r="O22" s="69">
        <v>0.19549773055064198</v>
      </c>
      <c r="P22" s="69">
        <v>1.3264966438572185</v>
      </c>
    </row>
    <row r="23" spans="1:16" ht="15" thickBot="1" x14ac:dyDescent="0.35">
      <c r="A23" s="129">
        <v>1</v>
      </c>
      <c r="B23" s="130">
        <v>10</v>
      </c>
      <c r="C23" s="171">
        <v>86</v>
      </c>
      <c r="D23" s="130">
        <v>201</v>
      </c>
      <c r="E23" s="172">
        <v>183</v>
      </c>
      <c r="F23" s="175">
        <v>4.9180327868852458E-2</v>
      </c>
      <c r="G23" s="170">
        <v>16.8</v>
      </c>
      <c r="I23" s="90" t="s">
        <v>55</v>
      </c>
      <c r="J23" s="83">
        <v>36.679474108607408</v>
      </c>
      <c r="K23" s="83">
        <v>9.1811213166878858</v>
      </c>
      <c r="L23" s="83">
        <v>3.9950974225705611</v>
      </c>
      <c r="M23" s="83">
        <v>1.031085821833457E-4</v>
      </c>
      <c r="N23" s="83">
        <v>18.531223233663507</v>
      </c>
      <c r="O23" s="83">
        <v>54.827724983551306</v>
      </c>
      <c r="P23" s="83">
        <v>1.4129508554620289</v>
      </c>
    </row>
    <row r="24" spans="1:16" x14ac:dyDescent="0.3">
      <c r="A24" s="129">
        <v>1</v>
      </c>
      <c r="B24" s="130">
        <v>12</v>
      </c>
      <c r="C24" s="171">
        <v>51</v>
      </c>
      <c r="D24" s="130">
        <v>96</v>
      </c>
      <c r="E24" s="172">
        <v>181</v>
      </c>
      <c r="F24" s="175">
        <v>4.4198895027624308E-2</v>
      </c>
      <c r="G24" s="170">
        <v>11.8</v>
      </c>
      <c r="I24"/>
      <c r="J24"/>
      <c r="K24"/>
      <c r="L24"/>
      <c r="M24"/>
      <c r="N24"/>
      <c r="O24"/>
    </row>
    <row r="25" spans="1:16" x14ac:dyDescent="0.3">
      <c r="A25" s="129">
        <v>0</v>
      </c>
      <c r="B25" s="130">
        <v>13</v>
      </c>
      <c r="C25" s="171">
        <v>56</v>
      </c>
      <c r="D25" s="130">
        <v>134</v>
      </c>
      <c r="E25" s="172">
        <v>178</v>
      </c>
      <c r="F25" s="175">
        <v>3.9325842696629212E-2</v>
      </c>
      <c r="G25" s="170">
        <v>14</v>
      </c>
      <c r="I25"/>
      <c r="J25"/>
      <c r="K25"/>
      <c r="L25"/>
      <c r="M25"/>
      <c r="N25"/>
      <c r="O25"/>
    </row>
    <row r="26" spans="1:16" x14ac:dyDescent="0.3">
      <c r="A26" s="129">
        <v>0</v>
      </c>
      <c r="B26" s="130">
        <v>8</v>
      </c>
      <c r="C26" s="171">
        <v>60</v>
      </c>
      <c r="D26" s="130">
        <v>101</v>
      </c>
      <c r="E26" s="172">
        <v>170</v>
      </c>
      <c r="F26" s="175">
        <v>4.1176470588235294E-2</v>
      </c>
      <c r="G26" s="170">
        <v>10.5</v>
      </c>
    </row>
    <row r="27" spans="1:16" x14ac:dyDescent="0.3">
      <c r="A27" s="129">
        <v>0</v>
      </c>
      <c r="B27" s="130">
        <v>5</v>
      </c>
      <c r="C27" s="171">
        <v>40</v>
      </c>
      <c r="D27" s="130">
        <v>82</v>
      </c>
      <c r="E27" s="172">
        <v>163</v>
      </c>
      <c r="F27" s="175">
        <v>3.0674846625766871E-2</v>
      </c>
      <c r="G27" s="170">
        <v>6.2</v>
      </c>
    </row>
    <row r="28" spans="1:16" x14ac:dyDescent="0.3">
      <c r="A28" s="129">
        <v>1</v>
      </c>
      <c r="B28" s="130">
        <v>13</v>
      </c>
      <c r="C28" s="171">
        <v>85</v>
      </c>
      <c r="D28" s="130">
        <v>311</v>
      </c>
      <c r="E28" s="172">
        <v>164</v>
      </c>
      <c r="F28" s="175">
        <v>4.878048780487805E-2</v>
      </c>
      <c r="G28" s="170">
        <v>16.899999999999999</v>
      </c>
    </row>
    <row r="29" spans="1:16" x14ac:dyDescent="0.3">
      <c r="A29" s="129">
        <v>0</v>
      </c>
      <c r="B29" s="130">
        <v>5</v>
      </c>
      <c r="C29" s="171">
        <v>35</v>
      </c>
      <c r="D29" s="130">
        <v>65</v>
      </c>
      <c r="E29" s="172">
        <v>180</v>
      </c>
      <c r="F29" s="175">
        <v>3.3333333333333333E-2</v>
      </c>
      <c r="G29" s="170">
        <v>7.9</v>
      </c>
    </row>
    <row r="30" spans="1:16" x14ac:dyDescent="0.3">
      <c r="A30" s="129">
        <v>0</v>
      </c>
      <c r="B30" s="130">
        <v>5</v>
      </c>
      <c r="C30" s="171">
        <v>51</v>
      </c>
      <c r="D30" s="130">
        <v>31</v>
      </c>
      <c r="E30" s="172">
        <v>179</v>
      </c>
      <c r="F30" s="175">
        <v>4.4692737430167599E-2</v>
      </c>
      <c r="G30" s="170">
        <v>9.6</v>
      </c>
    </row>
    <row r="31" spans="1:16" x14ac:dyDescent="0.3">
      <c r="A31" s="129">
        <v>1</v>
      </c>
      <c r="B31" s="130">
        <v>11</v>
      </c>
      <c r="C31" s="171">
        <v>102</v>
      </c>
      <c r="D31" s="130">
        <v>249</v>
      </c>
      <c r="E31" s="172">
        <v>170</v>
      </c>
      <c r="F31" s="175">
        <v>4.1176470588235294E-2</v>
      </c>
      <c r="G31" s="170">
        <v>16.3</v>
      </c>
    </row>
    <row r="32" spans="1:16" x14ac:dyDescent="0.3">
      <c r="A32" s="129">
        <v>1</v>
      </c>
      <c r="B32" s="130">
        <v>11</v>
      </c>
      <c r="C32" s="171">
        <v>70</v>
      </c>
      <c r="D32" s="130">
        <v>197</v>
      </c>
      <c r="E32" s="172">
        <v>166</v>
      </c>
      <c r="F32" s="175">
        <v>3.614457831325301E-2</v>
      </c>
      <c r="G32" s="170">
        <v>11.2</v>
      </c>
    </row>
    <row r="33" spans="1:7" x14ac:dyDescent="0.3">
      <c r="A33" s="129">
        <v>1</v>
      </c>
      <c r="B33" s="130">
        <v>10</v>
      </c>
      <c r="C33" s="171">
        <v>61</v>
      </c>
      <c r="D33" s="130">
        <v>213</v>
      </c>
      <c r="E33" s="172">
        <v>168</v>
      </c>
      <c r="F33" s="175">
        <v>2.976190476190476E-2</v>
      </c>
      <c r="G33" s="170">
        <v>13.1</v>
      </c>
    </row>
    <row r="34" spans="1:7" x14ac:dyDescent="0.3">
      <c r="A34" s="129">
        <v>0</v>
      </c>
      <c r="B34" s="130">
        <v>6</v>
      </c>
      <c r="C34" s="171">
        <v>44</v>
      </c>
      <c r="D34" s="130">
        <v>69</v>
      </c>
      <c r="E34" s="172">
        <v>178</v>
      </c>
      <c r="F34" s="175">
        <v>2.8089887640449437E-2</v>
      </c>
      <c r="G34" s="170">
        <v>8</v>
      </c>
    </row>
    <row r="35" spans="1:7" x14ac:dyDescent="0.3">
      <c r="A35" s="129">
        <v>1</v>
      </c>
      <c r="B35" s="130">
        <v>6</v>
      </c>
      <c r="C35" s="171">
        <v>98</v>
      </c>
      <c r="D35" s="130">
        <v>201</v>
      </c>
      <c r="E35" s="172">
        <v>186</v>
      </c>
      <c r="F35" s="175">
        <v>4.3010752688172046E-2</v>
      </c>
      <c r="G35" s="170">
        <v>16.100000000000001</v>
      </c>
    </row>
    <row r="36" spans="1:7" x14ac:dyDescent="0.3">
      <c r="A36" s="129">
        <v>1</v>
      </c>
      <c r="B36" s="130">
        <v>9</v>
      </c>
      <c r="C36" s="171">
        <v>53</v>
      </c>
      <c r="D36" s="130">
        <v>69</v>
      </c>
      <c r="E36" s="172">
        <v>181</v>
      </c>
      <c r="F36" s="175">
        <v>4.4198895027624308E-2</v>
      </c>
      <c r="G36" s="170">
        <v>10.4</v>
      </c>
    </row>
    <row r="37" spans="1:7" x14ac:dyDescent="0.3">
      <c r="A37" s="129">
        <v>0</v>
      </c>
      <c r="B37" s="130">
        <v>6</v>
      </c>
      <c r="C37" s="171">
        <v>44</v>
      </c>
      <c r="D37" s="130">
        <v>117</v>
      </c>
      <c r="E37" s="172">
        <v>165</v>
      </c>
      <c r="F37" s="175">
        <v>3.0303030303030304E-2</v>
      </c>
      <c r="G37" s="170">
        <v>7.4</v>
      </c>
    </row>
    <row r="38" spans="1:7" x14ac:dyDescent="0.3">
      <c r="A38" s="129">
        <v>0</v>
      </c>
      <c r="B38" s="130">
        <v>10</v>
      </c>
      <c r="C38" s="171">
        <v>58</v>
      </c>
      <c r="D38" s="130">
        <v>81</v>
      </c>
      <c r="E38" s="172">
        <v>181</v>
      </c>
      <c r="F38" s="175">
        <v>3.8674033149171269E-2</v>
      </c>
      <c r="G38" s="170">
        <v>10.5</v>
      </c>
    </row>
    <row r="39" spans="1:7" x14ac:dyDescent="0.3">
      <c r="A39" s="129">
        <v>0</v>
      </c>
      <c r="B39" s="130">
        <v>15</v>
      </c>
      <c r="C39" s="171">
        <v>60</v>
      </c>
      <c r="D39" s="130">
        <v>211</v>
      </c>
      <c r="E39" s="172">
        <v>166</v>
      </c>
      <c r="F39" s="175">
        <v>3.0120481927710843E-2</v>
      </c>
      <c r="G39" s="170">
        <v>12</v>
      </c>
    </row>
    <row r="40" spans="1:7" x14ac:dyDescent="0.3">
      <c r="A40" s="129">
        <v>1</v>
      </c>
      <c r="B40" s="130">
        <v>13</v>
      </c>
      <c r="C40" s="171">
        <v>54</v>
      </c>
      <c r="D40" s="130">
        <v>151</v>
      </c>
      <c r="E40" s="172">
        <v>201</v>
      </c>
      <c r="F40" s="175">
        <v>1.4925373134328358E-2</v>
      </c>
      <c r="G40" s="170">
        <v>14.5</v>
      </c>
    </row>
    <row r="41" spans="1:7" x14ac:dyDescent="0.3">
      <c r="A41" s="129">
        <v>0</v>
      </c>
      <c r="B41" s="130">
        <v>1</v>
      </c>
      <c r="C41" s="171">
        <v>48</v>
      </c>
      <c r="D41" s="174">
        <v>77</v>
      </c>
      <c r="E41" s="172">
        <v>157</v>
      </c>
      <c r="F41" s="175">
        <v>1.9108280254777069E-2</v>
      </c>
      <c r="G41" s="173">
        <v>5.9</v>
      </c>
    </row>
    <row r="42" spans="1:7" x14ac:dyDescent="0.3">
      <c r="A42" s="129">
        <v>0</v>
      </c>
      <c r="B42" s="130">
        <v>9</v>
      </c>
      <c r="C42" s="171">
        <v>53</v>
      </c>
      <c r="D42" s="130">
        <v>99</v>
      </c>
      <c r="E42" s="172">
        <v>171</v>
      </c>
      <c r="F42" s="175">
        <v>2.9239766081871343E-2</v>
      </c>
      <c r="G42" s="170">
        <v>9</v>
      </c>
    </row>
    <row r="43" spans="1:7" x14ac:dyDescent="0.3">
      <c r="A43" s="129">
        <v>0</v>
      </c>
      <c r="B43" s="130">
        <v>8</v>
      </c>
      <c r="C43" s="171">
        <v>88</v>
      </c>
      <c r="D43" s="130">
        <v>283</v>
      </c>
      <c r="E43" s="172">
        <v>167</v>
      </c>
      <c r="F43" s="175">
        <v>5.9880239520958084E-2</v>
      </c>
      <c r="G43" s="170">
        <v>15.8</v>
      </c>
    </row>
    <row r="44" spans="1:7" x14ac:dyDescent="0.3">
      <c r="A44" s="129">
        <v>0</v>
      </c>
      <c r="B44" s="130">
        <v>15</v>
      </c>
      <c r="C44" s="171">
        <v>59</v>
      </c>
      <c r="D44" s="130">
        <v>196</v>
      </c>
      <c r="E44" s="172">
        <v>176</v>
      </c>
      <c r="F44" s="175">
        <v>4.5454545454545456E-2</v>
      </c>
      <c r="G44" s="170">
        <v>14</v>
      </c>
    </row>
    <row r="45" spans="1:7" x14ac:dyDescent="0.3">
      <c r="A45" s="129">
        <v>1</v>
      </c>
      <c r="B45" s="130">
        <v>15</v>
      </c>
      <c r="C45" s="171">
        <v>117</v>
      </c>
      <c r="D45" s="130">
        <v>253</v>
      </c>
      <c r="E45" s="172">
        <v>163</v>
      </c>
      <c r="F45" s="175">
        <v>3.6809815950920248E-2</v>
      </c>
      <c r="G45" s="170">
        <v>15.3</v>
      </c>
    </row>
    <row r="46" spans="1:7" x14ac:dyDescent="0.3">
      <c r="A46" s="129">
        <v>0</v>
      </c>
      <c r="B46" s="130">
        <v>9</v>
      </c>
      <c r="C46" s="171">
        <v>83</v>
      </c>
      <c r="D46" s="130">
        <v>203</v>
      </c>
      <c r="E46" s="172">
        <v>173</v>
      </c>
      <c r="F46" s="175">
        <v>2.8901734104046242E-2</v>
      </c>
      <c r="G46" s="170">
        <v>14.4</v>
      </c>
    </row>
    <row r="47" spans="1:7" x14ac:dyDescent="0.3">
      <c r="A47" s="129">
        <v>0</v>
      </c>
      <c r="B47" s="130">
        <v>5</v>
      </c>
      <c r="C47" s="171">
        <v>91</v>
      </c>
      <c r="D47" s="130">
        <v>164</v>
      </c>
      <c r="E47" s="172">
        <v>183</v>
      </c>
      <c r="F47" s="175">
        <v>6.0109289617486336E-2</v>
      </c>
      <c r="G47" s="170">
        <v>14.8</v>
      </c>
    </row>
    <row r="48" spans="1:7" x14ac:dyDescent="0.3">
      <c r="A48" s="129">
        <v>1</v>
      </c>
      <c r="B48" s="130">
        <v>8</v>
      </c>
      <c r="C48" s="171">
        <v>56</v>
      </c>
      <c r="D48" s="130">
        <v>146</v>
      </c>
      <c r="E48" s="172">
        <v>173</v>
      </c>
      <c r="F48" s="175">
        <v>3.4682080924855488E-2</v>
      </c>
      <c r="G48" s="170">
        <v>12.1</v>
      </c>
    </row>
    <row r="49" spans="1:7" x14ac:dyDescent="0.3">
      <c r="A49" s="129">
        <v>0</v>
      </c>
      <c r="B49" s="130">
        <v>8</v>
      </c>
      <c r="C49" s="171">
        <v>51</v>
      </c>
      <c r="D49" s="130">
        <v>121</v>
      </c>
      <c r="E49" s="172">
        <v>161</v>
      </c>
      <c r="F49" s="175">
        <v>3.7267080745341616E-2</v>
      </c>
      <c r="G49" s="170">
        <v>8</v>
      </c>
    </row>
    <row r="50" spans="1:7" x14ac:dyDescent="0.3">
      <c r="A50" s="129">
        <v>1</v>
      </c>
      <c r="B50" s="130">
        <v>6</v>
      </c>
      <c r="C50" s="171">
        <v>56</v>
      </c>
      <c r="D50" s="130">
        <v>128</v>
      </c>
      <c r="E50" s="172">
        <v>165</v>
      </c>
      <c r="F50" s="175">
        <v>4.2424242424242427E-2</v>
      </c>
      <c r="G50" s="170">
        <v>8.4</v>
      </c>
    </row>
    <row r="51" spans="1:7" x14ac:dyDescent="0.3">
      <c r="A51" s="129">
        <v>1</v>
      </c>
      <c r="B51" s="130">
        <v>1</v>
      </c>
      <c r="C51" s="171">
        <v>51</v>
      </c>
      <c r="D51" s="130">
        <v>132</v>
      </c>
      <c r="E51" s="172">
        <v>173</v>
      </c>
      <c r="F51" s="175">
        <v>4.6242774566473986E-2</v>
      </c>
      <c r="G51" s="170">
        <v>10.6</v>
      </c>
    </row>
    <row r="52" spans="1:7" x14ac:dyDescent="0.3">
      <c r="A52" s="129">
        <v>1</v>
      </c>
      <c r="B52" s="130">
        <v>7</v>
      </c>
      <c r="C52" s="171">
        <v>56</v>
      </c>
      <c r="D52" s="130">
        <v>75</v>
      </c>
      <c r="E52" s="172">
        <v>182</v>
      </c>
      <c r="F52" s="175">
        <v>3.8461538461538464E-2</v>
      </c>
      <c r="G52" s="170">
        <v>10.9</v>
      </c>
    </row>
    <row r="53" spans="1:7" x14ac:dyDescent="0.3">
      <c r="A53" s="129">
        <v>1</v>
      </c>
      <c r="B53" s="130">
        <v>4</v>
      </c>
      <c r="C53" s="171">
        <v>53</v>
      </c>
      <c r="D53" s="130">
        <v>144</v>
      </c>
      <c r="E53" s="172">
        <v>165</v>
      </c>
      <c r="F53" s="175">
        <v>3.6363636363636362E-2</v>
      </c>
      <c r="G53" s="170">
        <v>8.6999999999999993</v>
      </c>
    </row>
    <row r="54" spans="1:7" x14ac:dyDescent="0.3">
      <c r="A54" s="129">
        <v>0</v>
      </c>
      <c r="B54" s="130">
        <v>5</v>
      </c>
      <c r="C54" s="171">
        <v>62</v>
      </c>
      <c r="D54" s="130">
        <v>152</v>
      </c>
      <c r="E54" s="172">
        <v>164</v>
      </c>
      <c r="F54" s="175">
        <v>3.048780487804878E-2</v>
      </c>
      <c r="G54" s="170">
        <v>9.5</v>
      </c>
    </row>
    <row r="55" spans="1:7" x14ac:dyDescent="0.3">
      <c r="A55" s="129">
        <v>0</v>
      </c>
      <c r="B55" s="130">
        <v>2</v>
      </c>
      <c r="C55" s="171">
        <v>44</v>
      </c>
      <c r="D55" s="130">
        <v>104</v>
      </c>
      <c r="E55" s="172">
        <v>164</v>
      </c>
      <c r="F55" s="175">
        <v>2.4390243902439025E-2</v>
      </c>
      <c r="G55" s="170">
        <v>6.8</v>
      </c>
    </row>
    <row r="56" spans="1:7" x14ac:dyDescent="0.3">
      <c r="A56" s="129">
        <v>0</v>
      </c>
      <c r="B56" s="130">
        <v>5</v>
      </c>
      <c r="C56" s="171">
        <v>41</v>
      </c>
      <c r="D56" s="130">
        <v>112</v>
      </c>
      <c r="E56" s="172">
        <v>162</v>
      </c>
      <c r="F56" s="175">
        <v>3.0864197530864196E-2</v>
      </c>
      <c r="G56" s="170">
        <v>7.2</v>
      </c>
    </row>
    <row r="57" spans="1:7" x14ac:dyDescent="0.3">
      <c r="A57" s="129">
        <v>1</v>
      </c>
      <c r="B57" s="130">
        <v>6</v>
      </c>
      <c r="C57" s="171">
        <v>72</v>
      </c>
      <c r="D57" s="130">
        <v>139</v>
      </c>
      <c r="E57" s="172">
        <v>177</v>
      </c>
      <c r="F57" s="175">
        <v>3.954802259887006E-2</v>
      </c>
      <c r="G57" s="170">
        <v>11.3</v>
      </c>
    </row>
    <row r="58" spans="1:7" x14ac:dyDescent="0.3">
      <c r="A58" s="129">
        <v>0</v>
      </c>
      <c r="B58" s="130">
        <v>9</v>
      </c>
      <c r="C58" s="171">
        <v>55</v>
      </c>
      <c r="D58" s="130">
        <v>150</v>
      </c>
      <c r="E58" s="172">
        <v>163</v>
      </c>
      <c r="F58" s="175">
        <v>3.0674846625766871E-2</v>
      </c>
      <c r="G58" s="170">
        <v>9.4</v>
      </c>
    </row>
    <row r="59" spans="1:7" x14ac:dyDescent="0.3">
      <c r="A59" s="129">
        <v>1</v>
      </c>
      <c r="B59" s="130">
        <v>19</v>
      </c>
      <c r="C59" s="171">
        <v>48</v>
      </c>
      <c r="D59" s="130">
        <v>60</v>
      </c>
      <c r="E59" s="172">
        <v>172</v>
      </c>
      <c r="F59" s="175">
        <v>4.6511627906976744E-2</v>
      </c>
      <c r="G59" s="170">
        <v>8.6</v>
      </c>
    </row>
    <row r="60" spans="1:7" x14ac:dyDescent="0.3">
      <c r="A60" s="129">
        <v>1</v>
      </c>
      <c r="B60" s="130">
        <v>18</v>
      </c>
      <c r="C60" s="171">
        <v>76</v>
      </c>
      <c r="D60" s="130">
        <v>266</v>
      </c>
      <c r="E60" s="172">
        <v>178</v>
      </c>
      <c r="F60" s="175">
        <v>4.49438202247191E-2</v>
      </c>
      <c r="G60" s="170">
        <v>17.100000000000001</v>
      </c>
    </row>
    <row r="61" spans="1:7" x14ac:dyDescent="0.3">
      <c r="A61" s="129">
        <v>1</v>
      </c>
      <c r="B61" s="130">
        <v>10</v>
      </c>
      <c r="C61" s="171">
        <v>58</v>
      </c>
      <c r="D61" s="130">
        <v>209</v>
      </c>
      <c r="E61" s="172">
        <v>179</v>
      </c>
      <c r="F61" s="175">
        <v>4.4692737430167599E-2</v>
      </c>
      <c r="G61" s="170">
        <v>15.4</v>
      </c>
    </row>
    <row r="62" spans="1:7" x14ac:dyDescent="0.3">
      <c r="A62" s="129">
        <v>1</v>
      </c>
      <c r="B62" s="130">
        <v>9</v>
      </c>
      <c r="C62" s="171">
        <v>51</v>
      </c>
      <c r="D62" s="130">
        <v>181</v>
      </c>
      <c r="E62" s="172">
        <v>164</v>
      </c>
      <c r="F62" s="175">
        <v>3.6585365853658534E-2</v>
      </c>
      <c r="G62" s="170">
        <v>11</v>
      </c>
    </row>
    <row r="63" spans="1:7" x14ac:dyDescent="0.3">
      <c r="A63" s="129">
        <v>0</v>
      </c>
      <c r="B63" s="130">
        <v>10</v>
      </c>
      <c r="C63" s="171">
        <v>67</v>
      </c>
      <c r="D63" s="130">
        <v>180</v>
      </c>
      <c r="E63" s="172">
        <v>181</v>
      </c>
      <c r="F63" s="175">
        <v>3.3149171270718231E-2</v>
      </c>
      <c r="G63" s="170">
        <v>15.6</v>
      </c>
    </row>
    <row r="64" spans="1:7" x14ac:dyDescent="0.3">
      <c r="A64" s="129">
        <v>0</v>
      </c>
      <c r="B64" s="130">
        <v>3</v>
      </c>
      <c r="C64" s="171">
        <v>50</v>
      </c>
      <c r="D64" s="130">
        <v>111</v>
      </c>
      <c r="E64" s="172">
        <v>164</v>
      </c>
      <c r="F64" s="175">
        <v>4.878048780487805E-2</v>
      </c>
      <c r="G64" s="170">
        <v>7.6</v>
      </c>
    </row>
    <row r="65" spans="1:7" x14ac:dyDescent="0.3">
      <c r="A65" s="129">
        <v>1</v>
      </c>
      <c r="B65" s="130">
        <v>9</v>
      </c>
      <c r="C65" s="171">
        <v>58</v>
      </c>
      <c r="D65" s="130">
        <v>150</v>
      </c>
      <c r="E65" s="172">
        <v>177</v>
      </c>
      <c r="F65" s="175">
        <v>3.3898305084745763E-2</v>
      </c>
      <c r="G65" s="170">
        <v>11.4</v>
      </c>
    </row>
    <row r="66" spans="1:7" x14ac:dyDescent="0.3">
      <c r="A66" s="129">
        <v>1</v>
      </c>
      <c r="B66" s="130">
        <v>12</v>
      </c>
      <c r="C66" s="171">
        <v>89</v>
      </c>
      <c r="D66" s="130">
        <v>348</v>
      </c>
      <c r="E66" s="172">
        <v>184</v>
      </c>
      <c r="F66" s="175">
        <v>5.9782608695652176E-2</v>
      </c>
      <c r="G66" s="170">
        <v>23.5</v>
      </c>
    </row>
    <row r="67" spans="1:7" x14ac:dyDescent="0.3">
      <c r="A67" s="129">
        <v>1</v>
      </c>
      <c r="B67" s="130">
        <v>3</v>
      </c>
      <c r="C67" s="171">
        <v>76</v>
      </c>
      <c r="D67" s="130">
        <v>214</v>
      </c>
      <c r="E67" s="172">
        <v>160</v>
      </c>
      <c r="F67" s="175">
        <v>3.7499999999999999E-2</v>
      </c>
      <c r="G67" s="170">
        <v>12.4</v>
      </c>
    </row>
    <row r="68" spans="1:7" x14ac:dyDescent="0.3">
      <c r="A68" s="129">
        <v>1</v>
      </c>
      <c r="B68" s="130">
        <v>9</v>
      </c>
      <c r="C68" s="171">
        <v>71</v>
      </c>
      <c r="D68" s="130">
        <v>141</v>
      </c>
      <c r="E68" s="172">
        <v>180</v>
      </c>
      <c r="F68" s="175">
        <v>3.3333333333333333E-2</v>
      </c>
      <c r="G68" s="170">
        <v>13.4</v>
      </c>
    </row>
    <row r="69" spans="1:7" x14ac:dyDescent="0.3">
      <c r="A69" s="129">
        <v>0</v>
      </c>
      <c r="B69" s="130">
        <v>10</v>
      </c>
      <c r="C69" s="171">
        <v>63</v>
      </c>
      <c r="D69" s="130">
        <v>148</v>
      </c>
      <c r="E69" s="172">
        <v>178</v>
      </c>
      <c r="F69" s="175">
        <v>3.9325842696629212E-2</v>
      </c>
      <c r="G69" s="170">
        <v>13.8</v>
      </c>
    </row>
    <row r="70" spans="1:7" x14ac:dyDescent="0.3">
      <c r="A70" s="129">
        <v>1</v>
      </c>
      <c r="B70" s="130">
        <v>11</v>
      </c>
      <c r="C70" s="171">
        <v>55</v>
      </c>
      <c r="D70" s="130">
        <v>146</v>
      </c>
      <c r="E70" s="172">
        <v>170</v>
      </c>
      <c r="F70" s="175">
        <v>2.9411764705882353E-2</v>
      </c>
      <c r="G70" s="170">
        <v>11.6</v>
      </c>
    </row>
    <row r="71" spans="1:7" x14ac:dyDescent="0.3">
      <c r="A71" s="129">
        <v>1</v>
      </c>
      <c r="B71" s="130">
        <v>8</v>
      </c>
      <c r="C71" s="171">
        <v>56</v>
      </c>
      <c r="D71" s="130">
        <v>199</v>
      </c>
      <c r="E71" s="172">
        <v>164</v>
      </c>
      <c r="F71" s="175">
        <v>3.6585365853658534E-2</v>
      </c>
      <c r="G71" s="170">
        <v>11.8</v>
      </c>
    </row>
    <row r="72" spans="1:7" x14ac:dyDescent="0.3">
      <c r="A72" s="129">
        <v>0</v>
      </c>
      <c r="B72" s="130">
        <v>8</v>
      </c>
      <c r="C72" s="171">
        <v>57</v>
      </c>
      <c r="D72" s="130">
        <v>171</v>
      </c>
      <c r="E72" s="172">
        <v>174</v>
      </c>
      <c r="F72" s="175">
        <v>4.0229885057471264E-2</v>
      </c>
      <c r="G72" s="170">
        <v>12.4</v>
      </c>
    </row>
    <row r="73" spans="1:7" x14ac:dyDescent="0.3">
      <c r="A73" s="129">
        <v>0</v>
      </c>
      <c r="B73" s="130">
        <v>3</v>
      </c>
      <c r="C73" s="171">
        <v>79</v>
      </c>
      <c r="D73" s="130">
        <v>122</v>
      </c>
      <c r="E73" s="172">
        <v>163</v>
      </c>
      <c r="F73" s="175">
        <v>4.2944785276073622E-2</v>
      </c>
      <c r="G73" s="170">
        <v>8.1</v>
      </c>
    </row>
    <row r="74" spans="1:7" x14ac:dyDescent="0.3">
      <c r="A74" s="129">
        <v>0</v>
      </c>
      <c r="B74" s="130">
        <v>8</v>
      </c>
      <c r="C74" s="171">
        <v>53</v>
      </c>
      <c r="D74" s="130">
        <v>110</v>
      </c>
      <c r="E74" s="172">
        <v>175</v>
      </c>
      <c r="F74" s="175">
        <v>0.04</v>
      </c>
      <c r="G74" s="170">
        <v>9.5</v>
      </c>
    </row>
    <row r="75" spans="1:7" x14ac:dyDescent="0.3">
      <c r="A75" s="129">
        <v>1</v>
      </c>
      <c r="B75" s="130">
        <v>7</v>
      </c>
      <c r="C75" s="171">
        <v>47</v>
      </c>
      <c r="D75" s="130">
        <v>73</v>
      </c>
      <c r="E75" s="172">
        <v>174</v>
      </c>
      <c r="F75" s="175">
        <v>3.4482758620689655E-2</v>
      </c>
      <c r="G75" s="170">
        <v>8.4</v>
      </c>
    </row>
    <row r="76" spans="1:7" x14ac:dyDescent="0.3">
      <c r="A76" s="129">
        <v>0</v>
      </c>
      <c r="B76" s="130">
        <v>20</v>
      </c>
      <c r="C76" s="171">
        <v>39</v>
      </c>
      <c r="D76" s="130">
        <v>89</v>
      </c>
      <c r="E76" s="172">
        <v>170</v>
      </c>
      <c r="F76" s="175">
        <v>3.5294117647058823E-2</v>
      </c>
      <c r="G76" s="170">
        <v>9</v>
      </c>
    </row>
    <row r="77" spans="1:7" x14ac:dyDescent="0.3">
      <c r="A77" s="129">
        <v>0</v>
      </c>
      <c r="B77" s="130">
        <v>15</v>
      </c>
      <c r="C77" s="171">
        <v>75</v>
      </c>
      <c r="D77" s="130">
        <v>166</v>
      </c>
      <c r="E77" s="172">
        <v>178</v>
      </c>
      <c r="F77" s="175">
        <v>5.0561797752808987E-2</v>
      </c>
      <c r="G77" s="170">
        <v>15.5</v>
      </c>
    </row>
    <row r="78" spans="1:7" x14ac:dyDescent="0.3">
      <c r="A78" s="129">
        <v>0</v>
      </c>
      <c r="B78" s="130">
        <v>10</v>
      </c>
      <c r="C78" s="171">
        <v>51</v>
      </c>
      <c r="D78" s="130">
        <v>118</v>
      </c>
      <c r="E78" s="172">
        <v>173</v>
      </c>
      <c r="F78" s="175">
        <v>4.046242774566474E-2</v>
      </c>
      <c r="G78" s="170">
        <v>10.4</v>
      </c>
    </row>
    <row r="79" spans="1:7" x14ac:dyDescent="0.3">
      <c r="A79" s="129">
        <v>1</v>
      </c>
      <c r="B79" s="130">
        <v>11</v>
      </c>
      <c r="C79" s="171">
        <v>51</v>
      </c>
      <c r="D79" s="130">
        <v>117</v>
      </c>
      <c r="E79" s="172">
        <v>176</v>
      </c>
      <c r="F79" s="175">
        <v>4.5454545454545456E-2</v>
      </c>
      <c r="G79" s="170">
        <v>12.7</v>
      </c>
    </row>
    <row r="80" spans="1:7" x14ac:dyDescent="0.3">
      <c r="A80" s="129">
        <v>1</v>
      </c>
      <c r="B80" s="130">
        <v>7</v>
      </c>
      <c r="C80" s="171">
        <v>74</v>
      </c>
      <c r="D80" s="130">
        <v>175</v>
      </c>
      <c r="E80" s="172">
        <v>179</v>
      </c>
      <c r="F80" s="175">
        <v>4.4692737430167599E-2</v>
      </c>
      <c r="G80" s="170">
        <v>14</v>
      </c>
    </row>
    <row r="81" spans="1:7" x14ac:dyDescent="0.3">
      <c r="A81" s="129">
        <v>0</v>
      </c>
      <c r="B81" s="130">
        <v>10</v>
      </c>
      <c r="C81" s="171">
        <v>50</v>
      </c>
      <c r="D81" s="130">
        <v>102</v>
      </c>
      <c r="E81" s="172">
        <v>162</v>
      </c>
      <c r="F81" s="175">
        <v>4.3209876543209874E-2</v>
      </c>
      <c r="G81" s="170">
        <v>9.4</v>
      </c>
    </row>
    <row r="82" spans="1:7" x14ac:dyDescent="0.3">
      <c r="A82" s="129">
        <v>1</v>
      </c>
      <c r="B82" s="130">
        <v>6</v>
      </c>
      <c r="C82" s="171">
        <v>70</v>
      </c>
      <c r="D82" s="130">
        <v>182</v>
      </c>
      <c r="E82" s="172">
        <v>168</v>
      </c>
      <c r="F82" s="175">
        <v>2.976190476190476E-2</v>
      </c>
      <c r="G82" s="170">
        <v>14</v>
      </c>
    </row>
    <row r="83" spans="1:7" x14ac:dyDescent="0.3">
      <c r="A83" s="129">
        <v>0</v>
      </c>
      <c r="B83" s="130">
        <v>12</v>
      </c>
      <c r="C83" s="171">
        <v>66</v>
      </c>
      <c r="D83" s="130">
        <v>230</v>
      </c>
      <c r="E83" s="172">
        <v>165</v>
      </c>
      <c r="F83" s="175">
        <v>5.4545454545454543E-2</v>
      </c>
      <c r="G83" s="170">
        <v>15.9</v>
      </c>
    </row>
    <row r="84" spans="1:7" x14ac:dyDescent="0.3">
      <c r="A84" s="129">
        <v>0</v>
      </c>
      <c r="B84" s="130">
        <v>4</v>
      </c>
      <c r="C84" s="171">
        <v>43</v>
      </c>
      <c r="D84" s="130">
        <v>59</v>
      </c>
      <c r="E84" s="172">
        <v>170</v>
      </c>
      <c r="F84" s="175">
        <v>2.9411764705882353E-2</v>
      </c>
      <c r="G84" s="170">
        <v>7.5</v>
      </c>
    </row>
    <row r="85" spans="1:7" x14ac:dyDescent="0.3">
      <c r="A85" s="129">
        <v>0</v>
      </c>
      <c r="B85" s="130">
        <v>7</v>
      </c>
      <c r="C85" s="171">
        <v>49</v>
      </c>
      <c r="D85" s="130">
        <v>71</v>
      </c>
      <c r="E85" s="172">
        <v>175</v>
      </c>
      <c r="F85" s="175">
        <v>2.8571428571428571E-2</v>
      </c>
      <c r="G85" s="170">
        <v>8.1</v>
      </c>
    </row>
    <row r="86" spans="1:7" x14ac:dyDescent="0.3">
      <c r="A86" s="129">
        <v>1</v>
      </c>
      <c r="B86" s="130">
        <v>9</v>
      </c>
      <c r="C86" s="171">
        <v>49</v>
      </c>
      <c r="D86" s="130">
        <v>46</v>
      </c>
      <c r="E86" s="172">
        <v>184</v>
      </c>
      <c r="F86" s="175">
        <v>5.434782608695652E-2</v>
      </c>
      <c r="G86" s="170">
        <v>10.3</v>
      </c>
    </row>
    <row r="87" spans="1:7" x14ac:dyDescent="0.3">
      <c r="A87" s="129">
        <v>0</v>
      </c>
      <c r="B87" s="130">
        <v>4</v>
      </c>
      <c r="C87" s="171">
        <v>46</v>
      </c>
      <c r="D87" s="130">
        <v>43</v>
      </c>
      <c r="E87" s="172">
        <v>176</v>
      </c>
      <c r="F87" s="175">
        <v>2.2727272727272728E-2</v>
      </c>
      <c r="G87" s="170">
        <v>7.7</v>
      </c>
    </row>
    <row r="88" spans="1:7" x14ac:dyDescent="0.3">
      <c r="A88" s="129">
        <v>0</v>
      </c>
      <c r="B88" s="130">
        <v>8</v>
      </c>
      <c r="C88" s="171">
        <v>53</v>
      </c>
      <c r="D88" s="130">
        <v>125</v>
      </c>
      <c r="E88" s="172">
        <v>160</v>
      </c>
      <c r="F88" s="175">
        <v>4.3749999999999997E-2</v>
      </c>
      <c r="G88" s="170">
        <v>8.5</v>
      </c>
    </row>
    <row r="89" spans="1:7" x14ac:dyDescent="0.3">
      <c r="A89" s="129">
        <v>1</v>
      </c>
      <c r="B89" s="130">
        <v>10</v>
      </c>
      <c r="C89" s="171">
        <v>62</v>
      </c>
      <c r="D89" s="130">
        <v>118</v>
      </c>
      <c r="E89" s="172">
        <v>173</v>
      </c>
      <c r="F89" s="175">
        <v>4.046242774566474E-2</v>
      </c>
      <c r="G89" s="170">
        <v>10.7</v>
      </c>
    </row>
    <row r="90" spans="1:7" x14ac:dyDescent="0.3">
      <c r="A90" s="129">
        <v>0</v>
      </c>
      <c r="B90" s="130">
        <v>7</v>
      </c>
      <c r="C90" s="171">
        <v>51</v>
      </c>
      <c r="D90" s="130">
        <v>101</v>
      </c>
      <c r="E90" s="172">
        <v>163</v>
      </c>
      <c r="F90" s="175">
        <v>2.4539877300613498E-2</v>
      </c>
      <c r="G90" s="170">
        <v>7.4</v>
      </c>
    </row>
    <row r="91" spans="1:7" x14ac:dyDescent="0.3">
      <c r="A91" s="129">
        <v>1</v>
      </c>
      <c r="B91" s="130">
        <v>15</v>
      </c>
      <c r="C91" s="171">
        <v>70</v>
      </c>
      <c r="D91" s="130">
        <v>213</v>
      </c>
      <c r="E91" s="172">
        <v>168</v>
      </c>
      <c r="F91" s="175">
        <v>4.7619047619047616E-2</v>
      </c>
      <c r="G91" s="170">
        <v>14.8</v>
      </c>
    </row>
    <row r="92" spans="1:7" x14ac:dyDescent="0.3">
      <c r="A92" s="129">
        <v>0</v>
      </c>
      <c r="B92" s="130">
        <v>1</v>
      </c>
      <c r="C92" s="171">
        <v>56</v>
      </c>
      <c r="D92" s="130">
        <v>115</v>
      </c>
      <c r="E92" s="172">
        <v>162</v>
      </c>
      <c r="F92" s="175">
        <v>2.4691358024691357E-2</v>
      </c>
      <c r="G92" s="170">
        <v>7.3</v>
      </c>
    </row>
    <row r="93" spans="1:7" x14ac:dyDescent="0.3">
      <c r="A93" s="129">
        <v>0</v>
      </c>
      <c r="B93" s="130">
        <v>5</v>
      </c>
      <c r="C93" s="171">
        <v>42</v>
      </c>
      <c r="D93" s="130">
        <v>121</v>
      </c>
      <c r="E93" s="172">
        <v>160</v>
      </c>
      <c r="F93" s="175">
        <v>3.125E-2</v>
      </c>
      <c r="G93" s="170">
        <v>7.6</v>
      </c>
    </row>
    <row r="94" spans="1:7" x14ac:dyDescent="0.3">
      <c r="A94" s="129">
        <v>0</v>
      </c>
      <c r="B94" s="130">
        <v>8</v>
      </c>
      <c r="C94" s="171">
        <v>56</v>
      </c>
      <c r="D94" s="130">
        <v>69</v>
      </c>
      <c r="E94" s="172">
        <v>174</v>
      </c>
      <c r="F94" s="175">
        <v>4.0229885057471264E-2</v>
      </c>
      <c r="G94" s="170">
        <v>9</v>
      </c>
    </row>
    <row r="95" spans="1:7" x14ac:dyDescent="0.3">
      <c r="A95" s="129">
        <v>1</v>
      </c>
      <c r="B95" s="130">
        <v>13</v>
      </c>
      <c r="C95" s="171">
        <v>60</v>
      </c>
      <c r="D95" s="130">
        <v>178</v>
      </c>
      <c r="E95" s="172">
        <v>175</v>
      </c>
      <c r="F95" s="175">
        <v>4.5714285714285714E-2</v>
      </c>
      <c r="G95" s="170">
        <v>12.9</v>
      </c>
    </row>
    <row r="96" spans="1:7" x14ac:dyDescent="0.3">
      <c r="A96" s="129">
        <v>0</v>
      </c>
      <c r="B96" s="130">
        <v>11</v>
      </c>
      <c r="C96" s="171">
        <v>48</v>
      </c>
      <c r="D96" s="130">
        <v>85</v>
      </c>
      <c r="E96" s="172">
        <v>171</v>
      </c>
      <c r="F96" s="175">
        <v>4.0935672514619881E-2</v>
      </c>
      <c r="G96" s="170">
        <v>9</v>
      </c>
    </row>
    <row r="97" spans="1:7" x14ac:dyDescent="0.3">
      <c r="A97" s="129">
        <v>1</v>
      </c>
      <c r="B97" s="130">
        <v>18</v>
      </c>
      <c r="C97" s="171">
        <v>88</v>
      </c>
      <c r="D97" s="130">
        <v>282</v>
      </c>
      <c r="E97" s="172">
        <v>175</v>
      </c>
      <c r="F97" s="175">
        <v>5.7142857142857141E-2</v>
      </c>
      <c r="G97" s="170">
        <v>18.2</v>
      </c>
    </row>
    <row r="98" spans="1:7" x14ac:dyDescent="0.3">
      <c r="A98" s="129">
        <v>1</v>
      </c>
      <c r="B98" s="130">
        <v>15</v>
      </c>
      <c r="C98" s="171">
        <v>75</v>
      </c>
      <c r="D98" s="130">
        <v>156</v>
      </c>
      <c r="E98" s="172">
        <v>186</v>
      </c>
      <c r="F98" s="175">
        <v>3.7634408602150539E-2</v>
      </c>
      <c r="G98" s="170">
        <v>14.4</v>
      </c>
    </row>
    <row r="99" spans="1:7" x14ac:dyDescent="0.3">
      <c r="A99" s="129">
        <v>0</v>
      </c>
      <c r="B99" s="130">
        <v>8</v>
      </c>
      <c r="C99" s="171">
        <v>56</v>
      </c>
      <c r="D99" s="130">
        <v>86</v>
      </c>
      <c r="E99" s="172">
        <v>172</v>
      </c>
      <c r="F99" s="175">
        <v>4.0697674418604654E-2</v>
      </c>
      <c r="G99" s="170">
        <v>8.8000000000000007</v>
      </c>
    </row>
    <row r="100" spans="1:7" x14ac:dyDescent="0.3">
      <c r="A100" s="129">
        <v>1</v>
      </c>
      <c r="B100" s="130">
        <v>9</v>
      </c>
      <c r="C100" s="171">
        <v>60</v>
      </c>
      <c r="D100" s="130">
        <v>212</v>
      </c>
      <c r="E100" s="172">
        <v>165</v>
      </c>
      <c r="F100" s="175">
        <v>3.6363636363636362E-2</v>
      </c>
      <c r="G100" s="170">
        <v>12.5</v>
      </c>
    </row>
    <row r="101" spans="1:7" x14ac:dyDescent="0.3">
      <c r="A101" s="129">
        <v>1</v>
      </c>
      <c r="B101" s="130">
        <v>16</v>
      </c>
      <c r="C101" s="171">
        <v>58</v>
      </c>
      <c r="D101" s="130">
        <v>157</v>
      </c>
      <c r="E101" s="172">
        <v>174</v>
      </c>
      <c r="F101" s="175">
        <v>3.4482758620689655E-2</v>
      </c>
      <c r="G101" s="170">
        <v>13.3</v>
      </c>
    </row>
    <row r="102" spans="1:7" x14ac:dyDescent="0.3">
      <c r="A102" s="129">
        <v>0</v>
      </c>
      <c r="B102" s="130">
        <v>1</v>
      </c>
      <c r="C102" s="171">
        <v>67</v>
      </c>
      <c r="D102" s="130">
        <v>91</v>
      </c>
      <c r="E102" s="172">
        <v>178</v>
      </c>
      <c r="F102" s="175">
        <v>5.6179775280898875E-2</v>
      </c>
      <c r="G102" s="170">
        <v>12.5</v>
      </c>
    </row>
    <row r="103" spans="1:7" x14ac:dyDescent="0.3">
      <c r="A103" s="129">
        <v>1</v>
      </c>
      <c r="B103" s="130">
        <v>7</v>
      </c>
      <c r="C103" s="171">
        <v>73</v>
      </c>
      <c r="D103" s="130">
        <v>169</v>
      </c>
      <c r="E103" s="172">
        <v>179</v>
      </c>
      <c r="F103" s="175">
        <v>4.4692737430167599E-2</v>
      </c>
      <c r="G103" s="170">
        <v>13.2</v>
      </c>
    </row>
    <row r="104" spans="1:7" x14ac:dyDescent="0.3">
      <c r="A104" s="129">
        <v>0</v>
      </c>
      <c r="B104" s="130">
        <v>7</v>
      </c>
      <c r="C104" s="171">
        <v>70</v>
      </c>
      <c r="D104" s="130">
        <v>175</v>
      </c>
      <c r="E104" s="172">
        <v>161</v>
      </c>
      <c r="F104" s="175">
        <v>4.3478260869565216E-2</v>
      </c>
      <c r="G104" s="170">
        <v>11.1</v>
      </c>
    </row>
    <row r="105" spans="1:7" x14ac:dyDescent="0.3">
      <c r="A105" s="129">
        <v>0</v>
      </c>
      <c r="B105" s="130">
        <v>10</v>
      </c>
      <c r="C105" s="171">
        <v>49</v>
      </c>
      <c r="D105" s="130">
        <v>77</v>
      </c>
      <c r="E105" s="172">
        <v>168</v>
      </c>
      <c r="F105" s="175">
        <v>4.1666666666666664E-2</v>
      </c>
      <c r="G105" s="170">
        <v>8.3000000000000007</v>
      </c>
    </row>
    <row r="106" spans="1:7" x14ac:dyDescent="0.3">
      <c r="A106" s="129">
        <v>0</v>
      </c>
      <c r="B106" s="130">
        <v>4</v>
      </c>
      <c r="C106" s="171">
        <v>55</v>
      </c>
      <c r="D106" s="130">
        <v>125</v>
      </c>
      <c r="E106" s="172">
        <v>162</v>
      </c>
      <c r="F106" s="175">
        <v>4.3209876543209874E-2</v>
      </c>
      <c r="G106" s="170">
        <v>9.3000000000000007</v>
      </c>
    </row>
    <row r="107" spans="1:7" x14ac:dyDescent="0.3">
      <c r="A107" s="129">
        <v>0</v>
      </c>
      <c r="B107" s="130">
        <v>9</v>
      </c>
      <c r="C107" s="171">
        <v>49</v>
      </c>
      <c r="D107" s="130">
        <v>102</v>
      </c>
      <c r="E107" s="172">
        <v>162</v>
      </c>
      <c r="F107" s="175">
        <v>3.7037037037037035E-2</v>
      </c>
      <c r="G107" s="170">
        <v>8.1999999999999993</v>
      </c>
    </row>
    <row r="108" spans="1:7" x14ac:dyDescent="0.3">
      <c r="A108" s="129">
        <v>1</v>
      </c>
      <c r="B108" s="130">
        <v>7</v>
      </c>
      <c r="C108" s="171">
        <v>74</v>
      </c>
      <c r="D108" s="130">
        <v>249</v>
      </c>
      <c r="E108" s="172">
        <v>164</v>
      </c>
      <c r="F108" s="175">
        <v>4.2682926829268296E-2</v>
      </c>
      <c r="G108" s="170">
        <v>14.8</v>
      </c>
    </row>
    <row r="109" spans="1:7" x14ac:dyDescent="0.3">
      <c r="A109" s="129">
        <v>1</v>
      </c>
      <c r="B109" s="130">
        <v>10</v>
      </c>
      <c r="C109" s="171">
        <v>53</v>
      </c>
      <c r="D109" s="130">
        <v>134</v>
      </c>
      <c r="E109" s="172">
        <v>176</v>
      </c>
      <c r="F109" s="175">
        <v>3.4090909090909088E-2</v>
      </c>
      <c r="G109" s="170">
        <v>10.7</v>
      </c>
    </row>
    <row r="110" spans="1:7" x14ac:dyDescent="0.3">
      <c r="A110" s="129">
        <v>0</v>
      </c>
      <c r="B110" s="130">
        <v>8</v>
      </c>
      <c r="C110" s="171">
        <v>58</v>
      </c>
      <c r="D110" s="130">
        <v>129</v>
      </c>
      <c r="E110" s="172">
        <v>162</v>
      </c>
      <c r="F110" s="175">
        <v>3.7037037037037035E-2</v>
      </c>
      <c r="G110" s="170">
        <v>8.8000000000000007</v>
      </c>
    </row>
    <row r="111" spans="1:7" x14ac:dyDescent="0.3">
      <c r="A111" s="129">
        <v>0</v>
      </c>
      <c r="B111" s="130">
        <v>8</v>
      </c>
      <c r="C111" s="171">
        <v>54</v>
      </c>
      <c r="D111" s="130">
        <v>51</v>
      </c>
      <c r="E111" s="172">
        <v>185</v>
      </c>
      <c r="F111" s="175">
        <v>4.3243243243243246E-2</v>
      </c>
      <c r="G111" s="170">
        <v>9.6999999999999993</v>
      </c>
    </row>
    <row r="112" spans="1:7" x14ac:dyDescent="0.3">
      <c r="A112" s="129">
        <v>0</v>
      </c>
      <c r="B112" s="130">
        <v>10</v>
      </c>
      <c r="C112" s="171">
        <v>55</v>
      </c>
      <c r="D112" s="130">
        <v>33</v>
      </c>
      <c r="E112" s="172">
        <v>182</v>
      </c>
      <c r="F112" s="175">
        <v>5.4945054945054944E-2</v>
      </c>
      <c r="G112" s="170">
        <v>9.6999999999999993</v>
      </c>
    </row>
    <row r="113" spans="1:7" x14ac:dyDescent="0.3">
      <c r="A113" s="129">
        <v>1</v>
      </c>
      <c r="B113" s="130">
        <v>10</v>
      </c>
      <c r="C113" s="171">
        <v>65</v>
      </c>
      <c r="D113" s="130">
        <v>121</v>
      </c>
      <c r="E113" s="172">
        <v>173</v>
      </c>
      <c r="F113" s="175">
        <v>4.6242774566473986E-2</v>
      </c>
      <c r="G113" s="170">
        <v>10.5</v>
      </c>
    </row>
    <row r="114" spans="1:7" x14ac:dyDescent="0.3">
      <c r="A114" s="129">
        <v>1</v>
      </c>
      <c r="B114" s="130">
        <v>16</v>
      </c>
      <c r="C114" s="171">
        <v>39</v>
      </c>
      <c r="D114" s="130">
        <v>116</v>
      </c>
      <c r="E114" s="172">
        <v>164</v>
      </c>
      <c r="F114" s="175">
        <v>3.6585365853658534E-2</v>
      </c>
      <c r="G114" s="170">
        <v>8.9</v>
      </c>
    </row>
    <row r="115" spans="1:7" x14ac:dyDescent="0.3">
      <c r="A115" s="129">
        <v>0</v>
      </c>
      <c r="B115" s="130">
        <v>6</v>
      </c>
      <c r="C115" s="171">
        <v>42</v>
      </c>
      <c r="D115" s="130">
        <v>68</v>
      </c>
      <c r="E115" s="172">
        <v>170</v>
      </c>
      <c r="F115" s="175">
        <v>2.9411764705882353E-2</v>
      </c>
      <c r="G115" s="170">
        <v>7.9</v>
      </c>
    </row>
    <row r="116" spans="1:7" x14ac:dyDescent="0.3">
      <c r="A116" s="129">
        <v>1</v>
      </c>
      <c r="B116" s="130">
        <v>13</v>
      </c>
      <c r="C116" s="171">
        <v>89</v>
      </c>
      <c r="D116" s="130">
        <v>296</v>
      </c>
      <c r="E116" s="172">
        <v>184</v>
      </c>
      <c r="F116" s="175">
        <v>6.5217391304347824E-2</v>
      </c>
      <c r="G116" s="170">
        <v>21</v>
      </c>
    </row>
    <row r="117" spans="1:7" x14ac:dyDescent="0.3">
      <c r="A117" s="129">
        <v>1</v>
      </c>
      <c r="B117" s="130">
        <v>9</v>
      </c>
      <c r="C117" s="171">
        <v>65</v>
      </c>
      <c r="D117" s="130">
        <v>165</v>
      </c>
      <c r="E117" s="172">
        <v>169</v>
      </c>
      <c r="F117" s="175">
        <v>2.9585798816568046E-2</v>
      </c>
      <c r="G117" s="170">
        <v>12.7</v>
      </c>
    </row>
    <row r="118" spans="1:7" x14ac:dyDescent="0.3">
      <c r="A118" s="129">
        <v>0</v>
      </c>
      <c r="B118" s="130">
        <v>12</v>
      </c>
      <c r="C118" s="171">
        <v>49</v>
      </c>
      <c r="D118" s="130">
        <v>92</v>
      </c>
      <c r="E118" s="172">
        <v>175</v>
      </c>
      <c r="F118" s="175">
        <v>0.04</v>
      </c>
      <c r="G118" s="170">
        <v>9.4</v>
      </c>
    </row>
    <row r="119" spans="1:7" x14ac:dyDescent="0.3">
      <c r="A119" s="129">
        <v>0</v>
      </c>
      <c r="B119" s="130">
        <v>7</v>
      </c>
      <c r="C119" s="171">
        <v>51</v>
      </c>
      <c r="D119" s="130">
        <v>109</v>
      </c>
      <c r="E119" s="172">
        <v>162</v>
      </c>
      <c r="F119" s="175">
        <v>1.8518518518518517E-2</v>
      </c>
      <c r="G119" s="170">
        <v>7.5</v>
      </c>
    </row>
    <row r="120" spans="1:7" x14ac:dyDescent="0.3">
      <c r="A120" s="129">
        <v>0</v>
      </c>
      <c r="B120" s="130">
        <v>13</v>
      </c>
      <c r="C120" s="171">
        <v>53</v>
      </c>
      <c r="D120" s="130">
        <v>125</v>
      </c>
      <c r="E120" s="172">
        <v>172</v>
      </c>
      <c r="F120" s="175">
        <v>4.0697674418604654E-2</v>
      </c>
      <c r="G120" s="170">
        <v>11.8</v>
      </c>
    </row>
    <row r="121" spans="1:7" x14ac:dyDescent="0.3">
      <c r="A121" s="129">
        <v>0</v>
      </c>
      <c r="B121" s="130">
        <v>10</v>
      </c>
      <c r="C121" s="171">
        <v>96</v>
      </c>
      <c r="D121" s="130">
        <v>199</v>
      </c>
      <c r="E121" s="172">
        <v>162</v>
      </c>
      <c r="F121" s="175">
        <v>3.7037037037037035E-2</v>
      </c>
      <c r="G121" s="170">
        <v>11.4</v>
      </c>
    </row>
    <row r="122" spans="1:7" x14ac:dyDescent="0.3">
      <c r="A122" s="129">
        <v>0</v>
      </c>
      <c r="B122" s="130">
        <v>6</v>
      </c>
      <c r="C122" s="171">
        <v>56</v>
      </c>
      <c r="D122" s="130">
        <v>113</v>
      </c>
      <c r="E122" s="172">
        <v>161</v>
      </c>
      <c r="F122" s="175">
        <v>3.7267080745341616E-2</v>
      </c>
      <c r="G122" s="170">
        <v>7.2</v>
      </c>
    </row>
    <row r="123" spans="1:7" x14ac:dyDescent="0.3">
      <c r="A123" s="129">
        <v>1</v>
      </c>
      <c r="B123" s="130">
        <v>15</v>
      </c>
      <c r="C123" s="171">
        <v>79</v>
      </c>
      <c r="D123" s="130">
        <v>284</v>
      </c>
      <c r="E123" s="172">
        <v>175</v>
      </c>
      <c r="F123" s="175">
        <v>5.7142857142857141E-2</v>
      </c>
      <c r="G123" s="170">
        <v>20.399999999999999</v>
      </c>
    </row>
    <row r="124" spans="1:7" x14ac:dyDescent="0.3">
      <c r="A124" s="129">
        <v>1</v>
      </c>
      <c r="B124" s="130">
        <v>8</v>
      </c>
      <c r="C124" s="171">
        <v>64</v>
      </c>
      <c r="D124" s="130">
        <v>115</v>
      </c>
      <c r="E124" s="172">
        <v>175</v>
      </c>
      <c r="F124" s="175">
        <v>4.5714285714285714E-2</v>
      </c>
      <c r="G124" s="170">
        <v>9.8000000000000007</v>
      </c>
    </row>
    <row r="125" spans="1:7" x14ac:dyDescent="0.3">
      <c r="A125" s="129">
        <v>1</v>
      </c>
      <c r="B125" s="130">
        <v>12</v>
      </c>
      <c r="C125" s="171">
        <v>67</v>
      </c>
      <c r="D125" s="130">
        <v>188</v>
      </c>
      <c r="E125" s="172">
        <v>181</v>
      </c>
      <c r="F125" s="175">
        <v>4.9723756906077346E-2</v>
      </c>
      <c r="G125" s="170">
        <v>16.2</v>
      </c>
    </row>
    <row r="126" spans="1:7" x14ac:dyDescent="0.3">
      <c r="A126" s="129">
        <v>1</v>
      </c>
      <c r="B126" s="130">
        <v>11</v>
      </c>
      <c r="C126" s="171">
        <v>65</v>
      </c>
      <c r="D126" s="130">
        <v>139</v>
      </c>
      <c r="E126" s="172">
        <v>169</v>
      </c>
      <c r="F126" s="175">
        <v>2.9585798816568046E-2</v>
      </c>
      <c r="G126" s="170">
        <v>11.4</v>
      </c>
    </row>
    <row r="127" spans="1:7" x14ac:dyDescent="0.3">
      <c r="A127" s="129">
        <v>1</v>
      </c>
      <c r="B127" s="130">
        <v>13</v>
      </c>
      <c r="C127" s="171">
        <v>89</v>
      </c>
      <c r="D127" s="130">
        <v>232</v>
      </c>
      <c r="E127" s="172">
        <v>183</v>
      </c>
      <c r="F127" s="175">
        <v>5.4644808743169397E-2</v>
      </c>
      <c r="G127" s="170">
        <v>18.3</v>
      </c>
    </row>
    <row r="128" spans="1:7" x14ac:dyDescent="0.3">
      <c r="A128" s="129">
        <v>1</v>
      </c>
      <c r="B128" s="130">
        <v>8</v>
      </c>
      <c r="C128" s="171">
        <v>53</v>
      </c>
      <c r="D128" s="130">
        <v>83</v>
      </c>
      <c r="E128" s="172">
        <v>172</v>
      </c>
      <c r="F128" s="175">
        <v>4.0697674418604654E-2</v>
      </c>
      <c r="G128" s="170">
        <v>8.6999999999999993</v>
      </c>
    </row>
    <row r="129" spans="1:7" x14ac:dyDescent="0.3">
      <c r="A129" s="129">
        <v>0</v>
      </c>
      <c r="B129" s="130">
        <v>10</v>
      </c>
      <c r="C129" s="171">
        <v>44</v>
      </c>
      <c r="D129" s="130">
        <v>100</v>
      </c>
      <c r="E129" s="172">
        <v>173</v>
      </c>
      <c r="F129" s="175">
        <v>4.046242774566474E-2</v>
      </c>
      <c r="G129" s="170">
        <v>9.1</v>
      </c>
    </row>
    <row r="130" spans="1:7" x14ac:dyDescent="0.3">
      <c r="A130" s="129">
        <v>0</v>
      </c>
      <c r="B130" s="130">
        <v>10</v>
      </c>
      <c r="C130" s="171">
        <v>46</v>
      </c>
      <c r="D130" s="130">
        <v>113</v>
      </c>
      <c r="E130" s="172">
        <v>176</v>
      </c>
      <c r="F130" s="175">
        <v>2.8409090909090908E-2</v>
      </c>
      <c r="G130" s="170">
        <v>9.6999999999999993</v>
      </c>
    </row>
    <row r="131" spans="1:7" x14ac:dyDescent="0.3">
      <c r="A131" s="129">
        <v>0</v>
      </c>
      <c r="B131" s="130">
        <v>5</v>
      </c>
      <c r="C131" s="171">
        <v>58</v>
      </c>
      <c r="D131" s="130">
        <v>100</v>
      </c>
      <c r="E131" s="172">
        <v>161</v>
      </c>
      <c r="F131" s="175">
        <v>2.4844720496894408E-2</v>
      </c>
      <c r="G131" s="170">
        <v>6.6</v>
      </c>
    </row>
    <row r="132" spans="1:7" x14ac:dyDescent="0.3">
      <c r="A132" s="129">
        <v>0</v>
      </c>
      <c r="B132" s="130">
        <v>12</v>
      </c>
      <c r="C132" s="171">
        <v>62</v>
      </c>
      <c r="D132" s="130">
        <v>123</v>
      </c>
      <c r="E132" s="172">
        <v>157</v>
      </c>
      <c r="F132" s="175">
        <v>3.1847133757961783E-2</v>
      </c>
      <c r="G132" s="170">
        <v>9.1</v>
      </c>
    </row>
    <row r="133" spans="1:7" x14ac:dyDescent="0.3">
      <c r="A133" s="129">
        <v>1</v>
      </c>
      <c r="B133" s="130">
        <v>8</v>
      </c>
      <c r="C133" s="171">
        <v>62</v>
      </c>
      <c r="D133" s="130">
        <v>106</v>
      </c>
      <c r="E133" s="172">
        <v>171</v>
      </c>
      <c r="F133" s="175">
        <v>4.0935672514619881E-2</v>
      </c>
      <c r="G133" s="170">
        <v>9.6999999999999993</v>
      </c>
    </row>
    <row r="134" spans="1:7" x14ac:dyDescent="0.3">
      <c r="A134" s="129">
        <v>0</v>
      </c>
      <c r="B134" s="130">
        <v>1</v>
      </c>
      <c r="C134" s="171">
        <v>46</v>
      </c>
      <c r="D134" s="130">
        <v>126</v>
      </c>
      <c r="E134" s="172">
        <v>160</v>
      </c>
      <c r="F134" s="175">
        <v>3.125E-2</v>
      </c>
      <c r="G134" s="170">
        <v>7.8</v>
      </c>
    </row>
    <row r="135" spans="1:7" x14ac:dyDescent="0.3">
      <c r="A135" s="129">
        <v>1</v>
      </c>
      <c r="B135" s="130">
        <v>9</v>
      </c>
      <c r="C135" s="171">
        <v>66</v>
      </c>
      <c r="D135" s="130">
        <v>200</v>
      </c>
      <c r="E135" s="172">
        <v>171</v>
      </c>
      <c r="F135" s="175">
        <v>3.5087719298245612E-2</v>
      </c>
      <c r="G135" s="170">
        <v>13.9</v>
      </c>
    </row>
    <row r="136" spans="1:7" x14ac:dyDescent="0.3">
      <c r="A136" s="129">
        <v>0</v>
      </c>
      <c r="B136" s="130">
        <v>9</v>
      </c>
      <c r="C136" s="171">
        <v>56</v>
      </c>
      <c r="D136" s="130">
        <v>47</v>
      </c>
      <c r="E136" s="172">
        <v>179</v>
      </c>
      <c r="F136" s="175">
        <v>3.9106145251396648E-2</v>
      </c>
      <c r="G136" s="170">
        <v>10.3</v>
      </c>
    </row>
    <row r="137" spans="1:7" x14ac:dyDescent="0.3">
      <c r="A137" s="129">
        <v>1</v>
      </c>
      <c r="B137" s="130">
        <v>7</v>
      </c>
      <c r="C137" s="171">
        <v>82</v>
      </c>
      <c r="D137" s="130">
        <v>202</v>
      </c>
      <c r="E137" s="172">
        <v>156</v>
      </c>
      <c r="F137" s="175">
        <v>4.4871794871794872E-2</v>
      </c>
      <c r="G137" s="170">
        <v>11.7</v>
      </c>
    </row>
    <row r="138" spans="1:7" x14ac:dyDescent="0.3">
      <c r="A138" s="129">
        <v>0</v>
      </c>
      <c r="B138" s="130">
        <v>19</v>
      </c>
      <c r="C138" s="171">
        <v>44</v>
      </c>
      <c r="D138" s="130">
        <v>97</v>
      </c>
      <c r="E138" s="172">
        <v>172</v>
      </c>
      <c r="F138" s="175">
        <v>4.0697674418604654E-2</v>
      </c>
      <c r="G138" s="170">
        <v>9.4</v>
      </c>
    </row>
    <row r="139" spans="1:7" x14ac:dyDescent="0.3">
      <c r="A139" s="129">
        <v>0</v>
      </c>
      <c r="B139" s="130">
        <v>12</v>
      </c>
      <c r="C139" s="171">
        <v>44</v>
      </c>
      <c r="D139" s="130">
        <v>49</v>
      </c>
      <c r="E139" s="172">
        <v>181</v>
      </c>
      <c r="F139" s="175">
        <v>4.4198895027624308E-2</v>
      </c>
      <c r="G139" s="170">
        <v>9.5</v>
      </c>
    </row>
    <row r="140" spans="1:7" x14ac:dyDescent="0.3">
      <c r="A140" s="129">
        <v>1</v>
      </c>
      <c r="B140" s="130">
        <v>8</v>
      </c>
      <c r="C140" s="171">
        <v>51</v>
      </c>
      <c r="D140" s="130">
        <v>84</v>
      </c>
      <c r="E140" s="172">
        <v>171</v>
      </c>
      <c r="F140" s="175">
        <v>5.2631578947368418E-2</v>
      </c>
      <c r="G140" s="170">
        <v>8.6999999999999993</v>
      </c>
    </row>
    <row r="141" spans="1:7" x14ac:dyDescent="0.3">
      <c r="A141" s="129">
        <v>1</v>
      </c>
      <c r="B141" s="130">
        <v>6</v>
      </c>
      <c r="C141" s="171">
        <v>70</v>
      </c>
      <c r="D141" s="130">
        <v>209</v>
      </c>
      <c r="E141" s="172">
        <v>169</v>
      </c>
      <c r="F141" s="175">
        <v>3.5502958579881658E-2</v>
      </c>
      <c r="G141" s="170">
        <v>12.8</v>
      </c>
    </row>
    <row r="142" spans="1:7" x14ac:dyDescent="0.3">
      <c r="A142" s="129">
        <v>0</v>
      </c>
      <c r="B142" s="130">
        <v>6</v>
      </c>
      <c r="C142" s="171">
        <v>44</v>
      </c>
      <c r="D142" s="130">
        <v>70</v>
      </c>
      <c r="E142" s="172">
        <v>161</v>
      </c>
      <c r="F142" s="175">
        <v>3.7267080745341616E-2</v>
      </c>
      <c r="G142" s="170">
        <v>6.6</v>
      </c>
    </row>
    <row r="143" spans="1:7" x14ac:dyDescent="0.3">
      <c r="A143" s="129">
        <v>1</v>
      </c>
      <c r="B143" s="130">
        <v>10</v>
      </c>
      <c r="C143" s="171">
        <v>75</v>
      </c>
      <c r="D143" s="130">
        <v>185</v>
      </c>
      <c r="E143" s="172">
        <v>180</v>
      </c>
      <c r="F143" s="175">
        <v>0.05</v>
      </c>
      <c r="G143" s="170">
        <v>17</v>
      </c>
    </row>
    <row r="144" spans="1:7" x14ac:dyDescent="0.3">
      <c r="A144" s="129">
        <v>1</v>
      </c>
      <c r="B144" s="130">
        <v>12</v>
      </c>
      <c r="C144" s="171">
        <v>68</v>
      </c>
      <c r="D144" s="130">
        <v>209</v>
      </c>
      <c r="E144" s="172">
        <v>182</v>
      </c>
      <c r="F144" s="175">
        <v>3.8461538461538464E-2</v>
      </c>
      <c r="G144" s="170">
        <v>16.7</v>
      </c>
    </row>
    <row r="145" spans="1:7" x14ac:dyDescent="0.3">
      <c r="A145" s="129">
        <v>1</v>
      </c>
      <c r="B145" s="130">
        <v>8</v>
      </c>
      <c r="C145" s="171">
        <v>84</v>
      </c>
      <c r="D145" s="130">
        <v>175</v>
      </c>
      <c r="E145" s="172">
        <v>183</v>
      </c>
      <c r="F145" s="175">
        <v>3.825136612021858E-2</v>
      </c>
      <c r="G145" s="170">
        <v>15.9</v>
      </c>
    </row>
    <row r="146" spans="1:7" x14ac:dyDescent="0.3">
      <c r="A146" s="129">
        <v>0</v>
      </c>
      <c r="B146" s="130">
        <v>6</v>
      </c>
      <c r="C146" s="171">
        <v>51</v>
      </c>
      <c r="D146" s="130">
        <v>118</v>
      </c>
      <c r="E146" s="172">
        <v>162</v>
      </c>
      <c r="F146" s="175">
        <v>3.0864197530864196E-2</v>
      </c>
      <c r="G146" s="170">
        <v>7.9</v>
      </c>
    </row>
    <row r="147" spans="1:7" x14ac:dyDescent="0.3">
      <c r="A147" s="129">
        <v>1</v>
      </c>
      <c r="B147" s="130">
        <v>9</v>
      </c>
      <c r="C147" s="171">
        <v>88</v>
      </c>
      <c r="D147" s="130">
        <v>253</v>
      </c>
      <c r="E147" s="172">
        <v>163</v>
      </c>
      <c r="F147" s="175">
        <v>5.5214723926380369E-2</v>
      </c>
      <c r="G147" s="170">
        <v>14.1</v>
      </c>
    </row>
    <row r="148" spans="1:7" x14ac:dyDescent="0.3">
      <c r="A148" s="129">
        <v>0</v>
      </c>
      <c r="B148" s="130">
        <v>10</v>
      </c>
      <c r="C148" s="171">
        <v>58</v>
      </c>
      <c r="D148" s="130">
        <v>20</v>
      </c>
      <c r="E148" s="172">
        <v>178</v>
      </c>
      <c r="F148" s="175">
        <v>3.3707865168539325E-2</v>
      </c>
      <c r="G148" s="170">
        <v>8.1</v>
      </c>
    </row>
    <row r="149" spans="1:7" x14ac:dyDescent="0.3">
      <c r="A149" s="129">
        <v>1</v>
      </c>
      <c r="B149" s="130">
        <v>8</v>
      </c>
      <c r="C149" s="171">
        <v>66</v>
      </c>
      <c r="D149" s="130">
        <v>103</v>
      </c>
      <c r="E149" s="172">
        <v>166</v>
      </c>
      <c r="F149" s="175">
        <v>3.614457831325301E-2</v>
      </c>
      <c r="G149" s="170">
        <v>13.6</v>
      </c>
    </row>
    <row r="150" spans="1:7" x14ac:dyDescent="0.3">
      <c r="A150" s="129">
        <v>0</v>
      </c>
      <c r="B150" s="130">
        <v>10</v>
      </c>
      <c r="C150" s="171">
        <v>55</v>
      </c>
      <c r="D150" s="130">
        <v>120</v>
      </c>
      <c r="E150" s="172">
        <v>174</v>
      </c>
      <c r="F150" s="175">
        <v>4.5977011494252873E-2</v>
      </c>
      <c r="G150" s="170">
        <v>10</v>
      </c>
    </row>
    <row r="151" spans="1:7" x14ac:dyDescent="0.3">
      <c r="A151" s="129">
        <v>1</v>
      </c>
      <c r="B151" s="130">
        <v>8</v>
      </c>
      <c r="C151" s="171">
        <v>60</v>
      </c>
      <c r="D151" s="130">
        <v>102</v>
      </c>
      <c r="E151" s="172">
        <v>178</v>
      </c>
      <c r="F151" s="175">
        <v>3.9325842696629212E-2</v>
      </c>
      <c r="G151" s="170">
        <v>11.6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Stores-Variable Description </vt:lpstr>
      <vt:lpstr>Stores_Data</vt:lpstr>
      <vt:lpstr>QtrSalesData</vt:lpstr>
      <vt:lpstr>1</vt:lpstr>
      <vt:lpstr>2_PreModel_Diagnosis</vt:lpstr>
      <vt:lpstr>2.3a</vt:lpstr>
      <vt:lpstr>2.3b</vt:lpstr>
      <vt:lpstr>2.3c</vt:lpstr>
      <vt:lpstr>2.3d</vt:lpstr>
      <vt:lpstr>2.3e</vt:lpstr>
      <vt:lpstr>3</vt:lpstr>
      <vt:lpstr>4.Pre-model diagnosis</vt:lpstr>
      <vt:lpstr>4a</vt:lpstr>
      <vt:lpstr>4b</vt:lpstr>
      <vt:lpstr>4c</vt:lpstr>
      <vt:lpstr>4d</vt:lpstr>
      <vt:lpstr>4e</vt:lpstr>
      <vt:lpstr>4f</vt:lpstr>
      <vt:lpstr>4g</vt:lpstr>
      <vt:lpstr>4h</vt:lpstr>
      <vt:lpstr>4i</vt:lpstr>
      <vt:lpstr>4j</vt:lpstr>
      <vt:lpstr>4k</vt:lpstr>
      <vt:lpstr>4l</vt:lpstr>
      <vt:lpstr>4m</vt:lpstr>
      <vt:lpstr>4n</vt:lpstr>
      <vt:lpstr>5.1</vt:lpstr>
      <vt:lpstr>5.2</vt:lpstr>
      <vt:lpstr>6</vt:lpstr>
    </vt:vector>
  </TitlesOfParts>
  <Company>Deakin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Dilal Saundage</dc:creator>
  <cp:lastModifiedBy>vijay</cp:lastModifiedBy>
  <dcterms:created xsi:type="dcterms:W3CDTF">2018-08-21T02:24:37Z</dcterms:created>
  <dcterms:modified xsi:type="dcterms:W3CDTF">2021-06-26T13:13:19Z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53e0fba6-14a6-4f15-be27-6a9737732be7</vt:lpwstr>
  </property>
</Properties>
</file>