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ogle Drive\МГТУ\6 семестр\Прикопт\"/>
    </mc:Choice>
  </mc:AlternateContent>
  <bookViews>
    <workbookView xWindow="0" yWindow="0" windowWidth="16560" windowHeight="8310" activeTab="1"/>
  </bookViews>
  <sheets>
    <sheet name="1. Расчёт" sheetId="1" r:id="rId1"/>
    <sheet name="2. Примеры призм" sheetId="2" r:id="rId2"/>
    <sheet name="3. Показатели преломл." sheetId="3" r:id="rId3"/>
    <sheet name="_шаблоны разметки_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15" i="1" l="1"/>
  <c r="I113" i="1"/>
  <c r="I111" i="1"/>
  <c r="I109" i="1"/>
  <c r="I107" i="1"/>
  <c r="I99" i="1"/>
  <c r="I94" i="1"/>
  <c r="I91" i="1"/>
  <c r="I85" i="1"/>
  <c r="I87" i="1"/>
  <c r="I89" i="1"/>
  <c r="I83" i="1"/>
  <c r="I81" i="1"/>
  <c r="I37" i="1"/>
  <c r="I38" i="1" s="1"/>
  <c r="I3" i="1"/>
  <c r="K3" i="1" s="1"/>
  <c r="I7" i="1" s="1"/>
  <c r="I9" i="1" s="1"/>
  <c r="I11" i="1" s="1"/>
  <c r="I15" i="1" l="1"/>
  <c r="I13" i="1"/>
  <c r="I34" i="1"/>
  <c r="I57" i="1" l="1"/>
  <c r="I63" i="1"/>
  <c r="I17" i="1"/>
  <c r="I19" i="1" s="1"/>
  <c r="I23" i="1"/>
  <c r="I25" i="1" s="1"/>
  <c r="I28" i="1"/>
  <c r="I31" i="1" l="1"/>
  <c r="I65" i="1" s="1"/>
  <c r="J51" i="1"/>
  <c r="J49" i="1"/>
  <c r="J47" i="1"/>
  <c r="J53" i="1"/>
  <c r="I55" i="1" s="1"/>
  <c r="J67" i="1" l="1"/>
  <c r="I59" i="1"/>
  <c r="I73" i="1" s="1"/>
  <c r="M78" i="1" s="1"/>
  <c r="I69" i="1" l="1"/>
  <c r="I75" i="1" s="1"/>
  <c r="N78" i="1" s="1"/>
  <c r="O78" i="1"/>
  <c r="I77" i="1"/>
</calcChain>
</file>

<file path=xl/sharedStrings.xml><?xml version="1.0" encoding="utf-8"?>
<sst xmlns="http://schemas.openxmlformats.org/spreadsheetml/2006/main" count="141" uniqueCount="93">
  <si>
    <t>Начальные данные</t>
  </si>
  <si>
    <t>H</t>
  </si>
  <si>
    <t>D1</t>
  </si>
  <si>
    <t>D2</t>
  </si>
  <si>
    <t>Dmin</t>
  </si>
  <si>
    <t>L</t>
  </si>
  <si>
    <t>Габаритный расчет</t>
  </si>
  <si>
    <r>
      <t xml:space="preserve">Угловой размер </t>
    </r>
    <r>
      <rPr>
        <sz val="11"/>
        <color theme="1"/>
        <rFont val="Calibri"/>
        <family val="2"/>
        <charset val="204"/>
      </rPr>
      <t>ѱ'</t>
    </r>
  </si>
  <si>
    <t>Угловой размер ѱ</t>
  </si>
  <si>
    <t>(рад)</t>
  </si>
  <si>
    <t>13'45''</t>
  </si>
  <si>
    <t>Расстояние до объекта l</t>
  </si>
  <si>
    <t>(км)</t>
  </si>
  <si>
    <t>(м)</t>
  </si>
  <si>
    <t>(мм)</t>
  </si>
  <si>
    <r>
      <t>Округленное вид. увел. |Г</t>
    </r>
    <r>
      <rPr>
        <sz val="10"/>
        <color theme="1"/>
        <rFont val="Calibri"/>
        <family val="2"/>
        <charset val="204"/>
        <scheme val="minor"/>
      </rPr>
      <t>т</t>
    </r>
    <r>
      <rPr>
        <sz val="11"/>
        <color theme="1"/>
        <rFont val="Calibri"/>
        <family val="2"/>
        <charset val="204"/>
        <scheme val="minor"/>
      </rPr>
      <t>|</t>
    </r>
  </si>
  <si>
    <r>
      <t>Видимое увеличение |Г</t>
    </r>
    <r>
      <rPr>
        <sz val="10"/>
        <color theme="1"/>
        <rFont val="Calibri"/>
        <family val="2"/>
        <charset val="204"/>
        <scheme val="minor"/>
      </rPr>
      <t>т</t>
    </r>
    <r>
      <rPr>
        <sz val="11"/>
        <color theme="1"/>
        <rFont val="Calibri"/>
        <family val="2"/>
        <charset val="204"/>
        <scheme val="minor"/>
      </rPr>
      <t>|</t>
    </r>
  </si>
  <si>
    <t>Вид. увел. с минусом -Гт</t>
  </si>
  <si>
    <t>(град)</t>
  </si>
  <si>
    <t>Внимание! Число слева только в градусах, без минут (как в методичке)!</t>
  </si>
  <si>
    <r>
      <t>tg</t>
    </r>
    <r>
      <rPr>
        <sz val="11"/>
        <color theme="1"/>
        <rFont val="Calibri"/>
        <family val="2"/>
        <charset val="204"/>
      </rPr>
      <t>ω</t>
    </r>
  </si>
  <si>
    <t>Угловое поле в простр. предметов 2ω</t>
  </si>
  <si>
    <t>Округленное угл. поле 2ω</t>
  </si>
  <si>
    <t>Определение основных характеристик</t>
  </si>
  <si>
    <t>(мин. и сек.)</t>
  </si>
  <si>
    <t>tgω'</t>
  </si>
  <si>
    <t>Угловое поле окуляра 2ω'</t>
  </si>
  <si>
    <t>1. Определение углового поля окуляра</t>
  </si>
  <si>
    <t>2. Определение фокусного расстояния окуляра</t>
  </si>
  <si>
    <r>
      <t>Фокусное расстояние окуляра f'</t>
    </r>
    <r>
      <rPr>
        <sz val="10"/>
        <color theme="1"/>
        <rFont val="Calibri"/>
        <family val="2"/>
        <charset val="204"/>
        <scheme val="minor"/>
      </rPr>
      <t>ок</t>
    </r>
  </si>
  <si>
    <r>
      <t>Фокусное расстояние объектива f'</t>
    </r>
    <r>
      <rPr>
        <sz val="10"/>
        <color theme="1"/>
        <rFont val="Calibri"/>
        <family val="2"/>
        <charset val="204"/>
        <scheme val="minor"/>
      </rPr>
      <t>об</t>
    </r>
  </si>
  <si>
    <t>3. Определение фокусного расстояния объектива</t>
  </si>
  <si>
    <t>4. Вычисление диаметра входного зрачка</t>
  </si>
  <si>
    <t>Диаметр входного зрачка D</t>
  </si>
  <si>
    <t>D'</t>
  </si>
  <si>
    <t>5. Габаритный расчет призмы</t>
  </si>
  <si>
    <r>
      <t xml:space="preserve">Угол к горизонту </t>
    </r>
    <r>
      <rPr>
        <sz val="11"/>
        <color theme="1"/>
        <rFont val="Calibri"/>
        <family val="2"/>
        <charset val="204"/>
      </rPr>
      <t>ϴ</t>
    </r>
  </si>
  <si>
    <t>Примеры призм для расчета можно найти на втором листе этого файла.</t>
  </si>
  <si>
    <t>АКР-60 (из методички)</t>
  </si>
  <si>
    <t>АКР-45</t>
  </si>
  <si>
    <t>АКР-90</t>
  </si>
  <si>
    <t>Расстояние от фок. плоск. окуляра до призмы</t>
  </si>
  <si>
    <t>для 1 дптр</t>
  </si>
  <si>
    <t>для 10 дптр</t>
  </si>
  <si>
    <t>для 20 дптр</t>
  </si>
  <si>
    <t>Здесь надо выбрать число дптр между 10 и 20 (в методичке, например, 14).</t>
  </si>
  <si>
    <r>
      <t>h</t>
    </r>
    <r>
      <rPr>
        <sz val="8"/>
        <color theme="1"/>
        <rFont val="Calibri"/>
        <family val="2"/>
        <charset val="204"/>
        <scheme val="minor"/>
      </rPr>
      <t>1</t>
    </r>
  </si>
  <si>
    <r>
      <t>tg</t>
    </r>
    <r>
      <rPr>
        <sz val="11"/>
        <color theme="1"/>
        <rFont val="Calibri"/>
        <family val="2"/>
        <charset val="204"/>
      </rPr>
      <t>σ</t>
    </r>
    <r>
      <rPr>
        <sz val="8"/>
        <color theme="1"/>
        <rFont val="Calibri"/>
        <family val="2"/>
        <charset val="204"/>
      </rPr>
      <t>2</t>
    </r>
  </si>
  <si>
    <r>
      <t>m</t>
    </r>
    <r>
      <rPr>
        <sz val="8"/>
        <color theme="1"/>
        <rFont val="Calibri"/>
        <family val="2"/>
        <charset val="204"/>
        <scheme val="minor"/>
      </rPr>
      <t>1</t>
    </r>
  </si>
  <si>
    <r>
      <t>Коэф. виньетирования k</t>
    </r>
    <r>
      <rPr>
        <sz val="8"/>
        <color theme="1"/>
        <rFont val="Calibri"/>
        <family val="2"/>
        <charset val="204"/>
      </rPr>
      <t>ω</t>
    </r>
  </si>
  <si>
    <r>
      <t>k</t>
    </r>
    <r>
      <rPr>
        <sz val="8"/>
        <color theme="1"/>
        <rFont val="Calibri"/>
        <family val="2"/>
        <charset val="204"/>
        <scheme val="minor"/>
      </rPr>
      <t>ω</t>
    </r>
  </si>
  <si>
    <t>Ф1 (оптическая сила компонента 1) - это дробь, в числителе которой 1, а в знаменателе фокусн. расст. объектива.</t>
  </si>
  <si>
    <t>Хз откуда берем коэф. виньетирования, но в методичке 0,5.</t>
  </si>
  <si>
    <r>
      <t>tgω</t>
    </r>
    <r>
      <rPr>
        <sz val="8"/>
        <color theme="1"/>
        <rFont val="Calibri"/>
        <family val="2"/>
        <charset val="204"/>
        <scheme val="minor"/>
      </rPr>
      <t>2</t>
    </r>
  </si>
  <si>
    <r>
      <t>Диаметр отверстия на вх. грани призмы D'</t>
    </r>
    <r>
      <rPr>
        <sz val="8"/>
        <color theme="1"/>
        <rFont val="Calibri"/>
        <family val="2"/>
        <charset val="204"/>
        <scheme val="minor"/>
      </rPr>
      <t>2</t>
    </r>
  </si>
  <si>
    <t>Число перед Dпр в а призмы</t>
  </si>
  <si>
    <t>Число перед Dпр в c призмы</t>
  </si>
  <si>
    <t>Число перед Dпр в h призмы</t>
  </si>
  <si>
    <t>Число перед Dпр в d призмы</t>
  </si>
  <si>
    <t>s'</t>
  </si>
  <si>
    <t>D'1</t>
  </si>
  <si>
    <r>
      <t>D''</t>
    </r>
    <r>
      <rPr>
        <sz val="8"/>
        <color theme="1"/>
        <rFont val="Calibri"/>
        <family val="2"/>
        <charset val="204"/>
        <scheme val="minor"/>
      </rPr>
      <t>1</t>
    </r>
  </si>
  <si>
    <r>
      <t>D'</t>
    </r>
    <r>
      <rPr>
        <sz val="8"/>
        <color theme="1"/>
        <rFont val="Calibri"/>
        <family val="2"/>
        <charset val="204"/>
        <scheme val="minor"/>
      </rPr>
      <t>1</t>
    </r>
  </si>
  <si>
    <r>
      <t>Показатель преломления n</t>
    </r>
    <r>
      <rPr>
        <sz val="8"/>
        <color theme="1"/>
        <rFont val="Calibri"/>
        <family val="2"/>
        <charset val="204"/>
        <scheme val="minor"/>
      </rPr>
      <t>e</t>
    </r>
  </si>
  <si>
    <r>
      <t>n</t>
    </r>
    <r>
      <rPr>
        <sz val="8"/>
        <color theme="1"/>
        <rFont val="Calibri"/>
        <family val="2"/>
        <charset val="204"/>
        <scheme val="minor"/>
      </rPr>
      <t>e</t>
    </r>
  </si>
  <si>
    <t>Выбираем в зависимости от стекла призмы, которые можно найти на третьем листе этого файла (в методичке К8).</t>
  </si>
  <si>
    <t>Наибольшее из расчитанных диаметров D</t>
  </si>
  <si>
    <r>
      <t>D</t>
    </r>
    <r>
      <rPr>
        <sz val="8"/>
        <color theme="1"/>
        <rFont val="Calibri"/>
        <family val="2"/>
        <charset val="204"/>
        <scheme val="minor"/>
      </rPr>
      <t>пр</t>
    </r>
  </si>
  <si>
    <t>D'1 или D''1 или D'2</t>
  </si>
  <si>
    <t>D''1</t>
  </si>
  <si>
    <t>D'2</t>
  </si>
  <si>
    <t>На фаску</t>
  </si>
  <si>
    <t>3-4 мм</t>
  </si>
  <si>
    <t>а призмы</t>
  </si>
  <si>
    <t>c призмы</t>
  </si>
  <si>
    <t>h призмы</t>
  </si>
  <si>
    <t>d призмы</t>
  </si>
  <si>
    <r>
      <t>e</t>
    </r>
    <r>
      <rPr>
        <sz val="8"/>
        <color theme="1"/>
        <rFont val="Calibri"/>
        <family val="2"/>
        <charset val="204"/>
        <scheme val="minor"/>
      </rPr>
      <t>1</t>
    </r>
  </si>
  <si>
    <t>6. Определение диаметра полевой диафрагмы</t>
  </si>
  <si>
    <r>
      <t>Диаметр полевой диафрагмы D</t>
    </r>
    <r>
      <rPr>
        <sz val="8"/>
        <color theme="1"/>
        <rFont val="Calibri"/>
        <family val="2"/>
        <charset val="204"/>
        <scheme val="minor"/>
      </rPr>
      <t>п.д.</t>
    </r>
  </si>
  <si>
    <t>7. Выбор окуляра</t>
  </si>
  <si>
    <r>
      <t>Фокусное расстояние по каталогу f'</t>
    </r>
    <r>
      <rPr>
        <sz val="8"/>
        <color theme="1"/>
        <rFont val="Calibri"/>
        <family val="2"/>
        <charset val="204"/>
        <scheme val="minor"/>
      </rPr>
      <t>кат</t>
    </r>
  </si>
  <si>
    <r>
      <t>Коэф. пересчета k</t>
    </r>
    <r>
      <rPr>
        <sz val="8"/>
        <color theme="1"/>
        <rFont val="Calibri"/>
        <family val="2"/>
        <charset val="204"/>
        <scheme val="minor"/>
      </rPr>
      <t>f'</t>
    </r>
  </si>
  <si>
    <r>
      <t>S</t>
    </r>
    <r>
      <rPr>
        <sz val="8"/>
        <color theme="1"/>
        <rFont val="Calibri"/>
        <family val="2"/>
        <charset val="204"/>
        <scheme val="minor"/>
      </rPr>
      <t>F</t>
    </r>
  </si>
  <si>
    <r>
      <t>S'</t>
    </r>
    <r>
      <rPr>
        <sz val="8"/>
        <color theme="1"/>
        <rFont val="Calibri"/>
        <family val="2"/>
        <charset val="204"/>
        <scheme val="minor"/>
      </rPr>
      <t>F'</t>
    </r>
  </si>
  <si>
    <r>
      <t>f'</t>
    </r>
    <r>
      <rPr>
        <sz val="8"/>
        <color theme="1"/>
        <rFont val="Calibri"/>
        <family val="2"/>
        <charset val="204"/>
        <scheme val="minor"/>
      </rPr>
      <t>ок</t>
    </r>
  </si>
  <si>
    <t>Рассчитываем данные для выбранного окуляра в Опале.</t>
  </si>
  <si>
    <t>Выбираем окуляр, наиболее нам близкий по угловому полю.</t>
  </si>
  <si>
    <r>
      <t>S'</t>
    </r>
    <r>
      <rPr>
        <sz val="8"/>
        <color theme="1"/>
        <rFont val="Calibri"/>
        <family val="2"/>
        <charset val="204"/>
        <scheme val="minor"/>
      </rPr>
      <t>P'</t>
    </r>
  </si>
  <si>
    <r>
      <t>S'</t>
    </r>
    <r>
      <rPr>
        <sz val="8"/>
        <color theme="1"/>
        <rFont val="Calibri"/>
        <family val="2"/>
        <charset val="204"/>
        <scheme val="minor"/>
      </rPr>
      <t xml:space="preserve">F' </t>
    </r>
    <r>
      <rPr>
        <sz val="11"/>
        <color theme="1"/>
        <rFont val="Calibri"/>
        <family val="2"/>
        <charset val="204"/>
        <scheme val="minor"/>
      </rPr>
      <t>в обратном ходе</t>
    </r>
  </si>
  <si>
    <r>
      <t>S</t>
    </r>
    <r>
      <rPr>
        <sz val="8"/>
        <color theme="1"/>
        <rFont val="Calibri"/>
        <family val="2"/>
        <charset val="204"/>
        <scheme val="minor"/>
      </rPr>
      <t xml:space="preserve">P </t>
    </r>
    <r>
      <rPr>
        <sz val="11"/>
        <color theme="1"/>
        <rFont val="Calibri"/>
        <family val="2"/>
        <charset val="204"/>
        <scheme val="minor"/>
      </rPr>
      <t>в обратном ходе</t>
    </r>
  </si>
  <si>
    <r>
      <t>S</t>
    </r>
    <r>
      <rPr>
        <sz val="8"/>
        <color theme="1"/>
        <rFont val="Calibri"/>
        <family val="2"/>
        <charset val="204"/>
        <scheme val="minor"/>
      </rPr>
      <t xml:space="preserve">F </t>
    </r>
    <r>
      <rPr>
        <sz val="11"/>
        <color theme="1"/>
        <rFont val="Calibri"/>
        <family val="2"/>
        <charset val="204"/>
        <scheme val="minor"/>
      </rPr>
      <t>в обратном ходе</t>
    </r>
  </si>
  <si>
    <r>
      <t>Толщина воздушного промежутка d</t>
    </r>
    <r>
      <rPr>
        <sz val="8"/>
        <color theme="1"/>
        <rFont val="Calibri"/>
        <family val="2"/>
        <charset val="204"/>
        <scheme val="minor"/>
      </rPr>
      <t>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</si>
</sst>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sz val="14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6"/>
      <color theme="0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/>
    <xf numFmtId="0" fontId="0" fillId="0" borderId="0" xfId="0" applyFill="1"/>
    <xf numFmtId="0" fontId="0" fillId="0" borderId="0" xfId="0" applyAlignment="1">
      <alignment vertical="center"/>
    </xf>
    <xf numFmtId="0" fontId="4" fillId="0" borderId="0" xfId="0" applyFont="1" applyFill="1" applyAlignment="1"/>
    <xf numFmtId="0" fontId="1" fillId="0" borderId="0" xfId="0" applyFont="1" applyAlignment="1"/>
    <xf numFmtId="0" fontId="0" fillId="2" borderId="1" xfId="0" applyFill="1" applyBorder="1" applyAlignment="1">
      <alignment horizontal="right"/>
    </xf>
    <xf numFmtId="0" fontId="0" fillId="2" borderId="1" xfId="0" applyFill="1" applyBorder="1"/>
    <xf numFmtId="0" fontId="7" fillId="0" borderId="0" xfId="0" applyFont="1" applyFill="1"/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right" vertical="center"/>
    </xf>
    <xf numFmtId="0" fontId="0" fillId="0" borderId="0" xfId="0" applyBorder="1" applyAlignment="1">
      <alignment vertical="center"/>
    </xf>
    <xf numFmtId="0" fontId="8" fillId="0" borderId="0" xfId="0" applyFont="1" applyFill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0" fillId="0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3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6" fillId="0" borderId="0" xfId="0" applyFont="1" applyAlignment="1">
      <alignment horizontal="center"/>
    </xf>
    <xf numFmtId="0" fontId="0" fillId="3" borderId="1" xfId="0" applyNumberFormat="1" applyFill="1" applyBorder="1" applyAlignment="1">
      <alignment horizontal="center" vertical="center"/>
    </xf>
    <xf numFmtId="0" fontId="6" fillId="3" borderId="0" xfId="0" applyFont="1" applyFill="1" applyAlignment="1">
      <alignment horizont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247650</xdr:colOff>
      <xdr:row>4</xdr:row>
      <xdr:rowOff>114300</xdr:rowOff>
    </xdr:from>
    <xdr:ext cx="73205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4772025" y="923925"/>
              <a:ext cx="73205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100" b="0" i="1">
                        <a:latin typeface="Cambria Math" panose="02040503050406030204" pitchFamily="18" charset="0"/>
                      </a:rPr>
                      <m:t>ѱ′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=1/250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4772025" y="923925"/>
              <a:ext cx="73205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b="0" i="0">
                  <a:latin typeface="Cambria Math" panose="02040503050406030204" pitchFamily="18" charset="0"/>
                </a:rPr>
                <a:t>ѱ'</a:t>
              </a:r>
              <a:r>
                <a:rPr lang="en-US" sz="1100" b="0" i="0">
                  <a:latin typeface="Cambria Math" panose="02040503050406030204" pitchFamily="18" charset="0"/>
                </a:rPr>
                <a:t>=1/250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6</xdr:col>
      <xdr:colOff>247650</xdr:colOff>
      <xdr:row>6</xdr:row>
      <xdr:rowOff>104775</xdr:rowOff>
    </xdr:from>
    <xdr:ext cx="77925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4772025" y="1295400"/>
              <a:ext cx="77925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100" b="0" i="1">
                        <a:latin typeface="Cambria Math" panose="02040503050406030204" pitchFamily="18" charset="0"/>
                      </a:rPr>
                      <m:t>ѱ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𝐷𝑚𝑖𝑛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/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𝑙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4772025" y="1295400"/>
              <a:ext cx="77925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b="0" i="0">
                  <a:latin typeface="Cambria Math" panose="02040503050406030204" pitchFamily="18" charset="0"/>
                </a:rPr>
                <a:t>ѱ</a:t>
              </a:r>
              <a:r>
                <a:rPr lang="en-US" sz="1100" b="0" i="0">
                  <a:latin typeface="Cambria Math" panose="02040503050406030204" pitchFamily="18" charset="0"/>
                </a:rPr>
                <a:t>=𝐷𝑚𝑖𝑛/𝑙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6</xdr:col>
      <xdr:colOff>161925</xdr:colOff>
      <xdr:row>2</xdr:row>
      <xdr:rowOff>95250</xdr:rowOff>
    </xdr:from>
    <xdr:ext cx="972061" cy="21627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4686300" y="523875"/>
              <a:ext cx="972061" cy="2162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1">
                        <a:latin typeface="Cambria Math" panose="02040503050406030204" pitchFamily="18" charset="0"/>
                      </a:rPr>
                      <m:t>l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𝐻</m:t>
                            </m:r>
                          </m:e>
                          <m:sup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p>
                          <m:sSup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𝐷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e>
                          <m:sup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r>
                          <m:rPr>
                            <m:nor/>
                          </m:rPr>
                          <a:rPr lang="ru-RU">
                            <a:effectLst/>
                          </a:rPr>
                          <m:t> </m:t>
                        </m:r>
                      </m:e>
                    </m:rad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4686300" y="523875"/>
              <a:ext cx="972061" cy="2162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l=√(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𝐻^2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〖𝐷1〗^2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"</a:t>
              </a:r>
              <a:r>
                <a:rPr lang="ru-RU" i="0">
                  <a:effectLst/>
                </a:rPr>
                <a:t> </a:t>
              </a:r>
              <a:r>
                <a:rPr lang="en-US" sz="1100" b="0" i="0">
                  <a:effectLst/>
                  <a:latin typeface="Cambria Math" panose="02040503050406030204" pitchFamily="18" charset="0"/>
                </a:rPr>
                <a:t>" 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6</xdr:col>
      <xdr:colOff>314325</xdr:colOff>
      <xdr:row>8</xdr:row>
      <xdr:rowOff>104775</xdr:rowOff>
    </xdr:from>
    <xdr:ext cx="73847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/>
            <xdr:cNvSpPr txBox="1"/>
          </xdr:nvSpPr>
          <xdr:spPr>
            <a:xfrm>
              <a:off x="5353050" y="1704975"/>
              <a:ext cx="73847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050" b="0" i="1">
                        <a:latin typeface="Cambria Math" panose="02040503050406030204" pitchFamily="18" charset="0"/>
                      </a:rPr>
                      <m:t>|</m:t>
                    </m:r>
                    <m:r>
                      <a:rPr lang="ru-RU" sz="1050" b="0" i="1">
                        <a:latin typeface="Cambria Math" panose="02040503050406030204" pitchFamily="18" charset="0"/>
                      </a:rPr>
                      <m:t>Гт</m:t>
                    </m:r>
                    <m:r>
                      <a:rPr lang="en-US" sz="1050" b="0" i="1">
                        <a:latin typeface="Cambria Math" panose="02040503050406030204" pitchFamily="18" charset="0"/>
                      </a:rPr>
                      <m:t>|=</m:t>
                    </m:r>
                    <m:r>
                      <a:rPr lang="ru-RU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ѱ′</m:t>
                    </m:r>
                    <m:r>
                      <a:rPr lang="en-US" sz="1050" b="0" i="1">
                        <a:latin typeface="Cambria Math" panose="02040503050406030204" pitchFamily="18" charset="0"/>
                      </a:rPr>
                      <m:t>/</m:t>
                    </m:r>
                    <m:r>
                      <a:rPr lang="ru-RU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ѱ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5353050" y="1704975"/>
              <a:ext cx="73847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050" b="0" i="0">
                  <a:latin typeface="Cambria Math" panose="02040503050406030204" pitchFamily="18" charset="0"/>
                </a:rPr>
                <a:t>|</a:t>
              </a:r>
              <a:r>
                <a:rPr lang="ru-RU" sz="1050" b="0" i="0">
                  <a:latin typeface="Cambria Math" panose="02040503050406030204" pitchFamily="18" charset="0"/>
                </a:rPr>
                <a:t>Гт</a:t>
              </a:r>
              <a:r>
                <a:rPr lang="en-US" sz="1050" b="0" i="0">
                  <a:latin typeface="Cambria Math" panose="02040503050406030204" pitchFamily="18" charset="0"/>
                </a:rPr>
                <a:t>|=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ѱ′</a:t>
              </a:r>
              <a:r>
                <a:rPr lang="en-US" sz="1050" b="0" i="0">
                  <a:latin typeface="Cambria Math" panose="02040503050406030204" pitchFamily="18" charset="0"/>
                </a:rPr>
                <a:t>/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ѱ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6</xdr:col>
      <xdr:colOff>314325</xdr:colOff>
      <xdr:row>10</xdr:row>
      <xdr:rowOff>95250</xdr:rowOff>
    </xdr:from>
    <xdr:ext cx="73847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/>
            <xdr:cNvSpPr txBox="1"/>
          </xdr:nvSpPr>
          <xdr:spPr>
            <a:xfrm>
              <a:off x="5353050" y="2076450"/>
              <a:ext cx="73847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050" b="0" i="1">
                        <a:latin typeface="Cambria Math" panose="02040503050406030204" pitchFamily="18" charset="0"/>
                      </a:rPr>
                      <m:t>|</m:t>
                    </m:r>
                    <m:r>
                      <a:rPr lang="ru-RU" sz="1050" b="0" i="1">
                        <a:latin typeface="Cambria Math" panose="02040503050406030204" pitchFamily="18" charset="0"/>
                      </a:rPr>
                      <m:t>Гт</m:t>
                    </m:r>
                    <m:r>
                      <a:rPr lang="en-US" sz="1050" b="0" i="1">
                        <a:latin typeface="Cambria Math" panose="02040503050406030204" pitchFamily="18" charset="0"/>
                      </a:rPr>
                      <m:t>|=</m:t>
                    </m:r>
                    <m:r>
                      <a:rPr lang="ru-RU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ѱ′</m:t>
                    </m:r>
                    <m:r>
                      <a:rPr lang="en-US" sz="1050" b="0" i="1">
                        <a:latin typeface="Cambria Math" panose="02040503050406030204" pitchFamily="18" charset="0"/>
                      </a:rPr>
                      <m:t>/</m:t>
                    </m:r>
                    <m:r>
                      <a:rPr lang="ru-RU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ѱ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9" name="TextBox 8"/>
            <xdr:cNvSpPr txBox="1"/>
          </xdr:nvSpPr>
          <xdr:spPr>
            <a:xfrm>
              <a:off x="5353050" y="2076450"/>
              <a:ext cx="73847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050" b="0" i="0">
                  <a:latin typeface="Cambria Math" panose="02040503050406030204" pitchFamily="18" charset="0"/>
                </a:rPr>
                <a:t>|</a:t>
              </a:r>
              <a:r>
                <a:rPr lang="ru-RU" sz="1050" b="0" i="0">
                  <a:latin typeface="Cambria Math" panose="02040503050406030204" pitchFamily="18" charset="0"/>
                </a:rPr>
                <a:t>Гт</a:t>
              </a:r>
              <a:r>
                <a:rPr lang="en-US" sz="1050" b="0" i="0">
                  <a:latin typeface="Cambria Math" panose="02040503050406030204" pitchFamily="18" charset="0"/>
                </a:rPr>
                <a:t>|=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ѱ′</a:t>
              </a:r>
              <a:r>
                <a:rPr lang="en-US" sz="1050" b="0" i="0">
                  <a:latin typeface="Cambria Math" panose="02040503050406030204" pitchFamily="18" charset="0"/>
                </a:rPr>
                <a:t>/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ѱ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6</xdr:col>
      <xdr:colOff>247650</xdr:colOff>
      <xdr:row>12</xdr:row>
      <xdr:rowOff>95250</xdr:rowOff>
    </xdr:from>
    <xdr:ext cx="75392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/>
            <xdr:cNvSpPr txBox="1"/>
          </xdr:nvSpPr>
          <xdr:spPr>
            <a:xfrm>
              <a:off x="5286375" y="2457450"/>
              <a:ext cx="75392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050" b="0" i="1">
                        <a:latin typeface="Cambria Math" panose="02040503050406030204" pitchFamily="18" charset="0"/>
                      </a:rPr>
                      <m:t>−</m:t>
                    </m:r>
                    <m:r>
                      <a:rPr lang="ru-RU" sz="1050" b="0" i="1">
                        <a:latin typeface="Cambria Math" panose="02040503050406030204" pitchFamily="18" charset="0"/>
                      </a:rPr>
                      <m:t>Гт</m:t>
                    </m:r>
                    <m:r>
                      <a:rPr lang="en-US" sz="105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ru-RU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ѱ′</m:t>
                    </m:r>
                    <m:r>
                      <a:rPr lang="en-US" sz="1050" b="0" i="1">
                        <a:latin typeface="Cambria Math" panose="02040503050406030204" pitchFamily="18" charset="0"/>
                      </a:rPr>
                      <m:t>/</m:t>
                    </m:r>
                    <m:r>
                      <a:rPr lang="ru-RU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ѱ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0" name="TextBox 9"/>
            <xdr:cNvSpPr txBox="1"/>
          </xdr:nvSpPr>
          <xdr:spPr>
            <a:xfrm>
              <a:off x="5286375" y="2457450"/>
              <a:ext cx="75392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050" b="0" i="0">
                  <a:latin typeface="Cambria Math" panose="02040503050406030204" pitchFamily="18" charset="0"/>
                </a:rPr>
                <a:t>−</a:t>
              </a:r>
              <a:r>
                <a:rPr lang="ru-RU" sz="1050" b="0" i="0">
                  <a:latin typeface="Cambria Math" panose="02040503050406030204" pitchFamily="18" charset="0"/>
                </a:rPr>
                <a:t>Гт</a:t>
              </a:r>
              <a:r>
                <a:rPr lang="en-US" sz="1050" b="0" i="0">
                  <a:latin typeface="Cambria Math" panose="02040503050406030204" pitchFamily="18" charset="0"/>
                </a:rPr>
                <a:t>=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ѱ′</a:t>
              </a:r>
              <a:r>
                <a:rPr lang="en-US" sz="1050" b="0" i="0">
                  <a:latin typeface="Cambria Math" panose="02040503050406030204" pitchFamily="18" charset="0"/>
                </a:rPr>
                <a:t>/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ѱ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6</xdr:col>
      <xdr:colOff>304800</xdr:colOff>
      <xdr:row>14</xdr:row>
      <xdr:rowOff>114300</xdr:rowOff>
    </xdr:from>
    <xdr:ext cx="715068" cy="16440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/>
            <xdr:cNvSpPr txBox="1"/>
          </xdr:nvSpPr>
          <xdr:spPr>
            <a:xfrm>
              <a:off x="5343525" y="2828925"/>
              <a:ext cx="715068" cy="1644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050" b="0" i="1">
                        <a:latin typeface="Cambria Math" panose="02040503050406030204" pitchFamily="18" charset="0"/>
                      </a:rPr>
                      <m:t>t</m:t>
                    </m:r>
                    <m:r>
                      <a:rPr lang="en-US" sz="1050" b="0" i="1">
                        <a:latin typeface="Cambria Math" panose="02040503050406030204" pitchFamily="18" charset="0"/>
                      </a:rPr>
                      <m:t>𝑔</m:t>
                    </m:r>
                    <m:r>
                      <a:rPr lang="el-GR" sz="1050" b="0" i="1">
                        <a:latin typeface="Cambria Math" panose="02040503050406030204" pitchFamily="18" charset="0"/>
                      </a:rPr>
                      <m:t>𝜔</m:t>
                    </m:r>
                    <m:r>
                      <a:rPr lang="en-US" sz="105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050" b="0" i="1">
                        <a:latin typeface="Cambria Math" panose="02040503050406030204" pitchFamily="18" charset="0"/>
                      </a:rPr>
                      <m:t>𝐷</m:t>
                    </m:r>
                    <m:r>
                      <a:rPr lang="en-US" sz="1050" b="0" i="1">
                        <a:latin typeface="Cambria Math" panose="02040503050406030204" pitchFamily="18" charset="0"/>
                      </a:rPr>
                      <m:t>2/</m:t>
                    </m:r>
                    <m:r>
                      <a:rPr lang="en-US" sz="1050" b="0" i="1">
                        <a:latin typeface="Cambria Math" panose="02040503050406030204" pitchFamily="18" charset="0"/>
                      </a:rPr>
                      <m:t>𝑙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1" name="TextBox 10"/>
            <xdr:cNvSpPr txBox="1"/>
          </xdr:nvSpPr>
          <xdr:spPr>
            <a:xfrm>
              <a:off x="5343525" y="2828925"/>
              <a:ext cx="715068" cy="1644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050" b="0" i="0">
                  <a:latin typeface="Cambria Math" panose="02040503050406030204" pitchFamily="18" charset="0"/>
                </a:rPr>
                <a:t>t𝑔</a:t>
              </a:r>
              <a:r>
                <a:rPr lang="el-GR" sz="1050" b="0" i="0">
                  <a:latin typeface="Cambria Math" panose="02040503050406030204" pitchFamily="18" charset="0"/>
                </a:rPr>
                <a:t>𝜔</a:t>
              </a:r>
              <a:r>
                <a:rPr lang="en-US" sz="1050" b="0" i="0">
                  <a:latin typeface="Cambria Math" panose="02040503050406030204" pitchFamily="18" charset="0"/>
                </a:rPr>
                <a:t>=𝐷2/𝑙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6</xdr:col>
      <xdr:colOff>304800</xdr:colOff>
      <xdr:row>16</xdr:row>
      <xdr:rowOff>104775</xdr:rowOff>
    </xdr:from>
    <xdr:ext cx="69788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/>
            <xdr:cNvSpPr txBox="1"/>
          </xdr:nvSpPr>
          <xdr:spPr>
            <a:xfrm>
              <a:off x="5343525" y="3200400"/>
              <a:ext cx="69788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050" b="0" i="1">
                        <a:latin typeface="Cambria Math" panose="02040503050406030204" pitchFamily="18" charset="0"/>
                      </a:rPr>
                      <m:t>2</m:t>
                    </m:r>
                    <m:r>
                      <a:rPr lang="el-GR" sz="1050" b="0" i="1">
                        <a:latin typeface="Cambria Math" panose="02040503050406030204" pitchFamily="18" charset="0"/>
                      </a:rPr>
                      <m:t>𝜔</m:t>
                    </m:r>
                    <m:r>
                      <a:rPr lang="en-US" sz="1050" b="0" i="1">
                        <a:latin typeface="Cambria Math" panose="02040503050406030204" pitchFamily="18" charset="0"/>
                      </a:rPr>
                      <m:t>=2</m:t>
                    </m:r>
                    <m:r>
                      <a:rPr lang="en-US" sz="1050" b="0" i="1">
                        <a:latin typeface="Cambria Math" panose="02040503050406030204" pitchFamily="18" charset="0"/>
                      </a:rPr>
                      <m:t>𝑡𝑔</m:t>
                    </m:r>
                    <m:r>
                      <a:rPr lang="el-G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𝜔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2" name="TextBox 11"/>
            <xdr:cNvSpPr txBox="1"/>
          </xdr:nvSpPr>
          <xdr:spPr>
            <a:xfrm>
              <a:off x="5343525" y="3200400"/>
              <a:ext cx="69788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050" b="0" i="0">
                  <a:latin typeface="Cambria Math" panose="02040503050406030204" pitchFamily="18" charset="0"/>
                </a:rPr>
                <a:t>2</a:t>
              </a:r>
              <a:r>
                <a:rPr lang="el-GR" sz="1050" b="0" i="0">
                  <a:latin typeface="Cambria Math" panose="02040503050406030204" pitchFamily="18" charset="0"/>
                </a:rPr>
                <a:t>𝜔</a:t>
              </a:r>
              <a:r>
                <a:rPr lang="en-US" sz="1050" b="0" i="0">
                  <a:latin typeface="Cambria Math" panose="02040503050406030204" pitchFamily="18" charset="0"/>
                </a:rPr>
                <a:t>=2𝑡𝑔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𝜔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6</xdr:col>
      <xdr:colOff>295275</xdr:colOff>
      <xdr:row>18</xdr:row>
      <xdr:rowOff>95250</xdr:rowOff>
    </xdr:from>
    <xdr:ext cx="69788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/>
            <xdr:cNvSpPr txBox="1"/>
          </xdr:nvSpPr>
          <xdr:spPr>
            <a:xfrm>
              <a:off x="5334000" y="3571875"/>
              <a:ext cx="69788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050" b="0" i="1">
                        <a:latin typeface="Cambria Math" panose="02040503050406030204" pitchFamily="18" charset="0"/>
                      </a:rPr>
                      <m:t>2</m:t>
                    </m:r>
                    <m:r>
                      <a:rPr lang="el-GR" sz="1050" b="0" i="1">
                        <a:latin typeface="Cambria Math" panose="02040503050406030204" pitchFamily="18" charset="0"/>
                      </a:rPr>
                      <m:t>𝜔</m:t>
                    </m:r>
                    <m:r>
                      <a:rPr lang="en-US" sz="1050" b="0" i="1">
                        <a:latin typeface="Cambria Math" panose="02040503050406030204" pitchFamily="18" charset="0"/>
                      </a:rPr>
                      <m:t>=2</m:t>
                    </m:r>
                    <m:r>
                      <a:rPr lang="en-US" sz="1050" b="0" i="1">
                        <a:latin typeface="Cambria Math" panose="02040503050406030204" pitchFamily="18" charset="0"/>
                      </a:rPr>
                      <m:t>𝑡𝑔</m:t>
                    </m:r>
                    <m:r>
                      <a:rPr lang="el-G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𝜔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3" name="TextBox 12"/>
            <xdr:cNvSpPr txBox="1"/>
          </xdr:nvSpPr>
          <xdr:spPr>
            <a:xfrm>
              <a:off x="5334000" y="3571875"/>
              <a:ext cx="69788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050" b="0" i="0">
                  <a:latin typeface="Cambria Math" panose="02040503050406030204" pitchFamily="18" charset="0"/>
                </a:rPr>
                <a:t>2</a:t>
              </a:r>
              <a:r>
                <a:rPr lang="el-GR" sz="1050" b="0" i="0">
                  <a:latin typeface="Cambria Math" panose="02040503050406030204" pitchFamily="18" charset="0"/>
                </a:rPr>
                <a:t>𝜔</a:t>
              </a:r>
              <a:r>
                <a:rPr lang="en-US" sz="1050" b="0" i="0">
                  <a:latin typeface="Cambria Math" panose="02040503050406030204" pitchFamily="18" charset="0"/>
                </a:rPr>
                <a:t>=2𝑡𝑔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𝜔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6</xdr:col>
      <xdr:colOff>172916</xdr:colOff>
      <xdr:row>22</xdr:row>
      <xdr:rowOff>112103</xdr:rowOff>
    </xdr:from>
    <xdr:ext cx="962758" cy="17364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/>
            <xdr:cNvSpPr txBox="1"/>
          </xdr:nvSpPr>
          <xdr:spPr>
            <a:xfrm>
              <a:off x="5213839" y="4405680"/>
              <a:ext cx="962758" cy="1736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𝑡𝑔</m:t>
                  </m:r>
                  <m:r>
                    <a:rPr lang="el-GR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𝜔</m:t>
                  </m:r>
                </m:oMath>
              </a14:m>
              <a:r>
                <a:rPr lang="en-US" sz="1050">
                  <a:effectLst/>
                </a:rPr>
                <a:t>'</a:t>
              </a:r>
              <a:r>
                <a:rPr lang="ru-RU" sz="1050" baseline="0">
                  <a:effectLst/>
                </a:rPr>
                <a:t> </a:t>
              </a:r>
              <a14:m>
                <m:oMath xmlns:m="http://schemas.openxmlformats.org/officeDocument/2006/math">
                  <m:r>
                    <a:rPr lang="en-US" sz="1000" b="0" i="1">
                      <a:latin typeface="Cambria Math" panose="02040503050406030204" pitchFamily="18" charset="0"/>
                    </a:rPr>
                    <m:t>=</m:t>
                  </m:r>
                  <m:r>
                    <a:rPr lang="ru-RU" sz="1000" b="0" i="1">
                      <a:latin typeface="Cambria Math" panose="02040503050406030204" pitchFamily="18" charset="0"/>
                    </a:rPr>
                    <m:t>Гт∗</m:t>
                  </m:r>
                  <m:r>
                    <a:rPr lang="en-US" sz="1000" b="0" i="1">
                      <a:latin typeface="Cambria Math" panose="02040503050406030204" pitchFamily="18" charset="0"/>
                    </a:rPr>
                    <m:t>𝑡𝑔</m:t>
                  </m:r>
                  <m:r>
                    <a:rPr lang="el-GR" sz="105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𝜔</m:t>
                  </m:r>
                </m:oMath>
              </a14:m>
              <a:endParaRPr lang="ru-RU" sz="110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ru-RU" sz="1100"/>
            </a:p>
          </xdr:txBody>
        </xdr:sp>
      </mc:Choice>
      <mc:Fallback xmlns="">
        <xdr:sp macro="" textlink="">
          <xdr:nvSpPr>
            <xdr:cNvPr id="14" name="TextBox 13"/>
            <xdr:cNvSpPr txBox="1"/>
          </xdr:nvSpPr>
          <xdr:spPr>
            <a:xfrm>
              <a:off x="5213839" y="4405680"/>
              <a:ext cx="962758" cy="1736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𝑡𝑔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𝜔</a:t>
              </a:r>
              <a:r>
                <a:rPr lang="en-US" sz="1050">
                  <a:effectLst/>
                </a:rPr>
                <a:t>'</a:t>
              </a:r>
              <a:r>
                <a:rPr lang="ru-RU" sz="1050" baseline="0">
                  <a:effectLst/>
                </a:rPr>
                <a:t> </a:t>
              </a:r>
              <a:r>
                <a:rPr lang="en-US" sz="1000" b="0" i="0">
                  <a:latin typeface="Cambria Math" panose="02040503050406030204" pitchFamily="18" charset="0"/>
                </a:rPr>
                <a:t>=</a:t>
              </a:r>
              <a:r>
                <a:rPr lang="ru-RU" sz="1000" b="0" i="0">
                  <a:latin typeface="Cambria Math" panose="02040503050406030204" pitchFamily="18" charset="0"/>
                </a:rPr>
                <a:t>Гт∗</a:t>
              </a:r>
              <a:r>
                <a:rPr lang="en-US" sz="1000" b="0" i="0">
                  <a:latin typeface="Cambria Math" panose="02040503050406030204" pitchFamily="18" charset="0"/>
                </a:rPr>
                <a:t>𝑡𝑔</a:t>
              </a:r>
              <a:r>
                <a:rPr lang="el-GR" sz="105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𝜔</a:t>
              </a:r>
              <a:endParaRPr lang="ru-RU" sz="110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ru-RU" sz="1100"/>
            </a:p>
          </xdr:txBody>
        </xdr:sp>
      </mc:Fallback>
    </mc:AlternateContent>
    <xdr:clientData/>
  </xdr:oneCellAnchor>
  <xdr:oneCellAnchor>
    <xdr:from>
      <xdr:col>6</xdr:col>
      <xdr:colOff>285750</xdr:colOff>
      <xdr:row>24</xdr:row>
      <xdr:rowOff>104775</xdr:rowOff>
    </xdr:from>
    <xdr:ext cx="76315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/>
            <xdr:cNvSpPr txBox="1"/>
          </xdr:nvSpPr>
          <xdr:spPr>
            <a:xfrm>
              <a:off x="5324475" y="4772025"/>
              <a:ext cx="76315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050" b="0" i="1">
                        <a:latin typeface="Cambria Math" panose="02040503050406030204" pitchFamily="18" charset="0"/>
                      </a:rPr>
                      <m:t>2</m:t>
                    </m:r>
                    <m:r>
                      <a:rPr lang="el-GR" sz="1050" b="0" i="1">
                        <a:latin typeface="Cambria Math" panose="02040503050406030204" pitchFamily="18" charset="0"/>
                      </a:rPr>
                      <m:t>𝜔</m:t>
                    </m:r>
                    <m:r>
                      <a:rPr lang="en-US" sz="1050" b="0" i="1">
                        <a:latin typeface="Cambria Math" panose="02040503050406030204" pitchFamily="18" charset="0"/>
                      </a:rPr>
                      <m:t>′=2</m:t>
                    </m:r>
                    <m:r>
                      <a:rPr lang="en-US" sz="1050" b="0" i="1">
                        <a:latin typeface="Cambria Math" panose="02040503050406030204" pitchFamily="18" charset="0"/>
                      </a:rPr>
                      <m:t>𝑡𝑔</m:t>
                    </m:r>
                    <m:r>
                      <a:rPr lang="el-G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𝜔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′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5" name="TextBox 14"/>
            <xdr:cNvSpPr txBox="1"/>
          </xdr:nvSpPr>
          <xdr:spPr>
            <a:xfrm>
              <a:off x="5324475" y="4772025"/>
              <a:ext cx="76315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050" b="0" i="0">
                  <a:latin typeface="Cambria Math" panose="02040503050406030204" pitchFamily="18" charset="0"/>
                </a:rPr>
                <a:t>2</a:t>
              </a:r>
              <a:r>
                <a:rPr lang="el-GR" sz="1050" b="0" i="0">
                  <a:latin typeface="Cambria Math" panose="02040503050406030204" pitchFamily="18" charset="0"/>
                </a:rPr>
                <a:t>𝜔</a:t>
              </a:r>
              <a:r>
                <a:rPr lang="en-US" sz="1050" b="0" i="0">
                  <a:latin typeface="Cambria Math" panose="02040503050406030204" pitchFamily="18" charset="0"/>
                </a:rPr>
                <a:t>′=2𝑡𝑔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𝜔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′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6</xdr:col>
      <xdr:colOff>266700</xdr:colOff>
      <xdr:row>27</xdr:row>
      <xdr:rowOff>57150</xdr:rowOff>
    </xdr:from>
    <xdr:ext cx="706027" cy="3048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/>
            <xdr:cNvSpPr txBox="1"/>
          </xdr:nvSpPr>
          <xdr:spPr>
            <a:xfrm>
              <a:off x="5305425" y="5353050"/>
              <a:ext cx="706027" cy="3048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9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900" b="0" i="1">
                            <a:latin typeface="Cambria Math" panose="02040503050406030204" pitchFamily="18" charset="0"/>
                          </a:rPr>
                          <m:t>f</m:t>
                        </m:r>
                      </m:e>
                      <m:sup>
                        <m:r>
                          <a:rPr lang="en-US" sz="9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p>
                    <m:r>
                      <a:rPr lang="ru-RU" sz="900" b="0" i="1">
                        <a:latin typeface="Cambria Math" panose="02040503050406030204" pitchFamily="18" charset="0"/>
                      </a:rPr>
                      <m:t>ок</m:t>
                    </m:r>
                    <m:r>
                      <a:rPr lang="en-US" sz="9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9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900" b="0" i="1">
                            <a:latin typeface="Cambria Math" panose="02040503050406030204" pitchFamily="18" charset="0"/>
                          </a:rPr>
                          <m:t>𝐿</m:t>
                        </m:r>
                      </m:num>
                      <m:den>
                        <m:r>
                          <a:rPr lang="en-US" sz="900" b="0" i="1">
                            <a:latin typeface="Cambria Math" panose="02040503050406030204" pitchFamily="18" charset="0"/>
                          </a:rPr>
                          <m:t>1−</m:t>
                        </m:r>
                        <m:r>
                          <a:rPr lang="ru-RU" sz="900" b="0" i="1">
                            <a:latin typeface="Cambria Math" panose="02040503050406030204" pitchFamily="18" charset="0"/>
                          </a:rPr>
                          <m:t>Гт</m:t>
                        </m:r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6" name="TextBox 15"/>
            <xdr:cNvSpPr txBox="1"/>
          </xdr:nvSpPr>
          <xdr:spPr>
            <a:xfrm>
              <a:off x="5305425" y="5353050"/>
              <a:ext cx="706027" cy="3048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sz="900" b="0" i="0">
                  <a:latin typeface="Cambria Math" panose="02040503050406030204" pitchFamily="18" charset="0"/>
                </a:rPr>
                <a:t>f^′</a:t>
              </a:r>
              <a:r>
                <a:rPr lang="ru-RU" sz="900" b="0" i="0">
                  <a:latin typeface="Cambria Math" panose="02040503050406030204" pitchFamily="18" charset="0"/>
                </a:rPr>
                <a:t> ок</a:t>
              </a:r>
              <a:r>
                <a:rPr lang="en-US" sz="900" b="0" i="0">
                  <a:latin typeface="Cambria Math" panose="02040503050406030204" pitchFamily="18" charset="0"/>
                </a:rPr>
                <a:t>=𝐿/(1−</a:t>
              </a:r>
              <a:r>
                <a:rPr lang="ru-RU" sz="900" b="0" i="0">
                  <a:latin typeface="Cambria Math" panose="02040503050406030204" pitchFamily="18" charset="0"/>
                </a:rPr>
                <a:t>Гт</a:t>
              </a:r>
              <a:r>
                <a:rPr lang="en-US" sz="900" b="0" i="0">
                  <a:latin typeface="Cambria Math" panose="02040503050406030204" pitchFamily="18" charset="0"/>
                </a:rPr>
                <a:t>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6</xdr:col>
      <xdr:colOff>152400</xdr:colOff>
      <xdr:row>30</xdr:row>
      <xdr:rowOff>104775</xdr:rowOff>
    </xdr:from>
    <xdr:ext cx="962758" cy="17364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/>
            <xdr:cNvSpPr txBox="1"/>
          </xdr:nvSpPr>
          <xdr:spPr>
            <a:xfrm>
              <a:off x="5191125" y="5972175"/>
              <a:ext cx="962758" cy="1736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05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𝑓</m:t>
                    </m:r>
                    <m:r>
                      <a:rPr lang="en-US" sz="105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′об</m:t>
                    </m:r>
                    <m:r>
                      <a:rPr lang="en-US" sz="9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ru-RU" sz="900" b="0" i="1">
                        <a:latin typeface="Cambria Math" panose="02040503050406030204" pitchFamily="18" charset="0"/>
                      </a:rPr>
                      <m:t>−Гт∗</m:t>
                    </m:r>
                    <m:r>
                      <a:rPr lang="en-US" sz="900" b="0" i="1">
                        <a:latin typeface="Cambria Math" panose="02040503050406030204" pitchFamily="18" charset="0"/>
                      </a:rPr>
                      <m:t>𝑓</m:t>
                    </m:r>
                    <m:r>
                      <a:rPr lang="en-US" sz="900" b="0" i="1">
                        <a:latin typeface="Cambria Math" panose="02040503050406030204" pitchFamily="18" charset="0"/>
                      </a:rPr>
                      <m:t>′ок</m:t>
                    </m:r>
                  </m:oMath>
                </m:oMathPara>
              </a14:m>
              <a:endParaRPr lang="ru-RU" sz="110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ru-RU" sz="1100"/>
            </a:p>
          </xdr:txBody>
        </xdr:sp>
      </mc:Choice>
      <mc:Fallback xmlns="">
        <xdr:sp macro="" textlink="">
          <xdr:nvSpPr>
            <xdr:cNvPr id="17" name="TextBox 16"/>
            <xdr:cNvSpPr txBox="1"/>
          </xdr:nvSpPr>
          <xdr:spPr>
            <a:xfrm>
              <a:off x="5191125" y="5972175"/>
              <a:ext cx="962758" cy="1736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05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𝑓'</a:t>
              </a:r>
              <a:r>
                <a:rPr lang="ru-RU" sz="105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об</a:t>
              </a:r>
              <a:r>
                <a:rPr lang="en-US" sz="900" b="0" i="0">
                  <a:latin typeface="Cambria Math" panose="02040503050406030204" pitchFamily="18" charset="0"/>
                </a:rPr>
                <a:t>=</a:t>
              </a:r>
              <a:r>
                <a:rPr lang="ru-RU" sz="900" b="0" i="0">
                  <a:latin typeface="Cambria Math" panose="02040503050406030204" pitchFamily="18" charset="0"/>
                </a:rPr>
                <a:t>−Гт∗</a:t>
              </a:r>
              <a:r>
                <a:rPr lang="en-US" sz="900" b="0" i="0">
                  <a:latin typeface="Cambria Math" panose="02040503050406030204" pitchFamily="18" charset="0"/>
                </a:rPr>
                <a:t>𝑓'</a:t>
              </a:r>
              <a:r>
                <a:rPr lang="ru-RU" sz="900" b="0" i="0">
                  <a:latin typeface="Cambria Math" panose="02040503050406030204" pitchFamily="18" charset="0"/>
                </a:rPr>
                <a:t>ок</a:t>
              </a:r>
              <a:endParaRPr lang="ru-RU" sz="110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ru-RU" sz="1100"/>
            </a:p>
          </xdr:txBody>
        </xdr:sp>
      </mc:Fallback>
    </mc:AlternateContent>
    <xdr:clientData/>
  </xdr:oneCellAnchor>
  <xdr:oneCellAnchor>
    <xdr:from>
      <xdr:col>6</xdr:col>
      <xdr:colOff>152400</xdr:colOff>
      <xdr:row>33</xdr:row>
      <xdr:rowOff>104775</xdr:rowOff>
    </xdr:from>
    <xdr:ext cx="962758" cy="171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/>
            <xdr:cNvSpPr txBox="1"/>
          </xdr:nvSpPr>
          <xdr:spPr>
            <a:xfrm>
              <a:off x="5191125" y="6543675"/>
              <a:ext cx="962758" cy="171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𝐷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=|Гт|∗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𝐷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′</m:t>
                    </m:r>
                  </m:oMath>
                </m:oMathPara>
              </a14:m>
              <a:endParaRPr lang="ru-RU" sz="110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ru-RU" sz="1100"/>
            </a:p>
          </xdr:txBody>
        </xdr:sp>
      </mc:Choice>
      <mc:Fallback xmlns="">
        <xdr:sp macro="" textlink="">
          <xdr:nvSpPr>
            <xdr:cNvPr id="18" name="TextBox 17"/>
            <xdr:cNvSpPr txBox="1"/>
          </xdr:nvSpPr>
          <xdr:spPr>
            <a:xfrm>
              <a:off x="5191125" y="6543675"/>
              <a:ext cx="962758" cy="171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>
                  <a:latin typeface="Cambria Math" panose="02040503050406030204" pitchFamily="18" charset="0"/>
                </a:rPr>
                <a:t>𝐷=|</a:t>
              </a:r>
              <a:r>
                <a:rPr lang="ru-RU" sz="1100" b="0" i="0">
                  <a:latin typeface="Cambria Math" panose="02040503050406030204" pitchFamily="18" charset="0"/>
                </a:rPr>
                <a:t>Гт</a:t>
              </a:r>
              <a:r>
                <a:rPr lang="en-US" sz="1100" b="0" i="0">
                  <a:latin typeface="Cambria Math" panose="02040503050406030204" pitchFamily="18" charset="0"/>
                </a:rPr>
                <a:t>|</a:t>
              </a:r>
              <a:r>
                <a:rPr lang="ru-RU" sz="1100" b="0" i="0">
                  <a:latin typeface="Cambria Math" panose="02040503050406030204" pitchFamily="18" charset="0"/>
                </a:rPr>
                <a:t>∗</a:t>
              </a:r>
              <a:r>
                <a:rPr lang="en-US" sz="1100" b="0" i="0">
                  <a:latin typeface="Cambria Math" panose="02040503050406030204" pitchFamily="18" charset="0"/>
                </a:rPr>
                <a:t>𝐷′</a:t>
              </a:r>
              <a:endParaRPr lang="ru-RU" sz="110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ru-RU" sz="1100"/>
            </a:p>
          </xdr:txBody>
        </xdr:sp>
      </mc:Fallback>
    </mc:AlternateContent>
    <xdr:clientData/>
  </xdr:oneCellAnchor>
  <xdr:oneCellAnchor>
    <xdr:from>
      <xdr:col>6</xdr:col>
      <xdr:colOff>142875</xdr:colOff>
      <xdr:row>36</xdr:row>
      <xdr:rowOff>28574</xdr:rowOff>
    </xdr:from>
    <xdr:ext cx="962758" cy="3524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/>
            <xdr:cNvSpPr txBox="1"/>
          </xdr:nvSpPr>
          <xdr:spPr>
            <a:xfrm>
              <a:off x="5181600" y="7038974"/>
              <a:ext cx="962758" cy="3524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el-GR" sz="1100" b="0" i="0" u="none" strike="noStrike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ϴ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𝑎𝑟𝑐𝑡𝑔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𝐻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𝐷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den>
                    </m:f>
                  </m:oMath>
                </m:oMathPara>
              </a14:m>
              <a:endParaRPr lang="ru-RU" sz="110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ru-RU" sz="1100"/>
            </a:p>
          </xdr:txBody>
        </xdr:sp>
      </mc:Choice>
      <mc:Fallback xmlns="">
        <xdr:sp macro="" textlink="">
          <xdr:nvSpPr>
            <xdr:cNvPr id="19" name="TextBox 18"/>
            <xdr:cNvSpPr txBox="1"/>
          </xdr:nvSpPr>
          <xdr:spPr>
            <a:xfrm>
              <a:off x="5181600" y="7038974"/>
              <a:ext cx="962758" cy="3524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l-GR" sz="1100" b="0" i="0" u="none" strike="noStrike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"ϴ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en-US" sz="1100" b="0" i="0">
                  <a:latin typeface="Cambria Math" panose="02040503050406030204" pitchFamily="18" charset="0"/>
                </a:rPr>
                <a:t>=𝑎𝑟𝑐𝑡𝑔 𝐻/𝐷1</a:t>
              </a:r>
              <a:endParaRPr lang="ru-RU" sz="110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ru-RU" sz="1100"/>
            </a:p>
          </xdr:txBody>
        </xdr:sp>
      </mc:Fallback>
    </mc:AlternateContent>
    <xdr:clientData/>
  </xdr:oneCellAnchor>
  <xdr:oneCellAnchor>
    <xdr:from>
      <xdr:col>6</xdr:col>
      <xdr:colOff>96714</xdr:colOff>
      <xdr:row>38</xdr:row>
      <xdr:rowOff>114300</xdr:rowOff>
    </xdr:from>
    <xdr:ext cx="1053611" cy="1905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Box 19"/>
            <xdr:cNvSpPr txBox="1"/>
          </xdr:nvSpPr>
          <xdr:spPr>
            <a:xfrm>
              <a:off x="5269522" y="7499838"/>
              <a:ext cx="1053611" cy="190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en-US" sz="1100" b="0" i="0" u="none" strike="noStrike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a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ru-RU" sz="1100" b="0" i="1">
                        <a:latin typeface="Cambria Math" panose="02040503050406030204" pitchFamily="18" charset="0"/>
                      </a:rPr>
                      <m:t>ЧИСЛО∗</m:t>
                    </m:r>
                    <m:sSub>
                      <m:sSubPr>
                        <m:ctrlPr>
                          <a:rPr lang="ru-RU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𝐷</m:t>
                        </m:r>
                      </m:e>
                      <m:sub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пр</m:t>
                        </m:r>
                      </m:sub>
                    </m:sSub>
                  </m:oMath>
                </m:oMathPara>
              </a14:m>
              <a:endParaRPr lang="ru-RU" sz="110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ru-RU" sz="1100"/>
            </a:p>
          </xdr:txBody>
        </xdr:sp>
      </mc:Choice>
      <mc:Fallback xmlns="">
        <xdr:sp macro="" textlink="">
          <xdr:nvSpPr>
            <xdr:cNvPr id="20" name="TextBox 19"/>
            <xdr:cNvSpPr txBox="1"/>
          </xdr:nvSpPr>
          <xdr:spPr>
            <a:xfrm>
              <a:off x="5269522" y="7499838"/>
              <a:ext cx="1053611" cy="190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"a"</a:t>
              </a:r>
              <a:r>
                <a:rPr lang="en-US" sz="1100" b="0" i="0">
                  <a:latin typeface="Cambria Math" panose="02040503050406030204" pitchFamily="18" charset="0"/>
                </a:rPr>
                <a:t>=</a:t>
              </a:r>
              <a:r>
                <a:rPr lang="ru-RU" sz="1100" b="0" i="0">
                  <a:latin typeface="Cambria Math" panose="02040503050406030204" pitchFamily="18" charset="0"/>
                </a:rPr>
                <a:t>ЧИСЛО∗</a:t>
              </a:r>
              <a:r>
                <a:rPr lang="en-US" sz="1100" b="0" i="0">
                  <a:latin typeface="Cambria Math" panose="02040503050406030204" pitchFamily="18" charset="0"/>
                </a:rPr>
                <a:t>𝐷</a:t>
              </a:r>
              <a:r>
                <a:rPr lang="ru-RU" sz="1100" b="0" i="0">
                  <a:latin typeface="Cambria Math" panose="02040503050406030204" pitchFamily="18" charset="0"/>
                </a:rPr>
                <a:t>_пр</a:t>
              </a:r>
              <a:endParaRPr lang="ru-RU" sz="110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ru-RU" sz="1100"/>
            </a:p>
          </xdr:txBody>
        </xdr:sp>
      </mc:Fallback>
    </mc:AlternateContent>
    <xdr:clientData/>
  </xdr:oneCellAnchor>
  <xdr:oneCellAnchor>
    <xdr:from>
      <xdr:col>6</xdr:col>
      <xdr:colOff>96715</xdr:colOff>
      <xdr:row>40</xdr:row>
      <xdr:rowOff>104775</xdr:rowOff>
    </xdr:from>
    <xdr:ext cx="1053611" cy="1905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Box 20"/>
            <xdr:cNvSpPr txBox="1"/>
          </xdr:nvSpPr>
          <xdr:spPr>
            <a:xfrm>
              <a:off x="5269523" y="7871313"/>
              <a:ext cx="1053611" cy="190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en-US" sz="1100" b="0" i="0" u="none" strike="noStrike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c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ru-RU" sz="1100" b="0" i="1">
                        <a:latin typeface="Cambria Math" panose="02040503050406030204" pitchFamily="18" charset="0"/>
                      </a:rPr>
                      <m:t>ЧИСЛО∗</m:t>
                    </m:r>
                    <m:sSub>
                      <m:sSubPr>
                        <m:ctrlPr>
                          <a:rPr lang="ru-RU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𝐷</m:t>
                        </m:r>
                      </m:e>
                      <m:sub>
                        <m:r>
                          <a:rPr lang="ru-RU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пр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1" name="TextBox 20"/>
            <xdr:cNvSpPr txBox="1"/>
          </xdr:nvSpPr>
          <xdr:spPr>
            <a:xfrm>
              <a:off x="5269523" y="7871313"/>
              <a:ext cx="1053611" cy="190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"c"</a:t>
              </a:r>
              <a:r>
                <a:rPr lang="en-US" sz="1100" b="0" i="0">
                  <a:latin typeface="Cambria Math" panose="02040503050406030204" pitchFamily="18" charset="0"/>
                </a:rPr>
                <a:t>=</a:t>
              </a:r>
              <a:r>
                <a:rPr lang="ru-RU" sz="1100" b="0" i="0">
                  <a:latin typeface="Cambria Math" panose="02040503050406030204" pitchFamily="18" charset="0"/>
                </a:rPr>
                <a:t>ЧИСЛО∗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𝐷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_пр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6</xdr:col>
      <xdr:colOff>98913</xdr:colOff>
      <xdr:row>42</xdr:row>
      <xdr:rowOff>87923</xdr:rowOff>
    </xdr:from>
    <xdr:ext cx="1066068" cy="1905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Box 21"/>
            <xdr:cNvSpPr txBox="1"/>
          </xdr:nvSpPr>
          <xdr:spPr>
            <a:xfrm>
              <a:off x="5271721" y="8235461"/>
              <a:ext cx="1066068" cy="190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en-US" sz="1100" b="0" i="0" u="none" strike="noStrike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h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ru-RU" sz="1100" b="0" i="1">
                        <a:latin typeface="Cambria Math" panose="02040503050406030204" pitchFamily="18" charset="0"/>
                      </a:rPr>
                      <m:t>ЧИСЛО∗</m:t>
                    </m:r>
                    <m:sSub>
                      <m:sSubPr>
                        <m:ctrlPr>
                          <a:rPr lang="ru-RU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𝐷</m:t>
                        </m:r>
                      </m:e>
                      <m:sub>
                        <m:r>
                          <a:rPr lang="ru-RU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пр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2" name="TextBox 21"/>
            <xdr:cNvSpPr txBox="1"/>
          </xdr:nvSpPr>
          <xdr:spPr>
            <a:xfrm>
              <a:off x="5271721" y="8235461"/>
              <a:ext cx="1066068" cy="190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"h"</a:t>
              </a:r>
              <a:r>
                <a:rPr lang="en-US" sz="1100" b="0" i="0">
                  <a:latin typeface="Cambria Math" panose="02040503050406030204" pitchFamily="18" charset="0"/>
                </a:rPr>
                <a:t>=</a:t>
              </a:r>
              <a:r>
                <a:rPr lang="ru-RU" sz="1100" b="0" i="0">
                  <a:latin typeface="Cambria Math" panose="02040503050406030204" pitchFamily="18" charset="0"/>
                </a:rPr>
                <a:t>ЧИСЛО∗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𝐷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_пр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6</xdr:col>
      <xdr:colOff>106239</xdr:colOff>
      <xdr:row>44</xdr:row>
      <xdr:rowOff>95250</xdr:rowOff>
    </xdr:from>
    <xdr:ext cx="1051413" cy="1905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Box 22"/>
            <xdr:cNvSpPr txBox="1"/>
          </xdr:nvSpPr>
          <xdr:spPr>
            <a:xfrm>
              <a:off x="5279047" y="8623788"/>
              <a:ext cx="1051413" cy="190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en-US" sz="1100" b="0" i="0" u="none" strike="noStrike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d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ru-RU" sz="1100" b="0" i="1">
                        <a:latin typeface="Cambria Math" panose="02040503050406030204" pitchFamily="18" charset="0"/>
                      </a:rPr>
                      <m:t>ЧИСЛО∗</m:t>
                    </m:r>
                    <m:sSub>
                      <m:sSubPr>
                        <m:ctrlPr>
                          <a:rPr lang="ru-RU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𝐷</m:t>
                        </m:r>
                      </m:e>
                      <m:sub>
                        <m:r>
                          <a:rPr lang="ru-RU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пр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3" name="TextBox 22"/>
            <xdr:cNvSpPr txBox="1"/>
          </xdr:nvSpPr>
          <xdr:spPr>
            <a:xfrm>
              <a:off x="5279047" y="8623788"/>
              <a:ext cx="1051413" cy="190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"d"</a:t>
              </a:r>
              <a:r>
                <a:rPr lang="en-US" sz="1100" b="0" i="0">
                  <a:latin typeface="Cambria Math" panose="02040503050406030204" pitchFamily="18" charset="0"/>
                </a:rPr>
                <a:t>=</a:t>
              </a:r>
              <a:r>
                <a:rPr lang="ru-RU" sz="1100" b="0" i="0">
                  <a:latin typeface="Cambria Math" panose="02040503050406030204" pitchFamily="18" charset="0"/>
                </a:rPr>
                <a:t>ЧИСЛО∗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𝐷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_пр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5</xdr:col>
      <xdr:colOff>628650</xdr:colOff>
      <xdr:row>47</xdr:row>
      <xdr:rowOff>9525</xdr:rowOff>
    </xdr:from>
    <xdr:ext cx="16312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Box 23"/>
            <xdr:cNvSpPr txBox="1"/>
          </xdr:nvSpPr>
          <xdr:spPr>
            <a:xfrm>
              <a:off x="4572000" y="9115425"/>
              <a:ext cx="16312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̅"/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𝑒</m:t>
                            </m:r>
                          </m:e>
                        </m:acc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4" name="TextBox 23"/>
            <xdr:cNvSpPr txBox="1"/>
          </xdr:nvSpPr>
          <xdr:spPr>
            <a:xfrm>
              <a:off x="4572000" y="9115425"/>
              <a:ext cx="16312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𝑒 ̅_2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5</xdr:col>
      <xdr:colOff>1187694</xdr:colOff>
      <xdr:row>45</xdr:row>
      <xdr:rowOff>175847</xdr:rowOff>
    </xdr:from>
    <xdr:ext cx="1219200" cy="36439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Box 24"/>
            <xdr:cNvSpPr txBox="1"/>
          </xdr:nvSpPr>
          <xdr:spPr>
            <a:xfrm>
              <a:off x="5129579" y="8894885"/>
              <a:ext cx="1219200" cy="3643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̅"/>
                            <m:ctrlPr>
                              <a:rPr lang="en-US" sz="10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sz="1000" b="0" i="1">
                                <a:latin typeface="Cambria Math" panose="02040503050406030204" pitchFamily="18" charset="0"/>
                              </a:rPr>
                              <m:t>𝑒</m:t>
                            </m:r>
                          </m:e>
                        </m:acc>
                      </m:e>
                      <m:sub>
                        <m:r>
                          <a:rPr lang="en-US" sz="10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ru-RU" sz="10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ru-RU" sz="1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ru-RU" sz="1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bSup>
                          <m:sSubSupPr>
                            <m:ctrlPr>
                              <a:rPr lang="ru-RU" sz="1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sSup>
                              <m:sSupPr>
                                <m:ctrlPr>
                                  <a:rPr lang="en-US" sz="1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n-US" sz="1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𝑓</m:t>
                                </m:r>
                              </m:e>
                              <m:sup>
                                <m:r>
                                  <a:rPr lang="en-US" sz="1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′</m:t>
                                </m:r>
                              </m:sup>
                            </m:sSup>
                          </m:e>
                          <m:sub>
                            <m:r>
                              <a:rPr lang="ru-RU" sz="1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ок</m:t>
                            </m:r>
                          </m:sub>
                          <m:sup>
                            <m:r>
                              <a:rPr lang="ru-RU" sz="1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bSup>
                        <m:r>
                          <a:rPr lang="ru-RU" sz="1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△</m:t>
                        </m:r>
                      </m:num>
                      <m:den>
                        <m:r>
                          <a:rPr lang="ru-RU" sz="1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1000</m:t>
                        </m:r>
                      </m:den>
                    </m:f>
                  </m:oMath>
                </m:oMathPara>
              </a14:m>
              <a:endParaRPr lang="ru-RU" sz="1000"/>
            </a:p>
          </xdr:txBody>
        </xdr:sp>
      </mc:Choice>
      <mc:Fallback xmlns="">
        <xdr:sp macro="" textlink="">
          <xdr:nvSpPr>
            <xdr:cNvPr id="25" name="TextBox 24"/>
            <xdr:cNvSpPr txBox="1"/>
          </xdr:nvSpPr>
          <xdr:spPr>
            <a:xfrm>
              <a:off x="5129579" y="8894885"/>
              <a:ext cx="1219200" cy="3643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000" b="0" i="0">
                  <a:latin typeface="Cambria Math" panose="02040503050406030204" pitchFamily="18" charset="0"/>
                </a:rPr>
                <a:t>𝑒 ̅_2</a:t>
              </a:r>
              <a:r>
                <a:rPr lang="ru-RU" sz="1000" b="0" i="0">
                  <a:latin typeface="Cambria Math" panose="02040503050406030204" pitchFamily="18" charset="0"/>
                </a:rPr>
                <a:t>=</a:t>
              </a:r>
              <a:r>
                <a:rPr lang="ru-RU" sz="1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lang="ru-RU" sz="1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−〖</a:t>
              </a:r>
              <a:r>
                <a:rPr lang="en-US" sz="1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𝑓^′</a:t>
              </a:r>
              <a:r>
                <a:rPr lang="ru-RU" sz="1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〗_ок^2△</a:t>
              </a:r>
              <a:r>
                <a:rPr lang="ru-RU" sz="1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)/</a:t>
              </a:r>
              <a:r>
                <a:rPr lang="ru-RU" sz="1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1000</a:t>
              </a:r>
              <a:endParaRPr lang="ru-RU" sz="1000"/>
            </a:p>
          </xdr:txBody>
        </xdr:sp>
      </mc:Fallback>
    </mc:AlternateContent>
    <xdr:clientData/>
  </xdr:oneCellAnchor>
  <xdr:oneCellAnchor>
    <xdr:from>
      <xdr:col>5</xdr:col>
      <xdr:colOff>628650</xdr:colOff>
      <xdr:row>53</xdr:row>
      <xdr:rowOff>9525</xdr:rowOff>
    </xdr:from>
    <xdr:ext cx="16312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Box 25"/>
            <xdr:cNvSpPr txBox="1"/>
          </xdr:nvSpPr>
          <xdr:spPr>
            <a:xfrm>
              <a:off x="4572000" y="9115425"/>
              <a:ext cx="16312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̅"/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𝑒</m:t>
                            </m:r>
                          </m:e>
                        </m:acc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6" name="TextBox 25"/>
            <xdr:cNvSpPr txBox="1"/>
          </xdr:nvSpPr>
          <xdr:spPr>
            <a:xfrm>
              <a:off x="4572000" y="9115425"/>
              <a:ext cx="16312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𝑒 ̅_2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5</xdr:col>
      <xdr:colOff>1114425</xdr:colOff>
      <xdr:row>52</xdr:row>
      <xdr:rowOff>0</xdr:rowOff>
    </xdr:from>
    <xdr:ext cx="1219200" cy="36439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Box 26"/>
            <xdr:cNvSpPr txBox="1"/>
          </xdr:nvSpPr>
          <xdr:spPr>
            <a:xfrm>
              <a:off x="5057775" y="8915400"/>
              <a:ext cx="1219200" cy="3643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̅"/>
                            <m:ctrlPr>
                              <a:rPr lang="en-US" sz="10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sz="1000" b="0" i="1">
                                <a:latin typeface="Cambria Math" panose="02040503050406030204" pitchFamily="18" charset="0"/>
                              </a:rPr>
                              <m:t>𝑒</m:t>
                            </m:r>
                          </m:e>
                        </m:acc>
                      </m:e>
                      <m:sub>
                        <m:r>
                          <a:rPr lang="en-US" sz="10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ru-RU" sz="10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ru-RU" sz="1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ru-RU" sz="1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bSup>
                          <m:sSubSupPr>
                            <m:ctrlPr>
                              <a:rPr lang="ru-RU" sz="1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sSup>
                              <m:sSupPr>
                                <m:ctrlPr>
                                  <a:rPr lang="en-US" sz="1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n-US" sz="1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𝑓</m:t>
                                </m:r>
                              </m:e>
                              <m:sup>
                                <m:r>
                                  <a:rPr lang="en-US" sz="1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′</m:t>
                                </m:r>
                              </m:sup>
                            </m:sSup>
                          </m:e>
                          <m:sub>
                            <m:r>
                              <a:rPr lang="ru-RU" sz="1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ок</m:t>
                            </m:r>
                          </m:sub>
                          <m:sup>
                            <m:r>
                              <a:rPr lang="ru-RU" sz="1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bSup>
                        <m:r>
                          <a:rPr lang="ru-RU" sz="1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△</m:t>
                        </m:r>
                      </m:num>
                      <m:den>
                        <m:r>
                          <a:rPr lang="ru-RU" sz="1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1000</m:t>
                        </m:r>
                      </m:den>
                    </m:f>
                  </m:oMath>
                </m:oMathPara>
              </a14:m>
              <a:endParaRPr lang="ru-RU" sz="1000"/>
            </a:p>
          </xdr:txBody>
        </xdr:sp>
      </mc:Choice>
      <mc:Fallback xmlns="">
        <xdr:sp macro="" textlink="">
          <xdr:nvSpPr>
            <xdr:cNvPr id="27" name="TextBox 26"/>
            <xdr:cNvSpPr txBox="1"/>
          </xdr:nvSpPr>
          <xdr:spPr>
            <a:xfrm>
              <a:off x="5057775" y="8915400"/>
              <a:ext cx="1219200" cy="3643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000" b="0" i="0">
                  <a:latin typeface="Cambria Math" panose="02040503050406030204" pitchFamily="18" charset="0"/>
                </a:rPr>
                <a:t>𝑒 ̅_2</a:t>
              </a:r>
              <a:r>
                <a:rPr lang="ru-RU" sz="1000" b="0" i="0">
                  <a:latin typeface="Cambria Math" panose="02040503050406030204" pitchFamily="18" charset="0"/>
                </a:rPr>
                <a:t>=</a:t>
              </a:r>
              <a:r>
                <a:rPr lang="ru-RU" sz="1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lang="ru-RU" sz="1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−〖</a:t>
              </a:r>
              <a:r>
                <a:rPr lang="en-US" sz="1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𝑓^′</a:t>
              </a:r>
              <a:r>
                <a:rPr lang="ru-RU" sz="1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〗_ок^2△</a:t>
              </a:r>
              <a:r>
                <a:rPr lang="ru-RU" sz="1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)/</a:t>
              </a:r>
              <a:r>
                <a:rPr lang="ru-RU" sz="1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1000</a:t>
              </a:r>
              <a:endParaRPr lang="ru-RU" sz="1000"/>
            </a:p>
          </xdr:txBody>
        </xdr:sp>
      </mc:Fallback>
    </mc:AlternateContent>
    <xdr:clientData/>
  </xdr:oneCellAnchor>
  <xdr:oneCellAnchor>
    <xdr:from>
      <xdr:col>5</xdr:col>
      <xdr:colOff>190500</xdr:colOff>
      <xdr:row>54</xdr:row>
      <xdr:rowOff>85725</xdr:rowOff>
    </xdr:from>
    <xdr:ext cx="16312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Box 27"/>
            <xdr:cNvSpPr txBox="1"/>
          </xdr:nvSpPr>
          <xdr:spPr>
            <a:xfrm>
              <a:off x="4133850" y="10525125"/>
              <a:ext cx="16312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8" name="TextBox 27"/>
            <xdr:cNvSpPr txBox="1"/>
          </xdr:nvSpPr>
          <xdr:spPr>
            <a:xfrm>
              <a:off x="4133850" y="10525125"/>
              <a:ext cx="16312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𝑒_2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6</xdr:col>
      <xdr:colOff>9525</xdr:colOff>
      <xdr:row>54</xdr:row>
      <xdr:rowOff>95250</xdr:rowOff>
    </xdr:from>
    <xdr:ext cx="1219200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Box 28"/>
            <xdr:cNvSpPr txBox="1"/>
          </xdr:nvSpPr>
          <xdr:spPr>
            <a:xfrm>
              <a:off x="5086350" y="10534650"/>
              <a:ext cx="1219200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</m:t>
                        </m:r>
                      </m:e>
                      <m:sub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en-US" sz="12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−</m:t>
                        </m:r>
                        <m:acc>
                          <m:accPr>
                            <m:chr m:val="̅"/>
                            <m:ctrlPr>
                              <a:rPr lang="en-US" sz="12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sz="1200" b="0" i="1">
                                <a:latin typeface="Cambria Math" panose="02040503050406030204" pitchFamily="18" charset="0"/>
                              </a:rPr>
                              <m:t>𝑒</m:t>
                            </m:r>
                          </m:e>
                        </m:acc>
                      </m:e>
                      <m:sub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ru-RU" sz="1200"/>
            </a:p>
          </xdr:txBody>
        </xdr:sp>
      </mc:Choice>
      <mc:Fallback xmlns="">
        <xdr:sp macro="" textlink="">
          <xdr:nvSpPr>
            <xdr:cNvPr id="29" name="TextBox 28"/>
            <xdr:cNvSpPr txBox="1"/>
          </xdr:nvSpPr>
          <xdr:spPr>
            <a:xfrm>
              <a:off x="5086350" y="10534650"/>
              <a:ext cx="1219200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𝑒_2</a:t>
              </a:r>
              <a:r>
                <a:rPr lang="en-US" sz="1200" b="0" i="0">
                  <a:latin typeface="Cambria Math" panose="02040503050406030204" pitchFamily="18" charset="0"/>
                </a:rPr>
                <a:t>=〖−𝑒 ̅〗_2</a:t>
              </a:r>
              <a:endParaRPr lang="ru-RU" sz="1200"/>
            </a:p>
          </xdr:txBody>
        </xdr:sp>
      </mc:Fallback>
    </mc:AlternateContent>
    <xdr:clientData/>
  </xdr:oneCellAnchor>
  <xdr:oneCellAnchor>
    <xdr:from>
      <xdr:col>5</xdr:col>
      <xdr:colOff>1123950</xdr:colOff>
      <xdr:row>62</xdr:row>
      <xdr:rowOff>9525</xdr:rowOff>
    </xdr:from>
    <xdr:ext cx="1219200" cy="3404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Box 29"/>
            <xdr:cNvSpPr txBox="1"/>
          </xdr:nvSpPr>
          <xdr:spPr>
            <a:xfrm>
              <a:off x="5067300" y="11972925"/>
              <a:ext cx="1219200" cy="3404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</m:t>
                        </m:r>
                      </m:e>
                      <m:sub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n-US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𝑘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𝜔</m:t>
                            </m:r>
                          </m:sub>
                        </m:s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𝐷</m:t>
                        </m:r>
                      </m:num>
                      <m:den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ru-RU" sz="1200"/>
            </a:p>
          </xdr:txBody>
        </xdr:sp>
      </mc:Choice>
      <mc:Fallback xmlns="">
        <xdr:sp macro="" textlink="">
          <xdr:nvSpPr>
            <xdr:cNvPr id="30" name="TextBox 29"/>
            <xdr:cNvSpPr txBox="1"/>
          </xdr:nvSpPr>
          <xdr:spPr>
            <a:xfrm>
              <a:off x="5067300" y="11972925"/>
              <a:ext cx="1219200" cy="3404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𝑚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1=(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𝑘_𝜔∗𝐷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)/2</a:t>
              </a:r>
              <a:endParaRPr lang="ru-RU" sz="1200"/>
            </a:p>
          </xdr:txBody>
        </xdr:sp>
      </mc:Fallback>
    </mc:AlternateContent>
    <xdr:clientData/>
  </xdr:oneCellAnchor>
  <xdr:oneCellAnchor>
    <xdr:from>
      <xdr:col>5</xdr:col>
      <xdr:colOff>1123950</xdr:colOff>
      <xdr:row>56</xdr:row>
      <xdr:rowOff>19050</xdr:rowOff>
    </xdr:from>
    <xdr:ext cx="1219200" cy="3404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Box 31"/>
            <xdr:cNvSpPr txBox="1"/>
          </xdr:nvSpPr>
          <xdr:spPr>
            <a:xfrm>
              <a:off x="5067300" y="10839450"/>
              <a:ext cx="1219200" cy="3404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h</m:t>
                        </m:r>
                      </m:e>
                      <m:sub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n-US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𝐷</m:t>
                        </m:r>
                      </m:num>
                      <m:den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ru-RU" sz="1200"/>
            </a:p>
          </xdr:txBody>
        </xdr:sp>
      </mc:Choice>
      <mc:Fallback xmlns="">
        <xdr:sp macro="" textlink="">
          <xdr:nvSpPr>
            <xdr:cNvPr id="32" name="TextBox 31"/>
            <xdr:cNvSpPr txBox="1"/>
          </xdr:nvSpPr>
          <xdr:spPr>
            <a:xfrm>
              <a:off x="5067300" y="10839450"/>
              <a:ext cx="1219200" cy="3404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ℎ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1=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𝐷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/2</a:t>
              </a:r>
              <a:endParaRPr lang="ru-RU" sz="1200"/>
            </a:p>
          </xdr:txBody>
        </xdr:sp>
      </mc:Fallback>
    </mc:AlternateContent>
    <xdr:clientData/>
  </xdr:oneCellAnchor>
  <xdr:oneCellAnchor>
    <xdr:from>
      <xdr:col>6</xdr:col>
      <xdr:colOff>142875</xdr:colOff>
      <xdr:row>58</xdr:row>
      <xdr:rowOff>104775</xdr:rowOff>
    </xdr:from>
    <xdr:ext cx="94147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Box 32"/>
            <xdr:cNvSpPr txBox="1"/>
          </xdr:nvSpPr>
          <xdr:spPr>
            <a:xfrm>
              <a:off x="5219700" y="11306175"/>
              <a:ext cx="94147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𝑡𝑔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b="0" i="1">
                            <a:latin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h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∗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Ф</m:t>
                        </m:r>
                      </m:e>
                      <m:sub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3" name="TextBox 32"/>
            <xdr:cNvSpPr txBox="1"/>
          </xdr:nvSpPr>
          <xdr:spPr>
            <a:xfrm>
              <a:off x="5219700" y="11306175"/>
              <a:ext cx="94147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𝑡𝑔</a:t>
              </a:r>
              <a:r>
                <a:rPr lang="el-GR" sz="1100" b="0" i="0">
                  <a:latin typeface="Cambria Math" panose="02040503050406030204" pitchFamily="18" charset="0"/>
                </a:rPr>
                <a:t>𝜎</a:t>
              </a:r>
              <a:r>
                <a:rPr lang="en-US" sz="1100" b="0" i="0">
                  <a:latin typeface="Cambria Math" panose="02040503050406030204" pitchFamily="18" charset="0"/>
                </a:rPr>
                <a:t>_2=ℎ_1∗</a:t>
              </a:r>
              <a:r>
                <a:rPr lang="ru-RU" sz="1100" b="0" i="0">
                  <a:latin typeface="Cambria Math" panose="02040503050406030204" pitchFamily="18" charset="0"/>
                </a:rPr>
                <a:t>Ф</a:t>
              </a:r>
              <a:r>
                <a:rPr lang="en-US" sz="1100" b="0" i="0">
                  <a:latin typeface="Cambria Math" panose="02040503050406030204" pitchFamily="18" charset="0"/>
                </a:rPr>
                <a:t>_</a:t>
              </a:r>
              <a:r>
                <a:rPr lang="ru-RU" sz="1100" b="0" i="0">
                  <a:latin typeface="Cambria Math" panose="02040503050406030204" pitchFamily="18" charset="0"/>
                </a:rPr>
                <a:t>1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6</xdr:col>
      <xdr:colOff>57150</xdr:colOff>
      <xdr:row>64</xdr:row>
      <xdr:rowOff>123825</xdr:rowOff>
    </xdr:from>
    <xdr:ext cx="1110432" cy="140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Box 33"/>
            <xdr:cNvSpPr txBox="1"/>
          </xdr:nvSpPr>
          <xdr:spPr>
            <a:xfrm>
              <a:off x="5133975" y="12468225"/>
              <a:ext cx="1110432" cy="140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900" b="0" i="1">
                        <a:latin typeface="Cambria Math" panose="02040503050406030204" pitchFamily="18" charset="0"/>
                      </a:rPr>
                      <m:t>𝑡𝑔</m:t>
                    </m:r>
                    <m:sSub>
                      <m:sSubPr>
                        <m:ctrlPr>
                          <a:rPr lang="en-US" sz="9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900" b="0" i="1">
                            <a:latin typeface="Cambria Math" panose="02040503050406030204" pitchFamily="18" charset="0"/>
                          </a:rPr>
                          <m:t>𝜔</m:t>
                        </m:r>
                      </m:e>
                      <m:sub>
                        <m:r>
                          <a:rPr lang="en-US" sz="9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sz="9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9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𝑡𝑔</m:t>
                    </m:r>
                    <m:sSub>
                      <m:sSubPr>
                        <m:ctrlPr>
                          <a:rPr lang="en-US" sz="9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l-GR" sz="9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𝜔</m:t>
                        </m:r>
                      </m:e>
                      <m:sub>
                        <m:r>
                          <a:rPr lang="en-US" sz="9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n-US" sz="9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en-US" sz="9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sSub>
                          <m:sSubPr>
                            <m:ctrlPr>
                              <a:rPr lang="en-US" sz="9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900" b="0" i="1">
                                <a:latin typeface="Cambria Math" panose="02040503050406030204" pitchFamily="18" charset="0"/>
                              </a:rPr>
                              <m:t>𝑚</m:t>
                            </m:r>
                          </m:e>
                          <m:sub>
                            <m:r>
                              <a:rPr lang="en-US" sz="9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  <m:r>
                          <a:rPr lang="ru-RU" sz="900" b="0" i="1">
                            <a:latin typeface="Cambria Math" panose="02040503050406030204" pitchFamily="18" charset="0"/>
                          </a:rPr>
                          <m:t>Ф</m:t>
                        </m:r>
                      </m:e>
                      <m:sub>
                        <m:r>
                          <a:rPr lang="ru-RU" sz="9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ru-RU" sz="900"/>
            </a:p>
          </xdr:txBody>
        </xdr:sp>
      </mc:Choice>
      <mc:Fallback xmlns="">
        <xdr:sp macro="" textlink="">
          <xdr:nvSpPr>
            <xdr:cNvPr id="34" name="TextBox 33"/>
            <xdr:cNvSpPr txBox="1"/>
          </xdr:nvSpPr>
          <xdr:spPr>
            <a:xfrm>
              <a:off x="5133975" y="12468225"/>
              <a:ext cx="1110432" cy="140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900" b="0" i="0">
                  <a:latin typeface="Cambria Math" panose="02040503050406030204" pitchFamily="18" charset="0"/>
                </a:rPr>
                <a:t>𝑡𝑔</a:t>
              </a:r>
              <a:r>
                <a:rPr lang="el-GR" sz="900" b="0" i="0">
                  <a:latin typeface="Cambria Math" panose="02040503050406030204" pitchFamily="18" charset="0"/>
                </a:rPr>
                <a:t>𝜔</a:t>
              </a:r>
              <a:r>
                <a:rPr lang="en-US" sz="900" b="0" i="0">
                  <a:latin typeface="Cambria Math" panose="02040503050406030204" pitchFamily="18" charset="0"/>
                </a:rPr>
                <a:t>_2=</a:t>
              </a:r>
              <a:r>
                <a:rPr lang="en-US" sz="9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𝑡𝑔</a:t>
              </a:r>
              <a:r>
                <a:rPr lang="el-GR" sz="9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𝜔</a:t>
              </a:r>
              <a:r>
                <a:rPr lang="en-US" sz="9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9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1+</a:t>
              </a:r>
              <a:r>
                <a:rPr lang="en-US" sz="900" b="0" i="0">
                  <a:latin typeface="Cambria Math" panose="02040503050406030204" pitchFamily="18" charset="0"/>
                </a:rPr>
                <a:t>〖𝑚_1</a:t>
              </a:r>
              <a:r>
                <a:rPr lang="ru-RU" sz="900" b="0" i="0">
                  <a:latin typeface="Cambria Math" panose="02040503050406030204" pitchFamily="18" charset="0"/>
                </a:rPr>
                <a:t> Ф</a:t>
              </a:r>
              <a:r>
                <a:rPr lang="en-US" sz="900" b="0" i="0">
                  <a:latin typeface="Cambria Math" panose="02040503050406030204" pitchFamily="18" charset="0"/>
                </a:rPr>
                <a:t>〗_</a:t>
              </a:r>
              <a:r>
                <a:rPr lang="ru-RU" sz="900" b="0" i="0">
                  <a:latin typeface="Cambria Math" panose="02040503050406030204" pitchFamily="18" charset="0"/>
                </a:rPr>
                <a:t>1</a:t>
              </a:r>
              <a:endParaRPr lang="ru-RU" sz="900"/>
            </a:p>
          </xdr:txBody>
        </xdr:sp>
      </mc:Fallback>
    </mc:AlternateContent>
    <xdr:clientData/>
  </xdr:oneCellAnchor>
  <xdr:oneCellAnchor>
    <xdr:from>
      <xdr:col>6</xdr:col>
      <xdr:colOff>28575</xdr:colOff>
      <xdr:row>66</xdr:row>
      <xdr:rowOff>95250</xdr:rowOff>
    </xdr:from>
    <xdr:ext cx="1986569" cy="22345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Box 34"/>
            <xdr:cNvSpPr txBox="1"/>
          </xdr:nvSpPr>
          <xdr:spPr>
            <a:xfrm>
              <a:off x="5201383" y="12814788"/>
              <a:ext cx="1986569" cy="2234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𝐷</m:t>
                        </m:r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′</m:t>
                        </m:r>
                      </m:e>
                      <m:sub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sz="1200" b="0" i="1">
                        <a:latin typeface="Cambria Math" panose="02040503050406030204" pitchFamily="18" charset="0"/>
                      </a:rPr>
                      <m:t>=2(</m:t>
                    </m:r>
                    <m:sSub>
                      <m:sSubPr>
                        <m:ctrlP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</m:t>
                        </m:r>
                      </m:e>
                      <m:sub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en-US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𝑡𝑔</m:t>
                    </m:r>
                    <m:sSub>
                      <m:sSubPr>
                        <m:ctrlP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l-GR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𝜔</m:t>
                        </m:r>
                      </m:e>
                      <m:sub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en-US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</m:t>
                    </m:r>
                    <m:sSub>
                      <m:sSubPr>
                        <m:ctrlP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sSup>
                          <m:sSupPr>
                            <m:ctrlP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𝑓</m:t>
                            </m:r>
                          </m:e>
                          <m:sup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′</m:t>
                            </m:r>
                          </m:sup>
                        </m:sSup>
                      </m:e>
                      <m:sub>
                        <m:r>
                          <a:rPr lang="ru-RU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об</m:t>
                        </m:r>
                      </m:sub>
                    </m:sSub>
                    <m:r>
                      <a:rPr lang="en-US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𝑡𝑔</m:t>
                    </m:r>
                    <m:sSub>
                      <m:sSubPr>
                        <m:ctrlP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l-GR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𝜔</m:t>
                        </m:r>
                      </m:e>
                      <m:sub>
                        <m:r>
                          <a:rPr lang="ru-RU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ru-RU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</m:t>
                    </m:r>
                  </m:oMath>
                </m:oMathPara>
              </a14:m>
              <a:endParaRPr lang="ru-RU" sz="1200"/>
            </a:p>
          </xdr:txBody>
        </xdr:sp>
      </mc:Choice>
      <mc:Fallback xmlns="">
        <xdr:sp macro="" textlink="">
          <xdr:nvSpPr>
            <xdr:cNvPr id="35" name="TextBox 34"/>
            <xdr:cNvSpPr txBox="1"/>
          </xdr:nvSpPr>
          <xdr:spPr>
            <a:xfrm>
              <a:off x="5201383" y="12814788"/>
              <a:ext cx="1986569" cy="2234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200" b="0" i="0">
                  <a:latin typeface="Cambria Math" panose="02040503050406030204" pitchFamily="18" charset="0"/>
                </a:rPr>
                <a:t>〖𝐷′〗_2=2(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𝑒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_2 𝑡𝑔</a:t>
              </a:r>
              <a:r>
                <a:rPr lang="el-GR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𝜔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2−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〖𝑓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′〗_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об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𝑡𝑔</a:t>
              </a:r>
              <a:r>
                <a:rPr lang="el-GR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𝜔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1)</a:t>
              </a:r>
              <a:endParaRPr lang="ru-RU" sz="1200"/>
            </a:p>
          </xdr:txBody>
        </xdr:sp>
      </mc:Fallback>
    </mc:AlternateContent>
    <xdr:clientData/>
  </xdr:oneCellAnchor>
  <xdr:oneCellAnchor>
    <xdr:from>
      <xdr:col>6</xdr:col>
      <xdr:colOff>238125</xdr:colOff>
      <xdr:row>68</xdr:row>
      <xdr:rowOff>0</xdr:rowOff>
    </xdr:from>
    <xdr:ext cx="707437" cy="36054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Box 35"/>
            <xdr:cNvSpPr txBox="1"/>
          </xdr:nvSpPr>
          <xdr:spPr>
            <a:xfrm>
              <a:off x="5410200" y="13106400"/>
              <a:ext cx="707437" cy="3605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′=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𝐷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′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𝑡𝑔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𝜔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6" name="TextBox 35"/>
            <xdr:cNvSpPr txBox="1"/>
          </xdr:nvSpPr>
          <xdr:spPr>
            <a:xfrm>
              <a:off x="5410200" y="13106400"/>
              <a:ext cx="707437" cy="3605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𝑠′=〖𝐷′〗_2/(2𝑡𝑔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𝜔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2 )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6</xdr:col>
      <xdr:colOff>38099</xdr:colOff>
      <xdr:row>72</xdr:row>
      <xdr:rowOff>16094</xdr:rowOff>
    </xdr:from>
    <xdr:ext cx="1161728" cy="34765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7" name="TextBox 36"/>
            <xdr:cNvSpPr txBox="1"/>
          </xdr:nvSpPr>
          <xdr:spPr>
            <a:xfrm>
              <a:off x="5214444" y="13889749"/>
              <a:ext cx="1161728" cy="3476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𝐷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′</m:t>
                        </m:r>
                      </m:e>
                      <m:sub>
                        <m:r>
                          <a:rPr lang="ru-RU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𝑛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𝑒</m:t>
                            </m:r>
                          </m:sub>
                        </m:sSub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𝑒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𝑡𝑔</m:t>
                        </m:r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l-G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𝜎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𝑒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−2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𝑘𝑡𝑔</m:t>
                        </m:r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l-G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𝜎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7" name="TextBox 36"/>
            <xdr:cNvSpPr txBox="1"/>
          </xdr:nvSpPr>
          <xdr:spPr>
            <a:xfrm>
              <a:off x="5214444" y="13889749"/>
              <a:ext cx="1161728" cy="3476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〖𝐷′〗_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 b="0" i="0">
                  <a:latin typeface="Cambria Math" panose="02040503050406030204" pitchFamily="18" charset="0"/>
                </a:rPr>
                <a:t>=(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2𝑛_𝑒 𝑒_2 𝑡𝑔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𝜎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)/(</a:t>
              </a:r>
              <a:r>
                <a:rPr lang="en-US" sz="1100" b="0" i="0">
                  <a:latin typeface="Cambria Math" panose="02040503050406030204" pitchFamily="18" charset="0"/>
                </a:rPr>
                <a:t>𝑛_𝑒−2𝑘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𝑡𝑔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𝜎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5</xdr:col>
      <xdr:colOff>1221829</xdr:colOff>
      <xdr:row>74</xdr:row>
      <xdr:rowOff>6569</xdr:rowOff>
    </xdr:from>
    <xdr:ext cx="1263295" cy="36054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" name="TextBox 38"/>
            <xdr:cNvSpPr txBox="1"/>
          </xdr:nvSpPr>
          <xdr:spPr>
            <a:xfrm>
              <a:off x="5169777" y="14261224"/>
              <a:ext cx="1263295" cy="3605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𝐷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′′</m:t>
                        </m:r>
                      </m:e>
                      <m:sub>
                        <m:r>
                          <a:rPr lang="ru-RU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𝑛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𝑒</m:t>
                            </m:r>
                          </m:sub>
                        </m:s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𝑠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′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𝑡𝑔</m:t>
                        </m:r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𝜔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𝑒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−2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𝑘𝑡𝑔</m:t>
                        </m:r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𝜔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9" name="TextBox 38"/>
            <xdr:cNvSpPr txBox="1"/>
          </xdr:nvSpPr>
          <xdr:spPr>
            <a:xfrm>
              <a:off x="5169777" y="14261224"/>
              <a:ext cx="1263295" cy="3605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〖𝐷′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′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〗_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 b="0" i="0">
                  <a:latin typeface="Cambria Math" panose="02040503050406030204" pitchFamily="18" charset="0"/>
                </a:rPr>
                <a:t>=(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2𝑛_𝑒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𝑠′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𝑡𝑔𝜔_2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)/(</a:t>
              </a:r>
              <a:r>
                <a:rPr lang="en-US" sz="1100" b="0" i="0">
                  <a:latin typeface="Cambria Math" panose="02040503050406030204" pitchFamily="18" charset="0"/>
                </a:rPr>
                <a:t>𝑛_𝑒−2𝑘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𝑡𝑔𝜔_2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6</xdr:col>
      <xdr:colOff>96714</xdr:colOff>
      <xdr:row>82</xdr:row>
      <xdr:rowOff>114300</xdr:rowOff>
    </xdr:from>
    <xdr:ext cx="1053611" cy="1905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1" name="TextBox 50"/>
            <xdr:cNvSpPr txBox="1"/>
          </xdr:nvSpPr>
          <xdr:spPr>
            <a:xfrm>
              <a:off x="5273059" y="7510955"/>
              <a:ext cx="1053611" cy="190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en-US" sz="1100" b="0" i="0" u="none" strike="noStrike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a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ru-RU" sz="1100" b="0" i="1">
                        <a:latin typeface="Cambria Math" panose="02040503050406030204" pitchFamily="18" charset="0"/>
                      </a:rPr>
                      <m:t>ЧИСЛО∗</m:t>
                    </m:r>
                    <m:sSub>
                      <m:sSubPr>
                        <m:ctrlPr>
                          <a:rPr lang="ru-RU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𝐷</m:t>
                        </m:r>
                      </m:e>
                      <m:sub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пр</m:t>
                        </m:r>
                      </m:sub>
                    </m:sSub>
                  </m:oMath>
                </m:oMathPara>
              </a14:m>
              <a:endParaRPr lang="ru-RU" sz="110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ru-RU" sz="1100"/>
            </a:p>
          </xdr:txBody>
        </xdr:sp>
      </mc:Choice>
      <mc:Fallback xmlns="">
        <xdr:sp macro="" textlink="">
          <xdr:nvSpPr>
            <xdr:cNvPr id="51" name="TextBox 50"/>
            <xdr:cNvSpPr txBox="1"/>
          </xdr:nvSpPr>
          <xdr:spPr>
            <a:xfrm>
              <a:off x="5273059" y="7510955"/>
              <a:ext cx="1053611" cy="190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"a"</a:t>
              </a:r>
              <a:r>
                <a:rPr lang="en-US" sz="1100" b="0" i="0">
                  <a:latin typeface="Cambria Math" panose="02040503050406030204" pitchFamily="18" charset="0"/>
                </a:rPr>
                <a:t>=</a:t>
              </a:r>
              <a:r>
                <a:rPr lang="ru-RU" sz="1100" b="0" i="0">
                  <a:latin typeface="Cambria Math" panose="02040503050406030204" pitchFamily="18" charset="0"/>
                </a:rPr>
                <a:t>ЧИСЛО∗</a:t>
              </a:r>
              <a:r>
                <a:rPr lang="en-US" sz="1100" b="0" i="0">
                  <a:latin typeface="Cambria Math" panose="02040503050406030204" pitchFamily="18" charset="0"/>
                </a:rPr>
                <a:t>𝐷</a:t>
              </a:r>
              <a:r>
                <a:rPr lang="ru-RU" sz="1100" b="0" i="0">
                  <a:latin typeface="Cambria Math" panose="02040503050406030204" pitchFamily="18" charset="0"/>
                </a:rPr>
                <a:t>_пр</a:t>
              </a:r>
              <a:endParaRPr lang="ru-RU" sz="110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ru-RU" sz="1100"/>
            </a:p>
          </xdr:txBody>
        </xdr:sp>
      </mc:Fallback>
    </mc:AlternateContent>
    <xdr:clientData/>
  </xdr:oneCellAnchor>
  <xdr:oneCellAnchor>
    <xdr:from>
      <xdr:col>6</xdr:col>
      <xdr:colOff>96715</xdr:colOff>
      <xdr:row>84</xdr:row>
      <xdr:rowOff>104775</xdr:rowOff>
    </xdr:from>
    <xdr:ext cx="1053611" cy="1905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2" name="TextBox 51"/>
            <xdr:cNvSpPr txBox="1"/>
          </xdr:nvSpPr>
          <xdr:spPr>
            <a:xfrm>
              <a:off x="5273060" y="7882430"/>
              <a:ext cx="1053611" cy="190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en-US" sz="1100" b="0" i="0" u="none" strike="noStrike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c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ru-RU" sz="1100" b="0" i="1">
                        <a:latin typeface="Cambria Math" panose="02040503050406030204" pitchFamily="18" charset="0"/>
                      </a:rPr>
                      <m:t>ЧИСЛО∗</m:t>
                    </m:r>
                    <m:sSub>
                      <m:sSubPr>
                        <m:ctrlPr>
                          <a:rPr lang="ru-RU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𝐷</m:t>
                        </m:r>
                      </m:e>
                      <m:sub>
                        <m:r>
                          <a:rPr lang="ru-RU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пр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52" name="TextBox 51"/>
            <xdr:cNvSpPr txBox="1"/>
          </xdr:nvSpPr>
          <xdr:spPr>
            <a:xfrm>
              <a:off x="5273060" y="7882430"/>
              <a:ext cx="1053611" cy="190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"c"</a:t>
              </a:r>
              <a:r>
                <a:rPr lang="en-US" sz="1100" b="0" i="0">
                  <a:latin typeface="Cambria Math" panose="02040503050406030204" pitchFamily="18" charset="0"/>
                </a:rPr>
                <a:t>=</a:t>
              </a:r>
              <a:r>
                <a:rPr lang="ru-RU" sz="1100" b="0" i="0">
                  <a:latin typeface="Cambria Math" panose="02040503050406030204" pitchFamily="18" charset="0"/>
                </a:rPr>
                <a:t>ЧИСЛО∗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𝐷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_пр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6</xdr:col>
      <xdr:colOff>98913</xdr:colOff>
      <xdr:row>86</xdr:row>
      <xdr:rowOff>87923</xdr:rowOff>
    </xdr:from>
    <xdr:ext cx="1066068" cy="1905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3" name="TextBox 52"/>
            <xdr:cNvSpPr txBox="1"/>
          </xdr:nvSpPr>
          <xdr:spPr>
            <a:xfrm>
              <a:off x="5275258" y="8246578"/>
              <a:ext cx="1066068" cy="190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en-US" sz="1100" b="0" i="0" u="none" strike="noStrike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h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ru-RU" sz="1100" b="0" i="1">
                        <a:latin typeface="Cambria Math" panose="02040503050406030204" pitchFamily="18" charset="0"/>
                      </a:rPr>
                      <m:t>ЧИСЛО∗</m:t>
                    </m:r>
                    <m:sSub>
                      <m:sSubPr>
                        <m:ctrlPr>
                          <a:rPr lang="ru-RU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𝐷</m:t>
                        </m:r>
                      </m:e>
                      <m:sub>
                        <m:r>
                          <a:rPr lang="ru-RU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пр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53" name="TextBox 52"/>
            <xdr:cNvSpPr txBox="1"/>
          </xdr:nvSpPr>
          <xdr:spPr>
            <a:xfrm>
              <a:off x="5275258" y="8246578"/>
              <a:ext cx="1066068" cy="190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"h"</a:t>
              </a:r>
              <a:r>
                <a:rPr lang="en-US" sz="1100" b="0" i="0">
                  <a:latin typeface="Cambria Math" panose="02040503050406030204" pitchFamily="18" charset="0"/>
                </a:rPr>
                <a:t>=</a:t>
              </a:r>
              <a:r>
                <a:rPr lang="ru-RU" sz="1100" b="0" i="0">
                  <a:latin typeface="Cambria Math" panose="02040503050406030204" pitchFamily="18" charset="0"/>
                </a:rPr>
                <a:t>ЧИСЛО∗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𝐷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_пр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6</xdr:col>
      <xdr:colOff>106239</xdr:colOff>
      <xdr:row>88</xdr:row>
      <xdr:rowOff>95250</xdr:rowOff>
    </xdr:from>
    <xdr:ext cx="1051413" cy="1905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4" name="TextBox 53"/>
            <xdr:cNvSpPr txBox="1"/>
          </xdr:nvSpPr>
          <xdr:spPr>
            <a:xfrm>
              <a:off x="5282584" y="8634905"/>
              <a:ext cx="1051413" cy="190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en-US" sz="1100" b="0" i="0" u="none" strike="noStrike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d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ru-RU" sz="1100" b="0" i="1">
                        <a:latin typeface="Cambria Math" panose="02040503050406030204" pitchFamily="18" charset="0"/>
                      </a:rPr>
                      <m:t>ЧИСЛО∗</m:t>
                    </m:r>
                    <m:sSub>
                      <m:sSubPr>
                        <m:ctrlPr>
                          <a:rPr lang="ru-RU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𝐷</m:t>
                        </m:r>
                      </m:e>
                      <m:sub>
                        <m:r>
                          <a:rPr lang="ru-RU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пр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54" name="TextBox 53"/>
            <xdr:cNvSpPr txBox="1"/>
          </xdr:nvSpPr>
          <xdr:spPr>
            <a:xfrm>
              <a:off x="5282584" y="8634905"/>
              <a:ext cx="1051413" cy="190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"d"</a:t>
              </a:r>
              <a:r>
                <a:rPr lang="en-US" sz="1100" b="0" i="0">
                  <a:latin typeface="Cambria Math" panose="02040503050406030204" pitchFamily="18" charset="0"/>
                </a:rPr>
                <a:t>=</a:t>
              </a:r>
              <a:r>
                <a:rPr lang="ru-RU" sz="1100" b="0" i="0">
                  <a:latin typeface="Cambria Math" panose="02040503050406030204" pitchFamily="18" charset="0"/>
                </a:rPr>
                <a:t>ЧИСЛО∗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𝐷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_пр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5</xdr:col>
      <xdr:colOff>1182414</xdr:colOff>
      <xdr:row>80</xdr:row>
      <xdr:rowOff>118242</xdr:rowOff>
    </xdr:from>
    <xdr:ext cx="1333499" cy="1905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5" name="TextBox 54"/>
            <xdr:cNvSpPr txBox="1"/>
          </xdr:nvSpPr>
          <xdr:spPr>
            <a:xfrm>
              <a:off x="5130362" y="15515897"/>
              <a:ext cx="1333499" cy="190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𝐷</m:t>
                        </m:r>
                      </m:e>
                      <m:sub>
                        <m:r>
                          <a:rPr lang="ru-RU" sz="1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пр</m:t>
                        </m:r>
                      </m:sub>
                    </m:sSub>
                    <m:r>
                      <a:rPr lang="en-US" sz="10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ru-RU" sz="1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𝐷</m:t>
                        </m:r>
                      </m:e>
                      <m:sub>
                        <m:r>
                          <a:rPr lang="ru-RU" sz="1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наиб</m:t>
                        </m:r>
                      </m:sub>
                    </m:sSub>
                    <m:r>
                      <a:rPr lang="ru-RU" sz="10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+фаска</m:t>
                    </m:r>
                  </m:oMath>
                </m:oMathPara>
              </a14:m>
              <a:endParaRPr lang="ru-RU" sz="100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ru-RU" sz="1000"/>
            </a:p>
          </xdr:txBody>
        </xdr:sp>
      </mc:Choice>
      <mc:Fallback xmlns="">
        <xdr:sp macro="" textlink="">
          <xdr:nvSpPr>
            <xdr:cNvPr id="55" name="TextBox 54"/>
            <xdr:cNvSpPr txBox="1"/>
          </xdr:nvSpPr>
          <xdr:spPr>
            <a:xfrm>
              <a:off x="5130362" y="15515897"/>
              <a:ext cx="1333499" cy="190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𝐷</a:t>
              </a:r>
              <a:r>
                <a:rPr lang="ru-RU" sz="1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_пр</a:t>
              </a:r>
              <a:r>
                <a:rPr lang="en-US" sz="1000" b="0" i="0">
                  <a:latin typeface="Cambria Math" panose="02040503050406030204" pitchFamily="18" charset="0"/>
                </a:rPr>
                <a:t>=</a:t>
              </a:r>
              <a:r>
                <a:rPr lang="en-US" sz="1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𝐷</a:t>
              </a:r>
              <a:r>
                <a:rPr lang="ru-RU" sz="1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ru-RU" sz="1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наиб+фаска</a:t>
              </a:r>
              <a:endParaRPr lang="ru-RU" sz="100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ru-RU" sz="1000"/>
            </a:p>
          </xdr:txBody>
        </xdr:sp>
      </mc:Fallback>
    </mc:AlternateContent>
    <xdr:clientData/>
  </xdr:oneCellAnchor>
  <xdr:oneCellAnchor>
    <xdr:from>
      <xdr:col>6</xdr:col>
      <xdr:colOff>68316</xdr:colOff>
      <xdr:row>90</xdr:row>
      <xdr:rowOff>15765</xdr:rowOff>
    </xdr:from>
    <xdr:ext cx="1128514" cy="34996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6" name="TextBox 55"/>
            <xdr:cNvSpPr txBox="1"/>
          </xdr:nvSpPr>
          <xdr:spPr>
            <a:xfrm>
              <a:off x="5244661" y="17318420"/>
              <a:ext cx="1128514" cy="34996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sSubSup>
                      <m:sSub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об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bSup>
                    <m:r>
                      <a:rPr lang="ru-RU" sz="1100" b="0" i="1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𝑑</m:t>
                        </m:r>
                      </m:num>
                      <m:den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𝑒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56" name="TextBox 55"/>
            <xdr:cNvSpPr txBox="1"/>
          </xdr:nvSpPr>
          <xdr:spPr>
            <a:xfrm>
              <a:off x="5244661" y="17318420"/>
              <a:ext cx="1128514" cy="34996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𝑒_1=𝑓_</a:t>
              </a:r>
              <a:r>
                <a:rPr lang="ru-RU" sz="1100" b="0" i="0">
                  <a:latin typeface="Cambria Math" panose="02040503050406030204" pitchFamily="18" charset="0"/>
                </a:rPr>
                <a:t>об</a:t>
              </a:r>
              <a:r>
                <a:rPr lang="en-US" sz="1100" b="0" i="0">
                  <a:latin typeface="Cambria Math" panose="02040503050406030204" pitchFamily="18" charset="0"/>
                </a:rPr>
                <a:t>^′</a:t>
              </a:r>
              <a:r>
                <a:rPr lang="ru-RU" sz="1100" b="0" i="0">
                  <a:latin typeface="Cambria Math" panose="02040503050406030204" pitchFamily="18" charset="0"/>
                </a:rPr>
                <a:t>−</a:t>
              </a:r>
              <a:r>
                <a:rPr lang="en-US" sz="1100" b="0" i="0">
                  <a:latin typeface="Cambria Math" panose="02040503050406030204" pitchFamily="18" charset="0"/>
                </a:rPr>
                <a:t>𝑒_2−𝑑/𝑛_𝑒 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6</xdr:col>
      <xdr:colOff>68316</xdr:colOff>
      <xdr:row>93</xdr:row>
      <xdr:rowOff>101162</xdr:rowOff>
    </xdr:from>
    <xdr:ext cx="1132938" cy="17947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7" name="TextBox 56"/>
            <xdr:cNvSpPr txBox="1"/>
          </xdr:nvSpPr>
          <xdr:spPr>
            <a:xfrm>
              <a:off x="5244661" y="17975317"/>
              <a:ext cx="1132938" cy="1794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𝐷</m:t>
                        </m:r>
                      </m:e>
                      <m:sub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п.д.</m:t>
                        </m:r>
                      </m:sub>
                    </m:sSub>
                    <m:r>
                      <a:rPr lang="ru-RU" sz="1100" b="0" i="1">
                        <a:latin typeface="Cambria Math" panose="02040503050406030204" pitchFamily="18" charset="0"/>
                      </a:rPr>
                      <m:t>=−2</m:t>
                    </m:r>
                    <m:sSubSup>
                      <m:sSub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об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bSup>
                    <m:r>
                      <a:rPr lang="en-US" sz="1100" b="0" i="1">
                        <a:latin typeface="Cambria Math" panose="02040503050406030204" pitchFamily="18" charset="0"/>
                      </a:rPr>
                      <m:t>𝑡𝑔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𝜔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57" name="TextBox 56"/>
            <xdr:cNvSpPr txBox="1"/>
          </xdr:nvSpPr>
          <xdr:spPr>
            <a:xfrm>
              <a:off x="5244661" y="17975317"/>
              <a:ext cx="1132938" cy="1794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𝐷_(</a:t>
              </a:r>
              <a:r>
                <a:rPr lang="ru-RU" sz="1100" b="0" i="0">
                  <a:latin typeface="Cambria Math" panose="02040503050406030204" pitchFamily="18" charset="0"/>
                </a:rPr>
                <a:t>п.д.</a:t>
              </a:r>
              <a:r>
                <a:rPr lang="en-US" sz="1100" b="0" i="0">
                  <a:latin typeface="Cambria Math" panose="02040503050406030204" pitchFamily="18" charset="0"/>
                </a:rPr>
                <a:t>)</a:t>
              </a:r>
              <a:r>
                <a:rPr lang="ru-RU" sz="1100" b="0" i="0">
                  <a:latin typeface="Cambria Math" panose="02040503050406030204" pitchFamily="18" charset="0"/>
                </a:rPr>
                <a:t>=−2</a:t>
              </a:r>
              <a:r>
                <a:rPr lang="en-US" sz="1100" b="0" i="0">
                  <a:latin typeface="Cambria Math" panose="02040503050406030204" pitchFamily="18" charset="0"/>
                </a:rPr>
                <a:t>𝑓_</a:t>
              </a:r>
              <a:r>
                <a:rPr lang="ru-RU" sz="1100" b="0" i="0">
                  <a:latin typeface="Cambria Math" panose="02040503050406030204" pitchFamily="18" charset="0"/>
                </a:rPr>
                <a:t>об^</a:t>
              </a:r>
              <a:r>
                <a:rPr lang="en-US" sz="1100" b="0" i="0">
                  <a:latin typeface="Cambria Math" panose="02040503050406030204" pitchFamily="18" charset="0"/>
                </a:rPr>
                <a:t>′ 𝑡𝑔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𝜔_1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6</xdr:col>
      <xdr:colOff>536713</xdr:colOff>
      <xdr:row>96</xdr:row>
      <xdr:rowOff>89452</xdr:rowOff>
    </xdr:from>
    <xdr:ext cx="24622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8" name="TextBox 57"/>
            <xdr:cNvSpPr txBox="1"/>
          </xdr:nvSpPr>
          <xdr:spPr>
            <a:xfrm>
              <a:off x="5713343" y="18526539"/>
              <a:ext cx="24622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кат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b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58" name="TextBox 57"/>
            <xdr:cNvSpPr txBox="1"/>
          </xdr:nvSpPr>
          <xdr:spPr>
            <a:xfrm>
              <a:off x="5713343" y="18526539"/>
              <a:ext cx="24622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𝑓_</a:t>
              </a:r>
              <a:r>
                <a:rPr lang="ru-RU" sz="1100" b="0" i="0">
                  <a:latin typeface="Cambria Math" panose="02040503050406030204" pitchFamily="18" charset="0"/>
                </a:rPr>
                <a:t>кат^</a:t>
              </a:r>
              <a:r>
                <a:rPr lang="en-US" sz="1100" b="0" i="0">
                  <a:latin typeface="Cambria Math" panose="02040503050406030204" pitchFamily="18" charset="0"/>
                </a:rPr>
                <a:t>′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6</xdr:col>
      <xdr:colOff>304800</xdr:colOff>
      <xdr:row>97</xdr:row>
      <xdr:rowOff>188844</xdr:rowOff>
    </xdr:from>
    <xdr:ext cx="603627" cy="35753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9" name="TextBox 58"/>
            <xdr:cNvSpPr txBox="1"/>
          </xdr:nvSpPr>
          <xdr:spPr>
            <a:xfrm>
              <a:off x="5481430" y="18816431"/>
              <a:ext cx="603627" cy="3575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𝑓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′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Sup>
                          <m:sSub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𝑓</m:t>
                            </m:r>
                          </m:e>
                          <m:sub>
                            <m:r>
                              <a:rPr lang="ru-RU" sz="1100" b="0" i="1">
                                <a:latin typeface="Cambria Math" panose="02040503050406030204" pitchFamily="18" charset="0"/>
                              </a:rPr>
                              <m:t>ок</m:t>
                            </m:r>
                          </m:sub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′</m:t>
                            </m:r>
                          </m:sup>
                        </m:sSubSup>
                      </m:num>
                      <m:den>
                        <m:sSubSup>
                          <m:sSub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𝑓</m:t>
                            </m:r>
                          </m:e>
                          <m:sub>
                            <m:r>
                              <a:rPr lang="ru-RU" sz="1100" b="0" i="1">
                                <a:latin typeface="Cambria Math" panose="02040503050406030204" pitchFamily="18" charset="0"/>
                              </a:rPr>
                              <m:t>кат</m:t>
                            </m:r>
                          </m:sub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′</m:t>
                            </m:r>
                          </m:sup>
                        </m:sSubSup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59" name="TextBox 58"/>
            <xdr:cNvSpPr txBox="1"/>
          </xdr:nvSpPr>
          <xdr:spPr>
            <a:xfrm>
              <a:off x="5481430" y="18816431"/>
              <a:ext cx="603627" cy="3575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𝑘_𝑓′=(𝑓_</a:t>
              </a:r>
              <a:r>
                <a:rPr lang="ru-RU" sz="1100" b="0" i="0">
                  <a:latin typeface="Cambria Math" panose="02040503050406030204" pitchFamily="18" charset="0"/>
                </a:rPr>
                <a:t>ок^</a:t>
              </a:r>
              <a:r>
                <a:rPr lang="en-US" sz="1100" b="0" i="0">
                  <a:latin typeface="Cambria Math" panose="02040503050406030204" pitchFamily="18" charset="0"/>
                </a:rPr>
                <a:t>′)/(𝑓_</a:t>
              </a:r>
              <a:r>
                <a:rPr lang="ru-RU" sz="1100" b="0" i="0">
                  <a:latin typeface="Cambria Math" panose="02040503050406030204" pitchFamily="18" charset="0"/>
                </a:rPr>
                <a:t>кат^</a:t>
              </a:r>
              <a:r>
                <a:rPr lang="en-US" sz="1100" b="0" i="0">
                  <a:latin typeface="Cambria Math" panose="02040503050406030204" pitchFamily="18" charset="0"/>
                </a:rPr>
                <a:t>′ 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6</xdr:col>
      <xdr:colOff>99647</xdr:colOff>
      <xdr:row>105</xdr:row>
      <xdr:rowOff>187568</xdr:rowOff>
    </xdr:from>
    <xdr:ext cx="1036309" cy="361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0" name="TextBox 59"/>
            <xdr:cNvSpPr txBox="1"/>
          </xdr:nvSpPr>
          <xdr:spPr>
            <a:xfrm>
              <a:off x="5272455" y="20336606"/>
              <a:ext cx="1036309" cy="361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05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050" b="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1050" b="0" i="1">
                            <a:latin typeface="Cambria Math" panose="02040503050406030204" pitchFamily="18" charset="0"/>
                          </a:rPr>
                          <m:t>𝑃</m:t>
                        </m:r>
                        <m:r>
                          <a:rPr lang="en-US" sz="1050" b="0" i="1">
                            <a:latin typeface="Cambria Math" panose="02040503050406030204" pitchFamily="18" charset="0"/>
                          </a:rPr>
                          <m:t>′</m:t>
                        </m:r>
                      </m:sub>
                      <m:sup>
                        <m:r>
                          <a:rPr lang="en-US" sz="105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bSup>
                    <m:r>
                      <a:rPr lang="en-US" sz="105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05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n-US" sz="105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sz="105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sSubSup>
                                  <m:sSubSupPr>
                                    <m:ctrlPr>
                                      <a:rPr lang="en-US" sz="105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US" sz="1050" b="0" i="1">
                                        <a:latin typeface="Cambria Math" panose="02040503050406030204" pitchFamily="18" charset="0"/>
                                      </a:rPr>
                                      <m:t>𝑓</m:t>
                                    </m:r>
                                  </m:e>
                                  <m:sub>
                                    <m:r>
                                      <a:rPr lang="ru-RU" sz="1050" b="0" i="1">
                                        <a:latin typeface="Cambria Math" panose="02040503050406030204" pitchFamily="18" charset="0"/>
                                      </a:rPr>
                                      <m:t>ок</m:t>
                                    </m:r>
                                  </m:sub>
                                  <m:sup>
                                    <m:r>
                                      <a:rPr lang="en-US" sz="1050" b="0" i="1">
                                        <a:latin typeface="Cambria Math" panose="02040503050406030204" pitchFamily="18" charset="0"/>
                                      </a:rPr>
                                      <m:t>′</m:t>
                                    </m:r>
                                  </m:sup>
                                </m:sSubSup>
                              </m:e>
                            </m:d>
                          </m:e>
                          <m:sup>
                            <m:r>
                              <a:rPr lang="en-US" sz="105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sSubSup>
                          <m:sSubSupPr>
                            <m:ctrlPr>
                              <a:rPr lang="en-US" sz="1050" b="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en-US" sz="1050" b="0" i="1">
                                <a:latin typeface="Cambria Math" panose="02040503050406030204" pitchFamily="18" charset="0"/>
                              </a:rPr>
                              <m:t>𝑓</m:t>
                            </m:r>
                          </m:e>
                          <m:sub>
                            <m:r>
                              <a:rPr lang="ru-RU" sz="1050" b="0" i="1">
                                <a:latin typeface="Cambria Math" panose="02040503050406030204" pitchFamily="18" charset="0"/>
                              </a:rPr>
                              <m:t>об</m:t>
                            </m:r>
                          </m:sub>
                          <m:sup>
                            <m:r>
                              <a:rPr lang="en-US" sz="1050" b="0" i="1">
                                <a:latin typeface="Cambria Math" panose="02040503050406030204" pitchFamily="18" charset="0"/>
                              </a:rPr>
                              <m:t>′</m:t>
                            </m:r>
                          </m:sup>
                        </m:sSubSup>
                      </m:den>
                    </m:f>
                    <m:r>
                      <a:rPr lang="ru-RU" sz="1050" b="0" i="1">
                        <a:latin typeface="Cambria Math" panose="02040503050406030204" pitchFamily="18" charset="0"/>
                      </a:rPr>
                      <m:t>+</m:t>
                    </m:r>
                    <m:sSubSup>
                      <m:sSubSupPr>
                        <m:ctrlPr>
                          <a:rPr lang="en-US" sz="105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050" b="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1050" b="0" i="1">
                            <a:latin typeface="Cambria Math" panose="02040503050406030204" pitchFamily="18" charset="0"/>
                          </a:rPr>
                          <m:t>𝐹</m:t>
                        </m:r>
                        <m:r>
                          <a:rPr lang="en-US" sz="1050" b="0" i="1">
                            <a:latin typeface="Cambria Math" panose="02040503050406030204" pitchFamily="18" charset="0"/>
                          </a:rPr>
                          <m:t>′</m:t>
                        </m:r>
                      </m:sub>
                      <m:sup>
                        <m:r>
                          <a:rPr lang="en-US" sz="105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bSup>
                  </m:oMath>
                </m:oMathPara>
              </a14:m>
              <a:endParaRPr lang="ru-RU" sz="1050"/>
            </a:p>
          </xdr:txBody>
        </xdr:sp>
      </mc:Choice>
      <mc:Fallback xmlns="">
        <xdr:sp macro="" textlink="">
          <xdr:nvSpPr>
            <xdr:cNvPr id="60" name="TextBox 59"/>
            <xdr:cNvSpPr txBox="1"/>
          </xdr:nvSpPr>
          <xdr:spPr>
            <a:xfrm>
              <a:off x="5272455" y="20336606"/>
              <a:ext cx="1036309" cy="361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050" b="0" i="0">
                  <a:latin typeface="Cambria Math" panose="02040503050406030204" pitchFamily="18" charset="0"/>
                </a:rPr>
                <a:t>𝑆_𝑃′^′=(𝑓_</a:t>
              </a:r>
              <a:r>
                <a:rPr lang="ru-RU" sz="1050" b="0" i="0">
                  <a:latin typeface="Cambria Math" panose="02040503050406030204" pitchFamily="18" charset="0"/>
                </a:rPr>
                <a:t>ок^</a:t>
              </a:r>
              <a:r>
                <a:rPr lang="en-US" sz="1050" b="0" i="0">
                  <a:latin typeface="Cambria Math" panose="02040503050406030204" pitchFamily="18" charset="0"/>
                </a:rPr>
                <a:t>′ )^2/(𝑓_</a:t>
              </a:r>
              <a:r>
                <a:rPr lang="ru-RU" sz="1050" b="0" i="0">
                  <a:latin typeface="Cambria Math" panose="02040503050406030204" pitchFamily="18" charset="0"/>
                </a:rPr>
                <a:t>об^</a:t>
              </a:r>
              <a:r>
                <a:rPr lang="en-US" sz="1050" b="0" i="0">
                  <a:latin typeface="Cambria Math" panose="02040503050406030204" pitchFamily="18" charset="0"/>
                </a:rPr>
                <a:t>′ )</a:t>
              </a:r>
              <a:r>
                <a:rPr lang="ru-RU" sz="1050" b="0" i="0">
                  <a:latin typeface="Cambria Math" panose="02040503050406030204" pitchFamily="18" charset="0"/>
                </a:rPr>
                <a:t>+</a:t>
              </a:r>
              <a:r>
                <a:rPr lang="en-US" sz="1050" b="0" i="0">
                  <a:latin typeface="Cambria Math" panose="02040503050406030204" pitchFamily="18" charset="0"/>
                </a:rPr>
                <a:t>𝑆_𝐹′^′</a:t>
              </a:r>
              <a:endParaRPr lang="ru-RU" sz="1050"/>
            </a:p>
          </xdr:txBody>
        </xdr:sp>
      </mc:Fallback>
    </mc:AlternateContent>
    <xdr:clientData/>
  </xdr:oneCellAnchor>
  <xdr:oneCellAnchor>
    <xdr:from>
      <xdr:col>6</xdr:col>
      <xdr:colOff>539262</xdr:colOff>
      <xdr:row>100</xdr:row>
      <xdr:rowOff>99647</xdr:rowOff>
    </xdr:from>
    <xdr:ext cx="17408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1" name="TextBox 60"/>
            <xdr:cNvSpPr txBox="1"/>
          </xdr:nvSpPr>
          <xdr:spPr>
            <a:xfrm>
              <a:off x="5712070" y="19296185"/>
              <a:ext cx="17408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𝐹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b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61" name="TextBox 60"/>
            <xdr:cNvSpPr txBox="1"/>
          </xdr:nvSpPr>
          <xdr:spPr>
            <a:xfrm>
              <a:off x="5712070" y="19296185"/>
              <a:ext cx="17408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𝑆_𝐹^′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6</xdr:col>
      <xdr:colOff>527539</xdr:colOff>
      <xdr:row>102</xdr:row>
      <xdr:rowOff>95250</xdr:rowOff>
    </xdr:from>
    <xdr:ext cx="20723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2" name="TextBox 61"/>
            <xdr:cNvSpPr txBox="1"/>
          </xdr:nvSpPr>
          <xdr:spPr>
            <a:xfrm>
              <a:off x="5700347" y="19672788"/>
              <a:ext cx="20723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𝐹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′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b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62" name="TextBox 61"/>
            <xdr:cNvSpPr txBox="1"/>
          </xdr:nvSpPr>
          <xdr:spPr>
            <a:xfrm>
              <a:off x="5700347" y="19672788"/>
              <a:ext cx="20723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𝑆_𝐹′^′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6</xdr:col>
      <xdr:colOff>534865</xdr:colOff>
      <xdr:row>104</xdr:row>
      <xdr:rowOff>87923</xdr:rowOff>
    </xdr:from>
    <xdr:ext cx="19793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3" name="TextBox 62"/>
            <xdr:cNvSpPr txBox="1"/>
          </xdr:nvSpPr>
          <xdr:spPr>
            <a:xfrm>
              <a:off x="5707673" y="20046461"/>
              <a:ext cx="19793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ок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b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63" name="TextBox 62"/>
            <xdr:cNvSpPr txBox="1"/>
          </xdr:nvSpPr>
          <xdr:spPr>
            <a:xfrm>
              <a:off x="5707673" y="20046461"/>
              <a:ext cx="19793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𝑓_</a:t>
              </a:r>
              <a:r>
                <a:rPr lang="ru-RU" sz="1100" b="0" i="0">
                  <a:latin typeface="Cambria Math" panose="02040503050406030204" pitchFamily="18" charset="0"/>
                </a:rPr>
                <a:t>ок</a:t>
              </a:r>
              <a:r>
                <a:rPr lang="en-US" sz="1100" b="0" i="0">
                  <a:latin typeface="Cambria Math" panose="02040503050406030204" pitchFamily="18" charset="0"/>
                </a:rPr>
                <a:t>^′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6</xdr:col>
      <xdr:colOff>187569</xdr:colOff>
      <xdr:row>108</xdr:row>
      <xdr:rowOff>106973</xdr:rowOff>
    </xdr:from>
    <xdr:ext cx="893898" cy="1746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4" name="TextBox 63"/>
            <xdr:cNvSpPr txBox="1"/>
          </xdr:nvSpPr>
          <xdr:spPr>
            <a:xfrm>
              <a:off x="5360377" y="20827511"/>
              <a:ext cx="893898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ru-RU" sz="1100" b="0" i="1">
                                <a:latin typeface="Cambria Math" panose="02040503050406030204" pitchFamily="18" charset="0"/>
                              </a:rPr>
                              <m:t>обр 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𝑃</m:t>
                            </m:r>
                          </m:sub>
                        </m:sSub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=−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𝑃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′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b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64" name="TextBox 63"/>
            <xdr:cNvSpPr txBox="1"/>
          </xdr:nvSpPr>
          <xdr:spPr>
            <a:xfrm>
              <a:off x="5360377" y="20827511"/>
              <a:ext cx="893898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〖〖</a:t>
              </a:r>
              <a:r>
                <a:rPr lang="ru-RU" sz="1100" b="0" i="0">
                  <a:latin typeface="Cambria Math" panose="02040503050406030204" pitchFamily="18" charset="0"/>
                </a:rPr>
                <a:t>обр </a:t>
              </a:r>
              <a:r>
                <a:rPr lang="en-US" sz="1100" b="0" i="0">
                  <a:latin typeface="Cambria Math" panose="02040503050406030204" pitchFamily="18" charset="0"/>
                </a:rPr>
                <a:t>𝑆〗_𝑃</a:t>
              </a:r>
              <a:r>
                <a:rPr lang="ru-RU" sz="1100" b="0" i="0">
                  <a:latin typeface="Cambria Math" panose="02040503050406030204" pitchFamily="18" charset="0"/>
                </a:rPr>
                <a:t>=−</a:t>
              </a:r>
              <a:r>
                <a:rPr lang="en-US" sz="1100" b="0" i="0">
                  <a:latin typeface="Cambria Math" panose="02040503050406030204" pitchFamily="18" charset="0"/>
                </a:rPr>
                <a:t>𝑆〗_𝑃′^′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6</xdr:col>
      <xdr:colOff>183174</xdr:colOff>
      <xdr:row>110</xdr:row>
      <xdr:rowOff>95250</xdr:rowOff>
    </xdr:from>
    <xdr:ext cx="89934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5" name="TextBox 64"/>
            <xdr:cNvSpPr txBox="1"/>
          </xdr:nvSpPr>
          <xdr:spPr>
            <a:xfrm>
              <a:off x="5355982" y="21196788"/>
              <a:ext cx="89934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обр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𝐹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′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bSup>
                    <m:r>
                      <a:rPr lang="ru-RU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𝐹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65" name="TextBox 64"/>
            <xdr:cNvSpPr txBox="1"/>
          </xdr:nvSpPr>
          <xdr:spPr>
            <a:xfrm>
              <a:off x="5355982" y="21196788"/>
              <a:ext cx="89934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〖</a:t>
              </a:r>
              <a:r>
                <a:rPr lang="ru-RU" sz="1100" b="0" i="0">
                  <a:latin typeface="Cambria Math" panose="02040503050406030204" pitchFamily="18" charset="0"/>
                </a:rPr>
                <a:t>обр </a:t>
              </a:r>
              <a:r>
                <a:rPr lang="en-US" sz="1100" b="0" i="0">
                  <a:latin typeface="Cambria Math" panose="02040503050406030204" pitchFamily="18" charset="0"/>
                </a:rPr>
                <a:t>𝑆〗_𝐹′^′</a:t>
              </a:r>
              <a:r>
                <a:rPr lang="ru-RU" sz="1100" b="0" i="0">
                  <a:latin typeface="Cambria Math" panose="02040503050406030204" pitchFamily="18" charset="0"/>
                </a:rPr>
                <a:t>=</a:t>
              </a:r>
              <a:r>
                <a:rPr lang="en-US" sz="1100" b="0" i="0">
                  <a:latin typeface="Cambria Math" panose="02040503050406030204" pitchFamily="18" charset="0"/>
                </a:rPr>
                <a:t>−𝑆_𝐹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6</xdr:col>
      <xdr:colOff>190499</xdr:colOff>
      <xdr:row>112</xdr:row>
      <xdr:rowOff>87923</xdr:rowOff>
    </xdr:from>
    <xdr:ext cx="892872" cy="1746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6" name="TextBox 65"/>
            <xdr:cNvSpPr txBox="1"/>
          </xdr:nvSpPr>
          <xdr:spPr>
            <a:xfrm>
              <a:off x="5363307" y="21570461"/>
              <a:ext cx="892872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обр 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𝐹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=−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𝐹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′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b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66" name="TextBox 65"/>
            <xdr:cNvSpPr txBox="1"/>
          </xdr:nvSpPr>
          <xdr:spPr>
            <a:xfrm>
              <a:off x="5363307" y="21570461"/>
              <a:ext cx="892872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〖</a:t>
              </a:r>
              <a:r>
                <a:rPr lang="ru-RU" sz="1100" b="0" i="0">
                  <a:latin typeface="Cambria Math" panose="02040503050406030204" pitchFamily="18" charset="0"/>
                </a:rPr>
                <a:t>обр </a:t>
              </a:r>
              <a:r>
                <a:rPr lang="en-US" sz="1100" b="0" i="0">
                  <a:latin typeface="Cambria Math" panose="02040503050406030204" pitchFamily="18" charset="0"/>
                </a:rPr>
                <a:t>𝑆_𝐹=−𝑆〗_𝐹′^′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6</xdr:col>
      <xdr:colOff>70338</xdr:colOff>
      <xdr:row>114</xdr:row>
      <xdr:rowOff>114300</xdr:rowOff>
    </xdr:from>
    <xdr:ext cx="109824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7" name="TextBox 66"/>
            <xdr:cNvSpPr txBox="1"/>
          </xdr:nvSpPr>
          <xdr:spPr>
            <a:xfrm>
              <a:off x="5243146" y="21977838"/>
              <a:ext cx="109824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8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ru-RU" sz="1100" b="0" i="1">
                        <a:latin typeface="Cambria Math" panose="02040503050406030204" pitchFamily="18" charset="0"/>
                      </a:rPr>
                      <m:t>обр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sSubSup>
                      <m:sSub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𝐹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′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bSup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67" name="TextBox 66"/>
            <xdr:cNvSpPr txBox="1"/>
          </xdr:nvSpPr>
          <xdr:spPr>
            <a:xfrm>
              <a:off x="5243146" y="21977838"/>
              <a:ext cx="109824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𝑑_8=</a:t>
              </a:r>
              <a:r>
                <a:rPr lang="ru-RU" sz="1100" b="0" i="0">
                  <a:latin typeface="Cambria Math" panose="02040503050406030204" pitchFamily="18" charset="0"/>
                </a:rPr>
                <a:t>обр</a:t>
              </a:r>
              <a:r>
                <a:rPr lang="en-US" sz="1100" b="0" i="0">
                  <a:latin typeface="Cambria Math" panose="02040503050406030204" pitchFamily="18" charset="0"/>
                </a:rPr>
                <a:t> 𝑆_𝐹′^′+𝑒_2</a:t>
              </a:r>
              <a:endParaRPr lang="ru-RU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2</xdr:row>
      <xdr:rowOff>47625</xdr:rowOff>
    </xdr:from>
    <xdr:to>
      <xdr:col>8</xdr:col>
      <xdr:colOff>513395</xdr:colOff>
      <xdr:row>16</xdr:row>
      <xdr:rowOff>85725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428625"/>
          <a:ext cx="5294945" cy="2705100"/>
        </a:xfrm>
        <a:prstGeom prst="rect">
          <a:avLst/>
        </a:prstGeom>
      </xdr:spPr>
    </xdr:pic>
    <xdr:clientData/>
  </xdr:twoCellAnchor>
  <xdr:twoCellAnchor editAs="oneCell">
    <xdr:from>
      <xdr:col>0</xdr:col>
      <xdr:colOff>95250</xdr:colOff>
      <xdr:row>16</xdr:row>
      <xdr:rowOff>85725</xdr:rowOff>
    </xdr:from>
    <xdr:to>
      <xdr:col>8</xdr:col>
      <xdr:colOff>454026</xdr:colOff>
      <xdr:row>21</xdr:row>
      <xdr:rowOff>57150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50" y="3133725"/>
          <a:ext cx="5235576" cy="923925"/>
        </a:xfrm>
        <a:prstGeom prst="rect">
          <a:avLst/>
        </a:prstGeom>
      </xdr:spPr>
    </xdr:pic>
    <xdr:clientData/>
  </xdr:twoCellAnchor>
  <xdr:twoCellAnchor editAs="oneCell">
    <xdr:from>
      <xdr:col>12</xdr:col>
      <xdr:colOff>209550</xdr:colOff>
      <xdr:row>2</xdr:row>
      <xdr:rowOff>19050</xdr:rowOff>
    </xdr:from>
    <xdr:to>
      <xdr:col>17</xdr:col>
      <xdr:colOff>304407</xdr:colOff>
      <xdr:row>22</xdr:row>
      <xdr:rowOff>142383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524750" y="400050"/>
          <a:ext cx="3142857" cy="39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381000</xdr:colOff>
      <xdr:row>27</xdr:row>
      <xdr:rowOff>161925</xdr:rowOff>
    </xdr:from>
    <xdr:to>
      <xdr:col>7</xdr:col>
      <xdr:colOff>294752</xdr:colOff>
      <xdr:row>48</xdr:row>
      <xdr:rowOff>132854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81000" y="5305425"/>
          <a:ext cx="4180952" cy="39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16"/>
  <sheetViews>
    <sheetView topLeftCell="A40" zoomScale="85" zoomScaleNormal="85" workbookViewId="0">
      <selection activeCell="V55" sqref="V55"/>
    </sheetView>
  </sheetViews>
  <sheetFormatPr defaultRowHeight="15" x14ac:dyDescent="0.25"/>
  <cols>
    <col min="2" max="2" width="16.5703125" customWidth="1"/>
    <col min="3" max="3" width="15.140625" customWidth="1"/>
    <col min="6" max="6" width="18.42578125" customWidth="1"/>
    <col min="7" max="8" width="9.140625" customWidth="1"/>
    <col min="9" max="9" width="12" bestFit="1" customWidth="1"/>
    <col min="10" max="10" width="12" customWidth="1"/>
    <col min="11" max="11" width="11.42578125" customWidth="1"/>
    <col min="13" max="13" width="11.42578125" customWidth="1"/>
  </cols>
  <sheetData>
    <row r="2" spans="1:12" ht="21" x14ac:dyDescent="0.35">
      <c r="A2" s="30" t="s">
        <v>0</v>
      </c>
      <c r="B2" s="30"/>
      <c r="C2" s="4"/>
      <c r="D2" s="1"/>
      <c r="E2" s="28" t="s">
        <v>23</v>
      </c>
      <c r="F2" s="28"/>
      <c r="G2" s="28"/>
      <c r="H2" s="28"/>
      <c r="I2" s="28"/>
    </row>
    <row r="3" spans="1:12" x14ac:dyDescent="0.25">
      <c r="A3" s="2" t="s">
        <v>1</v>
      </c>
      <c r="B3" s="6">
        <v>90</v>
      </c>
      <c r="C3" s="2" t="s">
        <v>12</v>
      </c>
      <c r="E3" s="14" t="s">
        <v>11</v>
      </c>
      <c r="F3" s="14"/>
      <c r="G3" s="14"/>
      <c r="H3" s="14"/>
      <c r="I3" s="15">
        <f>SQRT(B3^2 + B4^2)</f>
        <v>102.95630140987001</v>
      </c>
      <c r="J3" s="31" t="s">
        <v>12</v>
      </c>
      <c r="K3" s="15">
        <f>I3*1000</f>
        <v>102956.30140987001</v>
      </c>
      <c r="L3" s="14" t="s">
        <v>13</v>
      </c>
    </row>
    <row r="4" spans="1:12" x14ac:dyDescent="0.25">
      <c r="A4" s="2" t="s">
        <v>2</v>
      </c>
      <c r="B4" s="7">
        <v>50</v>
      </c>
      <c r="C4" t="s">
        <v>12</v>
      </c>
      <c r="E4" s="14"/>
      <c r="F4" s="14"/>
      <c r="G4" s="14"/>
      <c r="H4" s="14"/>
      <c r="I4" s="15"/>
      <c r="J4" s="31"/>
      <c r="K4" s="15"/>
      <c r="L4" s="14"/>
    </row>
    <row r="5" spans="1:12" x14ac:dyDescent="0.25">
      <c r="A5" s="2" t="s">
        <v>3</v>
      </c>
      <c r="B5" s="7">
        <v>8</v>
      </c>
      <c r="C5" t="s">
        <v>12</v>
      </c>
      <c r="E5" s="14" t="s">
        <v>7</v>
      </c>
      <c r="F5" s="14"/>
      <c r="G5" s="23"/>
      <c r="H5" s="23"/>
      <c r="I5" s="9">
        <v>4.0000000000000001E-3</v>
      </c>
      <c r="J5" s="3" t="s">
        <v>9</v>
      </c>
    </row>
    <row r="6" spans="1:12" x14ac:dyDescent="0.25">
      <c r="A6" s="2" t="s">
        <v>4</v>
      </c>
      <c r="B6" s="7">
        <v>50</v>
      </c>
      <c r="C6" t="s">
        <v>13</v>
      </c>
      <c r="E6" s="14"/>
      <c r="F6" s="14"/>
      <c r="G6" s="23"/>
      <c r="H6" s="23"/>
      <c r="I6" s="10" t="s">
        <v>10</v>
      </c>
      <c r="J6" s="3" t="s">
        <v>24</v>
      </c>
    </row>
    <row r="7" spans="1:12" x14ac:dyDescent="0.25">
      <c r="A7" s="2" t="s">
        <v>5</v>
      </c>
      <c r="B7" s="7">
        <v>270</v>
      </c>
      <c r="C7" t="s">
        <v>14</v>
      </c>
      <c r="E7" s="14" t="s">
        <v>8</v>
      </c>
      <c r="F7" s="14"/>
      <c r="G7" s="14"/>
      <c r="H7" s="14"/>
      <c r="I7" s="15">
        <f>B6/K3</f>
        <v>4.8564293117863208E-4</v>
      </c>
      <c r="J7" s="31" t="s">
        <v>9</v>
      </c>
    </row>
    <row r="8" spans="1:12" x14ac:dyDescent="0.25">
      <c r="E8" s="14"/>
      <c r="F8" s="14"/>
      <c r="G8" s="14"/>
      <c r="H8" s="14"/>
      <c r="I8" s="15"/>
      <c r="J8" s="31"/>
    </row>
    <row r="9" spans="1:12" x14ac:dyDescent="0.25">
      <c r="A9" s="8" t="s">
        <v>34</v>
      </c>
      <c r="B9" s="7">
        <v>5</v>
      </c>
      <c r="C9" t="s">
        <v>14</v>
      </c>
      <c r="E9" s="14" t="s">
        <v>16</v>
      </c>
      <c r="F9" s="14"/>
      <c r="G9" s="23"/>
      <c r="H9" s="23"/>
      <c r="I9" s="15">
        <f>ABS(I5/I7)</f>
        <v>8.2365041127895999</v>
      </c>
      <c r="J9" s="1"/>
      <c r="K9" s="23"/>
    </row>
    <row r="10" spans="1:12" x14ac:dyDescent="0.25">
      <c r="E10" s="14"/>
      <c r="F10" s="14"/>
      <c r="G10" s="23"/>
      <c r="H10" s="23"/>
      <c r="I10" s="15"/>
      <c r="J10" s="1"/>
      <c r="K10" s="23"/>
    </row>
    <row r="11" spans="1:12" x14ac:dyDescent="0.25">
      <c r="E11" s="14" t="s">
        <v>15</v>
      </c>
      <c r="F11" s="14"/>
      <c r="G11" s="23"/>
      <c r="H11" s="23"/>
      <c r="I11" s="15">
        <f>ROUND(I9, 0)</f>
        <v>8</v>
      </c>
    </row>
    <row r="12" spans="1:12" x14ac:dyDescent="0.25">
      <c r="E12" s="14"/>
      <c r="F12" s="14"/>
      <c r="G12" s="23"/>
      <c r="H12" s="23"/>
      <c r="I12" s="15"/>
    </row>
    <row r="13" spans="1:12" x14ac:dyDescent="0.25">
      <c r="E13" s="14" t="s">
        <v>17</v>
      </c>
      <c r="F13" s="14"/>
      <c r="G13" s="23"/>
      <c r="H13" s="23"/>
      <c r="I13" s="15">
        <f>-I11</f>
        <v>-8</v>
      </c>
    </row>
    <row r="14" spans="1:12" x14ac:dyDescent="0.25">
      <c r="E14" s="14"/>
      <c r="F14" s="14"/>
      <c r="G14" s="23"/>
      <c r="H14" s="23"/>
      <c r="I14" s="15"/>
    </row>
    <row r="15" spans="1:12" x14ac:dyDescent="0.25">
      <c r="E15" s="13" t="s">
        <v>20</v>
      </c>
      <c r="F15" s="13"/>
      <c r="G15" s="14"/>
      <c r="H15" s="14"/>
      <c r="I15" s="29">
        <f>B5/I3</f>
        <v>7.7702868988581128E-2</v>
      </c>
      <c r="J15" s="14" t="s">
        <v>9</v>
      </c>
    </row>
    <row r="16" spans="1:12" x14ac:dyDescent="0.25">
      <c r="E16" s="13"/>
      <c r="F16" s="13"/>
      <c r="G16" s="14"/>
      <c r="H16" s="14"/>
      <c r="I16" s="29"/>
      <c r="J16" s="14"/>
    </row>
    <row r="17" spans="5:18" x14ac:dyDescent="0.25">
      <c r="E17" s="27" t="s">
        <v>21</v>
      </c>
      <c r="F17" s="27"/>
      <c r="G17" s="14"/>
      <c r="H17" s="14"/>
      <c r="I17" s="15">
        <f>2*DEGREES(I15)</f>
        <v>8.9040928982073329</v>
      </c>
      <c r="J17" s="14" t="s">
        <v>18</v>
      </c>
      <c r="K17" s="26" t="s">
        <v>19</v>
      </c>
      <c r="L17" s="26"/>
      <c r="M17" s="26"/>
      <c r="N17" s="26"/>
      <c r="O17" s="26"/>
      <c r="P17" s="26"/>
      <c r="Q17" s="26"/>
      <c r="R17" s="26"/>
    </row>
    <row r="18" spans="5:18" x14ac:dyDescent="0.25">
      <c r="E18" s="27"/>
      <c r="F18" s="27"/>
      <c r="G18" s="14"/>
      <c r="H18" s="14"/>
      <c r="I18" s="15"/>
      <c r="J18" s="14"/>
      <c r="K18" s="26"/>
      <c r="L18" s="26"/>
      <c r="M18" s="26"/>
      <c r="N18" s="26"/>
      <c r="O18" s="26"/>
      <c r="P18" s="26"/>
      <c r="Q18" s="26"/>
      <c r="R18" s="26"/>
    </row>
    <row r="19" spans="5:18" x14ac:dyDescent="0.25">
      <c r="E19" s="14" t="s">
        <v>22</v>
      </c>
      <c r="F19" s="14"/>
      <c r="G19" s="14"/>
      <c r="H19" s="14"/>
      <c r="I19" s="15">
        <f>ROUND(I17,0)</f>
        <v>9</v>
      </c>
      <c r="J19" s="14" t="s">
        <v>18</v>
      </c>
    </row>
    <row r="20" spans="5:18" x14ac:dyDescent="0.25">
      <c r="E20" s="14"/>
      <c r="F20" s="14"/>
      <c r="G20" s="14"/>
      <c r="H20" s="14"/>
      <c r="I20" s="15"/>
      <c r="J20" s="14"/>
    </row>
    <row r="21" spans="5:18" ht="21" x14ac:dyDescent="0.35">
      <c r="E21" s="28" t="s">
        <v>6</v>
      </c>
      <c r="F21" s="28"/>
    </row>
    <row r="22" spans="5:18" x14ac:dyDescent="0.25">
      <c r="E22" s="20" t="s">
        <v>27</v>
      </c>
      <c r="F22" s="20"/>
      <c r="G22" s="20"/>
      <c r="H22" s="20"/>
    </row>
    <row r="23" spans="5:18" x14ac:dyDescent="0.25">
      <c r="E23" s="14" t="s">
        <v>25</v>
      </c>
      <c r="F23" s="14"/>
      <c r="G23" s="14"/>
      <c r="H23" s="14"/>
      <c r="I23" s="15">
        <f>I13*-I15</f>
        <v>0.62162295190864902</v>
      </c>
      <c r="J23" s="14" t="s">
        <v>9</v>
      </c>
    </row>
    <row r="24" spans="5:18" x14ac:dyDescent="0.25">
      <c r="E24" s="14"/>
      <c r="F24" s="14"/>
      <c r="G24" s="14"/>
      <c r="H24" s="14"/>
      <c r="I24" s="15"/>
      <c r="J24" s="14"/>
    </row>
    <row r="25" spans="5:18" x14ac:dyDescent="0.25">
      <c r="E25" s="13" t="s">
        <v>26</v>
      </c>
      <c r="F25" s="13"/>
      <c r="G25" s="23"/>
      <c r="H25" s="23"/>
      <c r="I25" s="15">
        <f>2*DEGREES(I23)</f>
        <v>71.232743185658663</v>
      </c>
      <c r="J25" s="14" t="s">
        <v>18</v>
      </c>
      <c r="K25" s="26" t="s">
        <v>19</v>
      </c>
      <c r="L25" s="26"/>
      <c r="M25" s="26"/>
      <c r="N25" s="26"/>
      <c r="O25" s="26"/>
      <c r="P25" s="26"/>
      <c r="Q25" s="26"/>
      <c r="R25" s="26"/>
    </row>
    <row r="26" spans="5:18" x14ac:dyDescent="0.25">
      <c r="E26" s="13"/>
      <c r="F26" s="13"/>
      <c r="G26" s="23"/>
      <c r="H26" s="23"/>
      <c r="I26" s="15"/>
      <c r="J26" s="14"/>
      <c r="K26" s="26"/>
      <c r="L26" s="26"/>
      <c r="M26" s="26"/>
      <c r="N26" s="26"/>
      <c r="O26" s="26"/>
      <c r="P26" s="26"/>
      <c r="Q26" s="26"/>
      <c r="R26" s="26"/>
    </row>
    <row r="27" spans="5:18" x14ac:dyDescent="0.25">
      <c r="E27" s="20" t="s">
        <v>28</v>
      </c>
      <c r="F27" s="20"/>
      <c r="G27" s="20"/>
      <c r="H27" s="20"/>
    </row>
    <row r="28" spans="5:18" x14ac:dyDescent="0.25">
      <c r="E28" s="27" t="s">
        <v>29</v>
      </c>
      <c r="F28" s="27"/>
      <c r="G28" s="23"/>
      <c r="H28" s="23"/>
      <c r="I28" s="15">
        <f>B7/(1-I13)</f>
        <v>30</v>
      </c>
      <c r="J28" s="14" t="s">
        <v>14</v>
      </c>
    </row>
    <row r="29" spans="5:18" x14ac:dyDescent="0.25">
      <c r="E29" s="27"/>
      <c r="F29" s="27"/>
      <c r="G29" s="23"/>
      <c r="H29" s="23"/>
      <c r="I29" s="15"/>
      <c r="J29" s="14"/>
    </row>
    <row r="30" spans="5:18" x14ac:dyDescent="0.25">
      <c r="E30" s="20" t="s">
        <v>31</v>
      </c>
      <c r="F30" s="20"/>
      <c r="G30" s="20"/>
      <c r="H30" s="20"/>
      <c r="I30" s="20"/>
    </row>
    <row r="31" spans="5:18" x14ac:dyDescent="0.25">
      <c r="E31" s="27" t="s">
        <v>30</v>
      </c>
      <c r="F31" s="27"/>
      <c r="G31" s="23"/>
      <c r="H31" s="23"/>
      <c r="I31" s="15">
        <f>-I13*I28</f>
        <v>240</v>
      </c>
      <c r="J31" s="14" t="s">
        <v>14</v>
      </c>
    </row>
    <row r="32" spans="5:18" x14ac:dyDescent="0.25">
      <c r="E32" s="27"/>
      <c r="F32" s="27"/>
      <c r="G32" s="23"/>
      <c r="H32" s="23"/>
      <c r="I32" s="15"/>
      <c r="J32" s="14"/>
    </row>
    <row r="33" spans="5:18" x14ac:dyDescent="0.25">
      <c r="E33" s="20" t="s">
        <v>32</v>
      </c>
      <c r="F33" s="20"/>
      <c r="G33" s="20"/>
      <c r="H33" s="20"/>
    </row>
    <row r="34" spans="5:18" x14ac:dyDescent="0.25">
      <c r="E34" s="14" t="s">
        <v>33</v>
      </c>
      <c r="F34" s="14"/>
      <c r="G34" s="14"/>
      <c r="H34" s="14"/>
      <c r="I34" s="15">
        <f>I11*B9</f>
        <v>40</v>
      </c>
      <c r="J34" s="14" t="s">
        <v>14</v>
      </c>
    </row>
    <row r="35" spans="5:18" x14ac:dyDescent="0.25">
      <c r="E35" s="14"/>
      <c r="F35" s="14"/>
      <c r="G35" s="14"/>
      <c r="H35" s="14"/>
      <c r="I35" s="15"/>
      <c r="J35" s="14"/>
    </row>
    <row r="36" spans="5:18" x14ac:dyDescent="0.25">
      <c r="E36" s="20" t="s">
        <v>35</v>
      </c>
      <c r="F36" s="20"/>
      <c r="G36" s="20"/>
      <c r="H36" s="5"/>
    </row>
    <row r="37" spans="5:18" x14ac:dyDescent="0.25">
      <c r="E37" s="14" t="s">
        <v>36</v>
      </c>
      <c r="F37" s="14"/>
      <c r="G37" s="14"/>
      <c r="H37" s="14"/>
      <c r="I37" s="9">
        <f>ATAN(B3/B4)</f>
        <v>1.0636978224025597</v>
      </c>
      <c r="J37" s="3" t="s">
        <v>9</v>
      </c>
    </row>
    <row r="38" spans="5:18" x14ac:dyDescent="0.25">
      <c r="E38" s="14"/>
      <c r="F38" s="14"/>
      <c r="G38" s="14"/>
      <c r="H38" s="14"/>
      <c r="I38" s="9">
        <f>DEGREES(I37)</f>
        <v>60.945395900922861</v>
      </c>
      <c r="J38" s="3" t="s">
        <v>18</v>
      </c>
      <c r="K38" s="26" t="s">
        <v>19</v>
      </c>
      <c r="L38" s="26"/>
      <c r="M38" s="26"/>
      <c r="N38" s="26"/>
      <c r="O38" s="26"/>
      <c r="P38" s="26"/>
      <c r="Q38" s="26"/>
      <c r="R38" s="26"/>
    </row>
    <row r="39" spans="5:18" x14ac:dyDescent="0.25">
      <c r="E39" s="14" t="s">
        <v>55</v>
      </c>
      <c r="F39" s="14"/>
      <c r="G39" s="21"/>
      <c r="H39" s="21"/>
      <c r="I39" s="18">
        <v>1</v>
      </c>
      <c r="J39" s="3"/>
      <c r="K39" s="19" t="s">
        <v>37</v>
      </c>
      <c r="L39" s="19"/>
      <c r="M39" s="19"/>
      <c r="N39" s="19"/>
      <c r="O39" s="19"/>
      <c r="P39" s="19"/>
      <c r="Q39" s="19"/>
      <c r="R39" s="19"/>
    </row>
    <row r="40" spans="5:18" x14ac:dyDescent="0.25">
      <c r="E40" s="14"/>
      <c r="F40" s="14"/>
      <c r="G40" s="21"/>
      <c r="H40" s="21"/>
      <c r="I40" s="18"/>
      <c r="K40" s="19"/>
      <c r="L40" s="19"/>
      <c r="M40" s="19"/>
      <c r="N40" s="19"/>
      <c r="O40" s="19"/>
      <c r="P40" s="19"/>
      <c r="Q40" s="19"/>
      <c r="R40" s="19"/>
    </row>
    <row r="41" spans="5:18" x14ac:dyDescent="0.25">
      <c r="E41" s="14" t="s">
        <v>56</v>
      </c>
      <c r="F41" s="14"/>
      <c r="G41" s="21"/>
      <c r="H41" s="25"/>
      <c r="I41" s="18">
        <v>2</v>
      </c>
      <c r="K41" s="19"/>
      <c r="L41" s="19"/>
      <c r="M41" s="19"/>
      <c r="N41" s="19"/>
      <c r="O41" s="19"/>
      <c r="P41" s="19"/>
      <c r="Q41" s="19"/>
      <c r="R41" s="19"/>
    </row>
    <row r="42" spans="5:18" x14ac:dyDescent="0.25">
      <c r="E42" s="14"/>
      <c r="F42" s="14"/>
      <c r="G42" s="21"/>
      <c r="H42" s="25"/>
      <c r="I42" s="18"/>
      <c r="K42" s="19"/>
      <c r="L42" s="19"/>
      <c r="M42" s="19"/>
      <c r="N42" s="19"/>
      <c r="O42" s="19"/>
      <c r="P42" s="19"/>
      <c r="Q42" s="19"/>
      <c r="R42" s="19"/>
    </row>
    <row r="43" spans="5:18" x14ac:dyDescent="0.25">
      <c r="E43" s="14" t="s">
        <v>57</v>
      </c>
      <c r="F43" s="14"/>
      <c r="G43" s="21"/>
      <c r="H43" s="25"/>
      <c r="I43" s="18">
        <v>1.0940000000000001</v>
      </c>
      <c r="K43" s="19"/>
      <c r="L43" s="19"/>
      <c r="M43" s="19"/>
      <c r="N43" s="19"/>
      <c r="O43" s="19"/>
      <c r="P43" s="19"/>
      <c r="Q43" s="19"/>
      <c r="R43" s="19"/>
    </row>
    <row r="44" spans="5:18" x14ac:dyDescent="0.25">
      <c r="E44" s="14"/>
      <c r="F44" s="14"/>
      <c r="G44" s="21"/>
      <c r="H44" s="25"/>
      <c r="I44" s="18"/>
      <c r="K44" s="19"/>
      <c r="L44" s="19"/>
      <c r="M44" s="19"/>
      <c r="N44" s="19"/>
      <c r="O44" s="19"/>
      <c r="P44" s="19"/>
      <c r="Q44" s="19"/>
      <c r="R44" s="19"/>
    </row>
    <row r="45" spans="5:18" x14ac:dyDescent="0.25">
      <c r="E45" s="14" t="s">
        <v>58</v>
      </c>
      <c r="F45" s="14"/>
      <c r="G45" s="21"/>
      <c r="H45" s="25"/>
      <c r="I45" s="18">
        <v>2.6459999999999999</v>
      </c>
      <c r="K45" s="19"/>
      <c r="L45" s="19"/>
      <c r="M45" s="19"/>
      <c r="N45" s="19"/>
      <c r="O45" s="19"/>
      <c r="P45" s="19"/>
      <c r="Q45" s="19"/>
      <c r="R45" s="19"/>
    </row>
    <row r="46" spans="5:18" x14ac:dyDescent="0.25">
      <c r="E46" s="14"/>
      <c r="F46" s="14"/>
      <c r="G46" s="21"/>
      <c r="H46" s="25"/>
      <c r="I46" s="18"/>
      <c r="K46" s="19"/>
      <c r="L46" s="19"/>
      <c r="M46" s="19"/>
      <c r="N46" s="19"/>
      <c r="O46" s="19"/>
      <c r="P46" s="19"/>
      <c r="Q46" s="19"/>
      <c r="R46" s="19"/>
    </row>
    <row r="47" spans="5:18" x14ac:dyDescent="0.25">
      <c r="E47" s="24" t="s">
        <v>41</v>
      </c>
      <c r="F47" s="24"/>
      <c r="G47" s="23"/>
      <c r="H47" s="23"/>
      <c r="I47" s="16" t="s">
        <v>42</v>
      </c>
      <c r="J47" s="15">
        <f>-($I$28^2 * 1)/1000</f>
        <v>-0.9</v>
      </c>
      <c r="K47" s="16" t="s">
        <v>14</v>
      </c>
      <c r="L47" s="11"/>
      <c r="M47" s="11"/>
      <c r="N47" s="11"/>
    </row>
    <row r="48" spans="5:18" x14ac:dyDescent="0.25">
      <c r="E48" s="24"/>
      <c r="F48" s="24"/>
      <c r="G48" s="23"/>
      <c r="H48" s="23"/>
      <c r="I48" s="16"/>
      <c r="J48" s="15"/>
      <c r="K48" s="16"/>
      <c r="L48" s="3"/>
      <c r="M48" s="3"/>
      <c r="N48" s="3"/>
    </row>
    <row r="49" spans="5:18" x14ac:dyDescent="0.25">
      <c r="I49" s="16" t="s">
        <v>43</v>
      </c>
      <c r="J49" s="15">
        <f>-($I$28^2 * 10)/1000</f>
        <v>-9</v>
      </c>
      <c r="K49" s="16" t="s">
        <v>14</v>
      </c>
    </row>
    <row r="50" spans="5:18" x14ac:dyDescent="0.25">
      <c r="I50" s="16"/>
      <c r="J50" s="15"/>
      <c r="K50" s="16"/>
    </row>
    <row r="51" spans="5:18" x14ac:dyDescent="0.25">
      <c r="I51" s="16" t="s">
        <v>44</v>
      </c>
      <c r="J51" s="15">
        <f>-($I$28^2 * 20)/1000</f>
        <v>-18</v>
      </c>
      <c r="K51" s="16" t="s">
        <v>14</v>
      </c>
    </row>
    <row r="52" spans="5:18" x14ac:dyDescent="0.25">
      <c r="I52" s="14"/>
      <c r="J52" s="15"/>
      <c r="K52" s="16"/>
    </row>
    <row r="53" spans="5:18" x14ac:dyDescent="0.25">
      <c r="E53" s="24" t="s">
        <v>41</v>
      </c>
      <c r="F53" s="24"/>
      <c r="G53" s="23"/>
      <c r="H53" s="23"/>
      <c r="I53" s="18">
        <v>14</v>
      </c>
      <c r="J53" s="15">
        <f>-($I$28^2 * I53)/1000</f>
        <v>-12.6</v>
      </c>
      <c r="K53" s="16" t="s">
        <v>14</v>
      </c>
      <c r="L53" s="17" t="s">
        <v>45</v>
      </c>
      <c r="M53" s="17"/>
      <c r="N53" s="17"/>
      <c r="O53" s="17"/>
      <c r="P53" s="17"/>
      <c r="Q53" s="17"/>
      <c r="R53" s="17"/>
    </row>
    <row r="54" spans="5:18" x14ac:dyDescent="0.25">
      <c r="E54" s="24"/>
      <c r="F54" s="24"/>
      <c r="G54" s="23"/>
      <c r="H54" s="23"/>
      <c r="I54" s="18"/>
      <c r="J54" s="15"/>
      <c r="K54" s="16"/>
      <c r="L54" s="17"/>
      <c r="M54" s="17"/>
      <c r="N54" s="17"/>
      <c r="O54" s="17"/>
      <c r="P54" s="17"/>
      <c r="Q54" s="17"/>
      <c r="R54" s="17"/>
    </row>
    <row r="55" spans="5:18" x14ac:dyDescent="0.25">
      <c r="E55" s="23"/>
      <c r="F55" s="23"/>
      <c r="G55" s="23"/>
      <c r="H55" s="23"/>
      <c r="I55" s="15">
        <f>-J53</f>
        <v>12.6</v>
      </c>
      <c r="J55" s="16" t="s">
        <v>14</v>
      </c>
    </row>
    <row r="56" spans="5:18" x14ac:dyDescent="0.25">
      <c r="E56" s="23"/>
      <c r="F56" s="23"/>
      <c r="G56" s="23"/>
      <c r="H56" s="23"/>
      <c r="I56" s="15"/>
      <c r="J56" s="16"/>
    </row>
    <row r="57" spans="5:18" x14ac:dyDescent="0.25">
      <c r="E57" s="14" t="s">
        <v>46</v>
      </c>
      <c r="F57" s="14"/>
      <c r="G57" s="14"/>
      <c r="H57" s="14"/>
      <c r="I57" s="15">
        <f>I34/2</f>
        <v>20</v>
      </c>
      <c r="J57" s="16" t="s">
        <v>14</v>
      </c>
    </row>
    <row r="58" spans="5:18" x14ac:dyDescent="0.25">
      <c r="E58" s="14"/>
      <c r="F58" s="14"/>
      <c r="G58" s="14"/>
      <c r="H58" s="14"/>
      <c r="I58" s="15"/>
      <c r="J58" s="16"/>
    </row>
    <row r="59" spans="5:18" x14ac:dyDescent="0.25">
      <c r="E59" s="14" t="s">
        <v>47</v>
      </c>
      <c r="F59" s="14"/>
      <c r="G59" s="14"/>
      <c r="H59" s="14"/>
      <c r="I59" s="15">
        <f>I57/I31</f>
        <v>8.3333333333333329E-2</v>
      </c>
      <c r="J59" s="3"/>
      <c r="K59" s="17" t="s">
        <v>51</v>
      </c>
      <c r="L59" s="17"/>
      <c r="M59" s="17"/>
      <c r="N59" s="17"/>
      <c r="O59" s="17"/>
      <c r="P59" s="17"/>
      <c r="Q59" s="17"/>
      <c r="R59" s="17"/>
    </row>
    <row r="60" spans="5:18" x14ac:dyDescent="0.25">
      <c r="E60" s="14"/>
      <c r="F60" s="14"/>
      <c r="G60" s="14"/>
      <c r="H60" s="14"/>
      <c r="I60" s="15"/>
      <c r="J60" s="3"/>
      <c r="K60" s="17"/>
      <c r="L60" s="17"/>
      <c r="M60" s="17"/>
      <c r="N60" s="17"/>
      <c r="O60" s="17"/>
      <c r="P60" s="17"/>
      <c r="Q60" s="17"/>
      <c r="R60" s="17"/>
    </row>
    <row r="61" spans="5:18" x14ac:dyDescent="0.25">
      <c r="E61" s="14" t="s">
        <v>49</v>
      </c>
      <c r="F61" s="14"/>
      <c r="G61" s="14" t="s">
        <v>50</v>
      </c>
      <c r="H61" s="14"/>
      <c r="I61" s="18">
        <v>0.5</v>
      </c>
      <c r="J61" s="3"/>
      <c r="K61" s="17" t="s">
        <v>52</v>
      </c>
      <c r="L61" s="17"/>
      <c r="M61" s="17"/>
      <c r="N61" s="17"/>
      <c r="O61" s="17"/>
      <c r="P61" s="17"/>
      <c r="Q61" s="17"/>
      <c r="R61" s="17"/>
    </row>
    <row r="62" spans="5:18" x14ac:dyDescent="0.25">
      <c r="E62" s="14"/>
      <c r="F62" s="14"/>
      <c r="G62" s="14"/>
      <c r="H62" s="14"/>
      <c r="I62" s="18"/>
      <c r="J62" s="3"/>
      <c r="K62" s="17"/>
      <c r="L62" s="17"/>
      <c r="M62" s="17"/>
      <c r="N62" s="17"/>
      <c r="O62" s="17"/>
      <c r="P62" s="17"/>
      <c r="Q62" s="17"/>
      <c r="R62" s="17"/>
    </row>
    <row r="63" spans="5:18" ht="15" customHeight="1" x14ac:dyDescent="0.25">
      <c r="E63" s="14" t="s">
        <v>48</v>
      </c>
      <c r="F63" s="14"/>
      <c r="G63" s="14"/>
      <c r="H63" s="14"/>
      <c r="I63" s="15">
        <f>(I61*I34)/2</f>
        <v>10</v>
      </c>
      <c r="J63" s="16" t="s">
        <v>14</v>
      </c>
    </row>
    <row r="64" spans="5:18" x14ac:dyDescent="0.25">
      <c r="E64" s="14"/>
      <c r="F64" s="14"/>
      <c r="G64" s="14"/>
      <c r="H64" s="14"/>
      <c r="I64" s="15"/>
      <c r="J64" s="16"/>
    </row>
    <row r="65" spans="5:18" x14ac:dyDescent="0.25">
      <c r="E65" s="14" t="s">
        <v>53</v>
      </c>
      <c r="F65" s="14"/>
      <c r="G65" s="14"/>
      <c r="H65" s="14"/>
      <c r="I65" s="15">
        <f>-I15+I63/I31</f>
        <v>-3.6036202321914464E-2</v>
      </c>
      <c r="J65" s="3"/>
    </row>
    <row r="66" spans="5:18" x14ac:dyDescent="0.25">
      <c r="E66" s="14"/>
      <c r="F66" s="14"/>
      <c r="G66" s="14"/>
      <c r="H66" s="14"/>
      <c r="I66" s="15"/>
      <c r="J66" s="3"/>
    </row>
    <row r="67" spans="5:18" ht="15" customHeight="1" x14ac:dyDescent="0.25">
      <c r="E67" s="13" t="s">
        <v>54</v>
      </c>
      <c r="F67" s="13"/>
      <c r="G67" s="14"/>
      <c r="H67" s="14"/>
      <c r="I67" s="14"/>
      <c r="J67" s="15">
        <f>2*(I65*I55 - I31*-I15)</f>
        <v>36.389264816006701</v>
      </c>
      <c r="K67" s="16" t="s">
        <v>14</v>
      </c>
    </row>
    <row r="68" spans="5:18" x14ac:dyDescent="0.25">
      <c r="E68" s="13"/>
      <c r="F68" s="13"/>
      <c r="G68" s="14"/>
      <c r="H68" s="14"/>
      <c r="I68" s="14"/>
      <c r="J68" s="15"/>
      <c r="K68" s="16"/>
    </row>
    <row r="69" spans="5:18" x14ac:dyDescent="0.25">
      <c r="E69" s="14" t="s">
        <v>59</v>
      </c>
      <c r="F69" s="14"/>
      <c r="G69" s="14"/>
      <c r="H69" s="14"/>
      <c r="I69" s="15">
        <f>J67/(2*I65)</f>
        <v>-504.89871950071625</v>
      </c>
      <c r="J69" s="16" t="s">
        <v>14</v>
      </c>
    </row>
    <row r="70" spans="5:18" x14ac:dyDescent="0.25">
      <c r="E70" s="14"/>
      <c r="F70" s="14"/>
      <c r="G70" s="14"/>
      <c r="H70" s="14"/>
      <c r="I70" s="15"/>
      <c r="J70" s="16"/>
    </row>
    <row r="71" spans="5:18" x14ac:dyDescent="0.25">
      <c r="E71" s="14" t="s">
        <v>63</v>
      </c>
      <c r="F71" s="14"/>
      <c r="G71" s="14" t="s">
        <v>64</v>
      </c>
      <c r="H71" s="14"/>
      <c r="I71" s="18">
        <v>1.5183</v>
      </c>
      <c r="J71" s="3"/>
      <c r="K71" s="17" t="s">
        <v>65</v>
      </c>
      <c r="L71" s="17"/>
      <c r="M71" s="17"/>
      <c r="N71" s="17"/>
      <c r="O71" s="17"/>
      <c r="P71" s="17"/>
      <c r="Q71" s="17"/>
      <c r="R71" s="17"/>
    </row>
    <row r="72" spans="5:18" x14ac:dyDescent="0.25">
      <c r="E72" s="14"/>
      <c r="F72" s="14"/>
      <c r="G72" s="14"/>
      <c r="H72" s="14"/>
      <c r="I72" s="18"/>
      <c r="J72" s="3"/>
      <c r="K72" s="17"/>
      <c r="L72" s="17"/>
      <c r="M72" s="17"/>
      <c r="N72" s="17"/>
      <c r="O72" s="17"/>
      <c r="P72" s="17"/>
      <c r="Q72" s="17"/>
      <c r="R72" s="17"/>
    </row>
    <row r="73" spans="5:18" x14ac:dyDescent="0.25">
      <c r="E73" s="14" t="s">
        <v>62</v>
      </c>
      <c r="F73" s="14"/>
      <c r="G73" s="14"/>
      <c r="H73" s="14"/>
      <c r="I73" s="15">
        <f>(2*I71*I55*I59)/(I71-2*I45*I59)</f>
        <v>2.9596491228070168</v>
      </c>
      <c r="J73" s="16" t="s">
        <v>14</v>
      </c>
    </row>
    <row r="74" spans="5:18" x14ac:dyDescent="0.25">
      <c r="E74" s="14"/>
      <c r="F74" s="14"/>
      <c r="G74" s="14"/>
      <c r="H74" s="14"/>
      <c r="I74" s="15"/>
      <c r="J74" s="16"/>
    </row>
    <row r="75" spans="5:18" x14ac:dyDescent="0.25">
      <c r="E75" s="14" t="s">
        <v>61</v>
      </c>
      <c r="F75" s="14"/>
      <c r="G75" s="23"/>
      <c r="H75" s="23"/>
      <c r="I75" s="15">
        <f>(2*I71*I69*I65)/(I71-2*I45*I65)</f>
        <v>32.32867463230086</v>
      </c>
      <c r="J75" s="16" t="s">
        <v>14</v>
      </c>
    </row>
    <row r="76" spans="5:18" x14ac:dyDescent="0.25">
      <c r="E76" s="14"/>
      <c r="F76" s="14"/>
      <c r="G76" s="23"/>
      <c r="H76" s="23"/>
      <c r="I76" s="15"/>
      <c r="J76" s="16"/>
    </row>
    <row r="77" spans="5:18" x14ac:dyDescent="0.25">
      <c r="E77" s="13" t="s">
        <v>66</v>
      </c>
      <c r="F77" s="13"/>
      <c r="G77" s="14" t="s">
        <v>68</v>
      </c>
      <c r="H77" s="14"/>
      <c r="I77" s="15">
        <f>LARGE(M78:O78,1)</f>
        <v>36.389264816006701</v>
      </c>
      <c r="J77" s="16" t="s">
        <v>14</v>
      </c>
      <c r="M77" t="s">
        <v>60</v>
      </c>
      <c r="N77" t="s">
        <v>69</v>
      </c>
      <c r="O77" t="s">
        <v>70</v>
      </c>
    </row>
    <row r="78" spans="5:18" x14ac:dyDescent="0.25">
      <c r="E78" s="13"/>
      <c r="F78" s="13"/>
      <c r="G78" s="14"/>
      <c r="H78" s="14"/>
      <c r="I78" s="15"/>
      <c r="J78" s="16"/>
      <c r="M78">
        <f>I73</f>
        <v>2.9596491228070168</v>
      </c>
      <c r="N78">
        <f>I75</f>
        <v>32.32867463230086</v>
      </c>
      <c r="O78">
        <f>J67</f>
        <v>36.389264816006701</v>
      </c>
    </row>
    <row r="79" spans="5:18" x14ac:dyDescent="0.25">
      <c r="E79" s="14" t="s">
        <v>71</v>
      </c>
      <c r="F79" s="14"/>
      <c r="G79" s="14" t="s">
        <v>72</v>
      </c>
      <c r="H79" s="14"/>
      <c r="I79" s="18">
        <v>3.16</v>
      </c>
      <c r="J79" s="16" t="s">
        <v>14</v>
      </c>
    </row>
    <row r="80" spans="5:18" x14ac:dyDescent="0.25">
      <c r="E80" s="14"/>
      <c r="F80" s="14"/>
      <c r="G80" s="14"/>
      <c r="H80" s="14"/>
      <c r="I80" s="22"/>
      <c r="J80" s="16"/>
    </row>
    <row r="81" spans="5:10" x14ac:dyDescent="0.25">
      <c r="E81" s="14" t="s">
        <v>67</v>
      </c>
      <c r="F81" s="14"/>
      <c r="G81" s="14"/>
      <c r="H81" s="14"/>
      <c r="I81" s="15">
        <f>I77+I79</f>
        <v>39.549264816006698</v>
      </c>
      <c r="J81" s="16" t="s">
        <v>14</v>
      </c>
    </row>
    <row r="82" spans="5:10" x14ac:dyDescent="0.25">
      <c r="E82" s="14"/>
      <c r="F82" s="14"/>
      <c r="G82" s="14"/>
      <c r="H82" s="14"/>
      <c r="I82" s="15"/>
      <c r="J82" s="16"/>
    </row>
    <row r="83" spans="5:10" x14ac:dyDescent="0.25">
      <c r="E83" s="14" t="s">
        <v>73</v>
      </c>
      <c r="F83" s="14"/>
      <c r="G83" s="21"/>
      <c r="H83" s="21"/>
      <c r="I83" s="15">
        <f>I39*$I$81</f>
        <v>39.549264816006698</v>
      </c>
      <c r="J83" s="16" t="s">
        <v>14</v>
      </c>
    </row>
    <row r="84" spans="5:10" x14ac:dyDescent="0.25">
      <c r="E84" s="14"/>
      <c r="F84" s="14"/>
      <c r="G84" s="21"/>
      <c r="H84" s="21"/>
      <c r="I84" s="15"/>
      <c r="J84" s="16"/>
    </row>
    <row r="85" spans="5:10" x14ac:dyDescent="0.25">
      <c r="E85" s="14" t="s">
        <v>74</v>
      </c>
      <c r="F85" s="14"/>
      <c r="G85" s="21"/>
      <c r="H85" s="21"/>
      <c r="I85" s="15">
        <f t="shared" ref="I85" si="0">I41*$I$81</f>
        <v>79.098529632013395</v>
      </c>
      <c r="J85" s="16" t="s">
        <v>14</v>
      </c>
    </row>
    <row r="86" spans="5:10" x14ac:dyDescent="0.25">
      <c r="E86" s="14"/>
      <c r="F86" s="14"/>
      <c r="G86" s="21"/>
      <c r="H86" s="21"/>
      <c r="I86" s="15"/>
      <c r="J86" s="16"/>
    </row>
    <row r="87" spans="5:10" x14ac:dyDescent="0.25">
      <c r="E87" s="14" t="s">
        <v>75</v>
      </c>
      <c r="F87" s="14"/>
      <c r="G87" s="21"/>
      <c r="H87" s="21"/>
      <c r="I87" s="15">
        <f t="shared" ref="I87" si="1">I43*$I$81</f>
        <v>43.266895708711331</v>
      </c>
      <c r="J87" s="16" t="s">
        <v>14</v>
      </c>
    </row>
    <row r="88" spans="5:10" x14ac:dyDescent="0.25">
      <c r="E88" s="14"/>
      <c r="F88" s="14"/>
      <c r="G88" s="21"/>
      <c r="H88" s="21"/>
      <c r="I88" s="15"/>
      <c r="J88" s="16"/>
    </row>
    <row r="89" spans="5:10" x14ac:dyDescent="0.25">
      <c r="E89" s="14" t="s">
        <v>76</v>
      </c>
      <c r="F89" s="14"/>
      <c r="G89" s="21"/>
      <c r="H89" s="21"/>
      <c r="I89" s="15">
        <f t="shared" ref="I89" si="2">I45*$I$81</f>
        <v>104.64735470315372</v>
      </c>
      <c r="J89" s="16" t="s">
        <v>14</v>
      </c>
    </row>
    <row r="90" spans="5:10" x14ac:dyDescent="0.25">
      <c r="E90" s="14"/>
      <c r="F90" s="14"/>
      <c r="G90" s="21"/>
      <c r="H90" s="21"/>
      <c r="I90" s="15"/>
      <c r="J90" s="16"/>
    </row>
    <row r="91" spans="5:10" x14ac:dyDescent="0.25">
      <c r="E91" s="14" t="s">
        <v>77</v>
      </c>
      <c r="F91" s="14"/>
      <c r="G91" s="14"/>
      <c r="H91" s="14"/>
      <c r="I91" s="15">
        <f>I31-I55-(I89/I71)</f>
        <v>158.47597003019581</v>
      </c>
      <c r="J91" s="16" t="s">
        <v>14</v>
      </c>
    </row>
    <row r="92" spans="5:10" x14ac:dyDescent="0.25">
      <c r="E92" s="14"/>
      <c r="F92" s="14"/>
      <c r="G92" s="14"/>
      <c r="H92" s="14"/>
      <c r="I92" s="15"/>
      <c r="J92" s="16"/>
    </row>
    <row r="93" spans="5:10" x14ac:dyDescent="0.25">
      <c r="E93" s="20" t="s">
        <v>78</v>
      </c>
      <c r="F93" s="20"/>
      <c r="G93" s="20"/>
      <c r="H93" s="20"/>
    </row>
    <row r="94" spans="5:10" x14ac:dyDescent="0.25">
      <c r="E94" s="13" t="s">
        <v>79</v>
      </c>
      <c r="F94" s="13"/>
      <c r="G94" s="14"/>
      <c r="H94" s="14"/>
      <c r="I94" s="15">
        <f>-2*I31*-I15</f>
        <v>37.297377114518945</v>
      </c>
      <c r="J94" s="16" t="s">
        <v>14</v>
      </c>
    </row>
    <row r="95" spans="5:10" x14ac:dyDescent="0.25">
      <c r="E95" s="13"/>
      <c r="F95" s="13"/>
      <c r="G95" s="14"/>
      <c r="H95" s="14"/>
      <c r="I95" s="15"/>
      <c r="J95" s="16"/>
    </row>
    <row r="96" spans="5:10" x14ac:dyDescent="0.25">
      <c r="E96" s="20" t="s">
        <v>80</v>
      </c>
      <c r="F96" s="20"/>
      <c r="G96" s="5"/>
      <c r="H96" s="5"/>
    </row>
    <row r="97" spans="5:18" x14ac:dyDescent="0.25">
      <c r="E97" s="13" t="s">
        <v>81</v>
      </c>
      <c r="F97" s="13"/>
      <c r="G97" s="14"/>
      <c r="H97" s="14"/>
      <c r="I97" s="18">
        <v>21</v>
      </c>
      <c r="J97" s="16" t="s">
        <v>14</v>
      </c>
      <c r="K97" s="17" t="s">
        <v>87</v>
      </c>
      <c r="L97" s="17"/>
      <c r="M97" s="17"/>
      <c r="N97" s="17"/>
      <c r="O97" s="17"/>
      <c r="P97" s="17"/>
      <c r="Q97" s="17"/>
      <c r="R97" s="17"/>
    </row>
    <row r="98" spans="5:18" x14ac:dyDescent="0.25">
      <c r="E98" s="13"/>
      <c r="F98" s="13"/>
      <c r="G98" s="14"/>
      <c r="H98" s="14"/>
      <c r="I98" s="18"/>
      <c r="J98" s="16"/>
      <c r="K98" s="17"/>
      <c r="L98" s="17"/>
      <c r="M98" s="17"/>
      <c r="N98" s="17"/>
      <c r="O98" s="17"/>
      <c r="P98" s="17"/>
      <c r="Q98" s="17"/>
      <c r="R98" s="17"/>
    </row>
    <row r="99" spans="5:18" x14ac:dyDescent="0.25">
      <c r="E99" s="14" t="s">
        <v>82</v>
      </c>
      <c r="F99" s="14"/>
      <c r="G99" s="14"/>
      <c r="H99" s="14"/>
      <c r="I99" s="15">
        <f>I28/I97</f>
        <v>1.4285714285714286</v>
      </c>
      <c r="J99" s="16" t="s">
        <v>14</v>
      </c>
    </row>
    <row r="100" spans="5:18" x14ac:dyDescent="0.25">
      <c r="E100" s="14"/>
      <c r="F100" s="14"/>
      <c r="G100" s="14"/>
      <c r="H100" s="14"/>
      <c r="I100" s="15"/>
      <c r="J100" s="16"/>
    </row>
    <row r="101" spans="5:18" ht="15" customHeight="1" x14ac:dyDescent="0.25">
      <c r="E101" s="14" t="s">
        <v>83</v>
      </c>
      <c r="F101" s="14"/>
      <c r="G101" s="14"/>
      <c r="H101" s="14"/>
      <c r="I101" s="18">
        <v>-13.004</v>
      </c>
      <c r="J101" s="16" t="s">
        <v>14</v>
      </c>
      <c r="K101" s="19" t="s">
        <v>86</v>
      </c>
      <c r="L101" s="19"/>
      <c r="M101" s="19"/>
      <c r="N101" s="19"/>
      <c r="O101" s="19"/>
      <c r="P101" s="19"/>
      <c r="Q101" s="19"/>
      <c r="R101" s="19"/>
    </row>
    <row r="102" spans="5:18" ht="15" customHeight="1" x14ac:dyDescent="0.25">
      <c r="E102" s="14"/>
      <c r="F102" s="14"/>
      <c r="G102" s="14"/>
      <c r="H102" s="14"/>
      <c r="I102" s="18"/>
      <c r="J102" s="16"/>
      <c r="K102" s="19"/>
      <c r="L102" s="19"/>
      <c r="M102" s="19"/>
      <c r="N102" s="19"/>
      <c r="O102" s="19"/>
      <c r="P102" s="19"/>
      <c r="Q102" s="19"/>
      <c r="R102" s="19"/>
    </row>
    <row r="103" spans="5:18" ht="15" customHeight="1" x14ac:dyDescent="0.25">
      <c r="E103" s="14" t="s">
        <v>84</v>
      </c>
      <c r="F103" s="14"/>
      <c r="G103" s="14"/>
      <c r="H103" s="14"/>
      <c r="I103" s="18">
        <v>20.122</v>
      </c>
      <c r="J103" s="16" t="s">
        <v>14</v>
      </c>
      <c r="K103" s="19"/>
      <c r="L103" s="19"/>
      <c r="M103" s="19"/>
      <c r="N103" s="19"/>
      <c r="O103" s="19"/>
      <c r="P103" s="19"/>
      <c r="Q103" s="19"/>
      <c r="R103" s="19"/>
    </row>
    <row r="104" spans="5:18" ht="15" customHeight="1" x14ac:dyDescent="0.25">
      <c r="E104" s="14"/>
      <c r="F104" s="14"/>
      <c r="G104" s="14"/>
      <c r="H104" s="14"/>
      <c r="I104" s="18"/>
      <c r="J104" s="16"/>
      <c r="K104" s="19"/>
      <c r="L104" s="19"/>
      <c r="M104" s="19"/>
      <c r="N104" s="19"/>
      <c r="O104" s="19"/>
      <c r="P104" s="19"/>
      <c r="Q104" s="19"/>
      <c r="R104" s="19"/>
    </row>
    <row r="105" spans="5:18" ht="15" customHeight="1" x14ac:dyDescent="0.25">
      <c r="E105" s="14" t="s">
        <v>85</v>
      </c>
      <c r="F105" s="14"/>
      <c r="G105" s="14"/>
      <c r="H105" s="14"/>
      <c r="I105" s="18">
        <v>29.925999999999998</v>
      </c>
      <c r="J105" s="16" t="s">
        <v>14</v>
      </c>
      <c r="K105" s="19"/>
      <c r="L105" s="19"/>
      <c r="M105" s="19"/>
      <c r="N105" s="19"/>
      <c r="O105" s="19"/>
      <c r="P105" s="19"/>
      <c r="Q105" s="19"/>
      <c r="R105" s="19"/>
    </row>
    <row r="106" spans="5:18" ht="15" customHeight="1" x14ac:dyDescent="0.25">
      <c r="E106" s="14"/>
      <c r="F106" s="14"/>
      <c r="G106" s="14"/>
      <c r="H106" s="14"/>
      <c r="I106" s="18"/>
      <c r="J106" s="16"/>
      <c r="K106" s="19"/>
      <c r="L106" s="19"/>
      <c r="M106" s="19"/>
      <c r="N106" s="19"/>
      <c r="O106" s="19"/>
      <c r="P106" s="19"/>
      <c r="Q106" s="19"/>
      <c r="R106" s="19"/>
    </row>
    <row r="107" spans="5:18" ht="15" customHeight="1" x14ac:dyDescent="0.25">
      <c r="E107" s="14" t="s">
        <v>88</v>
      </c>
      <c r="F107" s="14"/>
      <c r="G107" s="14"/>
      <c r="H107" s="14"/>
      <c r="I107" s="15">
        <f>(I105^2)/I31 + I103</f>
        <v>23.853522816666665</v>
      </c>
      <c r="J107" s="16" t="s">
        <v>14</v>
      </c>
      <c r="K107" s="12"/>
      <c r="L107" s="12"/>
      <c r="M107" s="12"/>
      <c r="N107" s="12"/>
      <c r="O107" s="12"/>
      <c r="P107" s="12"/>
      <c r="Q107" s="12"/>
      <c r="R107" s="12"/>
    </row>
    <row r="108" spans="5:18" ht="15" customHeight="1" x14ac:dyDescent="0.25">
      <c r="E108" s="14"/>
      <c r="F108" s="14"/>
      <c r="G108" s="14"/>
      <c r="H108" s="14"/>
      <c r="I108" s="15"/>
      <c r="J108" s="16"/>
      <c r="K108" s="12"/>
      <c r="L108" s="12"/>
      <c r="M108" s="12"/>
      <c r="N108" s="12"/>
      <c r="O108" s="12"/>
      <c r="P108" s="12"/>
      <c r="Q108" s="12"/>
      <c r="R108" s="12"/>
    </row>
    <row r="109" spans="5:18" x14ac:dyDescent="0.25">
      <c r="E109" s="14" t="s">
        <v>90</v>
      </c>
      <c r="F109" s="14"/>
      <c r="G109" s="14"/>
      <c r="H109" s="14"/>
      <c r="I109" s="15">
        <f>-I107</f>
        <v>-23.853522816666665</v>
      </c>
      <c r="J109" s="16" t="s">
        <v>14</v>
      </c>
    </row>
    <row r="110" spans="5:18" x14ac:dyDescent="0.25">
      <c r="E110" s="14"/>
      <c r="F110" s="14"/>
      <c r="G110" s="14"/>
      <c r="H110" s="14"/>
      <c r="I110" s="15"/>
      <c r="J110" s="16"/>
    </row>
    <row r="111" spans="5:18" x14ac:dyDescent="0.25">
      <c r="E111" s="14" t="s">
        <v>89</v>
      </c>
      <c r="F111" s="14"/>
      <c r="G111" s="14"/>
      <c r="H111" s="14"/>
      <c r="I111" s="15">
        <f>-I101</f>
        <v>13.004</v>
      </c>
      <c r="J111" s="16" t="s">
        <v>14</v>
      </c>
    </row>
    <row r="112" spans="5:18" x14ac:dyDescent="0.25">
      <c r="E112" s="14"/>
      <c r="F112" s="14"/>
      <c r="G112" s="14"/>
      <c r="H112" s="14"/>
      <c r="I112" s="15"/>
      <c r="J112" s="16"/>
    </row>
    <row r="113" spans="5:10" x14ac:dyDescent="0.25">
      <c r="E113" s="14" t="s">
        <v>91</v>
      </c>
      <c r="F113" s="14"/>
      <c r="G113" s="14"/>
      <c r="H113" s="14"/>
      <c r="I113" s="15">
        <f>-I103</f>
        <v>-20.122</v>
      </c>
      <c r="J113" s="16" t="s">
        <v>14</v>
      </c>
    </row>
    <row r="114" spans="5:10" x14ac:dyDescent="0.25">
      <c r="E114" s="14"/>
      <c r="F114" s="14"/>
      <c r="G114" s="14"/>
      <c r="H114" s="14"/>
      <c r="I114" s="15"/>
      <c r="J114" s="16"/>
    </row>
    <row r="115" spans="5:10" x14ac:dyDescent="0.25">
      <c r="E115" s="13" t="s">
        <v>92</v>
      </c>
      <c r="F115" s="13"/>
      <c r="G115" s="14"/>
      <c r="H115" s="14"/>
      <c r="I115" s="15">
        <f>I111+I55</f>
        <v>25.603999999999999</v>
      </c>
      <c r="J115" s="16" t="s">
        <v>14</v>
      </c>
    </row>
    <row r="116" spans="5:10" x14ac:dyDescent="0.25">
      <c r="E116" s="13"/>
      <c r="F116" s="13"/>
      <c r="G116" s="14"/>
      <c r="H116" s="14"/>
      <c r="I116" s="15"/>
      <c r="J116" s="16"/>
    </row>
  </sheetData>
  <mergeCells count="220">
    <mergeCell ref="L3:L4"/>
    <mergeCell ref="K9:K10"/>
    <mergeCell ref="E2:I2"/>
    <mergeCell ref="G7:H8"/>
    <mergeCell ref="E3:F4"/>
    <mergeCell ref="G3:H4"/>
    <mergeCell ref="J3:J4"/>
    <mergeCell ref="I3:I4"/>
    <mergeCell ref="I7:I8"/>
    <mergeCell ref="J7:J8"/>
    <mergeCell ref="E9:F10"/>
    <mergeCell ref="G9:H10"/>
    <mergeCell ref="E5:F6"/>
    <mergeCell ref="G5:H6"/>
    <mergeCell ref="E7:F8"/>
    <mergeCell ref="E11:F12"/>
    <mergeCell ref="G11:H12"/>
    <mergeCell ref="I11:I12"/>
    <mergeCell ref="E13:F14"/>
    <mergeCell ref="G13:H14"/>
    <mergeCell ref="I13:I14"/>
    <mergeCell ref="I9:I10"/>
    <mergeCell ref="A2:B2"/>
    <mergeCell ref="K3:K4"/>
    <mergeCell ref="J17:J18"/>
    <mergeCell ref="K17:R18"/>
    <mergeCell ref="E19:F20"/>
    <mergeCell ref="G19:H20"/>
    <mergeCell ref="I19:I20"/>
    <mergeCell ref="J19:J20"/>
    <mergeCell ref="E15:F16"/>
    <mergeCell ref="G15:H16"/>
    <mergeCell ref="E17:F18"/>
    <mergeCell ref="I15:I16"/>
    <mergeCell ref="J15:J16"/>
    <mergeCell ref="G17:H18"/>
    <mergeCell ref="I17:I18"/>
    <mergeCell ref="K25:R26"/>
    <mergeCell ref="E22:H22"/>
    <mergeCell ref="E27:H27"/>
    <mergeCell ref="E28:F29"/>
    <mergeCell ref="G28:H29"/>
    <mergeCell ref="I28:I29"/>
    <mergeCell ref="J28:J29"/>
    <mergeCell ref="E21:F21"/>
    <mergeCell ref="E23:F24"/>
    <mergeCell ref="G23:H24"/>
    <mergeCell ref="I23:I24"/>
    <mergeCell ref="J23:J24"/>
    <mergeCell ref="E25:F26"/>
    <mergeCell ref="G25:H26"/>
    <mergeCell ref="I25:I26"/>
    <mergeCell ref="J25:J26"/>
    <mergeCell ref="E33:H33"/>
    <mergeCell ref="E34:F35"/>
    <mergeCell ref="G34:H35"/>
    <mergeCell ref="I34:I35"/>
    <mergeCell ref="J34:J35"/>
    <mergeCell ref="E30:I30"/>
    <mergeCell ref="E31:F32"/>
    <mergeCell ref="G31:H32"/>
    <mergeCell ref="I31:I32"/>
    <mergeCell ref="J31:J32"/>
    <mergeCell ref="K38:R38"/>
    <mergeCell ref="E39:F40"/>
    <mergeCell ref="G39:H40"/>
    <mergeCell ref="I39:I40"/>
    <mergeCell ref="E41:F42"/>
    <mergeCell ref="G41:H42"/>
    <mergeCell ref="I41:I42"/>
    <mergeCell ref="K39:R46"/>
    <mergeCell ref="E36:G36"/>
    <mergeCell ref="E37:F38"/>
    <mergeCell ref="G37:H38"/>
    <mergeCell ref="E47:F48"/>
    <mergeCell ref="G47:H48"/>
    <mergeCell ref="I47:I48"/>
    <mergeCell ref="J47:J48"/>
    <mergeCell ref="K47:K48"/>
    <mergeCell ref="E43:F44"/>
    <mergeCell ref="G43:H44"/>
    <mergeCell ref="I43:I44"/>
    <mergeCell ref="E45:F46"/>
    <mergeCell ref="G45:H46"/>
    <mergeCell ref="I45:I46"/>
    <mergeCell ref="E53:F54"/>
    <mergeCell ref="G53:H54"/>
    <mergeCell ref="I53:I54"/>
    <mergeCell ref="J53:J54"/>
    <mergeCell ref="K53:K54"/>
    <mergeCell ref="L53:R54"/>
    <mergeCell ref="I49:I50"/>
    <mergeCell ref="J49:J50"/>
    <mergeCell ref="I51:I52"/>
    <mergeCell ref="J51:J52"/>
    <mergeCell ref="K49:K50"/>
    <mergeCell ref="K51:K52"/>
    <mergeCell ref="E55:F56"/>
    <mergeCell ref="G55:H56"/>
    <mergeCell ref="I55:I56"/>
    <mergeCell ref="J55:J56"/>
    <mergeCell ref="E57:F58"/>
    <mergeCell ref="E59:F60"/>
    <mergeCell ref="G57:H58"/>
    <mergeCell ref="G59:H60"/>
    <mergeCell ref="I57:I58"/>
    <mergeCell ref="I59:I60"/>
    <mergeCell ref="I69:I70"/>
    <mergeCell ref="J69:J70"/>
    <mergeCell ref="G63:H64"/>
    <mergeCell ref="I63:I64"/>
    <mergeCell ref="J63:J64"/>
    <mergeCell ref="E65:F66"/>
    <mergeCell ref="G65:H66"/>
    <mergeCell ref="I65:I66"/>
    <mergeCell ref="J57:J58"/>
    <mergeCell ref="E63:F64"/>
    <mergeCell ref="G61:H62"/>
    <mergeCell ref="I61:I62"/>
    <mergeCell ref="E61:F62"/>
    <mergeCell ref="E75:F76"/>
    <mergeCell ref="K71:R72"/>
    <mergeCell ref="E77:F78"/>
    <mergeCell ref="G77:H78"/>
    <mergeCell ref="I77:I78"/>
    <mergeCell ref="J77:J78"/>
    <mergeCell ref="K59:R60"/>
    <mergeCell ref="K61:R62"/>
    <mergeCell ref="G67:I68"/>
    <mergeCell ref="K67:K68"/>
    <mergeCell ref="G75:H76"/>
    <mergeCell ref="I75:I76"/>
    <mergeCell ref="J75:J76"/>
    <mergeCell ref="E71:F72"/>
    <mergeCell ref="G71:H72"/>
    <mergeCell ref="I71:I72"/>
    <mergeCell ref="E73:F74"/>
    <mergeCell ref="G73:H74"/>
    <mergeCell ref="I73:I74"/>
    <mergeCell ref="J73:J74"/>
    <mergeCell ref="E67:F68"/>
    <mergeCell ref="J67:J68"/>
    <mergeCell ref="E69:F70"/>
    <mergeCell ref="G69:H70"/>
    <mergeCell ref="E89:F90"/>
    <mergeCell ref="G89:H90"/>
    <mergeCell ref="I89:I90"/>
    <mergeCell ref="J89:J90"/>
    <mergeCell ref="E83:F84"/>
    <mergeCell ref="G83:H84"/>
    <mergeCell ref="I83:I84"/>
    <mergeCell ref="J83:J84"/>
    <mergeCell ref="E79:F80"/>
    <mergeCell ref="G79:H80"/>
    <mergeCell ref="I79:I80"/>
    <mergeCell ref="J79:J80"/>
    <mergeCell ref="J85:J86"/>
    <mergeCell ref="I85:I86"/>
    <mergeCell ref="G85:H86"/>
    <mergeCell ref="E85:F86"/>
    <mergeCell ref="E81:F82"/>
    <mergeCell ref="G81:H82"/>
    <mergeCell ref="I81:I82"/>
    <mergeCell ref="J81:J82"/>
    <mergeCell ref="E87:F88"/>
    <mergeCell ref="G87:H88"/>
    <mergeCell ref="I87:I88"/>
    <mergeCell ref="J87:J88"/>
    <mergeCell ref="E101:F102"/>
    <mergeCell ref="G101:H102"/>
    <mergeCell ref="E96:F96"/>
    <mergeCell ref="E97:F98"/>
    <mergeCell ref="G97:H98"/>
    <mergeCell ref="I97:I98"/>
    <mergeCell ref="J97:J98"/>
    <mergeCell ref="E91:F92"/>
    <mergeCell ref="G91:H92"/>
    <mergeCell ref="I91:I92"/>
    <mergeCell ref="J91:J92"/>
    <mergeCell ref="E93:H93"/>
    <mergeCell ref="E94:F95"/>
    <mergeCell ref="G94:H95"/>
    <mergeCell ref="I94:I95"/>
    <mergeCell ref="J94:J95"/>
    <mergeCell ref="K97:R98"/>
    <mergeCell ref="E107:F108"/>
    <mergeCell ref="G107:H108"/>
    <mergeCell ref="I107:I108"/>
    <mergeCell ref="J107:J108"/>
    <mergeCell ref="E109:F110"/>
    <mergeCell ref="G109:H110"/>
    <mergeCell ref="I109:I110"/>
    <mergeCell ref="J109:J110"/>
    <mergeCell ref="E105:F106"/>
    <mergeCell ref="G105:H106"/>
    <mergeCell ref="I105:I106"/>
    <mergeCell ref="J105:J106"/>
    <mergeCell ref="K101:R106"/>
    <mergeCell ref="I101:I102"/>
    <mergeCell ref="J101:J102"/>
    <mergeCell ref="E103:F104"/>
    <mergeCell ref="G103:H104"/>
    <mergeCell ref="I103:I104"/>
    <mergeCell ref="J103:J104"/>
    <mergeCell ref="E99:F100"/>
    <mergeCell ref="G99:H100"/>
    <mergeCell ref="I99:I100"/>
    <mergeCell ref="J99:J100"/>
    <mergeCell ref="E115:F116"/>
    <mergeCell ref="G115:H116"/>
    <mergeCell ref="I115:I116"/>
    <mergeCell ref="J115:J116"/>
    <mergeCell ref="E111:F112"/>
    <mergeCell ref="G111:H112"/>
    <mergeCell ref="I111:I112"/>
    <mergeCell ref="J111:J112"/>
    <mergeCell ref="E113:F114"/>
    <mergeCell ref="G113:H114"/>
    <mergeCell ref="I113:I114"/>
    <mergeCell ref="J113:J114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7"/>
  <sheetViews>
    <sheetView tabSelected="1" zoomScaleNormal="100" workbookViewId="0">
      <selection activeCell="S22" sqref="S22"/>
    </sheetView>
  </sheetViews>
  <sheetFormatPr defaultRowHeight="15" x14ac:dyDescent="0.25"/>
  <sheetData>
    <row r="1" spans="2:19" x14ac:dyDescent="0.25">
      <c r="B1" s="32" t="s">
        <v>38</v>
      </c>
      <c r="C1" s="32"/>
      <c r="D1" s="32"/>
      <c r="E1" s="32"/>
      <c r="F1" s="32"/>
      <c r="G1" s="32"/>
      <c r="M1" s="32" t="s">
        <v>39</v>
      </c>
      <c r="N1" s="32"/>
      <c r="O1" s="32"/>
      <c r="P1" s="32"/>
      <c r="Q1" s="32"/>
      <c r="R1" s="32"/>
    </row>
    <row r="2" spans="2:19" x14ac:dyDescent="0.25">
      <c r="B2" s="32"/>
      <c r="C2" s="32"/>
      <c r="D2" s="32"/>
      <c r="E2" s="32"/>
      <c r="F2" s="32"/>
      <c r="G2" s="32"/>
      <c r="M2" s="32"/>
      <c r="N2" s="32"/>
      <c r="O2" s="32"/>
      <c r="P2" s="32"/>
      <c r="Q2" s="32"/>
      <c r="R2" s="32"/>
    </row>
    <row r="5" spans="2:19" x14ac:dyDescent="0.25">
      <c r="J5" s="18">
        <v>1</v>
      </c>
      <c r="S5" s="18">
        <v>1</v>
      </c>
    </row>
    <row r="6" spans="2:19" x14ac:dyDescent="0.25">
      <c r="J6" s="18"/>
      <c r="S6" s="18"/>
    </row>
    <row r="7" spans="2:19" x14ac:dyDescent="0.25">
      <c r="J7" s="18">
        <v>2</v>
      </c>
      <c r="S7" s="18">
        <v>2.613</v>
      </c>
    </row>
    <row r="8" spans="2:19" x14ac:dyDescent="0.25">
      <c r="J8" s="18"/>
      <c r="S8" s="18"/>
    </row>
    <row r="9" spans="2:19" x14ac:dyDescent="0.25">
      <c r="J9" s="18">
        <v>1.0940000000000001</v>
      </c>
      <c r="S9" s="18">
        <v>1.143</v>
      </c>
    </row>
    <row r="10" spans="2:19" x14ac:dyDescent="0.25">
      <c r="J10" s="18"/>
      <c r="S10" s="18"/>
    </row>
    <row r="11" spans="2:19" x14ac:dyDescent="0.25">
      <c r="J11" s="18">
        <v>2.6459999999999999</v>
      </c>
      <c r="S11" s="18">
        <v>3.5579999999999998</v>
      </c>
    </row>
    <row r="12" spans="2:19" x14ac:dyDescent="0.25">
      <c r="J12" s="18"/>
      <c r="S12" s="18"/>
    </row>
    <row r="27" spans="2:9" x14ac:dyDescent="0.25">
      <c r="B27" s="32" t="s">
        <v>40</v>
      </c>
      <c r="C27" s="32"/>
      <c r="D27" s="32"/>
      <c r="E27" s="32"/>
      <c r="F27" s="32"/>
      <c r="G27" s="32"/>
    </row>
    <row r="28" spans="2:9" x14ac:dyDescent="0.25">
      <c r="B28" s="32"/>
      <c r="C28" s="32"/>
      <c r="D28" s="32"/>
      <c r="E28" s="32"/>
      <c r="F28" s="32"/>
      <c r="G28" s="32"/>
    </row>
    <row r="30" spans="2:9" x14ac:dyDescent="0.25">
      <c r="I30" s="18">
        <v>1</v>
      </c>
    </row>
    <row r="31" spans="2:9" x14ac:dyDescent="0.25">
      <c r="I31" s="18"/>
    </row>
    <row r="32" spans="2:9" x14ac:dyDescent="0.25">
      <c r="I32" s="18">
        <v>1.4139999999999999</v>
      </c>
    </row>
    <row r="33" spans="9:9" x14ac:dyDescent="0.25">
      <c r="I33" s="18"/>
    </row>
    <row r="34" spans="9:9" x14ac:dyDescent="0.25">
      <c r="I34" s="18">
        <v>1.732</v>
      </c>
    </row>
    <row r="35" spans="9:9" x14ac:dyDescent="0.25">
      <c r="I35" s="18"/>
    </row>
    <row r="36" spans="9:9" x14ac:dyDescent="0.25">
      <c r="I36" s="18">
        <v>1.732</v>
      </c>
    </row>
    <row r="37" spans="9:9" x14ac:dyDescent="0.25">
      <c r="I37" s="18"/>
    </row>
  </sheetData>
  <mergeCells count="15">
    <mergeCell ref="I30:I31"/>
    <mergeCell ref="I32:I33"/>
    <mergeCell ref="I34:I35"/>
    <mergeCell ref="I36:I37"/>
    <mergeCell ref="B27:G28"/>
    <mergeCell ref="J5:J6"/>
    <mergeCell ref="J7:J8"/>
    <mergeCell ref="J9:J10"/>
    <mergeCell ref="J11:J12"/>
    <mergeCell ref="S5:S6"/>
    <mergeCell ref="S7:S8"/>
    <mergeCell ref="S9:S10"/>
    <mergeCell ref="S11:S12"/>
    <mergeCell ref="B1:G2"/>
    <mergeCell ref="M1:R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1" sqref="H31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RowHeight="15" x14ac:dyDescent="0.25"/>
  <sheetData>
    <row r="1" spans="1:6" x14ac:dyDescent="0.25">
      <c r="A1" s="14"/>
      <c r="B1" s="14"/>
      <c r="C1" s="14"/>
      <c r="D1" s="14"/>
      <c r="E1" s="14"/>
      <c r="F1" s="14"/>
    </row>
    <row r="2" spans="1:6" x14ac:dyDescent="0.25">
      <c r="A2" s="14"/>
      <c r="B2" s="14"/>
      <c r="C2" s="14"/>
      <c r="D2" s="14"/>
      <c r="E2" s="14"/>
      <c r="F2" s="14"/>
    </row>
  </sheetData>
  <mergeCells count="4">
    <mergeCell ref="A1:B2"/>
    <mergeCell ref="C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1. Расчёт</vt:lpstr>
      <vt:lpstr>2. Примеры призм</vt:lpstr>
      <vt:lpstr>3. Показатели преломл.</vt:lpstr>
      <vt:lpstr>_шаблоны разметки_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Балаев</dc:creator>
  <cp:lastModifiedBy>Иван Балаев</cp:lastModifiedBy>
  <dcterms:created xsi:type="dcterms:W3CDTF">2020-03-17T00:25:02Z</dcterms:created>
  <dcterms:modified xsi:type="dcterms:W3CDTF">2020-03-18T17:30:51Z</dcterms:modified>
</cp:coreProperties>
</file>