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tateWide" sheetId="1" r:id="rId1"/>
  </sheets>
  <calcPr calcId="144525"/>
</workbook>
</file>

<file path=xl/calcChain.xml><?xml version="1.0" encoding="utf-8"?>
<calcChain xmlns="http://schemas.openxmlformats.org/spreadsheetml/2006/main">
  <c r="P94" i="1" l="1"/>
  <c r="P93" i="1"/>
  <c r="N93" i="1"/>
  <c r="M93" i="1"/>
  <c r="Q92" i="1"/>
  <c r="Q91" i="1"/>
  <c r="P92" i="1"/>
  <c r="P91" i="1"/>
  <c r="N91" i="1"/>
  <c r="R91" i="1" s="1"/>
  <c r="M91" i="1"/>
  <c r="Q90" i="1"/>
  <c r="Q89" i="1"/>
  <c r="P90" i="1"/>
  <c r="P89" i="1"/>
  <c r="N89" i="1"/>
  <c r="M89" i="1"/>
  <c r="Q88" i="1"/>
  <c r="Q87" i="1"/>
  <c r="P88" i="1"/>
  <c r="P87" i="1"/>
  <c r="Q86" i="1"/>
  <c r="Q85" i="1"/>
  <c r="P86" i="1"/>
  <c r="P85" i="1"/>
  <c r="N87" i="1"/>
  <c r="M87" i="1"/>
  <c r="N85" i="1"/>
  <c r="M85" i="1"/>
  <c r="R85" i="1" s="1"/>
  <c r="P84" i="1"/>
  <c r="P83" i="1"/>
  <c r="Q84" i="1"/>
  <c r="Q83" i="1"/>
  <c r="N83" i="1"/>
  <c r="M83" i="1"/>
  <c r="Q82" i="1"/>
  <c r="Q81" i="1"/>
  <c r="P82" i="1"/>
  <c r="P81" i="1"/>
  <c r="N81" i="1"/>
  <c r="M81" i="1"/>
  <c r="S93" i="1"/>
  <c r="R83" i="1"/>
  <c r="F90" i="1"/>
  <c r="F89" i="1"/>
  <c r="C89" i="1"/>
  <c r="B89" i="1"/>
  <c r="F88" i="1"/>
  <c r="F87" i="1"/>
  <c r="E88" i="1"/>
  <c r="E87" i="1"/>
  <c r="C87" i="1"/>
  <c r="B87" i="1"/>
  <c r="F86" i="1"/>
  <c r="F85" i="1"/>
  <c r="E86" i="1"/>
  <c r="E85" i="1"/>
  <c r="C85" i="1"/>
  <c r="B85" i="1"/>
  <c r="F84" i="1"/>
  <c r="F83" i="1"/>
  <c r="E84" i="1"/>
  <c r="E83" i="1"/>
  <c r="F82" i="1"/>
  <c r="F81" i="1"/>
  <c r="E82" i="1"/>
  <c r="E81" i="1"/>
  <c r="H81" i="1" s="1"/>
  <c r="C83" i="1"/>
  <c r="B83" i="1"/>
  <c r="G83" i="1" s="1"/>
  <c r="C81" i="1"/>
  <c r="B81" i="1"/>
  <c r="G81" i="1" s="1"/>
  <c r="I81" i="1" s="1"/>
  <c r="R89" i="1" l="1"/>
  <c r="S91" i="1"/>
  <c r="T91" i="1" s="1"/>
  <c r="R93" i="1"/>
  <c r="G85" i="1"/>
  <c r="R81" i="1"/>
  <c r="H89" i="1"/>
  <c r="S83" i="1"/>
  <c r="R87" i="1"/>
  <c r="S85" i="1"/>
  <c r="T85" i="1" s="1"/>
  <c r="S87" i="1"/>
  <c r="T87" i="1" s="1"/>
  <c r="T93" i="1"/>
  <c r="S89" i="1"/>
  <c r="T83" i="1"/>
  <c r="S81" i="1"/>
  <c r="G89" i="1"/>
  <c r="H87" i="1"/>
  <c r="G87" i="1"/>
  <c r="H85" i="1"/>
  <c r="I85" i="1" s="1"/>
  <c r="H83" i="1"/>
  <c r="I83" i="1" s="1"/>
  <c r="T89" i="1" l="1"/>
  <c r="I89" i="1"/>
  <c r="T81" i="1"/>
  <c r="I87" i="1"/>
  <c r="F72" i="1"/>
  <c r="F71" i="1"/>
  <c r="E72" i="1"/>
  <c r="E71" i="1"/>
  <c r="C71" i="1"/>
  <c r="B71" i="1"/>
  <c r="F70" i="1"/>
  <c r="F69" i="1"/>
  <c r="E70" i="1"/>
  <c r="E69" i="1"/>
  <c r="C69" i="1"/>
  <c r="B69" i="1"/>
  <c r="F68" i="1"/>
  <c r="F67" i="1"/>
  <c r="E68" i="1"/>
  <c r="E67" i="1"/>
  <c r="C67" i="1"/>
  <c r="B67" i="1"/>
  <c r="G67" i="1" s="1"/>
  <c r="G65" i="1"/>
  <c r="F66" i="1"/>
  <c r="F65" i="1"/>
  <c r="E66" i="1"/>
  <c r="E65" i="1"/>
  <c r="F64" i="1"/>
  <c r="F63" i="1"/>
  <c r="E64" i="1"/>
  <c r="E63" i="1"/>
  <c r="C63" i="1"/>
  <c r="B63" i="1"/>
  <c r="F62" i="1"/>
  <c r="F61" i="1"/>
  <c r="E62" i="1"/>
  <c r="E61" i="1"/>
  <c r="C61" i="1"/>
  <c r="B61" i="1"/>
  <c r="G61" i="1" s="1"/>
  <c r="F60" i="1"/>
  <c r="F59" i="1"/>
  <c r="E60" i="1"/>
  <c r="E59" i="1"/>
  <c r="C59" i="1"/>
  <c r="G59" i="1" s="1"/>
  <c r="B59" i="1"/>
  <c r="F58" i="1"/>
  <c r="F57" i="1"/>
  <c r="E58" i="1"/>
  <c r="E57" i="1"/>
  <c r="C57" i="1"/>
  <c r="B57" i="1"/>
  <c r="G57" i="1" s="1"/>
  <c r="H63" i="1" l="1"/>
  <c r="H57" i="1"/>
  <c r="I57" i="1" s="1"/>
  <c r="H61" i="1"/>
  <c r="I61" i="1" s="1"/>
  <c r="H65" i="1"/>
  <c r="I65" i="1" s="1"/>
  <c r="H59" i="1"/>
  <c r="I59" i="1" s="1"/>
  <c r="G63" i="1"/>
  <c r="H69" i="1"/>
  <c r="H71" i="1"/>
  <c r="G71" i="1"/>
  <c r="G69" i="1"/>
  <c r="H67" i="1"/>
  <c r="I67" i="1" s="1"/>
  <c r="I69" i="1" l="1"/>
  <c r="I63" i="1"/>
  <c r="I71" i="1"/>
</calcChain>
</file>

<file path=xl/sharedStrings.xml><?xml version="1.0" encoding="utf-8"?>
<sst xmlns="http://schemas.openxmlformats.org/spreadsheetml/2006/main" count="296" uniqueCount="38">
  <si>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</si>
  <si>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</si>
  <si>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</si>
  <si>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</si>
  <si>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</si>
  <si>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</si>
  <si>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</si>
  <si>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</si>
  <si>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</si>
  <si>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</si>
  <si>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</si>
  <si>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</si>
  <si>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</si>
  <si>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</si>
  <si>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</si>
  <si>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PL</t>
  </si>
  <si>
    <t>PR</t>
  </si>
  <si>
    <t>Outcome</t>
  </si>
  <si>
    <t>P(j|tL)</t>
  </si>
  <si>
    <t>P(j|tR)</t>
  </si>
  <si>
    <t>2 PL PR</t>
  </si>
  <si>
    <t>Φ(s|t)</t>
  </si>
  <si>
    <t>Q(s|t)</t>
  </si>
  <si>
    <t>CTG=Average</t>
  </si>
  <si>
    <t>CTG=Good</t>
  </si>
  <si>
    <t>CTG=Poor</t>
  </si>
  <si>
    <t>GP=Yes</t>
  </si>
  <si>
    <t>GP=No</t>
  </si>
  <si>
    <t>LSM=A</t>
  </si>
  <si>
    <t>LSM=B</t>
  </si>
  <si>
    <t>LSM=C</t>
  </si>
  <si>
    <t>Split 1</t>
  </si>
  <si>
    <t>Split 2 Left</t>
  </si>
  <si>
    <t>Split 2 Right</t>
  </si>
  <si>
    <t>Name:Vyom Shah</t>
  </si>
  <si>
    <t>CWID:10446209</t>
  </si>
  <si>
    <t>Level 1 Split</t>
  </si>
  <si>
    <t>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</si>
</sst>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0" fillId="0" borderId="0" xfId="0" applyFont="1"/>
    <xf numFmtId="0" fontId="0" fillId="33" borderId="14" xfId="0" applyFont="1" applyFill="1" applyBorder="1"/>
    <xf numFmtId="2" fontId="0" fillId="33" borderId="14" xfId="0" applyNumberFormat="1" applyFont="1" applyFill="1" applyBorder="1"/>
    <xf numFmtId="2" fontId="0" fillId="33" borderId="11" xfId="0" applyNumberFormat="1" applyFont="1" applyFill="1" applyBorder="1"/>
    <xf numFmtId="0" fontId="0" fillId="33" borderId="16" xfId="0" applyFont="1" applyFill="1" applyBorder="1"/>
    <xf numFmtId="2" fontId="0" fillId="33" borderId="16" xfId="0" applyNumberFormat="1" applyFont="1" applyFill="1" applyBorder="1"/>
    <xf numFmtId="2" fontId="0" fillId="33" borderId="13" xfId="0" applyNumberFormat="1" applyFont="1" applyFill="1" applyBorder="1"/>
    <xf numFmtId="0" fontId="0" fillId="33" borderId="15" xfId="0" applyFont="1" applyFill="1" applyBorder="1"/>
    <xf numFmtId="2" fontId="0" fillId="33" borderId="15" xfId="0" applyNumberFormat="1" applyFont="1" applyFill="1" applyBorder="1"/>
    <xf numFmtId="2" fontId="0" fillId="33" borderId="12" xfId="0" applyNumberFormat="1" applyFont="1" applyFill="1" applyBorder="1"/>
    <xf numFmtId="2" fontId="0" fillId="33" borderId="14" xfId="0" applyNumberFormat="1" applyFill="1" applyBorder="1"/>
    <xf numFmtId="2" fontId="0" fillId="33" borderId="16" xfId="0" applyNumberFormat="1" applyFill="1" applyBorder="1"/>
    <xf numFmtId="2" fontId="0" fillId="33" borderId="15" xfId="0" applyNumberFormat="1" applyFill="1" applyBorder="1"/>
    <xf numFmtId="0" fontId="0" fillId="34" borderId="10" xfId="0" applyFont="1" applyFill="1" applyBorder="1" applyAlignment="1">
      <alignment horizontal="center"/>
    </xf>
    <xf numFmtId="0" fontId="0" fillId="34" borderId="17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5" borderId="14" xfId="0" applyFont="1" applyFill="1" applyBorder="1"/>
    <xf numFmtId="2" fontId="0" fillId="35" borderId="14" xfId="0" applyNumberFormat="1" applyFont="1" applyFill="1" applyBorder="1"/>
    <xf numFmtId="2" fontId="0" fillId="35" borderId="11" xfId="0" applyNumberFormat="1" applyFont="1" applyFill="1" applyBorder="1"/>
    <xf numFmtId="0" fontId="0" fillId="35" borderId="16" xfId="0" applyFont="1" applyFill="1" applyBorder="1"/>
    <xf numFmtId="2" fontId="0" fillId="35" borderId="16" xfId="0" applyNumberFormat="1" applyFont="1" applyFill="1" applyBorder="1"/>
    <xf numFmtId="2" fontId="0" fillId="35" borderId="13" xfId="0" applyNumberFormat="1" applyFont="1" applyFill="1" applyBorder="1"/>
    <xf numFmtId="0" fontId="0" fillId="35" borderId="15" xfId="0" applyFont="1" applyFill="1" applyBorder="1"/>
    <xf numFmtId="2" fontId="0" fillId="35" borderId="15" xfId="0" applyNumberFormat="1" applyFill="1" applyBorder="1"/>
    <xf numFmtId="2" fontId="0" fillId="35" borderId="15" xfId="0" applyNumberFormat="1" applyFont="1" applyFill="1" applyBorder="1"/>
    <xf numFmtId="2" fontId="0" fillId="35" borderId="12" xfId="0" applyNumberFormat="1" applyFont="1" applyFill="1" applyBorder="1"/>
    <xf numFmtId="2" fontId="0" fillId="35" borderId="16" xfId="0" applyNumberFormat="1" applyFill="1" applyBorder="1"/>
    <xf numFmtId="2" fontId="0" fillId="35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51" totalsRowShown="0" headerRowCellStyle="Normal" dataCellStyle="Normal">
  <autoFilter ref="A1:E51"/>
  <tableColumns count="5">
    <tableColumn id="1" name="id" dataCellStyle="Normal"/>
    <tableColumn id="2" name="CTG" dataCellStyle="Normal"/>
    <tableColumn id="3" name="GP" dataCellStyle="Normal"/>
    <tableColumn id="4" name="LSM" dataCellStyle="Normal"/>
    <tableColumn id="5" name="outcome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topLeftCell="A50" zoomScale="70" zoomScaleNormal="70" workbookViewId="0">
      <selection activeCell="M69" sqref="M69"/>
    </sheetView>
  </sheetViews>
  <sheetFormatPr defaultRowHeight="14.4" x14ac:dyDescent="0.3"/>
  <cols>
    <col min="1" max="1" width="17.109375" customWidth="1"/>
    <col min="5" max="5" width="10.44140625" customWidth="1"/>
    <col min="6" max="6" width="16.77734375" customWidth="1"/>
    <col min="7" max="7" width="13.5546875" customWidth="1"/>
    <col min="12" max="12" width="14.5546875" customWidth="1"/>
    <col min="17" max="17" width="12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35</v>
      </c>
    </row>
    <row r="3" spans="1:6" x14ac:dyDescent="0.3">
      <c r="A3">
        <v>2</v>
      </c>
      <c r="B3" t="s">
        <v>5</v>
      </c>
      <c r="C3" t="s">
        <v>9</v>
      </c>
      <c r="D3" t="s">
        <v>7</v>
      </c>
      <c r="E3" t="s">
        <v>8</v>
      </c>
    </row>
    <row r="4" spans="1:6" x14ac:dyDescent="0.3">
      <c r="A4">
        <v>3</v>
      </c>
      <c r="B4" t="s">
        <v>5</v>
      </c>
      <c r="C4" t="s">
        <v>9</v>
      </c>
      <c r="D4" t="s">
        <v>7</v>
      </c>
      <c r="E4" t="s">
        <v>8</v>
      </c>
    </row>
    <row r="5" spans="1:6" x14ac:dyDescent="0.3">
      <c r="A5">
        <v>4</v>
      </c>
      <c r="B5" t="s">
        <v>10</v>
      </c>
      <c r="C5" t="s">
        <v>9</v>
      </c>
      <c r="D5" t="s">
        <v>7</v>
      </c>
      <c r="E5" t="s">
        <v>8</v>
      </c>
    </row>
    <row r="6" spans="1:6" x14ac:dyDescent="0.3">
      <c r="A6">
        <v>5</v>
      </c>
      <c r="B6" t="s">
        <v>10</v>
      </c>
      <c r="C6" t="s">
        <v>6</v>
      </c>
      <c r="D6" t="s">
        <v>7</v>
      </c>
      <c r="E6" t="s">
        <v>8</v>
      </c>
    </row>
    <row r="7" spans="1:6" x14ac:dyDescent="0.3">
      <c r="A7">
        <v>6</v>
      </c>
      <c r="B7" t="s">
        <v>11</v>
      </c>
      <c r="C7" t="s">
        <v>9</v>
      </c>
      <c r="D7" t="s">
        <v>7</v>
      </c>
      <c r="E7" t="s">
        <v>8</v>
      </c>
    </row>
    <row r="8" spans="1:6" x14ac:dyDescent="0.3">
      <c r="A8">
        <v>7</v>
      </c>
      <c r="B8" t="s">
        <v>11</v>
      </c>
      <c r="C8" t="s">
        <v>9</v>
      </c>
      <c r="D8" t="s">
        <v>7</v>
      </c>
      <c r="E8" t="s">
        <v>8</v>
      </c>
    </row>
    <row r="9" spans="1:6" x14ac:dyDescent="0.3">
      <c r="A9">
        <v>8</v>
      </c>
      <c r="B9" t="s">
        <v>10</v>
      </c>
      <c r="C9" t="s">
        <v>6</v>
      </c>
      <c r="D9" t="s">
        <v>7</v>
      </c>
      <c r="E9" t="s">
        <v>8</v>
      </c>
    </row>
    <row r="10" spans="1:6" x14ac:dyDescent="0.3">
      <c r="A10">
        <v>9</v>
      </c>
      <c r="B10" t="s">
        <v>11</v>
      </c>
      <c r="C10" t="s">
        <v>9</v>
      </c>
      <c r="D10" t="s">
        <v>7</v>
      </c>
      <c r="E10" t="s">
        <v>12</v>
      </c>
    </row>
    <row r="11" spans="1:6" x14ac:dyDescent="0.3">
      <c r="A11">
        <v>10</v>
      </c>
      <c r="B11" t="s">
        <v>10</v>
      </c>
      <c r="C11" t="s">
        <v>6</v>
      </c>
      <c r="D11" t="s">
        <v>7</v>
      </c>
      <c r="E11" t="s">
        <v>8</v>
      </c>
    </row>
    <row r="12" spans="1:6" x14ac:dyDescent="0.3">
      <c r="A12">
        <v>11</v>
      </c>
      <c r="B12" t="s">
        <v>5</v>
      </c>
      <c r="C12" t="s">
        <v>6</v>
      </c>
      <c r="D12" t="s">
        <v>13</v>
      </c>
      <c r="E12" t="s">
        <v>8</v>
      </c>
    </row>
    <row r="13" spans="1:6" x14ac:dyDescent="0.3">
      <c r="A13">
        <v>12</v>
      </c>
      <c r="B13" t="s">
        <v>5</v>
      </c>
      <c r="C13" t="s">
        <v>6</v>
      </c>
      <c r="D13" t="s">
        <v>13</v>
      </c>
      <c r="E13" t="s">
        <v>8</v>
      </c>
    </row>
    <row r="14" spans="1:6" x14ac:dyDescent="0.3">
      <c r="A14">
        <v>13</v>
      </c>
      <c r="B14" t="s">
        <v>5</v>
      </c>
      <c r="C14" t="s">
        <v>9</v>
      </c>
      <c r="D14" t="s">
        <v>13</v>
      </c>
      <c r="E14" t="s">
        <v>8</v>
      </c>
    </row>
    <row r="15" spans="1:6" x14ac:dyDescent="0.3">
      <c r="A15">
        <v>14</v>
      </c>
      <c r="B15" t="s">
        <v>10</v>
      </c>
      <c r="C15" t="s">
        <v>6</v>
      </c>
      <c r="D15" t="s">
        <v>13</v>
      </c>
      <c r="E15" t="s">
        <v>8</v>
      </c>
    </row>
    <row r="16" spans="1:6" x14ac:dyDescent="0.3">
      <c r="A16">
        <v>15</v>
      </c>
      <c r="B16" t="s">
        <v>5</v>
      </c>
      <c r="C16" t="s">
        <v>6</v>
      </c>
      <c r="D16" t="s">
        <v>13</v>
      </c>
      <c r="E16" t="s">
        <v>8</v>
      </c>
    </row>
    <row r="17" spans="1:16" x14ac:dyDescent="0.3">
      <c r="A17">
        <v>16</v>
      </c>
      <c r="B17" t="s">
        <v>5</v>
      </c>
      <c r="C17" t="s">
        <v>6</v>
      </c>
      <c r="D17" t="s">
        <v>13</v>
      </c>
      <c r="E17" t="s">
        <v>8</v>
      </c>
    </row>
    <row r="18" spans="1:16" x14ac:dyDescent="0.3">
      <c r="A18">
        <v>17</v>
      </c>
      <c r="B18" t="s">
        <v>10</v>
      </c>
      <c r="C18" t="s">
        <v>6</v>
      </c>
      <c r="D18" t="s">
        <v>13</v>
      </c>
      <c r="E18" t="s">
        <v>8</v>
      </c>
    </row>
    <row r="19" spans="1:16" x14ac:dyDescent="0.3">
      <c r="A19">
        <v>18</v>
      </c>
      <c r="B19" t="s">
        <v>10</v>
      </c>
      <c r="C19" t="s">
        <v>6</v>
      </c>
      <c r="D19" t="s">
        <v>13</v>
      </c>
      <c r="E19" t="s">
        <v>8</v>
      </c>
    </row>
    <row r="20" spans="1:16" x14ac:dyDescent="0.3">
      <c r="A20">
        <v>19</v>
      </c>
      <c r="B20" t="s">
        <v>11</v>
      </c>
      <c r="C20" t="s">
        <v>6</v>
      </c>
      <c r="D20" t="s">
        <v>13</v>
      </c>
      <c r="E20" t="s">
        <v>8</v>
      </c>
    </row>
    <row r="21" spans="1:16" x14ac:dyDescent="0.3">
      <c r="A21">
        <v>20</v>
      </c>
      <c r="B21" t="s">
        <v>10</v>
      </c>
      <c r="C21" t="s">
        <v>9</v>
      </c>
      <c r="D21" t="s">
        <v>13</v>
      </c>
      <c r="E21" t="s">
        <v>8</v>
      </c>
    </row>
    <row r="22" spans="1:16" x14ac:dyDescent="0.3">
      <c r="A22">
        <v>21</v>
      </c>
      <c r="B22" t="s">
        <v>11</v>
      </c>
      <c r="C22" t="s">
        <v>6</v>
      </c>
      <c r="D22" t="s">
        <v>13</v>
      </c>
      <c r="E22" t="s">
        <v>12</v>
      </c>
    </row>
    <row r="23" spans="1:16" x14ac:dyDescent="0.3">
      <c r="A23">
        <v>22</v>
      </c>
      <c r="B23" t="s">
        <v>11</v>
      </c>
      <c r="C23" t="s">
        <v>6</v>
      </c>
      <c r="D23" t="s">
        <v>13</v>
      </c>
      <c r="E23" t="s">
        <v>12</v>
      </c>
    </row>
    <row r="24" spans="1:16" x14ac:dyDescent="0.3">
      <c r="A24">
        <v>23</v>
      </c>
      <c r="B24" t="s">
        <v>11</v>
      </c>
      <c r="C24" t="s">
        <v>9</v>
      </c>
      <c r="D24" t="s">
        <v>13</v>
      </c>
      <c r="E24" t="s">
        <v>12</v>
      </c>
    </row>
    <row r="25" spans="1:16" x14ac:dyDescent="0.3">
      <c r="A25">
        <v>24</v>
      </c>
      <c r="B25" t="s">
        <v>11</v>
      </c>
      <c r="C25" t="s">
        <v>6</v>
      </c>
      <c r="D25" t="s">
        <v>13</v>
      </c>
      <c r="E25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</row>
    <row r="26" spans="1:16" x14ac:dyDescent="0.3">
      <c r="A26">
        <v>25</v>
      </c>
      <c r="B26" t="s">
        <v>11</v>
      </c>
      <c r="C26" t="s">
        <v>6</v>
      </c>
      <c r="D26" t="s">
        <v>13</v>
      </c>
      <c r="E26" t="s">
        <v>12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</row>
    <row r="27" spans="1:16" x14ac:dyDescent="0.3">
      <c r="A27">
        <v>26</v>
      </c>
      <c r="B27" t="s">
        <v>11</v>
      </c>
      <c r="C27" t="s">
        <v>9</v>
      </c>
      <c r="D27" t="s">
        <v>13</v>
      </c>
      <c r="E27" t="s">
        <v>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x14ac:dyDescent="0.3">
      <c r="A28">
        <v>27</v>
      </c>
      <c r="B28" t="s">
        <v>5</v>
      </c>
      <c r="C28" t="s">
        <v>6</v>
      </c>
      <c r="D28" t="s">
        <v>14</v>
      </c>
      <c r="E28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</row>
    <row r="29" spans="1:16" x14ac:dyDescent="0.3">
      <c r="A29">
        <v>28</v>
      </c>
      <c r="B29" t="s">
        <v>10</v>
      </c>
      <c r="C29" t="s">
        <v>6</v>
      </c>
      <c r="D29" t="s">
        <v>14</v>
      </c>
      <c r="E29" t="s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16" x14ac:dyDescent="0.3">
      <c r="A30">
        <v>29</v>
      </c>
      <c r="B30" t="s">
        <v>5</v>
      </c>
      <c r="C30" t="s">
        <v>6</v>
      </c>
      <c r="D30" t="s">
        <v>14</v>
      </c>
      <c r="E30" t="s">
        <v>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x14ac:dyDescent="0.3">
      <c r="A31">
        <v>30</v>
      </c>
      <c r="B31" t="s">
        <v>5</v>
      </c>
      <c r="C31" t="s">
        <v>6</v>
      </c>
      <c r="D31" t="s">
        <v>14</v>
      </c>
      <c r="E31" t="s">
        <v>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3">
      <c r="A32">
        <v>31</v>
      </c>
      <c r="B32" t="s">
        <v>5</v>
      </c>
      <c r="C32" t="s">
        <v>9</v>
      </c>
      <c r="D32" t="s">
        <v>14</v>
      </c>
      <c r="E32" t="s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3">
      <c r="A33">
        <v>32</v>
      </c>
      <c r="B33" t="s">
        <v>10</v>
      </c>
      <c r="C33" t="s">
        <v>6</v>
      </c>
      <c r="D33" t="s">
        <v>14</v>
      </c>
      <c r="E33" t="s">
        <v>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3">
      <c r="A34">
        <v>33</v>
      </c>
      <c r="B34" t="s">
        <v>10</v>
      </c>
      <c r="C34" t="s">
        <v>6</v>
      </c>
      <c r="D34" t="s">
        <v>14</v>
      </c>
      <c r="E34" t="s">
        <v>12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3">
      <c r="A35">
        <v>34</v>
      </c>
      <c r="B35" t="s">
        <v>10</v>
      </c>
      <c r="C35" t="s">
        <v>9</v>
      </c>
      <c r="D35" t="s">
        <v>14</v>
      </c>
      <c r="E35" t="s">
        <v>12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3">
      <c r="A36">
        <v>35</v>
      </c>
      <c r="B36" t="s">
        <v>5</v>
      </c>
      <c r="C36" t="s">
        <v>6</v>
      </c>
      <c r="D36" t="s">
        <v>14</v>
      </c>
      <c r="E36" t="s">
        <v>12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3">
      <c r="A37">
        <v>36</v>
      </c>
      <c r="B37" t="s">
        <v>10</v>
      </c>
      <c r="C37" t="s">
        <v>9</v>
      </c>
      <c r="D37" t="s">
        <v>14</v>
      </c>
      <c r="E37" t="s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3">
      <c r="A38">
        <v>37</v>
      </c>
      <c r="B38" t="s">
        <v>11</v>
      </c>
      <c r="C38" t="s">
        <v>9</v>
      </c>
      <c r="D38" t="s">
        <v>14</v>
      </c>
      <c r="E38" t="s">
        <v>12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3">
      <c r="A39">
        <v>38</v>
      </c>
      <c r="B39" t="s">
        <v>11</v>
      </c>
      <c r="C39" t="s">
        <v>6</v>
      </c>
      <c r="D39" t="s">
        <v>14</v>
      </c>
      <c r="E39" t="s">
        <v>12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3">
      <c r="A40">
        <v>39</v>
      </c>
      <c r="B40" t="s">
        <v>10</v>
      </c>
      <c r="C40" t="s">
        <v>6</v>
      </c>
      <c r="D40" t="s">
        <v>14</v>
      </c>
      <c r="E40" t="s">
        <v>12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3">
      <c r="A41">
        <v>40</v>
      </c>
      <c r="B41" t="s">
        <v>11</v>
      </c>
      <c r="C41" t="s">
        <v>9</v>
      </c>
      <c r="D41" t="s">
        <v>14</v>
      </c>
      <c r="E41" t="s">
        <v>12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3">
      <c r="A42">
        <v>41</v>
      </c>
      <c r="B42" t="s">
        <v>11</v>
      </c>
      <c r="C42" t="s">
        <v>6</v>
      </c>
      <c r="D42" t="s">
        <v>14</v>
      </c>
      <c r="E42" t="s">
        <v>12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3">
      <c r="A43">
        <v>42</v>
      </c>
      <c r="B43" t="s">
        <v>11</v>
      </c>
      <c r="C43" t="s">
        <v>9</v>
      </c>
      <c r="D43" t="s">
        <v>14</v>
      </c>
      <c r="E43" t="s">
        <v>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3">
      <c r="A44">
        <v>43</v>
      </c>
      <c r="B44" t="s">
        <v>5</v>
      </c>
      <c r="C44" t="s">
        <v>6</v>
      </c>
      <c r="D44" t="s">
        <v>14</v>
      </c>
      <c r="E44" t="s">
        <v>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3">
      <c r="A45">
        <v>44</v>
      </c>
      <c r="B45" t="s">
        <v>5</v>
      </c>
      <c r="C45" t="s">
        <v>6</v>
      </c>
      <c r="D45" t="s">
        <v>14</v>
      </c>
      <c r="E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3">
      <c r="A46">
        <v>45</v>
      </c>
      <c r="B46" t="s">
        <v>10</v>
      </c>
      <c r="C46" t="s">
        <v>6</v>
      </c>
      <c r="D46" t="s">
        <v>14</v>
      </c>
      <c r="E46" t="s">
        <v>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3">
      <c r="A47">
        <v>46</v>
      </c>
      <c r="B47" t="s">
        <v>11</v>
      </c>
      <c r="C47" t="s">
        <v>6</v>
      </c>
      <c r="D47" t="s">
        <v>14</v>
      </c>
      <c r="E47" t="s">
        <v>12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3">
      <c r="A48">
        <v>47</v>
      </c>
      <c r="B48" t="s">
        <v>5</v>
      </c>
      <c r="C48" t="s">
        <v>6</v>
      </c>
      <c r="D48" t="s">
        <v>14</v>
      </c>
      <c r="E48" t="s">
        <v>12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3">
      <c r="A49">
        <v>48</v>
      </c>
      <c r="B49" t="s">
        <v>11</v>
      </c>
      <c r="C49" t="s">
        <v>9</v>
      </c>
      <c r="D49" t="s">
        <v>14</v>
      </c>
      <c r="E49" t="s">
        <v>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3">
      <c r="A50">
        <v>49</v>
      </c>
      <c r="B50" t="s">
        <v>10</v>
      </c>
      <c r="C50" t="s">
        <v>6</v>
      </c>
      <c r="D50" t="s">
        <v>14</v>
      </c>
      <c r="E50" t="s">
        <v>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3">
      <c r="A51">
        <v>50</v>
      </c>
      <c r="B51" t="s">
        <v>11</v>
      </c>
      <c r="C51" t="s">
        <v>9</v>
      </c>
      <c r="D51" t="s">
        <v>14</v>
      </c>
      <c r="E51" t="s">
        <v>12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3">
      <c r="F52" s="2"/>
      <c r="P52" s="1"/>
    </row>
    <row r="53" spans="1:16" x14ac:dyDescent="0.3">
      <c r="F53" s="2"/>
      <c r="P53" s="1"/>
    </row>
    <row r="54" spans="1:16" x14ac:dyDescent="0.3">
      <c r="F54" s="2"/>
      <c r="P54" s="1"/>
    </row>
    <row r="55" spans="1:16" ht="15" thickBot="1" x14ac:dyDescent="0.35">
      <c r="A55" s="18" t="s">
        <v>36</v>
      </c>
      <c r="B55" s="18"/>
      <c r="F55" s="2"/>
      <c r="P55" s="1"/>
    </row>
    <row r="56" spans="1:16" ht="15" thickBot="1" x14ac:dyDescent="0.35">
      <c r="A56" s="15" t="s">
        <v>31</v>
      </c>
      <c r="B56" s="15" t="s">
        <v>15</v>
      </c>
      <c r="C56" s="15" t="s">
        <v>16</v>
      </c>
      <c r="D56" s="15" t="s">
        <v>17</v>
      </c>
      <c r="E56" s="15" t="s">
        <v>18</v>
      </c>
      <c r="F56" s="15" t="s">
        <v>19</v>
      </c>
      <c r="G56" s="15" t="s">
        <v>20</v>
      </c>
      <c r="H56" s="16" t="s">
        <v>22</v>
      </c>
      <c r="I56" s="15" t="s">
        <v>21</v>
      </c>
      <c r="P56" s="1"/>
    </row>
    <row r="57" spans="1:16" x14ac:dyDescent="0.3">
      <c r="A57" s="3" t="s">
        <v>23</v>
      </c>
      <c r="B57" s="3">
        <f>16/50</f>
        <v>0.32</v>
      </c>
      <c r="C57" s="3">
        <f>(50-16)/50</f>
        <v>0.68</v>
      </c>
      <c r="D57" s="3" t="s">
        <v>8</v>
      </c>
      <c r="E57" s="4">
        <f>11/16</f>
        <v>0.6875</v>
      </c>
      <c r="F57" s="4">
        <f>18/34</f>
        <v>0.52941176470588236</v>
      </c>
      <c r="G57" s="4">
        <f>2*B57*C57</f>
        <v>0.43520000000000003</v>
      </c>
      <c r="H57" s="4">
        <f>ABS(E57-F57)+ABS(E58-F58)</f>
        <v>0.31617647058823528</v>
      </c>
      <c r="I57" s="5">
        <f>G57*H57</f>
        <v>0.1376</v>
      </c>
      <c r="P57" s="1"/>
    </row>
    <row r="58" spans="1:16" ht="15" thickBot="1" x14ac:dyDescent="0.35">
      <c r="A58" s="6"/>
      <c r="B58" s="6"/>
      <c r="C58" s="6"/>
      <c r="D58" s="6" t="s">
        <v>12</v>
      </c>
      <c r="E58" s="7">
        <f>5/16</f>
        <v>0.3125</v>
      </c>
      <c r="F58" s="7">
        <f>16/34</f>
        <v>0.47058823529411764</v>
      </c>
      <c r="G58" s="7"/>
      <c r="H58" s="7"/>
      <c r="I58" s="8"/>
      <c r="P58" s="1"/>
    </row>
    <row r="59" spans="1:16" x14ac:dyDescent="0.3">
      <c r="A59" s="3" t="s">
        <v>24</v>
      </c>
      <c r="B59" s="3">
        <f>16/50</f>
        <v>0.32</v>
      </c>
      <c r="C59" s="3">
        <f>34/50</f>
        <v>0.68</v>
      </c>
      <c r="D59" s="3" t="s">
        <v>8</v>
      </c>
      <c r="E59" s="4">
        <f>14/16</f>
        <v>0.875</v>
      </c>
      <c r="F59" s="4">
        <f>15/34</f>
        <v>0.44117647058823528</v>
      </c>
      <c r="G59" s="4">
        <f>2*B59*C59</f>
        <v>0.43520000000000003</v>
      </c>
      <c r="H59" s="4">
        <f>ABS(E59-F59)+ABS(E60-F60)</f>
        <v>0.86764705882352944</v>
      </c>
      <c r="I59" s="5">
        <f>G59*H59</f>
        <v>0.37760000000000005</v>
      </c>
      <c r="P59" s="1"/>
    </row>
    <row r="60" spans="1:16" ht="15" thickBot="1" x14ac:dyDescent="0.35">
      <c r="A60" s="6"/>
      <c r="B60" s="6"/>
      <c r="C60" s="6"/>
      <c r="D60" s="6" t="s">
        <v>12</v>
      </c>
      <c r="E60" s="7">
        <f>2/16</f>
        <v>0.125</v>
      </c>
      <c r="F60" s="7">
        <f>19/34</f>
        <v>0.55882352941176472</v>
      </c>
      <c r="G60" s="7"/>
      <c r="H60" s="7"/>
      <c r="I60" s="8"/>
      <c r="P60" s="1"/>
    </row>
    <row r="61" spans="1:16" x14ac:dyDescent="0.3">
      <c r="A61" s="19" t="s">
        <v>25</v>
      </c>
      <c r="B61" s="19">
        <f>18/50</f>
        <v>0.36</v>
      </c>
      <c r="C61" s="19">
        <f>(50-18)/50</f>
        <v>0.64</v>
      </c>
      <c r="D61" s="19" t="s">
        <v>8</v>
      </c>
      <c r="E61" s="20">
        <f>4/18</f>
        <v>0.22222222222222221</v>
      </c>
      <c r="F61" s="20">
        <f>25/32</f>
        <v>0.78125</v>
      </c>
      <c r="G61" s="20">
        <f>2*B61*C61</f>
        <v>0.46079999999999999</v>
      </c>
      <c r="H61" s="20">
        <f>ABS(E61-F61)+ABS(E62-F62)</f>
        <v>1.1180555555555556</v>
      </c>
      <c r="I61" s="21">
        <f>G61*H61</f>
        <v>0.51519999999999999</v>
      </c>
      <c r="P61" s="1"/>
    </row>
    <row r="62" spans="1:16" ht="15" thickBot="1" x14ac:dyDescent="0.35">
      <c r="A62" s="22"/>
      <c r="B62" s="22"/>
      <c r="C62" s="22"/>
      <c r="D62" s="22" t="s">
        <v>12</v>
      </c>
      <c r="E62" s="23">
        <f>14/18</f>
        <v>0.77777777777777779</v>
      </c>
      <c r="F62" s="23">
        <f>7/32</f>
        <v>0.21875</v>
      </c>
      <c r="G62" s="23"/>
      <c r="H62" s="23"/>
      <c r="I62" s="24"/>
      <c r="P62" s="1"/>
    </row>
    <row r="63" spans="1:16" x14ac:dyDescent="0.3">
      <c r="A63" s="3" t="s">
        <v>26</v>
      </c>
      <c r="B63" s="3">
        <f>32/50</f>
        <v>0.64</v>
      </c>
      <c r="C63" s="3">
        <f>(50-32)/50</f>
        <v>0.36</v>
      </c>
      <c r="D63" s="3" t="s">
        <v>8</v>
      </c>
      <c r="E63" s="4">
        <f>21/32</f>
        <v>0.65625</v>
      </c>
      <c r="F63" s="4">
        <f>8/18</f>
        <v>0.44444444444444442</v>
      </c>
      <c r="G63" s="4">
        <f>2*B63*C63</f>
        <v>0.46079999999999999</v>
      </c>
      <c r="H63" s="4">
        <f>ABS(E63-F63)+ABS(E64-F64)</f>
        <v>0.42361111111111116</v>
      </c>
      <c r="I63" s="5">
        <f>G63*H63</f>
        <v>0.19520000000000001</v>
      </c>
      <c r="P63" s="1"/>
    </row>
    <row r="64" spans="1:16" ht="15" thickBot="1" x14ac:dyDescent="0.35">
      <c r="A64" s="6"/>
      <c r="B64" s="6"/>
      <c r="C64" s="6"/>
      <c r="D64" s="6" t="s">
        <v>12</v>
      </c>
      <c r="E64" s="7">
        <f>11/32</f>
        <v>0.34375</v>
      </c>
      <c r="F64" s="7">
        <f>10/18</f>
        <v>0.55555555555555558</v>
      </c>
      <c r="G64" s="7"/>
      <c r="H64" s="7"/>
      <c r="I64" s="8"/>
      <c r="P64" s="1"/>
    </row>
    <row r="65" spans="1:20" x14ac:dyDescent="0.3">
      <c r="A65" s="3" t="s">
        <v>27</v>
      </c>
      <c r="B65" s="3">
        <v>0.36</v>
      </c>
      <c r="C65" s="3">
        <v>0.64</v>
      </c>
      <c r="D65" s="3" t="s">
        <v>8</v>
      </c>
      <c r="E65" s="4">
        <f>8/18</f>
        <v>0.44444444444444442</v>
      </c>
      <c r="F65" s="4">
        <f>21/32</f>
        <v>0.65625</v>
      </c>
      <c r="G65" s="4">
        <f>2*B65*C65</f>
        <v>0.46079999999999999</v>
      </c>
      <c r="H65" s="4">
        <f>ABS(E65-F65)+ABS(E66-F66)</f>
        <v>0.42361111111111116</v>
      </c>
      <c r="I65" s="5">
        <f>G65*H65</f>
        <v>0.19520000000000001</v>
      </c>
      <c r="P65" s="1"/>
    </row>
    <row r="66" spans="1:20" ht="15" thickBot="1" x14ac:dyDescent="0.35">
      <c r="A66" s="6"/>
      <c r="B66" s="6"/>
      <c r="C66" s="6"/>
      <c r="D66" s="6" t="s">
        <v>12</v>
      </c>
      <c r="E66" s="7">
        <f>10/18</f>
        <v>0.55555555555555558</v>
      </c>
      <c r="F66" s="7">
        <f>11/32</f>
        <v>0.34375</v>
      </c>
      <c r="G66" s="7"/>
      <c r="H66" s="7"/>
      <c r="I66" s="8"/>
      <c r="P66" s="1"/>
    </row>
    <row r="67" spans="1:20" x14ac:dyDescent="0.3">
      <c r="A67" s="3" t="s">
        <v>28</v>
      </c>
      <c r="B67" s="3">
        <f>10/50</f>
        <v>0.2</v>
      </c>
      <c r="C67" s="3">
        <f>40/50</f>
        <v>0.8</v>
      </c>
      <c r="D67" s="3" t="s">
        <v>8</v>
      </c>
      <c r="E67" s="4">
        <f>9/10</f>
        <v>0.9</v>
      </c>
      <c r="F67" s="4">
        <f>20/40</f>
        <v>0.5</v>
      </c>
      <c r="G67" s="4">
        <f>2*B67*C67</f>
        <v>0.32000000000000006</v>
      </c>
      <c r="H67" s="4">
        <f>ABS(E67-F67)+ABS(E68-F68)</f>
        <v>0.8</v>
      </c>
      <c r="I67" s="5">
        <f>G67*H67</f>
        <v>0.25600000000000006</v>
      </c>
      <c r="P67" s="1"/>
    </row>
    <row r="68" spans="1:20" ht="15" thickBot="1" x14ac:dyDescent="0.35">
      <c r="A68" s="6"/>
      <c r="B68" s="6"/>
      <c r="C68" s="6"/>
      <c r="D68" s="6" t="s">
        <v>12</v>
      </c>
      <c r="E68" s="7">
        <f>1/10</f>
        <v>0.1</v>
      </c>
      <c r="F68" s="7">
        <f>20/40</f>
        <v>0.5</v>
      </c>
      <c r="G68" s="7"/>
      <c r="H68" s="7"/>
      <c r="I68" s="8"/>
      <c r="P68" s="1"/>
    </row>
    <row r="69" spans="1:20" x14ac:dyDescent="0.3">
      <c r="A69" s="3" t="s">
        <v>29</v>
      </c>
      <c r="B69" s="3">
        <f>16/50</f>
        <v>0.32</v>
      </c>
      <c r="C69" s="3">
        <f>(50-16)/50</f>
        <v>0.68</v>
      </c>
      <c r="D69" s="3" t="s">
        <v>8</v>
      </c>
      <c r="E69" s="4">
        <f>11/16</f>
        <v>0.6875</v>
      </c>
      <c r="F69" s="4">
        <f>18/34</f>
        <v>0.52941176470588236</v>
      </c>
      <c r="G69" s="4">
        <f>2*B69*C69</f>
        <v>0.43520000000000003</v>
      </c>
      <c r="H69" s="4">
        <f>ABS(E69-F69)+ABS(E70-F70)</f>
        <v>0.31617647058823528</v>
      </c>
      <c r="I69" s="5">
        <f>G69*H69</f>
        <v>0.1376</v>
      </c>
      <c r="J69" s="2"/>
      <c r="K69" s="2"/>
      <c r="L69" s="2"/>
      <c r="M69" s="2"/>
      <c r="N69" s="2"/>
      <c r="O69" s="2"/>
      <c r="P69" s="1"/>
    </row>
    <row r="70" spans="1:20" ht="15" thickBot="1" x14ac:dyDescent="0.35">
      <c r="A70" s="6"/>
      <c r="B70" s="6"/>
      <c r="C70" s="6"/>
      <c r="D70" s="6" t="s">
        <v>12</v>
      </c>
      <c r="E70" s="7">
        <f>5/16</f>
        <v>0.3125</v>
      </c>
      <c r="F70" s="7">
        <f>16/34</f>
        <v>0.47058823529411764</v>
      </c>
      <c r="G70" s="7"/>
      <c r="H70" s="7"/>
      <c r="I70" s="8"/>
      <c r="J70" s="2"/>
      <c r="K70" s="2"/>
      <c r="L70" s="2"/>
      <c r="M70" s="2"/>
      <c r="N70" s="2"/>
      <c r="O70" s="2"/>
      <c r="P70" s="1"/>
    </row>
    <row r="71" spans="1:20" x14ac:dyDescent="0.3">
      <c r="A71" s="9" t="s">
        <v>30</v>
      </c>
      <c r="B71" s="9">
        <f>24/50</f>
        <v>0.48</v>
      </c>
      <c r="C71" s="9">
        <f>26/50</f>
        <v>0.52</v>
      </c>
      <c r="D71" s="9" t="s">
        <v>8</v>
      </c>
      <c r="E71" s="10">
        <f>9/24</f>
        <v>0.375</v>
      </c>
      <c r="F71" s="10">
        <f>20/26</f>
        <v>0.76923076923076927</v>
      </c>
      <c r="G71" s="10">
        <f>2*B71*C71</f>
        <v>0.49919999999999998</v>
      </c>
      <c r="H71" s="10">
        <f>ABS(E71-F71)+ABS(E72-F72)</f>
        <v>0.78846153846153855</v>
      </c>
      <c r="I71" s="11">
        <f>G71*H71</f>
        <v>0.39360000000000001</v>
      </c>
      <c r="J71" s="2"/>
      <c r="K71" s="2"/>
      <c r="L71" s="2"/>
      <c r="M71" s="2"/>
      <c r="N71" s="2"/>
      <c r="O71" s="2"/>
    </row>
    <row r="72" spans="1:20" ht="15" thickBot="1" x14ac:dyDescent="0.35">
      <c r="A72" s="6"/>
      <c r="B72" s="6"/>
      <c r="C72" s="6"/>
      <c r="D72" s="6" t="s">
        <v>12</v>
      </c>
      <c r="E72" s="7">
        <f>15/24</f>
        <v>0.625</v>
      </c>
      <c r="F72" s="7">
        <f>6/26</f>
        <v>0.23076923076923078</v>
      </c>
      <c r="G72" s="7"/>
      <c r="H72" s="7"/>
      <c r="I72" s="8"/>
      <c r="J72" s="2"/>
      <c r="K72" s="2"/>
      <c r="L72" s="2"/>
      <c r="M72" s="2"/>
      <c r="N72" s="2"/>
      <c r="O72" s="2"/>
    </row>
    <row r="73" spans="1:20" x14ac:dyDescent="0.3"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20" x14ac:dyDescent="0.3"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20" x14ac:dyDescent="0.3"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20" x14ac:dyDescent="0.3"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20" x14ac:dyDescent="0.3"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20" x14ac:dyDescent="0.3"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20" ht="15" thickBot="1" x14ac:dyDescent="0.35">
      <c r="A79" t="s">
        <v>37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20" ht="15" thickBot="1" x14ac:dyDescent="0.35">
      <c r="A80" s="17" t="s">
        <v>32</v>
      </c>
      <c r="B80" s="15" t="s">
        <v>15</v>
      </c>
      <c r="C80" s="15" t="s">
        <v>16</v>
      </c>
      <c r="D80" s="17" t="s">
        <v>17</v>
      </c>
      <c r="E80" s="15" t="s">
        <v>18</v>
      </c>
      <c r="F80" s="15" t="s">
        <v>19</v>
      </c>
      <c r="G80" s="15" t="s">
        <v>20</v>
      </c>
      <c r="H80" s="16" t="s">
        <v>22</v>
      </c>
      <c r="I80" s="15" t="s">
        <v>21</v>
      </c>
      <c r="J80" s="2"/>
      <c r="K80" s="2"/>
      <c r="L80" s="15" t="s">
        <v>33</v>
      </c>
      <c r="M80" s="15" t="s">
        <v>15</v>
      </c>
      <c r="N80" s="15" t="s">
        <v>16</v>
      </c>
      <c r="O80" s="15" t="s">
        <v>17</v>
      </c>
      <c r="P80" s="15" t="s">
        <v>18</v>
      </c>
      <c r="Q80" s="15" t="s">
        <v>19</v>
      </c>
      <c r="R80" s="15" t="s">
        <v>20</v>
      </c>
      <c r="S80" s="16" t="s">
        <v>22</v>
      </c>
      <c r="T80" s="15" t="s">
        <v>21</v>
      </c>
    </row>
    <row r="81" spans="1:20" x14ac:dyDescent="0.3">
      <c r="A81" s="3" t="s">
        <v>26</v>
      </c>
      <c r="B81" s="12">
        <f>8/18</f>
        <v>0.44444444444444442</v>
      </c>
      <c r="C81" s="12">
        <f>10/18</f>
        <v>0.55555555555555558</v>
      </c>
      <c r="D81" s="3" t="s">
        <v>8</v>
      </c>
      <c r="E81" s="12">
        <f>2/8</f>
        <v>0.25</v>
      </c>
      <c r="F81" s="12">
        <f>2/10</f>
        <v>0.2</v>
      </c>
      <c r="G81" s="4">
        <f>2*B81*C81</f>
        <v>0.49382716049382713</v>
      </c>
      <c r="H81" s="4">
        <f>ABS(E81-F81)+ABS(E82-F82)</f>
        <v>0.10000000000000003</v>
      </c>
      <c r="I81" s="5">
        <f>G81*H81</f>
        <v>4.9382716049382727E-2</v>
      </c>
      <c r="J81" s="2"/>
      <c r="K81" s="2"/>
      <c r="L81" s="3" t="s">
        <v>24</v>
      </c>
      <c r="M81" s="12">
        <f>16/32</f>
        <v>0.5</v>
      </c>
      <c r="N81" s="12">
        <f>16/32</f>
        <v>0.5</v>
      </c>
      <c r="O81" s="3" t="s">
        <v>8</v>
      </c>
      <c r="P81" s="12">
        <f>14/16</f>
        <v>0.875</v>
      </c>
      <c r="Q81" s="12">
        <f>11/16</f>
        <v>0.6875</v>
      </c>
      <c r="R81" s="4">
        <f>2*M81*N81</f>
        <v>0.5</v>
      </c>
      <c r="S81" s="4">
        <f>ABS(P81-Q81)+ABS(P82-Q82)</f>
        <v>0.375</v>
      </c>
      <c r="T81" s="5">
        <f>R81*S81</f>
        <v>0.1875</v>
      </c>
    </row>
    <row r="82" spans="1:20" ht="15" thickBot="1" x14ac:dyDescent="0.35">
      <c r="A82" s="6"/>
      <c r="B82" s="13"/>
      <c r="C82" s="13"/>
      <c r="D82" s="6" t="s">
        <v>12</v>
      </c>
      <c r="E82" s="13">
        <f>6/8</f>
        <v>0.75</v>
      </c>
      <c r="F82" s="13">
        <f>8/10</f>
        <v>0.8</v>
      </c>
      <c r="G82" s="7"/>
      <c r="H82" s="7"/>
      <c r="I82" s="8"/>
      <c r="J82" s="2"/>
      <c r="K82" s="2"/>
      <c r="L82" s="6"/>
      <c r="M82" s="13"/>
      <c r="N82" s="13"/>
      <c r="O82" s="6" t="s">
        <v>12</v>
      </c>
      <c r="P82" s="13">
        <f>2/16</f>
        <v>0.125</v>
      </c>
      <c r="Q82" s="13">
        <f>5/16</f>
        <v>0.3125</v>
      </c>
      <c r="R82" s="7"/>
      <c r="S82" s="7"/>
      <c r="T82" s="8"/>
    </row>
    <row r="83" spans="1:20" x14ac:dyDescent="0.3">
      <c r="A83" s="3" t="s">
        <v>27</v>
      </c>
      <c r="B83" s="12">
        <f>10/18</f>
        <v>0.55555555555555558</v>
      </c>
      <c r="C83" s="12">
        <f>8/18</f>
        <v>0.44444444444444442</v>
      </c>
      <c r="D83" s="3" t="s">
        <v>8</v>
      </c>
      <c r="E83" s="12">
        <f>2/10</f>
        <v>0.2</v>
      </c>
      <c r="F83" s="12">
        <f>2/8</f>
        <v>0.25</v>
      </c>
      <c r="G83" s="4">
        <f>2*B83*C83</f>
        <v>0.49382716049382713</v>
      </c>
      <c r="H83" s="4">
        <f>ABS(E83-F83)+ABS(E84-F84)</f>
        <v>0.10000000000000003</v>
      </c>
      <c r="I83" s="5">
        <f>G83*H83</f>
        <v>4.9382716049382727E-2</v>
      </c>
      <c r="J83" s="2"/>
      <c r="K83" s="2"/>
      <c r="L83" s="3" t="s">
        <v>23</v>
      </c>
      <c r="M83" s="12">
        <f>16/32</f>
        <v>0.5</v>
      </c>
      <c r="N83" s="12">
        <f>16/32</f>
        <v>0.5</v>
      </c>
      <c r="O83" s="9" t="s">
        <v>8</v>
      </c>
      <c r="P83" s="12">
        <f>11/16</f>
        <v>0.6875</v>
      </c>
      <c r="Q83" s="12">
        <f>14/16</f>
        <v>0.875</v>
      </c>
      <c r="R83" s="4">
        <f>2*M83*N83</f>
        <v>0.5</v>
      </c>
      <c r="S83" s="4">
        <f>ABS(P83-Q83)+ABS(P84-Q84)</f>
        <v>0.375</v>
      </c>
      <c r="T83" s="5">
        <f>R83*S83</f>
        <v>0.1875</v>
      </c>
    </row>
    <row r="84" spans="1:20" ht="15" thickBot="1" x14ac:dyDescent="0.35">
      <c r="A84" s="6"/>
      <c r="B84" s="13"/>
      <c r="C84" s="13"/>
      <c r="D84" s="6" t="s">
        <v>12</v>
      </c>
      <c r="E84" s="13">
        <f>8/10</f>
        <v>0.8</v>
      </c>
      <c r="F84" s="13">
        <f>6/8</f>
        <v>0.75</v>
      </c>
      <c r="G84" s="7"/>
      <c r="H84" s="7"/>
      <c r="I84" s="8"/>
      <c r="J84" s="2"/>
      <c r="K84" s="2"/>
      <c r="L84" s="6"/>
      <c r="M84" s="14"/>
      <c r="N84" s="14"/>
      <c r="O84" s="9" t="s">
        <v>12</v>
      </c>
      <c r="P84" s="13">
        <f>5/16</f>
        <v>0.3125</v>
      </c>
      <c r="Q84" s="13">
        <f>2/16</f>
        <v>0.125</v>
      </c>
      <c r="R84" s="7"/>
      <c r="S84" s="7"/>
      <c r="T84" s="8"/>
    </row>
    <row r="85" spans="1:20" x14ac:dyDescent="0.3">
      <c r="A85" s="9" t="s">
        <v>28</v>
      </c>
      <c r="B85" s="14">
        <f>3/18</f>
        <v>0.16666666666666666</v>
      </c>
      <c r="C85" s="14">
        <f>15/18</f>
        <v>0.83333333333333337</v>
      </c>
      <c r="D85" s="9" t="s">
        <v>8</v>
      </c>
      <c r="E85" s="14">
        <f>2/3</f>
        <v>0.66666666666666663</v>
      </c>
      <c r="F85" s="14">
        <f>2/15</f>
        <v>0.13333333333333333</v>
      </c>
      <c r="G85" s="10">
        <f>2*B85*C85</f>
        <v>0.27777777777777779</v>
      </c>
      <c r="H85" s="10">
        <f>ABS(E85-F85)+ABS(E86-F86)</f>
        <v>1.0666666666666669</v>
      </c>
      <c r="I85" s="11">
        <f>G85*H85</f>
        <v>0.29629629629629639</v>
      </c>
      <c r="J85" s="2"/>
      <c r="K85" s="2"/>
      <c r="L85" s="3" t="s">
        <v>26</v>
      </c>
      <c r="M85" s="12">
        <f>24/32</f>
        <v>0.75</v>
      </c>
      <c r="N85" s="12">
        <f>8/32</f>
        <v>0.25</v>
      </c>
      <c r="O85" s="3" t="s">
        <v>8</v>
      </c>
      <c r="P85" s="12">
        <f>19/24</f>
        <v>0.79166666666666663</v>
      </c>
      <c r="Q85" s="12">
        <f>6/8</f>
        <v>0.75</v>
      </c>
      <c r="R85" s="4">
        <f>2*M85*N85</f>
        <v>0.375</v>
      </c>
      <c r="S85" s="4">
        <f>ABS(P85-Q85)+ABS(P86-Q86)</f>
        <v>8.3333333333333287E-2</v>
      </c>
      <c r="T85" s="5">
        <f>R85*S85</f>
        <v>3.1249999999999983E-2</v>
      </c>
    </row>
    <row r="86" spans="1:20" ht="15" thickBot="1" x14ac:dyDescent="0.35">
      <c r="A86" s="9"/>
      <c r="B86" s="14"/>
      <c r="C86" s="14"/>
      <c r="D86" s="9" t="s">
        <v>12</v>
      </c>
      <c r="E86" s="14">
        <f>1/3</f>
        <v>0.33333333333333331</v>
      </c>
      <c r="F86" s="14">
        <f>13/15</f>
        <v>0.8666666666666667</v>
      </c>
      <c r="G86" s="10"/>
      <c r="H86" s="10"/>
      <c r="I86" s="11"/>
      <c r="J86" s="2"/>
      <c r="K86" s="2"/>
      <c r="L86" s="6"/>
      <c r="M86" s="13"/>
      <c r="N86" s="13"/>
      <c r="O86" s="6" t="s">
        <v>12</v>
      </c>
      <c r="P86" s="13">
        <f>5/24</f>
        <v>0.20833333333333334</v>
      </c>
      <c r="Q86" s="13">
        <f>2/8</f>
        <v>0.25</v>
      </c>
      <c r="R86" s="7"/>
      <c r="S86" s="7"/>
      <c r="T86" s="8"/>
    </row>
    <row r="87" spans="1:20" x14ac:dyDescent="0.3">
      <c r="A87" s="3" t="s">
        <v>29</v>
      </c>
      <c r="B87" s="12">
        <f>7/18</f>
        <v>0.3888888888888889</v>
      </c>
      <c r="C87" s="12">
        <f>11/18</f>
        <v>0.61111111111111116</v>
      </c>
      <c r="D87" s="3" t="s">
        <v>8</v>
      </c>
      <c r="E87" s="12">
        <f>2/7</f>
        <v>0.2857142857142857</v>
      </c>
      <c r="F87" s="12">
        <f>2/11</f>
        <v>0.18181818181818182</v>
      </c>
      <c r="G87" s="4">
        <f>2*B87*C87</f>
        <v>0.4753086419753087</v>
      </c>
      <c r="H87" s="4">
        <f>ABS(E87-F87)+ABS(E88-F88)</f>
        <v>0.20779220779220781</v>
      </c>
      <c r="I87" s="5">
        <f>G87*H87</f>
        <v>9.8765432098765454E-2</v>
      </c>
      <c r="J87" s="2"/>
      <c r="K87" s="2"/>
      <c r="L87" s="3" t="s">
        <v>27</v>
      </c>
      <c r="M87" s="14">
        <f>8/32</f>
        <v>0.25</v>
      </c>
      <c r="N87" s="14">
        <f>24/32</f>
        <v>0.75</v>
      </c>
      <c r="O87" s="9" t="s">
        <v>8</v>
      </c>
      <c r="P87" s="12">
        <f>6/8</f>
        <v>0.75</v>
      </c>
      <c r="Q87" s="12">
        <f>19/24</f>
        <v>0.79166666666666663</v>
      </c>
      <c r="R87" s="4">
        <f>2*M87*N87</f>
        <v>0.375</v>
      </c>
      <c r="S87" s="4">
        <f>ABS(P87-Q87)+ABS(P88-Q88)</f>
        <v>8.3333333333333287E-2</v>
      </c>
      <c r="T87" s="5">
        <f>R87*S87</f>
        <v>3.1249999999999983E-2</v>
      </c>
    </row>
    <row r="88" spans="1:20" ht="15" thickBot="1" x14ac:dyDescent="0.35">
      <c r="A88" s="6"/>
      <c r="B88" s="13"/>
      <c r="C88" s="13"/>
      <c r="D88" s="6" t="s">
        <v>12</v>
      </c>
      <c r="E88" s="13">
        <f>5/7</f>
        <v>0.7142857142857143</v>
      </c>
      <c r="F88" s="13">
        <f>9/11</f>
        <v>0.81818181818181823</v>
      </c>
      <c r="G88" s="7"/>
      <c r="H88" s="7"/>
      <c r="I88" s="8"/>
      <c r="J88" s="2"/>
      <c r="K88" s="2"/>
      <c r="L88" s="6"/>
      <c r="M88" s="14"/>
      <c r="N88" s="14"/>
      <c r="O88" s="9" t="s">
        <v>12</v>
      </c>
      <c r="P88" s="13">
        <f>2/8</f>
        <v>0.25</v>
      </c>
      <c r="Q88" s="13">
        <f>5/24</f>
        <v>0.20833333333333334</v>
      </c>
      <c r="R88" s="7"/>
      <c r="S88" s="7"/>
      <c r="T88" s="8"/>
    </row>
    <row r="89" spans="1:20" x14ac:dyDescent="0.3">
      <c r="A89" s="25" t="s">
        <v>30</v>
      </c>
      <c r="B89" s="26">
        <f>8/18</f>
        <v>0.44444444444444442</v>
      </c>
      <c r="C89" s="26">
        <f>10/18</f>
        <v>0.55555555555555558</v>
      </c>
      <c r="D89" s="25" t="s">
        <v>8</v>
      </c>
      <c r="E89" s="26">
        <v>0</v>
      </c>
      <c r="F89" s="26">
        <f>4/10</f>
        <v>0.4</v>
      </c>
      <c r="G89" s="27">
        <f>2*B89*C89</f>
        <v>0.49382716049382713</v>
      </c>
      <c r="H89" s="27">
        <f>ABS(E89-F89)+ABS(E90-F90)</f>
        <v>0.8</v>
      </c>
      <c r="I89" s="28">
        <f>G89*H89</f>
        <v>0.39506172839506171</v>
      </c>
      <c r="J89" s="2"/>
      <c r="K89" s="2"/>
      <c r="L89" s="3" t="s">
        <v>28</v>
      </c>
      <c r="M89" s="12">
        <f>7/32</f>
        <v>0.21875</v>
      </c>
      <c r="N89" s="12">
        <f>25/32</f>
        <v>0.78125</v>
      </c>
      <c r="O89" s="3" t="s">
        <v>8</v>
      </c>
      <c r="P89" s="12">
        <f>7/7</f>
        <v>1</v>
      </c>
      <c r="Q89" s="12">
        <f>18/25</f>
        <v>0.72</v>
      </c>
      <c r="R89" s="4">
        <f>2*M89*N89</f>
        <v>0.341796875</v>
      </c>
      <c r="S89" s="4">
        <f>ABS(P89-Q89)+ABS(P90-Q90)</f>
        <v>0.56000000000000005</v>
      </c>
      <c r="T89" s="5">
        <f>R89*S89</f>
        <v>0.19140625000000003</v>
      </c>
    </row>
    <row r="90" spans="1:20" ht="15" thickBot="1" x14ac:dyDescent="0.35">
      <c r="A90" s="22"/>
      <c r="B90" s="29"/>
      <c r="C90" s="29"/>
      <c r="D90" s="22" t="s">
        <v>12</v>
      </c>
      <c r="E90" s="29">
        <v>1</v>
      </c>
      <c r="F90" s="29">
        <f>6/10</f>
        <v>0.6</v>
      </c>
      <c r="G90" s="23"/>
      <c r="H90" s="23"/>
      <c r="I90" s="24"/>
      <c r="J90" s="2"/>
      <c r="K90" s="2"/>
      <c r="L90" s="6"/>
      <c r="M90" s="13"/>
      <c r="N90" s="13"/>
      <c r="O90" s="6" t="s">
        <v>12</v>
      </c>
      <c r="P90" s="13">
        <f>0/7</f>
        <v>0</v>
      </c>
      <c r="Q90" s="13">
        <f>7/25</f>
        <v>0.28000000000000003</v>
      </c>
      <c r="R90" s="7"/>
      <c r="S90" s="7"/>
      <c r="T90" s="8"/>
    </row>
    <row r="91" spans="1:20" x14ac:dyDescent="0.3">
      <c r="F91" s="2"/>
      <c r="G91" s="2"/>
      <c r="H91" s="2"/>
      <c r="I91" s="2"/>
      <c r="J91" s="2"/>
      <c r="K91" s="2"/>
      <c r="L91" s="3" t="s">
        <v>29</v>
      </c>
      <c r="M91" s="14">
        <f>9/32</f>
        <v>0.28125</v>
      </c>
      <c r="N91" s="14">
        <f>23/32</f>
        <v>0.71875</v>
      </c>
      <c r="O91" s="9" t="s">
        <v>8</v>
      </c>
      <c r="P91" s="14">
        <f>9/9</f>
        <v>1</v>
      </c>
      <c r="Q91" s="14">
        <f>16/23</f>
        <v>0.69565217391304346</v>
      </c>
      <c r="R91" s="4">
        <f>2*M91*N91</f>
        <v>0.404296875</v>
      </c>
      <c r="S91" s="4">
        <f>ABS(P91-Q91)+ABS(P92-Q92)</f>
        <v>0.60869565217391308</v>
      </c>
      <c r="T91" s="5">
        <f>R91*S91</f>
        <v>0.24609375000000003</v>
      </c>
    </row>
    <row r="92" spans="1:20" ht="15" thickBot="1" x14ac:dyDescent="0.35">
      <c r="F92" s="2"/>
      <c r="G92" s="2"/>
      <c r="H92" s="2"/>
      <c r="I92" s="2"/>
      <c r="J92" s="2"/>
      <c r="K92" s="2"/>
      <c r="L92" s="6"/>
      <c r="M92" s="14"/>
      <c r="N92" s="14"/>
      <c r="O92" s="9" t="s">
        <v>12</v>
      </c>
      <c r="P92" s="14">
        <f>0/9</f>
        <v>0</v>
      </c>
      <c r="Q92" s="14">
        <f>7/23</f>
        <v>0.30434782608695654</v>
      </c>
      <c r="R92" s="7"/>
      <c r="S92" s="7"/>
      <c r="T92" s="8"/>
    </row>
    <row r="93" spans="1:20" x14ac:dyDescent="0.3">
      <c r="F93" s="2"/>
      <c r="G93" s="2"/>
      <c r="H93" s="2"/>
      <c r="I93" s="2"/>
      <c r="J93" s="2"/>
      <c r="K93" s="2"/>
      <c r="L93" s="25" t="s">
        <v>30</v>
      </c>
      <c r="M93" s="30">
        <f>16/32</f>
        <v>0.5</v>
      </c>
      <c r="N93" s="30">
        <f>16/32</f>
        <v>0.5</v>
      </c>
      <c r="O93" s="19" t="s">
        <v>8</v>
      </c>
      <c r="P93" s="30">
        <f>9/16</f>
        <v>0.5625</v>
      </c>
      <c r="Q93" s="30">
        <v>1</v>
      </c>
      <c r="R93" s="27">
        <f>2*M93*N93</f>
        <v>0.5</v>
      </c>
      <c r="S93" s="27">
        <f>ABS(P93-Q93)+ABS(P94-Q94)</f>
        <v>0.875</v>
      </c>
      <c r="T93" s="28">
        <f>R93*S93</f>
        <v>0.4375</v>
      </c>
    </row>
    <row r="94" spans="1:20" ht="15" thickBot="1" x14ac:dyDescent="0.35">
      <c r="F94" s="2"/>
      <c r="G94" s="2"/>
      <c r="H94" s="2"/>
      <c r="I94" s="2"/>
      <c r="J94" s="2"/>
      <c r="K94" s="2"/>
      <c r="L94" s="22"/>
      <c r="M94" s="29"/>
      <c r="N94" s="29"/>
      <c r="O94" s="22" t="s">
        <v>12</v>
      </c>
      <c r="P94" s="29">
        <f>7/16</f>
        <v>0.4375</v>
      </c>
      <c r="Q94" s="29">
        <v>0</v>
      </c>
      <c r="R94" s="23"/>
      <c r="S94" s="23"/>
      <c r="T94" s="24"/>
    </row>
    <row r="95" spans="1:20" x14ac:dyDescent="0.3"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20" x14ac:dyDescent="0.3"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6:15" x14ac:dyDescent="0.3"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6:15" x14ac:dyDescent="0.3"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6:15" x14ac:dyDescent="0.3"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6:15" x14ac:dyDescent="0.3"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6:15" x14ac:dyDescent="0.3"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6:15" x14ac:dyDescent="0.3"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6:15" x14ac:dyDescent="0.3"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6:15" x14ac:dyDescent="0.3"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6:15" x14ac:dyDescent="0.3"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6:15" x14ac:dyDescent="0.3"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6:15" x14ac:dyDescent="0.3"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6:15" x14ac:dyDescent="0.3"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6:15" x14ac:dyDescent="0.3"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6:15" x14ac:dyDescent="0.3"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6:15" x14ac:dyDescent="0.3"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6:15" x14ac:dyDescent="0.3"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6:15" x14ac:dyDescent="0.3"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6:15" x14ac:dyDescent="0.3"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6:15" x14ac:dyDescent="0.3"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6:15" x14ac:dyDescent="0.3"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6:15" x14ac:dyDescent="0.3"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6:15" x14ac:dyDescent="0.3"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6:15" x14ac:dyDescent="0.3"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6:15" x14ac:dyDescent="0.3"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6:15" x14ac:dyDescent="0.3"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6:15" x14ac:dyDescent="0.3"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6:15" x14ac:dyDescent="0.3"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6:15" x14ac:dyDescent="0.3"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6:15" x14ac:dyDescent="0.3"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6:15" x14ac:dyDescent="0.3"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6:15" x14ac:dyDescent="0.3"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6:15" x14ac:dyDescent="0.3"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6:15" x14ac:dyDescent="0.3"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6:15" x14ac:dyDescent="0.3"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6:15" x14ac:dyDescent="0.3"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6:15" x14ac:dyDescent="0.3"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6:15" x14ac:dyDescent="0.3"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6:15" x14ac:dyDescent="0.3"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6:15" x14ac:dyDescent="0.3"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6:15" x14ac:dyDescent="0.3"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6:15" x14ac:dyDescent="0.3"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6:15" x14ac:dyDescent="0.3"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6:15" x14ac:dyDescent="0.3"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6:15" x14ac:dyDescent="0.3"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6:15" x14ac:dyDescent="0.3">
      <c r="F141" s="2"/>
      <c r="G141" s="2"/>
      <c r="H141" s="2"/>
      <c r="I141" s="2"/>
      <c r="J141" s="2"/>
      <c r="K141" s="2"/>
      <c r="L141" s="2"/>
      <c r="M141" s="2"/>
      <c r="N141" s="2"/>
      <c r="O141" s="2"/>
    </row>
  </sheetData>
  <mergeCells count="1">
    <mergeCell ref="A55:B5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 Shah</dc:creator>
  <cp:lastModifiedBy>vyom</cp:lastModifiedBy>
  <dcterms:created xsi:type="dcterms:W3CDTF">2019-12-11T04:34:36Z</dcterms:created>
  <dcterms:modified xsi:type="dcterms:W3CDTF">2019-12-12T00:13:02Z</dcterms:modified>
</cp:coreProperties>
</file>