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yom\Box\Research\Fall'19\Plastics Cycle Example\PlasticsMatrixGeneration\"/>
    </mc:Choice>
  </mc:AlternateContent>
  <xr:revisionPtr revIDLastSave="0" documentId="13_ncr:1_{2F460276-BFA6-4DF7-8209-9971BFD3F7A8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techMatrix" sheetId="1" r:id="rId1"/>
    <sheet name="Sheet2" sheetId="5" r:id="rId2"/>
    <sheet name="Sheet1" sheetId="4" r:id="rId3"/>
    <sheet name="olderVersion1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U123" i="1" l="1"/>
  <c r="CT122" i="1"/>
  <c r="CS121" i="1"/>
  <c r="CR120" i="1"/>
  <c r="CQ119" i="1"/>
  <c r="EF127" i="1" l="1"/>
  <c r="EF128" i="1"/>
  <c r="DM115" i="1" l="1"/>
  <c r="CO99" i="1"/>
  <c r="CN99" i="1"/>
  <c r="DM93" i="1"/>
  <c r="DM99" i="1" s="1"/>
  <c r="DM92" i="1"/>
  <c r="CP92" i="1"/>
  <c r="CP108" i="1" s="1"/>
  <c r="CK92" i="1"/>
  <c r="CJ90" i="1"/>
  <c r="CI89" i="1"/>
  <c r="CH88" i="1"/>
  <c r="CG87" i="1"/>
  <c r="CF86" i="1"/>
  <c r="CN34" i="1"/>
  <c r="DN28" i="1"/>
  <c r="CU19" i="1"/>
  <c r="CT19" i="1"/>
  <c r="CS19" i="1"/>
  <c r="CR19" i="1"/>
  <c r="CQ19" i="1"/>
  <c r="DN4" i="1"/>
  <c r="DK113" i="3" l="1"/>
  <c r="CS97" i="3"/>
  <c r="CR97" i="3"/>
  <c r="CQ97" i="3"/>
  <c r="CP97" i="3"/>
  <c r="CO97" i="3"/>
  <c r="CM97" i="3"/>
  <c r="CL97" i="3"/>
  <c r="DK91" i="3"/>
  <c r="DK97" i="3" s="1"/>
  <c r="DK90" i="3"/>
  <c r="CN90" i="3"/>
  <c r="CN106" i="3" s="1"/>
  <c r="CI90" i="3"/>
  <c r="CH88" i="3"/>
  <c r="CG87" i="3"/>
  <c r="CF86" i="3"/>
  <c r="CE85" i="3"/>
  <c r="CD84" i="3"/>
  <c r="CL32" i="3"/>
  <c r="DL26" i="3"/>
  <c r="DL2" i="3"/>
  <c r="DK113" i="4"/>
  <c r="CS113" i="4"/>
  <c r="CR113" i="4"/>
  <c r="CQ113" i="4"/>
  <c r="CP113" i="4"/>
  <c r="CO113" i="4"/>
  <c r="CM97" i="4"/>
  <c r="CL97" i="4"/>
  <c r="DK91" i="4"/>
  <c r="DK97" i="4" s="1"/>
  <c r="DK90" i="4"/>
  <c r="CN90" i="4"/>
  <c r="CN106" i="4" s="1"/>
  <c r="CI90" i="4"/>
  <c r="CH88" i="4"/>
  <c r="CG87" i="4"/>
  <c r="CF86" i="4"/>
  <c r="CE85" i="4"/>
  <c r="CD84" i="4"/>
  <c r="CL32" i="4"/>
  <c r="DL26" i="4"/>
  <c r="CM8" i="4"/>
  <c r="DL2" i="4"/>
  <c r="CQ2" i="4"/>
  <c r="CP2" i="4"/>
  <c r="CO2" i="4"/>
</calcChain>
</file>

<file path=xl/sharedStrings.xml><?xml version="1.0" encoding="utf-8"?>
<sst xmlns="http://schemas.openxmlformats.org/spreadsheetml/2006/main" count="811" uniqueCount="431">
  <si>
    <t>Bituminous coal, at mine [kg]</t>
  </si>
  <si>
    <t>Diesel, at refinery [m3]</t>
  </si>
  <si>
    <t>Transport of ash to landfill [kg]</t>
  </si>
  <si>
    <t>Steel, recycled [kg]</t>
  </si>
  <si>
    <t>Transport, train, diesel powered [t*km]</t>
  </si>
  <si>
    <t>Liquefied petroleum gas, combusted in industrial boiler [m3]</t>
  </si>
  <si>
    <t>Natural gas, processed, at plant [m3]</t>
  </si>
  <si>
    <t>Gasoline, combusted in equipment [m3]</t>
  </si>
  <si>
    <t>Transport, pipeline, unspecified petroleum products [t*km]</t>
  </si>
  <si>
    <t>Bituminous coal, combusted in industrial boiler [kg]</t>
  </si>
  <si>
    <t>Transport, combination truck, average fuel mix [t*km]</t>
  </si>
  <si>
    <t>Nitrogen fertilizer, production mix, at plant [kg]</t>
  </si>
  <si>
    <t>Transport of MSW, by truck [t*km]</t>
  </si>
  <si>
    <t>Wood chipping [m3]</t>
  </si>
  <si>
    <t>Electricity, at grid [MJ]</t>
  </si>
  <si>
    <t>Residual fuel oil, combusted in industrial boiler [m3]</t>
  </si>
  <si>
    <t>Electricity, at grid, US, 2008 [MJ]</t>
  </si>
  <si>
    <t>Crude oil, extracted [kg]</t>
  </si>
  <si>
    <t>Transport, barge, average fuel mix [t*km]</t>
  </si>
  <si>
    <t>Diesel, combusted in industrial equipment [m3]</t>
  </si>
  <si>
    <t>Electricity, at grid, US, 2000 [MJ]</t>
  </si>
  <si>
    <t>Natural gas, combusted in industrial boiler [m3]</t>
  </si>
  <si>
    <t>Sodium chloride, at plant [kg]</t>
  </si>
  <si>
    <t>Transport, combination truck, diesel powered [t*km]</t>
  </si>
  <si>
    <t>PLA, composted [kg]</t>
  </si>
  <si>
    <t>Mixed MSW, landfilled [kg]</t>
  </si>
  <si>
    <t>HDPE, landfilled [kg]</t>
  </si>
  <si>
    <t>LDPE, landfilled [kg]</t>
  </si>
  <si>
    <t>Combustion, dry wood residue, AP-42 [MJ]</t>
  </si>
  <si>
    <t>PLA, landfilled [kg]</t>
  </si>
  <si>
    <t>Gasoline, at refinery [m3]</t>
  </si>
  <si>
    <t>Compost piles turning, operation with diesel [m3]</t>
  </si>
  <si>
    <t>Transport, pipeline, natural gas [t*km]</t>
  </si>
  <si>
    <t>Forest residue, preprocessed, at conversion facility [kg]</t>
  </si>
  <si>
    <t>PP, landfilled [kg]</t>
  </si>
  <si>
    <t>Sodium hydroxide, production mix, at plant [kg]</t>
  </si>
  <si>
    <t>Quicklime, at plant [kg]</t>
  </si>
  <si>
    <t>Transport, single unit truck, diesel powered [t*km]</t>
  </si>
  <si>
    <t>Heat, indirect, heated zones, softwood, plywood veneer drying, AP-42 [kg]</t>
  </si>
  <si>
    <t>Landfill operation, diesel [MJ]</t>
  </si>
  <si>
    <t>Electricity, at cogen, for natural gas turbine [MJ]</t>
  </si>
  <si>
    <t>Natural gas, combusted in industrial boiler, at hydrocracker, for propylene [m3]</t>
  </si>
  <si>
    <t>Transport, barge, residual fuel oil powered [t*km]</t>
  </si>
  <si>
    <t>Transport, barge, diesel powered [t*km]</t>
  </si>
  <si>
    <t>Natural gas, extracted [kg]</t>
  </si>
  <si>
    <t>Diesel, combusted in industrial boiler [m3]</t>
  </si>
  <si>
    <t>Process energy, for product manufacturing from Steel Cans, using 100% virgin inputs [MJ]</t>
  </si>
  <si>
    <t>Fuel grade uranium, at regional storage [kg]</t>
  </si>
  <si>
    <t>Transport, in product manufacturing from Steel Cans, using 100% virgin inputs [MJ]</t>
  </si>
  <si>
    <t>Transport, by truck [t*km]</t>
  </si>
  <si>
    <t>Transport, by train [t*km]</t>
  </si>
  <si>
    <t>Mixed Alcohols, thermochemical process [kg]</t>
  </si>
  <si>
    <t>Transport of manufactured products, to retailer [t*km]</t>
  </si>
  <si>
    <t>Transport, by ship [t*km]</t>
  </si>
  <si>
    <t>Corn stover, at field [kg]</t>
  </si>
  <si>
    <t>Food Waste, composted [kg]</t>
  </si>
  <si>
    <t>extrusion, plastic film [kg]</t>
  </si>
  <si>
    <t>Natural gas, processed, for olefins production, at plant [kg]</t>
  </si>
  <si>
    <t>Forest residue, dried, stored [kg]</t>
  </si>
  <si>
    <t>Forest residue, processed and loaded, at landing system [kg]</t>
  </si>
  <si>
    <t>Natural gas, combusted in industrial boiler, at hydrocracker, for ethylene [m3]</t>
  </si>
  <si>
    <t>Thermal energy; From diesel fired equipment; Production mix [MJ]</t>
  </si>
  <si>
    <t>Product manufactured, from Steel Cans, using 100% recycled inputs [kg]</t>
  </si>
  <si>
    <t>Product manufactured, from Steel Cans, using 100% virgin inputs [kg]</t>
  </si>
  <si>
    <t>Limestone, at mine [kg]</t>
  </si>
  <si>
    <t>Lignite coal, at surface mine [kg]</t>
  </si>
  <si>
    <t>LDPE Resin [kg]</t>
  </si>
  <si>
    <t>Electricity, incineration [MJ]</t>
  </si>
  <si>
    <t>PLA, combusted [kg]</t>
  </si>
  <si>
    <t>PHA Resin [kg]</t>
  </si>
  <si>
    <t>Residual fuel oil, at refinery [m3]</t>
  </si>
  <si>
    <t>Mixed MSW, combusted [kg]</t>
  </si>
  <si>
    <t>PP Resin [kg]</t>
  </si>
  <si>
    <t>LDPE, combusted [kg]</t>
  </si>
  <si>
    <t>HDPE Resin [kg]</t>
  </si>
  <si>
    <t>HDPE, combusted [kg]</t>
  </si>
  <si>
    <t>Biofuels [kg]</t>
  </si>
  <si>
    <t>BioOil [kg]</t>
  </si>
  <si>
    <t>Residual oil [m3]</t>
  </si>
  <si>
    <t>Electricity, residual fuel oil, at power plant [MJ]</t>
  </si>
  <si>
    <t>Distillate oil [m3]</t>
  </si>
  <si>
    <t>Electricity, natural gas, at power plant [MJ]</t>
  </si>
  <si>
    <t>Ethylene, at plant [kg]</t>
  </si>
  <si>
    <t>CUTOFF Mixed recyclables, at source [kg]</t>
  </si>
  <si>
    <t>Lignite coal, combusted in industrial boiler [kg]</t>
  </si>
  <si>
    <t>Petroleum refining, for olefins production, at plant [kg]</t>
  </si>
  <si>
    <t>Food Waste, combusted [kg]</t>
  </si>
  <si>
    <t>Electricity, lignite coal, at power plant [MJ]</t>
  </si>
  <si>
    <t>Electricity, bituminous coal, at power plant [MJ]</t>
  </si>
  <si>
    <t>Electricity, diesel, at power plant [MJ]</t>
  </si>
  <si>
    <t>PP, combusted [kg]</t>
  </si>
  <si>
    <t>Electricity, nuclear, at power plant [MJ]</t>
  </si>
  <si>
    <t>Electricity, biomass, at power plant [MJ]</t>
  </si>
  <si>
    <t>Transport, in product manufacturing from Steel Cans, using 100% recycled inputs [MJ]</t>
  </si>
  <si>
    <t>Mixed recyclables, at collection, commercial [kg]</t>
  </si>
  <si>
    <t>Process energy, for product manufacturing from Steel Cans, using 100% recycled inputs [MJ]</t>
  </si>
  <si>
    <t>Natural gas, combusted in industrial equipment [m3]</t>
  </si>
  <si>
    <t>Propylene, at plant [kg]</t>
  </si>
  <si>
    <t>Liquefied petroleum gas, at refinery [m3]</t>
  </si>
  <si>
    <t>HDPE Bags [items]</t>
  </si>
  <si>
    <t>LDPE Bags [items]</t>
  </si>
  <si>
    <t>PP Bags [items]</t>
  </si>
  <si>
    <t>PLA Bags [items]</t>
  </si>
  <si>
    <t>PHA Bags [items]</t>
  </si>
  <si>
    <t>CUTOFF Organic wastes, at source [kg]</t>
  </si>
  <si>
    <t>Collected Mixed Recyclables [kg]</t>
  </si>
  <si>
    <t>HDPE Sorted [kg]</t>
  </si>
  <si>
    <t>LDPE Sorted [kg]</t>
  </si>
  <si>
    <t>PP Sorted [kg]</t>
  </si>
  <si>
    <t>PLA Sorted [kg]</t>
  </si>
  <si>
    <t>PHA Sorted [kg]</t>
  </si>
  <si>
    <t>Losses [kg]</t>
  </si>
  <si>
    <t>PLA granulate [kg]</t>
  </si>
  <si>
    <t>P14</t>
  </si>
  <si>
    <t>E1</t>
  </si>
  <si>
    <t>E2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</si>
  <si>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</si>
  <si>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</si>
  <si>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</si>
  <si>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</si>
  <si>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</si>
  <si>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</si>
  <si>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</si>
  <si>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</si>
  <si>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</si>
  <si>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</si>
  <si>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</si>
  <si>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</si>
  <si>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</si>
  <si>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</si>
  <si>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</si>
  <si>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</si>
  <si>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</si>
  <si>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</si>
  <si>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</si>
  <si>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</si>
  <si>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</si>
  <si>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</si>
  <si>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</si>
  <si>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</si>
  <si>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</si>
  <si>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</si>
  <si>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</si>
  <si>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</si>
  <si>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</si>
  <si>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</si>
  <si>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</si>
  <si>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</si>
  <si>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</si>
  <si>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</si>
  <si>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</si>
  <si>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</si>
  <si>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</si>
  <si>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</si>
  <si>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</si>
  <si>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</si>
  <si>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</si>
  <si>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</si>
  <si>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</si>
  <si>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</si>
  <si>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</si>
  <si>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</si>
  <si>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</si>
  <si>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</si>
  <si>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</si>
  <si>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</si>
  <si>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</si>
  <si>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</si>
  <si>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</si>
  <si>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</si>
  <si>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</si>
  <si>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</si>
  <si>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</si>
  <si>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</si>
  <si>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</si>
  <si>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</si>
  <si>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</si>
  <si>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</si>
  <si>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</si>
  <si>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</si>
  <si>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</si>
  <si>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</si>
  <si>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</si>
  <si>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</si>
  <si>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</si>
  <si>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</si>
  <si>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</si>
  <si>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</si>
  <si>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</si>
  <si>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</si>
  <si>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</si>
  <si>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</si>
  <si>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</si>
  <si>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</si>
  <si>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</si>
  <si>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</si>
  <si>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</si>
  <si>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</si>
  <si>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</si>
  <si>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</si>
  <si>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</si>
  <si>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</si>
  <si>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</si>
  <si>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</si>
  <si>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</si>
  <si>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</si>
  <si>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</si>
  <si>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</si>
  <si>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</si>
  <si>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</si>
  <si>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</si>
  <si>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</si>
  <si>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</si>
  <si>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</si>
  <si>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</si>
  <si>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</si>
  <si>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</si>
  <si>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</si>
  <si>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</si>
  <si>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</si>
  <si>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</si>
  <si>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</si>
  <si>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</si>
  <si>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</si>
  <si>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</si>
  <si>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</si>
  <si>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</si>
  <si>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</si>
  <si>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</si>
  <si>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</si>
  <si>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</si>
  <si>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</si>
  <si>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</si>
  <si>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</si>
  <si>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</si>
  <si>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</si>
  <si>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</si>
  <si>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</si>
  <si>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</si>
  <si>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</si>
  <si>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</si>
  <si>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</si>
  <si>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</si>
  <si>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</si>
  <si>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</si>
  <si>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</si>
  <si>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</si>
  <si>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</si>
  <si>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</si>
  <si>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</si>
  <si>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</si>
  <si>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</si>
  <si>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</si>
  <si>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</si>
  <si>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</si>
  <si>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</si>
  <si>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</si>
  <si>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</si>
  <si>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</si>
  <si>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</si>
  <si>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</si>
  <si>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</si>
  <si>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</si>
  <si>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</si>
  <si>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</si>
  <si>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</si>
  <si>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</si>
  <si>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</si>
  <si>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</si>
  <si>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</si>
  <si>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</si>
  <si>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</si>
  <si>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</si>
  <si>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</si>
  <si>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</si>
  <si>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</si>
  <si>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</si>
  <si>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</si>
  <si>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</si>
  <si>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</si>
  <si>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</si>
  <si>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</si>
  <si>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</si>
  <si>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</si>
  <si>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</si>
  <si>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</si>
  <si>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</si>
  <si>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</si>
  <si>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</si>
  <si>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</si>
  <si>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</si>
  <si>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</si>
  <si>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</si>
  <si>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</si>
  <si>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</si>
  <si>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</si>
  <si>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</si>
  <si>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</si>
  <si>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</si>
  <si>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</si>
  <si>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</si>
  <si>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</si>
  <si>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</si>
  <si>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</si>
  <si>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</si>
  <si>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</si>
  <si>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</si>
  <si>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</si>
  <si>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</si>
  <si>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</si>
  <si>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</si>
  <si>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</si>
  <si>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</si>
  <si>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</si>
  <si>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</si>
  <si>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</si>
  <si>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</si>
  <si>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</si>
  <si>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</si>
  <si>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</si>
  <si>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</si>
  <si>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</si>
  <si>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</si>
  <si>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</si>
  <si>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</si>
  <si>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</si>
  <si>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</si>
  <si>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</si>
  <si>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</si>
  <si>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</si>
  <si>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</si>
  <si>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</si>
  <si>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</si>
  <si>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</si>
  <si>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</si>
  <si>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</si>
  <si>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</si>
  <si>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</si>
  <si>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</si>
  <si>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</si>
  <si>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</si>
  <si>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PHA, landfilled [kg]</t>
  </si>
  <si>
    <t>PHA, composted [kg]</t>
  </si>
  <si>
    <t>PHA, combusted [kg]</t>
  </si>
  <si>
    <t>E114</t>
  </si>
  <si>
    <t>E115</t>
  </si>
  <si>
    <t>E116</t>
  </si>
  <si>
    <t>E117</t>
  </si>
  <si>
    <t>E118</t>
  </si>
  <si>
    <t>E119</t>
  </si>
  <si>
    <t>E120</t>
  </si>
  <si>
    <t>E121</t>
  </si>
  <si>
    <t>Discarded HDPE</t>
  </si>
  <si>
    <t>Discarded LDPE</t>
  </si>
  <si>
    <t>Discared PP</t>
  </si>
  <si>
    <t>Discarded PLA</t>
  </si>
  <si>
    <t>Discarded PHA</t>
  </si>
  <si>
    <t>extrusion, HDPE film [kg]</t>
  </si>
  <si>
    <t>extrusion, LDPE film [kg]</t>
  </si>
  <si>
    <t>extrusion, PP film [kg]</t>
  </si>
  <si>
    <t>extrusion, PLA film [kg]</t>
  </si>
  <si>
    <t>extrusion, PHA film [kg]</t>
  </si>
  <si>
    <t>Homes</t>
  </si>
  <si>
    <t>Mixed recyclables, at collection, curbside, weight basis [kg]</t>
  </si>
  <si>
    <t>Mixed recyclables, at collection, dropoff center [kg]</t>
  </si>
  <si>
    <t>Sorting</t>
  </si>
  <si>
    <t>Reprocessing HDPE</t>
  </si>
  <si>
    <t>Reprocessing LDPE</t>
  </si>
  <si>
    <t>Reprocessing PP</t>
  </si>
  <si>
    <t>Reprocessing PLA</t>
  </si>
  <si>
    <t>Reprocessing PHA</t>
  </si>
  <si>
    <t>Residue, Landfilled [kg]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</si>
  <si>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</si>
  <si>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</si>
  <si>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</si>
  <si>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</si>
  <si>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</si>
  <si>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</si>
  <si>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</si>
  <si>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</si>
  <si>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</si>
  <si>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</si>
  <si>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</si>
  <si>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</si>
  <si>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Pellets</t>
  </si>
  <si>
    <t>E122</t>
  </si>
  <si>
    <t>P129</t>
  </si>
  <si>
    <t>Clinker</t>
  </si>
  <si>
    <t>E123</t>
  </si>
  <si>
    <t>P130</t>
  </si>
  <si>
    <t>HDPE to Clinker</t>
  </si>
  <si>
    <t>LDPE to Clinker</t>
  </si>
  <si>
    <t>PP to Clinker</t>
  </si>
  <si>
    <t>HDPE to BioOil [kg]</t>
  </si>
  <si>
    <t>LDPE to BioOil [kg]</t>
  </si>
  <si>
    <t>PP to BioOil [kg]</t>
  </si>
  <si>
    <t>PLA to BioOil [kg]</t>
  </si>
  <si>
    <t>Clinker Displacement</t>
  </si>
  <si>
    <t>Lumber formation and displacement</t>
  </si>
  <si>
    <t>Kraft Paper Bleached</t>
  </si>
  <si>
    <t>P131</t>
  </si>
  <si>
    <t>Paper, wood-containing LWC</t>
  </si>
  <si>
    <t>P132</t>
  </si>
  <si>
    <t>Paper Recycling</t>
  </si>
  <si>
    <t>P133</t>
  </si>
  <si>
    <t>P134</t>
  </si>
  <si>
    <t>Paper Bag Production</t>
  </si>
  <si>
    <t>Paper Landfill</t>
  </si>
  <si>
    <t>P135</t>
  </si>
  <si>
    <t>Paper Incineration</t>
  </si>
  <si>
    <t>P136</t>
  </si>
  <si>
    <t>P137</t>
  </si>
  <si>
    <t>Sulphate Pulp</t>
  </si>
  <si>
    <t>Sulphate Pulp [kg]</t>
  </si>
  <si>
    <t>E124</t>
  </si>
  <si>
    <t>E125</t>
  </si>
  <si>
    <t>E126</t>
  </si>
  <si>
    <t>E127</t>
  </si>
  <si>
    <t>E128</t>
  </si>
  <si>
    <t>E129</t>
  </si>
  <si>
    <t>Kraft Paper Bleached [kg]</t>
  </si>
  <si>
    <t>Paper, Wood containing LWC [kg]</t>
  </si>
  <si>
    <t>Paper Recycled [kg]</t>
  </si>
  <si>
    <t>Paper Landfill [kg]</t>
  </si>
  <si>
    <t>Paper Incinerate [kg]</t>
  </si>
  <si>
    <t>E130</t>
  </si>
  <si>
    <t>Paper Bag manufactured [item]</t>
  </si>
  <si>
    <t>E131</t>
  </si>
  <si>
    <t>Paper Sorted [kg]</t>
  </si>
  <si>
    <t xml:space="preserve"> 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</si>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</sst>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9" tint="-0.249977111117893"/>
      <name val="Calibri"/>
      <family val="2"/>
      <scheme val="minor"/>
    </font>
    <font>
      <i/>
      <sz val="10"/>
      <color theme="8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right"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horizontal="right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I133"/>
  <sheetViews>
    <sheetView tabSelected="1" zoomScaleNormal="100" workbookViewId="0">
      <pane xSplit="2" ySplit="2" topLeftCell="CP124" activePane="bottomRight" state="frozen"/>
      <selection activeCell="C1" sqref="C1"/>
      <selection pane="topRight" activeCell="C1" sqref="C1"/>
      <selection pane="bottomLeft" activeCell="C1" sqref="C1"/>
      <selection pane="bottomRight" activeCell="CU100" sqref="CU100"/>
    </sheetView>
  </sheetViews>
  <sheetFormatPr defaultRowHeight="14.5" x14ac:dyDescent="0.35"/>
  <cols>
    <col min="1" max="1" width="56" style="4" customWidth="1"/>
    <col min="2" max="2" width="21.54296875" style="3" customWidth="1"/>
    <col min="3" max="87" width="17.54296875" customWidth="1"/>
    <col min="88" max="88" width="12.90625" customWidth="1"/>
    <col min="89" max="92" width="17.54296875" customWidth="1"/>
    <col min="93" max="98" width="12.90625" customWidth="1"/>
    <col min="99" max="114" width="17.54296875" customWidth="1"/>
    <col min="132" max="132" width="29.453125" customWidth="1"/>
    <col min="135" max="135" width="15.90625" customWidth="1"/>
    <col min="136" max="136" width="22.6328125" customWidth="1"/>
    <col min="137" max="137" width="17.08984375" customWidth="1"/>
  </cols>
  <sheetData>
    <row r="1" spans="1:139" ht="60" x14ac:dyDescent="0.35"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28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7" t="s">
        <v>41</v>
      </c>
      <c r="AM1" s="7" t="s">
        <v>42</v>
      </c>
      <c r="AN1" s="7" t="s">
        <v>43</v>
      </c>
      <c r="AO1" s="7" t="s">
        <v>44</v>
      </c>
      <c r="AP1" s="7" t="s">
        <v>45</v>
      </c>
      <c r="AQ1" s="7" t="s">
        <v>46</v>
      </c>
      <c r="AR1" s="7" t="s">
        <v>47</v>
      </c>
      <c r="AS1" s="7" t="s">
        <v>48</v>
      </c>
      <c r="AT1" s="7" t="s">
        <v>49</v>
      </c>
      <c r="AU1" s="7" t="s">
        <v>50</v>
      </c>
      <c r="AV1" s="7" t="s">
        <v>51</v>
      </c>
      <c r="AW1" s="7" t="s">
        <v>52</v>
      </c>
      <c r="AX1" s="7" t="s">
        <v>53</v>
      </c>
      <c r="AY1" s="7" t="s">
        <v>54</v>
      </c>
      <c r="AZ1" s="7" t="s">
        <v>57</v>
      </c>
      <c r="BA1" s="7" t="s">
        <v>58</v>
      </c>
      <c r="BB1" s="7" t="s">
        <v>59</v>
      </c>
      <c r="BC1" s="7" t="s">
        <v>60</v>
      </c>
      <c r="BD1" s="7" t="s">
        <v>61</v>
      </c>
      <c r="BE1" s="7" t="s">
        <v>62</v>
      </c>
      <c r="BF1" s="7" t="s">
        <v>63</v>
      </c>
      <c r="BG1" s="7" t="s">
        <v>64</v>
      </c>
      <c r="BH1" s="7" t="s">
        <v>65</v>
      </c>
      <c r="BI1" s="7" t="s">
        <v>70</v>
      </c>
      <c r="BJ1" s="11" t="s">
        <v>78</v>
      </c>
      <c r="BK1" s="7" t="s">
        <v>79</v>
      </c>
      <c r="BL1" s="11" t="s">
        <v>80</v>
      </c>
      <c r="BM1" s="7" t="s">
        <v>81</v>
      </c>
      <c r="BN1" s="7" t="s">
        <v>82</v>
      </c>
      <c r="BO1" s="7" t="s">
        <v>84</v>
      </c>
      <c r="BP1" s="7" t="s">
        <v>85</v>
      </c>
      <c r="BQ1" s="7" t="s">
        <v>87</v>
      </c>
      <c r="BR1" s="7" t="s">
        <v>88</v>
      </c>
      <c r="BS1" s="7" t="s">
        <v>89</v>
      </c>
      <c r="BT1" s="7" t="s">
        <v>91</v>
      </c>
      <c r="BU1" s="7" t="s">
        <v>92</v>
      </c>
      <c r="BV1" s="7" t="s">
        <v>93</v>
      </c>
      <c r="BW1" s="7" t="s">
        <v>95</v>
      </c>
      <c r="BX1" s="7" t="s">
        <v>96</v>
      </c>
      <c r="BY1" s="7" t="s">
        <v>97</v>
      </c>
      <c r="BZ1" s="7" t="s">
        <v>98</v>
      </c>
      <c r="CA1" s="12" t="s">
        <v>74</v>
      </c>
      <c r="CB1" s="12" t="s">
        <v>66</v>
      </c>
      <c r="CC1" s="12" t="s">
        <v>72</v>
      </c>
      <c r="CD1" s="12" t="s">
        <v>112</v>
      </c>
      <c r="CE1" s="12" t="s">
        <v>69</v>
      </c>
      <c r="CF1" s="12" t="s">
        <v>357</v>
      </c>
      <c r="CG1" s="12" t="s">
        <v>358</v>
      </c>
      <c r="CH1" s="12" t="s">
        <v>359</v>
      </c>
      <c r="CI1" s="12" t="s">
        <v>360</v>
      </c>
      <c r="CJ1" s="12" t="s">
        <v>361</v>
      </c>
      <c r="CK1" s="12" t="s">
        <v>362</v>
      </c>
      <c r="CL1" s="12" t="s">
        <v>83</v>
      </c>
      <c r="CM1" s="12" t="s">
        <v>94</v>
      </c>
      <c r="CN1" s="12" t="s">
        <v>363</v>
      </c>
      <c r="CO1" s="12" t="s">
        <v>364</v>
      </c>
      <c r="CP1" s="12" t="s">
        <v>365</v>
      </c>
      <c r="CQ1" s="12" t="s">
        <v>366</v>
      </c>
      <c r="CR1" s="12" t="s">
        <v>367</v>
      </c>
      <c r="CS1" s="12" t="s">
        <v>368</v>
      </c>
      <c r="CT1" s="12" t="s">
        <v>369</v>
      </c>
      <c r="CU1" s="12" t="s">
        <v>370</v>
      </c>
      <c r="CV1" s="12" t="s">
        <v>26</v>
      </c>
      <c r="CW1" s="12" t="s">
        <v>27</v>
      </c>
      <c r="CX1" s="12" t="s">
        <v>34</v>
      </c>
      <c r="CY1" s="12" t="s">
        <v>29</v>
      </c>
      <c r="CZ1" s="12" t="s">
        <v>341</v>
      </c>
      <c r="DA1" s="12" t="s">
        <v>25</v>
      </c>
      <c r="DB1" s="12" t="s">
        <v>24</v>
      </c>
      <c r="DC1" s="12" t="s">
        <v>342</v>
      </c>
      <c r="DD1" s="12" t="s">
        <v>55</v>
      </c>
      <c r="DE1" s="12" t="s">
        <v>67</v>
      </c>
      <c r="DF1" s="12" t="s">
        <v>75</v>
      </c>
      <c r="DG1" s="12" t="s">
        <v>73</v>
      </c>
      <c r="DH1" s="12" t="s">
        <v>90</v>
      </c>
      <c r="DI1" s="12" t="s">
        <v>68</v>
      </c>
      <c r="DJ1" s="12" t="s">
        <v>343</v>
      </c>
      <c r="DK1" s="12" t="s">
        <v>371</v>
      </c>
      <c r="DL1" s="12" t="s">
        <v>86</v>
      </c>
      <c r="DM1" s="12" t="s">
        <v>77</v>
      </c>
      <c r="DN1" s="12" t="s">
        <v>76</v>
      </c>
      <c r="DO1" t="s">
        <v>24</v>
      </c>
      <c r="DP1" t="s">
        <v>75</v>
      </c>
      <c r="DQ1" t="s">
        <v>73</v>
      </c>
      <c r="DR1" t="s">
        <v>90</v>
      </c>
      <c r="DS1" t="s">
        <v>68</v>
      </c>
      <c r="DT1" t="s">
        <v>393</v>
      </c>
      <c r="DU1" t="s">
        <v>394</v>
      </c>
      <c r="DV1" t="s">
        <v>395</v>
      </c>
      <c r="DW1" t="s">
        <v>396</v>
      </c>
      <c r="DX1" t="s">
        <v>390</v>
      </c>
      <c r="DY1" t="s">
        <v>391</v>
      </c>
      <c r="DZ1" t="s">
        <v>392</v>
      </c>
      <c r="EA1" t="s">
        <v>397</v>
      </c>
      <c r="EB1" t="s">
        <v>398</v>
      </c>
      <c r="EC1" t="s">
        <v>412</v>
      </c>
      <c r="ED1" t="s">
        <v>399</v>
      </c>
      <c r="EE1" t="s">
        <v>401</v>
      </c>
      <c r="EF1" t="s">
        <v>406</v>
      </c>
      <c r="EG1" t="s">
        <v>403</v>
      </c>
      <c r="EH1" t="s">
        <v>407</v>
      </c>
      <c r="EI1" t="s">
        <v>409</v>
      </c>
    </row>
    <row r="2" spans="1:139" s="7" customFormat="1" ht="42.65" customHeight="1" x14ac:dyDescent="0.35">
      <c r="B2" s="8"/>
      <c r="C2" s="9" t="s">
        <v>226</v>
      </c>
      <c r="D2" s="9" t="s">
        <v>227</v>
      </c>
      <c r="E2" s="9" t="s">
        <v>228</v>
      </c>
      <c r="F2" s="9" t="s">
        <v>229</v>
      </c>
      <c r="G2" s="9" t="s">
        <v>230</v>
      </c>
      <c r="H2" s="9" t="s">
        <v>231</v>
      </c>
      <c r="I2" s="9" t="s">
        <v>232</v>
      </c>
      <c r="J2" s="9" t="s">
        <v>233</v>
      </c>
      <c r="K2" s="9" t="s">
        <v>234</v>
      </c>
      <c r="L2" s="9" t="s">
        <v>235</v>
      </c>
      <c r="M2" s="9" t="s">
        <v>236</v>
      </c>
      <c r="N2" s="9" t="s">
        <v>237</v>
      </c>
      <c r="O2" s="9" t="s">
        <v>238</v>
      </c>
      <c r="P2" s="9" t="s">
        <v>113</v>
      </c>
      <c r="Q2" s="9" t="s">
        <v>239</v>
      </c>
      <c r="R2" s="9" t="s">
        <v>240</v>
      </c>
      <c r="S2" s="9" t="s">
        <v>241</v>
      </c>
      <c r="T2" s="9" t="s">
        <v>242</v>
      </c>
      <c r="U2" s="9" t="s">
        <v>243</v>
      </c>
      <c r="V2" s="9" t="s">
        <v>244</v>
      </c>
      <c r="W2" s="9" t="s">
        <v>245</v>
      </c>
      <c r="X2" s="9" t="s">
        <v>246</v>
      </c>
      <c r="Y2" s="9" t="s">
        <v>247</v>
      </c>
      <c r="Z2" s="9" t="s">
        <v>248</v>
      </c>
      <c r="AA2" s="9" t="s">
        <v>249</v>
      </c>
      <c r="AB2" s="9" t="s">
        <v>250</v>
      </c>
      <c r="AC2" s="9" t="s">
        <v>251</v>
      </c>
      <c r="AD2" s="9" t="s">
        <v>252</v>
      </c>
      <c r="AE2" s="9" t="s">
        <v>253</v>
      </c>
      <c r="AF2" s="9" t="s">
        <v>254</v>
      </c>
      <c r="AG2" s="9" t="s">
        <v>255</v>
      </c>
      <c r="AH2" s="9" t="s">
        <v>256</v>
      </c>
      <c r="AI2" s="9" t="s">
        <v>257</v>
      </c>
      <c r="AJ2" s="9" t="s">
        <v>258</v>
      </c>
      <c r="AK2" s="9" t="s">
        <v>259</v>
      </c>
      <c r="AL2" s="9" t="s">
        <v>260</v>
      </c>
      <c r="AM2" s="9" t="s">
        <v>261</v>
      </c>
      <c r="AN2" s="9" t="s">
        <v>262</v>
      </c>
      <c r="AO2" s="9" t="s">
        <v>263</v>
      </c>
      <c r="AP2" s="9" t="s">
        <v>264</v>
      </c>
      <c r="AQ2" s="9" t="s">
        <v>265</v>
      </c>
      <c r="AR2" s="9" t="s">
        <v>266</v>
      </c>
      <c r="AS2" s="9" t="s">
        <v>267</v>
      </c>
      <c r="AT2" s="9" t="s">
        <v>268</v>
      </c>
      <c r="AU2" s="9" t="s">
        <v>269</v>
      </c>
      <c r="AV2" s="9" t="s">
        <v>270</v>
      </c>
      <c r="AW2" s="9" t="s">
        <v>271</v>
      </c>
      <c r="AX2" s="9" t="s">
        <v>272</v>
      </c>
      <c r="AY2" s="9" t="s">
        <v>273</v>
      </c>
      <c r="AZ2" s="9" t="s">
        <v>274</v>
      </c>
      <c r="BA2" s="9" t="s">
        <v>275</v>
      </c>
      <c r="BB2" s="9" t="s">
        <v>276</v>
      </c>
      <c r="BC2" s="9" t="s">
        <v>277</v>
      </c>
      <c r="BD2" s="9" t="s">
        <v>278</v>
      </c>
      <c r="BE2" s="9" t="s">
        <v>279</v>
      </c>
      <c r="BF2" s="9" t="s">
        <v>280</v>
      </c>
      <c r="BG2" s="9" t="s">
        <v>281</v>
      </c>
      <c r="BH2" s="9" t="s">
        <v>282</v>
      </c>
      <c r="BI2" s="9" t="s">
        <v>283</v>
      </c>
      <c r="BJ2" s="9" t="s">
        <v>284</v>
      </c>
      <c r="BK2" s="9" t="s">
        <v>285</v>
      </c>
      <c r="BL2" s="9" t="s">
        <v>286</v>
      </c>
      <c r="BM2" s="9" t="s">
        <v>287</v>
      </c>
      <c r="BN2" s="9" t="s">
        <v>288</v>
      </c>
      <c r="BO2" s="9" t="s">
        <v>289</v>
      </c>
      <c r="BP2" s="9" t="s">
        <v>290</v>
      </c>
      <c r="BQ2" s="9" t="s">
        <v>291</v>
      </c>
      <c r="BR2" s="9" t="s">
        <v>292</v>
      </c>
      <c r="BS2" s="9" t="s">
        <v>293</v>
      </c>
      <c r="BT2" s="9" t="s">
        <v>294</v>
      </c>
      <c r="BU2" s="9" t="s">
        <v>295</v>
      </c>
      <c r="BV2" s="9" t="s">
        <v>296</v>
      </c>
      <c r="BW2" s="9" t="s">
        <v>297</v>
      </c>
      <c r="BX2" s="9" t="s">
        <v>298</v>
      </c>
      <c r="BY2" s="9" t="s">
        <v>299</v>
      </c>
      <c r="BZ2" s="9" t="s">
        <v>300</v>
      </c>
      <c r="CA2" s="9" t="s">
        <v>301</v>
      </c>
      <c r="CB2" s="9" t="s">
        <v>302</v>
      </c>
      <c r="CC2" s="9" t="s">
        <v>303</v>
      </c>
      <c r="CD2" s="9" t="s">
        <v>304</v>
      </c>
      <c r="CE2" s="9" t="s">
        <v>305</v>
      </c>
      <c r="CF2" s="9" t="s">
        <v>306</v>
      </c>
      <c r="CG2" s="9" t="s">
        <v>307</v>
      </c>
      <c r="CH2" s="9" t="s">
        <v>308</v>
      </c>
      <c r="CI2" s="9" t="s">
        <v>309</v>
      </c>
      <c r="CJ2" s="9" t="s">
        <v>310</v>
      </c>
      <c r="CK2" s="9" t="s">
        <v>311</v>
      </c>
      <c r="CL2" s="9" t="s">
        <v>312</v>
      </c>
      <c r="CM2" s="9" t="s">
        <v>313</v>
      </c>
      <c r="CN2" s="9" t="s">
        <v>314</v>
      </c>
      <c r="CO2" s="9" t="s">
        <v>315</v>
      </c>
      <c r="CP2" s="9" t="s">
        <v>316</v>
      </c>
      <c r="CQ2" s="9" t="s">
        <v>317</v>
      </c>
      <c r="CR2" s="9" t="s">
        <v>318</v>
      </c>
      <c r="CS2" s="9" t="s">
        <v>319</v>
      </c>
      <c r="CT2" s="9" t="s">
        <v>320</v>
      </c>
      <c r="CU2" s="9" t="s">
        <v>321</v>
      </c>
      <c r="CV2" s="9" t="s">
        <v>322</v>
      </c>
      <c r="CW2" s="9" t="s">
        <v>323</v>
      </c>
      <c r="CX2" s="9" t="s">
        <v>324</v>
      </c>
      <c r="CY2" s="9" t="s">
        <v>325</v>
      </c>
      <c r="CZ2" s="9" t="s">
        <v>326</v>
      </c>
      <c r="DA2" s="9" t="s">
        <v>327</v>
      </c>
      <c r="DB2" s="9" t="s">
        <v>328</v>
      </c>
      <c r="DC2" s="9" t="s">
        <v>329</v>
      </c>
      <c r="DD2" s="9" t="s">
        <v>330</v>
      </c>
      <c r="DE2" s="9" t="s">
        <v>331</v>
      </c>
      <c r="DF2" s="9" t="s">
        <v>332</v>
      </c>
      <c r="DG2" s="9" t="s">
        <v>333</v>
      </c>
      <c r="DH2" s="9" t="s">
        <v>334</v>
      </c>
      <c r="DI2" s="9" t="s">
        <v>335</v>
      </c>
      <c r="DJ2" s="9" t="s">
        <v>336</v>
      </c>
      <c r="DK2" s="9" t="s">
        <v>337</v>
      </c>
      <c r="DL2" s="9" t="s">
        <v>338</v>
      </c>
      <c r="DM2" s="9" t="s">
        <v>339</v>
      </c>
      <c r="DN2" s="9" t="s">
        <v>340</v>
      </c>
      <c r="DO2" s="9" t="s">
        <v>372</v>
      </c>
      <c r="DP2" s="9" t="s">
        <v>373</v>
      </c>
      <c r="DQ2" s="9" t="s">
        <v>374</v>
      </c>
      <c r="DR2" s="9" t="s">
        <v>375</v>
      </c>
      <c r="DS2" s="9" t="s">
        <v>376</v>
      </c>
      <c r="DT2" s="9" t="s">
        <v>377</v>
      </c>
      <c r="DU2" s="9" t="s">
        <v>378</v>
      </c>
      <c r="DV2" s="9" t="s">
        <v>379</v>
      </c>
      <c r="DW2" s="9" t="s">
        <v>380</v>
      </c>
      <c r="DX2" s="9" t="s">
        <v>381</v>
      </c>
      <c r="DY2" s="9" t="s">
        <v>382</v>
      </c>
      <c r="DZ2" s="9" t="s">
        <v>383</v>
      </c>
      <c r="EA2" s="9" t="s">
        <v>386</v>
      </c>
      <c r="EB2" s="9" t="s">
        <v>389</v>
      </c>
      <c r="EC2" s="9" t="s">
        <v>400</v>
      </c>
      <c r="ED2" s="9" t="s">
        <v>402</v>
      </c>
      <c r="EE2" s="9" t="s">
        <v>404</v>
      </c>
      <c r="EF2" s="9" t="s">
        <v>405</v>
      </c>
      <c r="EG2" s="9" t="s">
        <v>408</v>
      </c>
      <c r="EH2" s="9" t="s">
        <v>410</v>
      </c>
      <c r="EI2" s="9" t="s">
        <v>411</v>
      </c>
    </row>
    <row r="3" spans="1:139" x14ac:dyDescent="0.35">
      <c r="A3" s="4" t="s">
        <v>0</v>
      </c>
      <c r="B3" s="10" t="s">
        <v>114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-0.44185999999999998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</row>
    <row r="4" spans="1:139" x14ac:dyDescent="0.35">
      <c r="A4" s="4" t="s">
        <v>1</v>
      </c>
      <c r="B4" s="10" t="s">
        <v>115</v>
      </c>
      <c r="C4">
        <v>0</v>
      </c>
      <c r="D4" s="1">
        <v>2.5234527745328898E-4</v>
      </c>
      <c r="E4">
        <v>0</v>
      </c>
      <c r="F4">
        <v>0</v>
      </c>
      <c r="G4" s="1">
        <v>-6.4819999999999999E-6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-1E-3</v>
      </c>
      <c r="W4">
        <v>0</v>
      </c>
      <c r="X4">
        <v>0</v>
      </c>
      <c r="Y4">
        <v>0</v>
      </c>
      <c r="Z4" s="1">
        <v>-2.7223999999999999E-5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1">
        <v>-5.8338000000000003E-5</v>
      </c>
      <c r="AI4">
        <v>0</v>
      </c>
      <c r="AJ4">
        <v>0</v>
      </c>
      <c r="AK4">
        <v>0</v>
      </c>
      <c r="AL4">
        <v>0</v>
      </c>
      <c r="AM4">
        <v>0</v>
      </c>
      <c r="AN4" s="1">
        <v>-9.5933000000000001E-6</v>
      </c>
      <c r="AO4">
        <v>0</v>
      </c>
      <c r="AP4">
        <v>-1E-3</v>
      </c>
      <c r="AQ4">
        <v>0</v>
      </c>
      <c r="AR4">
        <v>0</v>
      </c>
      <c r="AS4">
        <v>0</v>
      </c>
      <c r="AT4">
        <v>0</v>
      </c>
      <c r="AU4">
        <v>0</v>
      </c>
      <c r="AV4">
        <v>-8.2900000000000001E-2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-1.18109589872716E-3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 s="1">
        <v>-3.3261E-4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f>0.022/800</f>
        <v>2.7499999999999998E-5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</row>
    <row r="5" spans="1:139" x14ac:dyDescent="0.35">
      <c r="A5" s="4" t="s">
        <v>2</v>
      </c>
      <c r="B5" s="10" t="s">
        <v>430</v>
      </c>
      <c r="C5">
        <v>0</v>
      </c>
      <c r="D5">
        <v>0</v>
      </c>
      <c r="E5">
        <v>907.18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-907.18</v>
      </c>
      <c r="DG5">
        <v>-907.18</v>
      </c>
      <c r="DH5">
        <v>-907.18</v>
      </c>
      <c r="DI5">
        <v>-907.18</v>
      </c>
      <c r="DJ5">
        <v>-907.18</v>
      </c>
      <c r="DK5">
        <v>0</v>
      </c>
      <c r="DL5">
        <v>-907.18</v>
      </c>
      <c r="DM5">
        <v>0</v>
      </c>
      <c r="DN5">
        <v>0</v>
      </c>
      <c r="DO5">
        <v>0</v>
      </c>
      <c r="DP5">
        <v>-907.18</v>
      </c>
      <c r="DQ5">
        <v>-907.18</v>
      </c>
      <c r="DR5">
        <v>-907.18</v>
      </c>
      <c r="DS5">
        <v>-907.18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</row>
    <row r="6" spans="1:139" x14ac:dyDescent="0.35">
      <c r="A6" s="4" t="s">
        <v>3</v>
      </c>
      <c r="B6" s="10" t="s">
        <v>116</v>
      </c>
      <c r="C6">
        <v>0</v>
      </c>
      <c r="D6">
        <v>0</v>
      </c>
      <c r="E6">
        <v>0</v>
      </c>
      <c r="F6">
        <v>907.18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</row>
    <row r="7" spans="1:139" x14ac:dyDescent="0.35">
      <c r="A7" s="4" t="s">
        <v>4</v>
      </c>
      <c r="B7" s="10" t="s">
        <v>117</v>
      </c>
      <c r="C7">
        <v>0</v>
      </c>
      <c r="D7">
        <v>0</v>
      </c>
      <c r="E7">
        <v>0</v>
      </c>
      <c r="F7">
        <v>0</v>
      </c>
      <c r="G7">
        <v>1</v>
      </c>
      <c r="H7">
        <v>-3.3554000000000001E-3</v>
      </c>
      <c r="I7">
        <v>0</v>
      </c>
      <c r="J7">
        <v>-3.3554000000000001E-3</v>
      </c>
      <c r="K7">
        <v>0</v>
      </c>
      <c r="L7">
        <v>-1.0429999999999999</v>
      </c>
      <c r="M7">
        <v>0</v>
      </c>
      <c r="N7">
        <v>-0.62</v>
      </c>
      <c r="O7">
        <v>0</v>
      </c>
      <c r="P7">
        <v>0</v>
      </c>
      <c r="Q7">
        <v>0</v>
      </c>
      <c r="R7">
        <v>-3.3554000000000001E-3</v>
      </c>
      <c r="S7">
        <v>0</v>
      </c>
      <c r="T7">
        <v>0</v>
      </c>
      <c r="U7">
        <v>0</v>
      </c>
      <c r="V7">
        <v>-3.3554000000000001E-3</v>
      </c>
      <c r="W7">
        <v>0</v>
      </c>
      <c r="X7">
        <v>-1.1858E-2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-3.5793000000000001E-3</v>
      </c>
      <c r="AG7">
        <v>-1.61E-2</v>
      </c>
      <c r="AH7">
        <v>0</v>
      </c>
      <c r="AI7">
        <v>0</v>
      </c>
      <c r="AJ7">
        <v>0</v>
      </c>
      <c r="AK7">
        <v>0</v>
      </c>
      <c r="AL7">
        <v>-1.1858E-2</v>
      </c>
      <c r="AM7">
        <v>0</v>
      </c>
      <c r="AN7">
        <v>0</v>
      </c>
      <c r="AO7">
        <v>0</v>
      </c>
      <c r="AP7">
        <v>-3.3554000000000001E-3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-4.3999999999999997E-2</v>
      </c>
      <c r="AZ7">
        <v>0</v>
      </c>
      <c r="BA7">
        <v>0</v>
      </c>
      <c r="BB7">
        <v>0</v>
      </c>
      <c r="BC7">
        <v>-1.1858E-2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 s="1">
        <v>-8.8378000000000003E-4</v>
      </c>
      <c r="BL7">
        <v>0</v>
      </c>
      <c r="BM7">
        <v>-3.5371999999999999E-3</v>
      </c>
      <c r="BN7">
        <v>-3.2535936036662402E-3</v>
      </c>
      <c r="BO7">
        <v>-1.0300000000000001E-3</v>
      </c>
      <c r="BP7">
        <v>0</v>
      </c>
      <c r="BQ7" s="1">
        <v>-8.0550000000000001E-4</v>
      </c>
      <c r="BR7">
        <v>-0.46078999999999998</v>
      </c>
      <c r="BS7">
        <v>-1.116E-3</v>
      </c>
      <c r="BT7">
        <v>0</v>
      </c>
      <c r="BU7">
        <v>-1.0545000000000001E-2</v>
      </c>
      <c r="BV7">
        <v>0</v>
      </c>
      <c r="BW7">
        <v>0</v>
      </c>
      <c r="BX7">
        <v>-1.1858E-2</v>
      </c>
      <c r="BY7">
        <v>-2.4089151206002E-2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</row>
    <row r="8" spans="1:139" x14ac:dyDescent="0.35">
      <c r="A8" s="4" t="s">
        <v>5</v>
      </c>
      <c r="B8" s="10" t="s">
        <v>118</v>
      </c>
      <c r="C8">
        <v>0</v>
      </c>
      <c r="D8" s="1">
        <v>-1.14922534711027E-6</v>
      </c>
      <c r="E8">
        <v>0</v>
      </c>
      <c r="F8">
        <v>0</v>
      </c>
      <c r="G8">
        <v>0</v>
      </c>
      <c r="H8">
        <v>1E-3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1">
        <v>-1.14922534711027E-6</v>
      </c>
      <c r="AC8">
        <v>0</v>
      </c>
      <c r="AD8">
        <v>0</v>
      </c>
      <c r="AE8">
        <v>0</v>
      </c>
      <c r="AF8">
        <v>0</v>
      </c>
      <c r="AG8" s="1">
        <v>-3.2199999999999997E-8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1">
        <v>-4.87E-6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s="1">
        <v>-1.14922534711027E-6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 s="1">
        <v>-1.14922534711027E-6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s="1">
        <v>-1.14922534711027E-6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</row>
    <row r="9" spans="1:139" x14ac:dyDescent="0.35">
      <c r="A9" s="4" t="s">
        <v>6</v>
      </c>
      <c r="B9" s="10" t="s">
        <v>119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-0.94599999999999995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-1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-1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-0.29829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-1</v>
      </c>
      <c r="BY9">
        <v>0</v>
      </c>
      <c r="BZ9">
        <v>0</v>
      </c>
      <c r="CA9">
        <v>0</v>
      </c>
      <c r="CB9">
        <v>0</v>
      </c>
      <c r="CC9">
        <v>0</v>
      </c>
      <c r="CD9">
        <v>-3.5999999999999999E-3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</row>
    <row r="10" spans="1:139" x14ac:dyDescent="0.35">
      <c r="A10" s="4" t="s">
        <v>7</v>
      </c>
      <c r="B10" s="10" t="s">
        <v>120</v>
      </c>
      <c r="C10" s="1">
        <v>-8.3600000000000002E-7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-3.5086000000000001E-8</v>
      </c>
      <c r="J10">
        <v>1E-3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-6.8420799999999996E-7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1">
        <v>-6.8400000000000004E-7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1">
        <v>-1.88E-6</v>
      </c>
      <c r="AZ10" s="1">
        <v>-4.7599999999999897E-8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1">
        <v>-5.1100000000000001E-8</v>
      </c>
      <c r="BH10" s="1">
        <v>-1.4100000000000001E-6</v>
      </c>
      <c r="BI10">
        <v>0</v>
      </c>
      <c r="BJ10">
        <v>0</v>
      </c>
      <c r="BK10">
        <v>0</v>
      </c>
      <c r="BL10">
        <v>0</v>
      </c>
      <c r="BM10">
        <v>0</v>
      </c>
      <c r="BN10" s="1">
        <v>-9.1432458181738597E-8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 s="1">
        <v>-1.7125283338283598E-8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-1.26E-2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</row>
    <row r="11" spans="1:139" x14ac:dyDescent="0.35">
      <c r="A11" s="4" t="s">
        <v>8</v>
      </c>
      <c r="B11" s="10" t="s">
        <v>121</v>
      </c>
      <c r="C11">
        <v>0</v>
      </c>
      <c r="D11">
        <v>-0.65217053992193896</v>
      </c>
      <c r="E11">
        <v>0</v>
      </c>
      <c r="F11">
        <v>0</v>
      </c>
      <c r="G11">
        <v>0</v>
      </c>
      <c r="H11">
        <v>0</v>
      </c>
      <c r="I11">
        <v>0</v>
      </c>
      <c r="J11">
        <v>-4.1307000000000003E-2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-4.1307000000000003E-2</v>
      </c>
      <c r="W11">
        <v>0</v>
      </c>
      <c r="X11">
        <v>0</v>
      </c>
      <c r="Y11">
        <v>0</v>
      </c>
      <c r="Z11">
        <v>0</v>
      </c>
      <c r="AA11">
        <v>0</v>
      </c>
      <c r="AB11">
        <v>-0.65217053992193896</v>
      </c>
      <c r="AC11">
        <v>0</v>
      </c>
      <c r="AD11">
        <v>0</v>
      </c>
      <c r="AE11">
        <v>0</v>
      </c>
      <c r="AF11">
        <v>-0.32643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-4.1307000000000003E-2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-0.65217053992193896</v>
      </c>
      <c r="BJ11">
        <v>0</v>
      </c>
      <c r="BK11">
        <v>0</v>
      </c>
      <c r="BL11">
        <v>0</v>
      </c>
      <c r="BM11">
        <v>0</v>
      </c>
      <c r="BN11">
        <v>-7.3151541519448193E-2</v>
      </c>
      <c r="BO11">
        <v>0</v>
      </c>
      <c r="BP11">
        <v>-0.65217053992193896</v>
      </c>
      <c r="BQ11">
        <v>0</v>
      </c>
      <c r="BR11">
        <v>0</v>
      </c>
      <c r="BS11">
        <v>-1.3738999999999999E-2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-0.145950648880244</v>
      </c>
      <c r="BZ11">
        <v>-0.65217053992193896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</row>
    <row r="12" spans="1:139" x14ac:dyDescent="0.35">
      <c r="A12" s="4" t="s">
        <v>9</v>
      </c>
      <c r="B12" s="10" t="s">
        <v>122</v>
      </c>
      <c r="C12" s="1">
        <v>-4.3100000000000001E-4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-8.0999999999999996E-3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-1.17E-2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-2.5420999999999999E-2</v>
      </c>
      <c r="AG12">
        <v>-0.17199999999999999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-22.7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s="1">
        <v>-3.5800000000000003E-5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</row>
    <row r="13" spans="1:139" x14ac:dyDescent="0.35">
      <c r="A13" s="4" t="s">
        <v>10</v>
      </c>
      <c r="B13" s="10" t="s">
        <v>123</v>
      </c>
      <c r="C13">
        <v>0</v>
      </c>
      <c r="D13">
        <v>0</v>
      </c>
      <c r="E13">
        <v>0</v>
      </c>
      <c r="F13">
        <v>0</v>
      </c>
      <c r="G13">
        <v>0</v>
      </c>
      <c r="H13">
        <v>-5.2452999999999996E-3</v>
      </c>
      <c r="I13">
        <v>0</v>
      </c>
      <c r="J13">
        <v>-5.2452999999999996E-3</v>
      </c>
      <c r="K13">
        <v>0</v>
      </c>
      <c r="L13">
        <v>0</v>
      </c>
      <c r="M13">
        <v>1</v>
      </c>
      <c r="N13">
        <v>-0.20399999999999999</v>
      </c>
      <c r="O13">
        <v>0</v>
      </c>
      <c r="P13">
        <v>0</v>
      </c>
      <c r="Q13">
        <v>0</v>
      </c>
      <c r="R13">
        <v>-5.2452999999999996E-3</v>
      </c>
      <c r="S13">
        <v>0</v>
      </c>
      <c r="T13">
        <v>0</v>
      </c>
      <c r="U13">
        <v>0</v>
      </c>
      <c r="V13">
        <v>-5.2452999999999996E-3</v>
      </c>
      <c r="W13">
        <v>0</v>
      </c>
      <c r="X13">
        <v>-0.19850000000000001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-0.19850000000000001</v>
      </c>
      <c r="AM13">
        <v>0</v>
      </c>
      <c r="AN13">
        <v>0</v>
      </c>
      <c r="AO13">
        <v>0</v>
      </c>
      <c r="AP13">
        <v>-5.2452999999999996E-3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-0.19850000000000001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-1.3814999999999999E-3</v>
      </c>
      <c r="BL13">
        <v>0</v>
      </c>
      <c r="BM13">
        <v>-5.9209999999999999E-2</v>
      </c>
      <c r="BN13">
        <v>0</v>
      </c>
      <c r="BO13">
        <v>-1.1008E-2</v>
      </c>
      <c r="BP13">
        <v>0</v>
      </c>
      <c r="BQ13">
        <v>-8.6087999999999998E-3</v>
      </c>
      <c r="BR13">
        <v>0</v>
      </c>
      <c r="BS13">
        <v>-1.7446E-3</v>
      </c>
      <c r="BT13">
        <v>0</v>
      </c>
      <c r="BU13">
        <v>-2.4604000000000001E-2</v>
      </c>
      <c r="BV13">
        <v>0</v>
      </c>
      <c r="BW13">
        <v>0</v>
      </c>
      <c r="BX13">
        <v>-0.19850000000000001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-0.2</v>
      </c>
      <c r="CE13">
        <v>0</v>
      </c>
      <c r="CF13">
        <v>-1.18E-2</v>
      </c>
      <c r="CG13">
        <v>-1.18E-2</v>
      </c>
      <c r="CH13">
        <v>-1.18E-2</v>
      </c>
      <c r="CI13">
        <v>-1.18E-2</v>
      </c>
      <c r="CJ13">
        <v>-1.18E-2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</row>
    <row r="14" spans="1:139" x14ac:dyDescent="0.35">
      <c r="A14" s="4" t="s">
        <v>11</v>
      </c>
      <c r="B14" s="10" t="s">
        <v>124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-1.6899999999999998E-2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</row>
    <row r="15" spans="1:139" x14ac:dyDescent="0.35">
      <c r="A15" s="4" t="s">
        <v>12</v>
      </c>
      <c r="B15" s="10" t="s">
        <v>125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1.4599646899200001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-29.199293798399999</v>
      </c>
      <c r="CW15">
        <v>-29.199293798399999</v>
      </c>
      <c r="CX15">
        <v>-29.199293798399999</v>
      </c>
      <c r="CY15">
        <v>-29.199293798399999</v>
      </c>
      <c r="CZ15">
        <v>-29.199293798399999</v>
      </c>
      <c r="DA15">
        <v>-29.199293798399999</v>
      </c>
      <c r="DB15">
        <v>-29.199293798399999</v>
      </c>
      <c r="DC15">
        <v>-29.199293798399999</v>
      </c>
      <c r="DD15">
        <v>-29.199293798399999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-29.199293798399999</v>
      </c>
      <c r="DL15">
        <v>0</v>
      </c>
      <c r="DM15">
        <v>0</v>
      </c>
      <c r="DN15">
        <v>0</v>
      </c>
      <c r="DO15">
        <v>-29.199293798399999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</row>
    <row r="16" spans="1:139" x14ac:dyDescent="0.35">
      <c r="A16" s="4" t="s">
        <v>13</v>
      </c>
      <c r="B16" s="10" t="s">
        <v>126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3.79E-3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-3.63E-3</v>
      </c>
      <c r="ED16">
        <v>0</v>
      </c>
      <c r="EE16">
        <v>-1.16E-3</v>
      </c>
      <c r="EF16">
        <v>0</v>
      </c>
      <c r="EG16">
        <v>0</v>
      </c>
      <c r="EH16">
        <v>0</v>
      </c>
      <c r="EI16">
        <v>0</v>
      </c>
    </row>
    <row r="17" spans="1:139" x14ac:dyDescent="0.35">
      <c r="A17" s="4" t="s">
        <v>14</v>
      </c>
      <c r="B17" s="10" t="s">
        <v>127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-0.15</v>
      </c>
      <c r="EH17">
        <v>0</v>
      </c>
      <c r="EI17">
        <v>0</v>
      </c>
    </row>
    <row r="18" spans="1:139" x14ac:dyDescent="0.35">
      <c r="A18" s="4" t="s">
        <v>15</v>
      </c>
      <c r="B18" s="10" t="s">
        <v>128</v>
      </c>
      <c r="C18" s="1">
        <v>-8.7000000000000003E-7</v>
      </c>
      <c r="D18" s="1">
        <v>-2.72297571929317E-5</v>
      </c>
      <c r="E18">
        <v>0</v>
      </c>
      <c r="F18">
        <v>0</v>
      </c>
      <c r="G18">
        <v>0</v>
      </c>
      <c r="H18">
        <v>0</v>
      </c>
      <c r="I18" s="1">
        <v>-3.6529999999999997E-8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1E-3</v>
      </c>
      <c r="S18">
        <v>0</v>
      </c>
      <c r="T18" s="1">
        <v>-7.9811801371544801E-7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1">
        <v>-2.72297571929317E-5</v>
      </c>
      <c r="AC18">
        <v>0</v>
      </c>
      <c r="AD18">
        <v>0</v>
      </c>
      <c r="AE18">
        <v>0</v>
      </c>
      <c r="AF18" s="1">
        <v>-6.9398000000000002E-7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1">
        <v>-7.9800000000000003E-7</v>
      </c>
      <c r="AP18">
        <v>0</v>
      </c>
      <c r="AQ18">
        <v>0</v>
      </c>
      <c r="AR18" s="1">
        <v>-1.11E-4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s="1">
        <v>-4.9600000000000001E-8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s="1">
        <v>-1.4499999999999899E-6</v>
      </c>
      <c r="BI18" s="1">
        <v>-2.72297571929317E-5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 s="1">
        <v>-2.72E-5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 s="1">
        <v>-2.72297571929317E-5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</row>
    <row r="19" spans="1:139" x14ac:dyDescent="0.35">
      <c r="A19" s="4" t="s">
        <v>16</v>
      </c>
      <c r="B19" s="10" t="s">
        <v>129</v>
      </c>
      <c r="C19">
        <v>0</v>
      </c>
      <c r="D19">
        <v>-0.51519055075400799</v>
      </c>
      <c r="E19">
        <v>0</v>
      </c>
      <c r="F19">
        <v>0</v>
      </c>
      <c r="G19">
        <v>0</v>
      </c>
      <c r="H19">
        <v>0</v>
      </c>
      <c r="I19">
        <v>-5.6573999999999999E-2</v>
      </c>
      <c r="J19">
        <v>0</v>
      </c>
      <c r="K19">
        <v>-5.364E-2</v>
      </c>
      <c r="L19">
        <v>0</v>
      </c>
      <c r="M19">
        <v>0</v>
      </c>
      <c r="N19">
        <v>0</v>
      </c>
      <c r="O19">
        <v>0</v>
      </c>
      <c r="P19">
        <v>0</v>
      </c>
      <c r="Q19">
        <v>-3.6</v>
      </c>
      <c r="R19">
        <v>0</v>
      </c>
      <c r="S19">
        <v>3.6</v>
      </c>
      <c r="T19">
        <v>-0.14042793932247699</v>
      </c>
      <c r="U19">
        <v>0</v>
      </c>
      <c r="V19">
        <v>0</v>
      </c>
      <c r="W19">
        <v>0</v>
      </c>
      <c r="X19">
        <v>0</v>
      </c>
      <c r="Y19">
        <v>-0.11984126984127</v>
      </c>
      <c r="Z19">
        <v>0</v>
      </c>
      <c r="AA19">
        <v>0</v>
      </c>
      <c r="AB19">
        <v>-0.51519055075400799</v>
      </c>
      <c r="AC19">
        <v>0</v>
      </c>
      <c r="AD19">
        <v>0</v>
      </c>
      <c r="AE19">
        <v>0</v>
      </c>
      <c r="AF19">
        <v>-2.2644000000000002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-0.1404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-7.6679999999999998E-2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-0.51519055075400799</v>
      </c>
      <c r="BJ19">
        <v>0</v>
      </c>
      <c r="BK19">
        <v>0</v>
      </c>
      <c r="BL19">
        <v>0</v>
      </c>
      <c r="BM19">
        <v>0</v>
      </c>
      <c r="BN19">
        <v>-0.28359097836536801</v>
      </c>
      <c r="BO19">
        <v>0</v>
      </c>
      <c r="BP19">
        <v>-0.51479999999999904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-0.36694794971905198</v>
      </c>
      <c r="BZ19">
        <v>-0.51519055075400799</v>
      </c>
      <c r="CA19">
        <v>-2</v>
      </c>
      <c r="CB19">
        <v>-2.12</v>
      </c>
      <c r="CC19">
        <v>-1.77</v>
      </c>
      <c r="CD19">
        <v>-6.5808</v>
      </c>
      <c r="CE19">
        <v>-11.2</v>
      </c>
      <c r="CF19">
        <v>-2.3759999999999999</v>
      </c>
      <c r="CG19">
        <v>-2.3759999999999999</v>
      </c>
      <c r="CH19">
        <v>-2.3759999999999999</v>
      </c>
      <c r="CI19">
        <v>-2.3759999999999999</v>
      </c>
      <c r="CJ19">
        <v>-2.3759999999999999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-5</v>
      </c>
      <c r="CQ19">
        <f>-2.16/1.2</f>
        <v>-1.8000000000000003</v>
      </c>
      <c r="CR19">
        <f>-2.16/1.2</f>
        <v>-1.8000000000000003</v>
      </c>
      <c r="CS19">
        <f>-2.5/1.17</f>
        <v>-2.1367521367521367</v>
      </c>
      <c r="CT19">
        <f>-2.4/1.05</f>
        <v>-2.2857142857142856</v>
      </c>
      <c r="CU19">
        <f>-2.9/1.05</f>
        <v>-2.7619047619047619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-1.2</v>
      </c>
      <c r="DN19">
        <v>-0.28000000000000003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-1.2</v>
      </c>
      <c r="DU19">
        <v>-1.2</v>
      </c>
      <c r="DV19">
        <v>-1.2</v>
      </c>
      <c r="DW19">
        <v>-1.2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-1.5</v>
      </c>
      <c r="ED19">
        <v>-3.5</v>
      </c>
      <c r="EE19">
        <v>-5.74</v>
      </c>
      <c r="EF19">
        <v>-0.02</v>
      </c>
      <c r="EG19">
        <v>0</v>
      </c>
      <c r="EH19">
        <v>-0.05</v>
      </c>
      <c r="EI19">
        <v>0</v>
      </c>
    </row>
    <row r="20" spans="1:139" x14ac:dyDescent="0.35">
      <c r="A20" s="4" t="s">
        <v>17</v>
      </c>
      <c r="B20" s="10" t="s">
        <v>130</v>
      </c>
      <c r="C20">
        <v>0</v>
      </c>
      <c r="D20">
        <v>-1.01848017868973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-1.01848017868973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-1.01848017868973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-1.018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-1.01848017868973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</row>
    <row r="21" spans="1:139" x14ac:dyDescent="0.35">
      <c r="A21" s="4" t="s">
        <v>18</v>
      </c>
      <c r="B21" s="10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-2.8424999999999999E-2</v>
      </c>
      <c r="I21">
        <v>0</v>
      </c>
      <c r="J21">
        <v>-2.8424999999999999E-2</v>
      </c>
      <c r="K21">
        <v>0</v>
      </c>
      <c r="L21">
        <v>-0.12662000000000001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-2.8424999999999999E-2</v>
      </c>
      <c r="S21">
        <v>0</v>
      </c>
      <c r="T21">
        <v>0</v>
      </c>
      <c r="U21">
        <v>1</v>
      </c>
      <c r="V21">
        <v>-2.8424999999999999E-2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-3.5793000000000001E-3</v>
      </c>
      <c r="AG21">
        <v>-2.41E-2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-2.8424999999999999E-2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-7.4866999999999998E-3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-5.5948999999999999E-2</v>
      </c>
      <c r="BS21">
        <v>-9.4543000000000006E-3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</row>
    <row r="22" spans="1:139" x14ac:dyDescent="0.35">
      <c r="A22" s="4" t="s">
        <v>19</v>
      </c>
      <c r="B22" s="10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">
        <v>-3.6995000000000001E-8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v>-1.2928412292199E-6</v>
      </c>
      <c r="U22">
        <v>0</v>
      </c>
      <c r="V22">
        <v>1E-3</v>
      </c>
      <c r="W22">
        <v>0</v>
      </c>
      <c r="X22" t="s">
        <v>429</v>
      </c>
      <c r="Y22" s="1">
        <v>-1.0096239999999999E-5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s="1">
        <v>-1.2899999999999999E-6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1">
        <v>-6.8599999999999902E-6</v>
      </c>
      <c r="AZ22" s="1">
        <v>-5.02E-8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 s="1">
        <v>-7.9401871578878298E-8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 s="1">
        <v>-1.4871956583246301E-8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</row>
    <row r="23" spans="1:139" x14ac:dyDescent="0.35">
      <c r="A23" s="4" t="s">
        <v>20</v>
      </c>
      <c r="B23" s="10" t="s">
        <v>133</v>
      </c>
      <c r="C23">
        <v>-0.13932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-0.18251999999999999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3.6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-0.24407999999999999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-14688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-4.3920000000000001E-2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-1.5228E-2</v>
      </c>
      <c r="BH23">
        <v>-0.19188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-0.15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</row>
    <row r="24" spans="1:139" x14ac:dyDescent="0.35">
      <c r="A24" s="4" t="s">
        <v>21</v>
      </c>
      <c r="B24" s="10" t="s">
        <v>134</v>
      </c>
      <c r="C24" s="1">
        <v>-1.6200000000000001E-4</v>
      </c>
      <c r="D24">
        <v>-1.1107923074268399E-2</v>
      </c>
      <c r="E24">
        <v>0</v>
      </c>
      <c r="F24">
        <v>0</v>
      </c>
      <c r="G24">
        <v>0</v>
      </c>
      <c r="H24">
        <v>0</v>
      </c>
      <c r="I24">
        <v>-2.5475999999999999E-2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-3.2773193101835497E-2</v>
      </c>
      <c r="U24">
        <v>0</v>
      </c>
      <c r="V24">
        <v>0</v>
      </c>
      <c r="W24">
        <v>0</v>
      </c>
      <c r="X24">
        <v>1</v>
      </c>
      <c r="Y24">
        <v>-2.4783519E-2</v>
      </c>
      <c r="Z24">
        <v>0</v>
      </c>
      <c r="AA24">
        <v>0</v>
      </c>
      <c r="AB24">
        <v>-1.1107923074268399E-2</v>
      </c>
      <c r="AC24">
        <v>0</v>
      </c>
      <c r="AD24">
        <v>0</v>
      </c>
      <c r="AE24">
        <v>0</v>
      </c>
      <c r="AF24">
        <v>-0.11917999999999999</v>
      </c>
      <c r="AG24">
        <v>-2.1000000000000001E-2</v>
      </c>
      <c r="AH24">
        <v>0</v>
      </c>
      <c r="AI24">
        <v>0</v>
      </c>
      <c r="AJ24">
        <v>0</v>
      </c>
      <c r="AK24">
        <v>-0.1875</v>
      </c>
      <c r="AL24">
        <v>0</v>
      </c>
      <c r="AM24">
        <v>0</v>
      </c>
      <c r="AN24">
        <v>0</v>
      </c>
      <c r="AO24">
        <v>-3.2800000000000003E-2</v>
      </c>
      <c r="AP24">
        <v>0</v>
      </c>
      <c r="AQ24">
        <v>0</v>
      </c>
      <c r="AR24">
        <v>-184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-3.0500000000000002E-3</v>
      </c>
      <c r="AZ24">
        <v>-3.4599999999999999E-2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s="1">
        <v>-1.3999999999999999E-4</v>
      </c>
      <c r="BH24" s="1">
        <v>-2.5099999999999998E-4</v>
      </c>
      <c r="BI24">
        <v>-1.1107923074268399E-2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-1.11E-2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-1.1107923074268399E-2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-1.44E-2</v>
      </c>
      <c r="EE24">
        <v>-8.3000000000000004E-2</v>
      </c>
      <c r="EF24">
        <v>0</v>
      </c>
      <c r="EG24">
        <v>0</v>
      </c>
      <c r="EH24">
        <v>0</v>
      </c>
      <c r="EI24">
        <v>0</v>
      </c>
    </row>
    <row r="25" spans="1:139" x14ac:dyDescent="0.35">
      <c r="A25" s="4" t="s">
        <v>22</v>
      </c>
      <c r="B25" s="10" t="s">
        <v>135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-0.88982000000000006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</row>
    <row r="26" spans="1:139" x14ac:dyDescent="0.35">
      <c r="A26" s="4" t="s">
        <v>23</v>
      </c>
      <c r="B26" s="10" t="s">
        <v>136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-6.7591999999999999E-3</v>
      </c>
      <c r="M26">
        <v>-1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-34</v>
      </c>
      <c r="AF26">
        <v>0</v>
      </c>
      <c r="AG26">
        <v>-8.0500000000000002E-2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-27.9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-29.2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-2.45900079007992E-2</v>
      </c>
      <c r="BO26">
        <v>0</v>
      </c>
      <c r="BP26">
        <v>0</v>
      </c>
      <c r="BQ26">
        <v>0</v>
      </c>
      <c r="BR26">
        <v>-2.9865999999999998E-3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-3.0826825062962401E-2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-1.15848269972463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-0.05</v>
      </c>
      <c r="EH26">
        <v>0</v>
      </c>
      <c r="EI26">
        <v>0</v>
      </c>
    </row>
    <row r="27" spans="1:139" x14ac:dyDescent="0.35">
      <c r="A27" s="4" t="s">
        <v>28</v>
      </c>
      <c r="B27" s="10" t="s">
        <v>137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1055.8699999999999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-390670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-0.24</v>
      </c>
      <c r="EE27">
        <v>-3</v>
      </c>
      <c r="EF27">
        <v>0</v>
      </c>
      <c r="EG27">
        <v>0</v>
      </c>
      <c r="EH27">
        <v>0</v>
      </c>
      <c r="EI27">
        <v>0</v>
      </c>
    </row>
    <row r="28" spans="1:139" x14ac:dyDescent="0.35">
      <c r="A28" s="4" t="s">
        <v>30</v>
      </c>
      <c r="B28" s="10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-1E-3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5.7008667085986097E-4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-0.83199999999999996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f>0.022/800</f>
        <v>2.7499999999999998E-5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</row>
    <row r="29" spans="1:139" x14ac:dyDescent="0.35">
      <c r="A29" s="4" t="s">
        <v>31</v>
      </c>
      <c r="B29" s="10" t="s">
        <v>139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3.79E-3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-5.2645505971087303E-3</v>
      </c>
      <c r="DC29">
        <v>-5.2645505971087303E-3</v>
      </c>
      <c r="DD29">
        <v>-5.2645505971087303E-3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-5.2645505971087303E-3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</row>
    <row r="30" spans="1:139" x14ac:dyDescent="0.35">
      <c r="A30" s="4" t="s">
        <v>32</v>
      </c>
      <c r="B30" s="10" t="s">
        <v>140</v>
      </c>
      <c r="C30">
        <v>0</v>
      </c>
      <c r="D30">
        <v>0</v>
      </c>
      <c r="E30">
        <v>0</v>
      </c>
      <c r="F30">
        <v>0</v>
      </c>
      <c r="G30">
        <v>0</v>
      </c>
      <c r="H30">
        <v>-4.1307000000000003E-2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-1.1859999999999999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-1.1859999999999999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-1.1859999999999999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-0.35371999999999998</v>
      </c>
      <c r="BN30">
        <v>-1.5269565667904901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-1.1859999999999999</v>
      </c>
      <c r="BY30">
        <v>-1.22308452177517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</row>
    <row r="31" spans="1:139" x14ac:dyDescent="0.35">
      <c r="A31" s="4" t="s">
        <v>33</v>
      </c>
      <c r="B31" s="10" t="s">
        <v>141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1000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1">
        <v>-119290000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</row>
    <row r="32" spans="1:139" x14ac:dyDescent="0.35">
      <c r="A32" s="4" t="s">
        <v>35</v>
      </c>
      <c r="B32" s="10" t="s">
        <v>142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0.52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-0.39916000000000001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</row>
    <row r="33" spans="1:139" x14ac:dyDescent="0.35">
      <c r="A33" s="4" t="s">
        <v>36</v>
      </c>
      <c r="B33" s="10" t="s">
        <v>143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-3.0499999999999999E-2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-6.6E-3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</row>
    <row r="34" spans="1:139" x14ac:dyDescent="0.35">
      <c r="A34" s="4" t="s">
        <v>37</v>
      </c>
      <c r="B34" s="10" t="s">
        <v>144</v>
      </c>
      <c r="C34">
        <v>0</v>
      </c>
      <c r="D34">
        <v>0</v>
      </c>
      <c r="E34">
        <v>-335.16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-1.6500000000000001E-2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f>-0.373736957226982/0.13</f>
        <v>-2.8748996709767849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-0.157</v>
      </c>
      <c r="ED34">
        <v>-3.0000000000000001E-3</v>
      </c>
      <c r="EE34">
        <v>-0.66500000000000004</v>
      </c>
      <c r="EF34">
        <v>0</v>
      </c>
      <c r="EG34">
        <v>0</v>
      </c>
      <c r="EH34">
        <v>-8.9999999999999993E-3</v>
      </c>
      <c r="EI34">
        <v>0</v>
      </c>
    </row>
    <row r="35" spans="1:139" x14ac:dyDescent="0.35">
      <c r="A35" s="4" t="s">
        <v>38</v>
      </c>
      <c r="B35" s="10" t="s">
        <v>145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1993.2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-41730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</row>
    <row r="36" spans="1:139" x14ac:dyDescent="0.35">
      <c r="A36" s="4" t="s">
        <v>39</v>
      </c>
      <c r="B36" s="10" t="s">
        <v>146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1060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-244.648</v>
      </c>
      <c r="CW36">
        <v>-244.648</v>
      </c>
      <c r="CX36">
        <v>-244.648</v>
      </c>
      <c r="CY36">
        <v>-244.648</v>
      </c>
      <c r="CZ36">
        <v>-244.648</v>
      </c>
      <c r="DA36">
        <v>-244.648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-244.648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</row>
    <row r="37" spans="1:139" x14ac:dyDescent="0.35">
      <c r="A37" s="4" t="s">
        <v>40</v>
      </c>
      <c r="B37" s="10" t="s">
        <v>147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3.6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-0.242609916345951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-0.169628476881723</v>
      </c>
      <c r="BZ37">
        <v>0</v>
      </c>
      <c r="CA37">
        <v>-1.73</v>
      </c>
      <c r="CB37">
        <v>-5.66</v>
      </c>
      <c r="CC37">
        <v>-1.18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-0.5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</row>
    <row r="38" spans="1:139" x14ac:dyDescent="0.35">
      <c r="A38" s="4" t="s">
        <v>41</v>
      </c>
      <c r="B38" s="10" t="s">
        <v>148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-0.10980001284586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</row>
    <row r="39" spans="1:139" x14ac:dyDescent="0.35">
      <c r="A39" s="4" t="s">
        <v>42</v>
      </c>
      <c r="B39" s="10" t="s">
        <v>149</v>
      </c>
      <c r="C39">
        <v>0</v>
      </c>
      <c r="D39" s="1">
        <v>-9.5809159068415404E-4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-0.78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1">
        <v>-9.5809159068415404E-4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 s="1">
        <v>-9.5809159068415404E-4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 s="1">
        <v>-9.5809159068415404E-4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-7.7189989306842594E-2</v>
      </c>
      <c r="BZ39" s="1">
        <v>-9.5809159068415404E-4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</row>
    <row r="40" spans="1:139" x14ac:dyDescent="0.35">
      <c r="A40" s="4" t="s">
        <v>43</v>
      </c>
      <c r="B40" s="10" t="s">
        <v>150</v>
      </c>
      <c r="C40">
        <v>0</v>
      </c>
      <c r="D40" s="1">
        <v>-2.88147846822302E-4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-0.22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1">
        <v>-2.88147846822302E-4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 s="1">
        <v>-2.88147846822302E-4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 s="1">
        <v>-2.88147846822302E-4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-2.3215034377997799E-2</v>
      </c>
      <c r="BZ40" s="1">
        <v>-2.88147846822302E-4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-1.8599999999999998E-2</v>
      </c>
      <c r="EE40">
        <v>0</v>
      </c>
      <c r="EF40">
        <v>0</v>
      </c>
      <c r="EG40">
        <v>0</v>
      </c>
      <c r="EH40">
        <v>0</v>
      </c>
      <c r="EI40">
        <v>0</v>
      </c>
    </row>
    <row r="41" spans="1:139" x14ac:dyDescent="0.35">
      <c r="A41" s="4" t="s">
        <v>44</v>
      </c>
      <c r="B41" s="10" t="s">
        <v>151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-0.74090999999999996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-1.01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</row>
    <row r="42" spans="1:139" x14ac:dyDescent="0.35">
      <c r="A42" s="4" t="s">
        <v>45</v>
      </c>
      <c r="B42" s="10" t="s">
        <v>152</v>
      </c>
      <c r="C42" s="1">
        <v>-8.8000000000000004E-6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s="1">
        <v>-9.4499999999999995E-7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1E-3</v>
      </c>
      <c r="AQ42">
        <v>0</v>
      </c>
      <c r="AR42">
        <v>-2.06E-2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s="1">
        <v>-5.8400000000000004E-7</v>
      </c>
      <c r="BH42" s="1">
        <v>-1.5E-5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</row>
    <row r="43" spans="1:139" x14ac:dyDescent="0.35">
      <c r="A43" s="4" t="s">
        <v>46</v>
      </c>
      <c r="B43" s="10" t="s">
        <v>153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1060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-33475.138384615297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</row>
    <row r="44" spans="1:139" x14ac:dyDescent="0.35">
      <c r="A44" s="4" t="s">
        <v>47</v>
      </c>
      <c r="B44" s="10" t="s">
        <v>154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 s="1">
        <v>-3.0390999999999998E-6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</row>
    <row r="45" spans="1:139" x14ac:dyDescent="0.35">
      <c r="A45" s="4" t="s">
        <v>48</v>
      </c>
      <c r="B45" s="10" t="s">
        <v>155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1060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-4879.3944461538404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</row>
    <row r="46" spans="1:139" x14ac:dyDescent="0.35">
      <c r="A46" s="4" t="s">
        <v>49</v>
      </c>
      <c r="B46" s="10" t="s">
        <v>156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1.4599646899200001</v>
      </c>
      <c r="AU46">
        <v>0</v>
      </c>
      <c r="AV46">
        <v>0</v>
      </c>
      <c r="AW46">
        <v>-0.55605007125463601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</row>
    <row r="47" spans="1:139" x14ac:dyDescent="0.35">
      <c r="A47" s="4" t="s">
        <v>50</v>
      </c>
      <c r="B47" s="10" t="s">
        <v>157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1.4599646899200001</v>
      </c>
      <c r="AV47">
        <v>0</v>
      </c>
      <c r="AW47">
        <v>-0.64984772715497896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</row>
    <row r="48" spans="1:139" x14ac:dyDescent="0.35">
      <c r="A48" s="4" t="s">
        <v>51</v>
      </c>
      <c r="B48" s="10" t="s">
        <v>158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3787.5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-0.08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</row>
    <row r="49" spans="1:139" x14ac:dyDescent="0.35">
      <c r="A49" s="4" t="s">
        <v>52</v>
      </c>
      <c r="B49" s="10" t="s">
        <v>159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1.4599646899200001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-483.24831236351997</v>
      </c>
      <c r="BF49">
        <v>-483.24831236351997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</row>
    <row r="50" spans="1:139" x14ac:dyDescent="0.35">
      <c r="A50" s="4" t="s">
        <v>53</v>
      </c>
      <c r="B50" s="10" t="s">
        <v>160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-9.1615844589598594E-2</v>
      </c>
      <c r="AX50">
        <v>1.4599646899200001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</row>
    <row r="51" spans="1:139" x14ac:dyDescent="0.35">
      <c r="A51" s="4" t="s">
        <v>54</v>
      </c>
      <c r="B51" s="10" t="s">
        <v>161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-3.1070000000000002</v>
      </c>
      <c r="CE51">
        <v>-6.8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</row>
    <row r="52" spans="1:139" x14ac:dyDescent="0.35">
      <c r="A52" s="4" t="s">
        <v>57</v>
      </c>
      <c r="B52" s="10" t="s">
        <v>162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-0.94937202055960601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</row>
    <row r="53" spans="1:139" x14ac:dyDescent="0.35">
      <c r="A53" s="4" t="s">
        <v>58</v>
      </c>
      <c r="B53" s="10" t="s">
        <v>163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-1000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772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</row>
    <row r="54" spans="1:139" x14ac:dyDescent="0.35">
      <c r="A54" s="4" t="s">
        <v>59</v>
      </c>
      <c r="B54" s="10" t="s">
        <v>164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-2500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-908</v>
      </c>
      <c r="BB54">
        <v>1000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</row>
    <row r="55" spans="1:139" x14ac:dyDescent="0.35">
      <c r="A55" s="4" t="s">
        <v>60</v>
      </c>
      <c r="B55" s="10" t="s">
        <v>165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-0.141842321962424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</row>
    <row r="56" spans="1:139" x14ac:dyDescent="0.35">
      <c r="A56" s="4" t="s">
        <v>61</v>
      </c>
      <c r="B56" s="10" t="s">
        <v>166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43.2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-18.46</v>
      </c>
      <c r="CE56">
        <v>-10.199999999999999</v>
      </c>
      <c r="CF56">
        <v>-0.81010000000000004</v>
      </c>
      <c r="CG56">
        <v>-0.81010000000000004</v>
      </c>
      <c r="CH56">
        <v>-0.81010000000000004</v>
      </c>
      <c r="CI56">
        <v>-0.81010000000000004</v>
      </c>
      <c r="CJ56">
        <v>-0.81010000000000004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</row>
    <row r="57" spans="1:139" x14ac:dyDescent="0.35">
      <c r="A57" s="4" t="s">
        <v>62</v>
      </c>
      <c r="B57" s="10" t="s">
        <v>167</v>
      </c>
      <c r="C57">
        <v>0</v>
      </c>
      <c r="D57">
        <v>0</v>
      </c>
      <c r="E57">
        <v>0</v>
      </c>
      <c r="F57">
        <v>-889.03639999999996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907.18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</row>
    <row r="58" spans="1:139" x14ac:dyDescent="0.35">
      <c r="A58" s="4" t="s">
        <v>63</v>
      </c>
      <c r="B58" s="10" t="s">
        <v>168</v>
      </c>
      <c r="C58">
        <v>0</v>
      </c>
      <c r="D58">
        <v>0</v>
      </c>
      <c r="E58">
        <v>0</v>
      </c>
      <c r="F58">
        <v>889.03639999999996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907.18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</row>
    <row r="59" spans="1:139" x14ac:dyDescent="0.35">
      <c r="A59" s="4" t="s">
        <v>64</v>
      </c>
      <c r="B59" s="10" t="s">
        <v>169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-1.87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</row>
    <row r="60" spans="1:139" x14ac:dyDescent="0.35">
      <c r="A60" s="4" t="s">
        <v>65</v>
      </c>
      <c r="B60" s="10" t="s">
        <v>170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-1</v>
      </c>
      <c r="BP60">
        <v>0</v>
      </c>
      <c r="BQ60">
        <v>-0.78205999999999998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</row>
    <row r="61" spans="1:139" x14ac:dyDescent="0.35">
      <c r="A61" s="4" t="s">
        <v>70</v>
      </c>
      <c r="B61" s="10" t="s">
        <v>171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-1E-3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s="1">
        <v>-8.8155000000000006E-6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 s="1">
        <v>5.1826060987260098E-5</v>
      </c>
      <c r="BJ61">
        <v>-3.79E-3</v>
      </c>
      <c r="BK61" s="1">
        <v>-2.6339000000000001E-4</v>
      </c>
      <c r="BL61">
        <v>-3.79E-3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</row>
    <row r="62" spans="1:139" x14ac:dyDescent="0.35">
      <c r="A62" s="5" t="s">
        <v>78</v>
      </c>
      <c r="B62" s="10" t="s">
        <v>172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1">
        <v>-1.8950000000000001E-6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3.79E-3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</row>
    <row r="63" spans="1:139" x14ac:dyDescent="0.35">
      <c r="A63" s="4" t="s">
        <v>79</v>
      </c>
      <c r="B63" s="10" t="s">
        <v>173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-2.0440034230226799E-2</v>
      </c>
      <c r="T63">
        <v>0</v>
      </c>
      <c r="U63">
        <v>0</v>
      </c>
      <c r="V63">
        <v>0</v>
      </c>
      <c r="W63">
        <v>-0.1116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3.6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-0.28999999999999998</v>
      </c>
      <c r="CB63">
        <v>-6.4000000000000001E-2</v>
      </c>
      <c r="CC63">
        <v>-0.21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</row>
    <row r="64" spans="1:139" x14ac:dyDescent="0.35">
      <c r="A64" s="5" t="s">
        <v>80</v>
      </c>
      <c r="B64" s="10" t="s">
        <v>174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">
        <v>-5.0722445489999999E-5</v>
      </c>
      <c r="AU64" s="1">
        <v>-1.1748999999999901E-5</v>
      </c>
      <c r="AV64">
        <v>0</v>
      </c>
      <c r="AW64">
        <v>0</v>
      </c>
      <c r="AX64" s="1">
        <v>-1.8950000000000001E-6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3.79E-3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</row>
    <row r="65" spans="1:139" x14ac:dyDescent="0.35">
      <c r="A65" s="4" t="s">
        <v>81</v>
      </c>
      <c r="B65" s="10" t="s">
        <v>175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-0.77165111470818903</v>
      </c>
      <c r="T65">
        <v>0</v>
      </c>
      <c r="U65">
        <v>0</v>
      </c>
      <c r="V65">
        <v>0</v>
      </c>
      <c r="W65">
        <v>-0.62280000000000002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3.6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-1.48</v>
      </c>
      <c r="CB65">
        <v>-2.02</v>
      </c>
      <c r="CC65">
        <v>-0.81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</row>
    <row r="66" spans="1:139" x14ac:dyDescent="0.35">
      <c r="A66" s="4" t="s">
        <v>82</v>
      </c>
      <c r="B66" s="10" t="s">
        <v>176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-0.99</v>
      </c>
      <c r="CB66">
        <v>-1.008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</row>
    <row r="67" spans="1:139" x14ac:dyDescent="0.35">
      <c r="A67" s="4" t="s">
        <v>84</v>
      </c>
      <c r="B67" s="10" t="s">
        <v>177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s="1">
        <v>-3.6200000000000002E-4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 s="2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</row>
    <row r="68" spans="1:139" x14ac:dyDescent="0.35">
      <c r="A68" s="4" t="s">
        <v>85</v>
      </c>
      <c r="B68" s="10" t="s">
        <v>178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-0.212187290702676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 s="2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</row>
    <row r="69" spans="1:139" x14ac:dyDescent="0.35">
      <c r="A69" s="4" t="s">
        <v>87</v>
      </c>
      <c r="B69" s="10" t="s">
        <v>179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-7.0448918597076193E-2</v>
      </c>
      <c r="T69">
        <v>0</v>
      </c>
      <c r="U69">
        <v>0</v>
      </c>
      <c r="V69">
        <v>0</v>
      </c>
      <c r="W69">
        <v>-0.10332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3.6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 s="2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</row>
    <row r="70" spans="1:139" x14ac:dyDescent="0.35">
      <c r="A70" s="4" t="s">
        <v>88</v>
      </c>
      <c r="B70" s="10" t="s">
        <v>180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-1.6649751068293599</v>
      </c>
      <c r="T70">
        <v>0</v>
      </c>
      <c r="U70">
        <v>0</v>
      </c>
      <c r="V70">
        <v>0</v>
      </c>
      <c r="W70">
        <v>-1.962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3.6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 s="2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</row>
    <row r="71" spans="1:139" x14ac:dyDescent="0.35">
      <c r="A71" s="4" t="s">
        <v>89</v>
      </c>
      <c r="B71" s="10" t="s">
        <v>181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-6.65480943357173E-3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-1100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3.6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 s="2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</row>
    <row r="72" spans="1:139" x14ac:dyDescent="0.35">
      <c r="A72" s="4" t="s">
        <v>91</v>
      </c>
      <c r="B72" s="10" t="s">
        <v>182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-0.70455867119349402</v>
      </c>
      <c r="T72">
        <v>0</v>
      </c>
      <c r="U72">
        <v>0</v>
      </c>
      <c r="V72">
        <v>0</v>
      </c>
      <c r="W72">
        <v>-0.77759999999999996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3.6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 s="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</row>
    <row r="73" spans="1:139" x14ac:dyDescent="0.35">
      <c r="A73" s="4" t="s">
        <v>92</v>
      </c>
      <c r="B73" s="10" t="s">
        <v>183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-1.73875663272367E-2</v>
      </c>
      <c r="T73">
        <v>0</v>
      </c>
      <c r="U73">
        <v>0</v>
      </c>
      <c r="V73">
        <v>0</v>
      </c>
      <c r="W73">
        <v>-5.688E-2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3.6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 s="2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</row>
    <row r="74" spans="1:139" x14ac:dyDescent="0.35">
      <c r="A74" s="4" t="s">
        <v>93</v>
      </c>
      <c r="B74" s="10" t="s">
        <v>184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-4271.8635999999997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1060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 s="2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</row>
    <row r="75" spans="1:139" x14ac:dyDescent="0.35">
      <c r="A75" s="5" t="s">
        <v>94</v>
      </c>
      <c r="B75" s="10" t="s">
        <v>185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0</v>
      </c>
      <c r="CO75">
        <v>0</v>
      </c>
      <c r="CP75" s="2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</row>
    <row r="76" spans="1:139" x14ac:dyDescent="0.35">
      <c r="A76" s="4" t="s">
        <v>95</v>
      </c>
      <c r="B76" s="10" t="s">
        <v>186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-12486.57422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1060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 s="2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</row>
    <row r="77" spans="1:139" x14ac:dyDescent="0.35">
      <c r="A77" s="4" t="s">
        <v>96</v>
      </c>
      <c r="B77" s="10" t="s">
        <v>187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-1.21378329004437E-2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 s="2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-0.22800000000000001</v>
      </c>
      <c r="EH77">
        <v>0</v>
      </c>
      <c r="EI77">
        <v>0</v>
      </c>
    </row>
    <row r="78" spans="1:139" x14ac:dyDescent="0.35">
      <c r="A78" s="4" t="s">
        <v>97</v>
      </c>
      <c r="B78" s="10" t="s">
        <v>188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-0.996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 s="2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</row>
    <row r="79" spans="1:139" x14ac:dyDescent="0.35">
      <c r="A79" s="4" t="s">
        <v>98</v>
      </c>
      <c r="B79" s="10" t="s">
        <v>189</v>
      </c>
      <c r="C79">
        <v>0</v>
      </c>
      <c r="D79">
        <v>0</v>
      </c>
      <c r="E79">
        <v>0</v>
      </c>
      <c r="F79">
        <v>0</v>
      </c>
      <c r="G79">
        <v>0</v>
      </c>
      <c r="H79">
        <v>-1E-3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 s="1">
        <v>4.9083177536680897E-5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 s="2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</row>
    <row r="80" spans="1:139" x14ac:dyDescent="0.35">
      <c r="A80" s="6" t="s">
        <v>66</v>
      </c>
      <c r="B80" s="10" t="s">
        <v>190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-1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0.55000000000000004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</row>
    <row r="81" spans="1:139" x14ac:dyDescent="0.35">
      <c r="A81" s="6" t="s">
        <v>74</v>
      </c>
      <c r="B81" s="10" t="s">
        <v>191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-1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0.55000000000000004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</row>
    <row r="82" spans="1:139" x14ac:dyDescent="0.35">
      <c r="A82" s="6" t="s">
        <v>72</v>
      </c>
      <c r="B82" s="10" t="s">
        <v>192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-1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0.55000000000000004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</row>
    <row r="83" spans="1:139" x14ac:dyDescent="0.35">
      <c r="A83" s="6" t="s">
        <v>112</v>
      </c>
      <c r="B83" s="10" t="s">
        <v>193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-1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0.15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</row>
    <row r="84" spans="1:139" x14ac:dyDescent="0.35">
      <c r="A84" s="6" t="s">
        <v>69</v>
      </c>
      <c r="B84" s="10" t="s">
        <v>194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-1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0.05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</row>
    <row r="85" spans="1:139" x14ac:dyDescent="0.35">
      <c r="A85" s="6" t="s">
        <v>56</v>
      </c>
      <c r="B85" s="10" t="s">
        <v>195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</row>
    <row r="86" spans="1:139" x14ac:dyDescent="0.35">
      <c r="A86" s="6" t="s">
        <v>99</v>
      </c>
      <c r="B86" s="10" t="s">
        <v>196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>
        <f>1000/7.62</f>
        <v>131.23359580052494</v>
      </c>
      <c r="CG86" s="2">
        <v>0</v>
      </c>
      <c r="CH86" s="2">
        <v>0</v>
      </c>
      <c r="CI86" s="2">
        <v>0</v>
      </c>
      <c r="CJ86" s="2">
        <v>0</v>
      </c>
      <c r="CK86">
        <v>-20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</row>
    <row r="87" spans="1:139" x14ac:dyDescent="0.35">
      <c r="A87" s="6" t="s">
        <v>100</v>
      </c>
      <c r="B87" s="10" t="s">
        <v>197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>
        <f>1000/43.2</f>
        <v>23.148148148148145</v>
      </c>
      <c r="CH87" s="2">
        <v>0</v>
      </c>
      <c r="CI87" s="2">
        <v>0</v>
      </c>
      <c r="CJ87" s="2">
        <v>0</v>
      </c>
      <c r="CK87">
        <v>-30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</row>
    <row r="88" spans="1:139" x14ac:dyDescent="0.35">
      <c r="A88" s="6" t="s">
        <v>101</v>
      </c>
      <c r="B88" s="10" t="s">
        <v>198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>
        <f>1000/226</f>
        <v>4.4247787610619467</v>
      </c>
      <c r="CI88" s="2">
        <v>0</v>
      </c>
      <c r="CJ88" s="2">
        <v>0</v>
      </c>
      <c r="CK88">
        <v>-20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</row>
    <row r="89" spans="1:139" x14ac:dyDescent="0.35">
      <c r="A89" s="6" t="s">
        <v>102</v>
      </c>
      <c r="B89" s="10" t="s">
        <v>199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>
        <f>1000/12</f>
        <v>83.333333333333329</v>
      </c>
      <c r="CJ89" s="2">
        <v>0</v>
      </c>
      <c r="CK89">
        <v>-30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</row>
    <row r="90" spans="1:139" x14ac:dyDescent="0.35">
      <c r="A90" s="6" t="s">
        <v>103</v>
      </c>
      <c r="B90" s="10" t="s">
        <v>200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>
        <f>1000/8</f>
        <v>125</v>
      </c>
      <c r="CK90">
        <v>-40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</row>
    <row r="91" spans="1:139" x14ac:dyDescent="0.35">
      <c r="A91" s="6" t="s">
        <v>83</v>
      </c>
      <c r="B91" s="10" t="s">
        <v>201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1</v>
      </c>
      <c r="CL91">
        <v>-1</v>
      </c>
      <c r="CM91">
        <v>0</v>
      </c>
      <c r="CN91">
        <v>-1.0968</v>
      </c>
      <c r="CO91">
        <v>-1.1517999999999999</v>
      </c>
      <c r="CP91" s="2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</row>
    <row r="92" spans="1:139" x14ac:dyDescent="0.35">
      <c r="A92" s="6" t="s">
        <v>104</v>
      </c>
      <c r="B92" s="10" t="s">
        <v>202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f>CK91/0.13*0.65</f>
        <v>5</v>
      </c>
      <c r="CL92">
        <v>-5</v>
      </c>
      <c r="CM92">
        <v>0</v>
      </c>
      <c r="CN92">
        <v>0</v>
      </c>
      <c r="CO92">
        <v>0</v>
      </c>
      <c r="CP92">
        <f>CP93/0.13*0.65</f>
        <v>-5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-907.18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 s="2">
        <v>-907.18</v>
      </c>
      <c r="DM92">
        <f>-5/6</f>
        <v>-0.83333333333333337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</row>
    <row r="93" spans="1:139" x14ac:dyDescent="0.35">
      <c r="A93" s="6" t="s">
        <v>105</v>
      </c>
      <c r="B93" s="10" t="s">
        <v>203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1</v>
      </c>
      <c r="CP93" s="2">
        <v>-1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-907.18</v>
      </c>
      <c r="CW93">
        <v>-907.18</v>
      </c>
      <c r="CX93">
        <v>-907.18</v>
      </c>
      <c r="CY93">
        <v>-907.18</v>
      </c>
      <c r="CZ93">
        <v>-907.18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-907.18</v>
      </c>
      <c r="DG93">
        <v>-907.18</v>
      </c>
      <c r="DH93">
        <v>-907.18</v>
      </c>
      <c r="DI93">
        <v>-907.18</v>
      </c>
      <c r="DJ93">
        <v>-907.18</v>
      </c>
      <c r="DK93">
        <v>0</v>
      </c>
      <c r="DL93">
        <v>0</v>
      </c>
      <c r="DM93">
        <f>-(1-0.333/6)/(6-0.333)</f>
        <v>-0.16666666666666669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-907.18</v>
      </c>
      <c r="EI93">
        <v>-907.18</v>
      </c>
    </row>
    <row r="94" spans="1:139" x14ac:dyDescent="0.35">
      <c r="A94" s="6" t="s">
        <v>106</v>
      </c>
      <c r="B94" s="10" t="s">
        <v>204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1</v>
      </c>
      <c r="CQ94" s="2">
        <v>-1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</row>
    <row r="95" spans="1:139" x14ac:dyDescent="0.35">
      <c r="A95" s="6" t="s">
        <v>107</v>
      </c>
      <c r="B95" s="10" t="s">
        <v>205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1</v>
      </c>
      <c r="CQ95" s="2">
        <v>0</v>
      </c>
      <c r="CR95" s="2">
        <v>-1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</row>
    <row r="96" spans="1:139" x14ac:dyDescent="0.35">
      <c r="A96" s="6" t="s">
        <v>108</v>
      </c>
      <c r="B96" s="10" t="s">
        <v>206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1</v>
      </c>
      <c r="CQ96" s="2">
        <v>0</v>
      </c>
      <c r="CR96" s="2">
        <v>0</v>
      </c>
      <c r="CS96" s="2">
        <v>-1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</row>
    <row r="97" spans="1:139" x14ac:dyDescent="0.35">
      <c r="A97" s="6" t="s">
        <v>109</v>
      </c>
      <c r="B97" s="10" t="s">
        <v>207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1</v>
      </c>
      <c r="CQ97" s="2">
        <v>0</v>
      </c>
      <c r="CR97" s="2">
        <v>0</v>
      </c>
      <c r="CS97" s="2">
        <v>0</v>
      </c>
      <c r="CT97">
        <v>-1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-907.18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</row>
    <row r="98" spans="1:139" x14ac:dyDescent="0.35">
      <c r="A98" s="6" t="s">
        <v>110</v>
      </c>
      <c r="B98" s="10" t="s">
        <v>208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1</v>
      </c>
      <c r="CQ98" s="2">
        <v>0</v>
      </c>
      <c r="CR98" s="2">
        <v>0</v>
      </c>
      <c r="CS98" s="2">
        <v>0</v>
      </c>
      <c r="CT98" s="2">
        <v>0</v>
      </c>
      <c r="CU98">
        <v>-1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-907.18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</row>
    <row r="99" spans="1:139" x14ac:dyDescent="0.35">
      <c r="A99" s="6" t="s">
        <v>111</v>
      </c>
      <c r="B99" s="10" t="s">
        <v>209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0.13469999999999999</v>
      </c>
      <c r="CL99" s="2">
        <v>1</v>
      </c>
      <c r="CM99" s="2">
        <v>0</v>
      </c>
      <c r="CN99" s="2">
        <f>0.1765/2</f>
        <v>8.8249999999999995E-2</v>
      </c>
      <c r="CO99" s="2">
        <f>0.2625/2</f>
        <v>0.13125000000000001</v>
      </c>
      <c r="CP99" s="2">
        <v>0.17649999999999999</v>
      </c>
      <c r="CQ99" s="2">
        <v>0.09</v>
      </c>
      <c r="CR99" s="2">
        <v>0.11</v>
      </c>
      <c r="CS99" s="2">
        <v>0.08</v>
      </c>
      <c r="CT99" s="2">
        <v>7.0000000000000007E-2</v>
      </c>
      <c r="CU99" s="2">
        <v>0.09</v>
      </c>
      <c r="CV99" s="2">
        <v>50</v>
      </c>
      <c r="CW99" s="2">
        <v>50</v>
      </c>
      <c r="CX99" s="2">
        <v>50</v>
      </c>
      <c r="CY99" s="2">
        <v>50</v>
      </c>
      <c r="CZ99" s="2">
        <v>50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10</v>
      </c>
      <c r="DG99" s="2">
        <v>10</v>
      </c>
      <c r="DH99" s="2">
        <v>10</v>
      </c>
      <c r="DI99" s="2">
        <v>10</v>
      </c>
      <c r="DJ99" s="2">
        <v>10</v>
      </c>
      <c r="DK99" s="2">
        <v>0</v>
      </c>
      <c r="DL99" s="2">
        <v>0</v>
      </c>
      <c r="DM99" s="2">
        <f>0.333*0.5*-1*DM93</f>
        <v>2.7750000000000004E-2</v>
      </c>
      <c r="DN99" s="2">
        <v>0</v>
      </c>
      <c r="DO99">
        <v>0</v>
      </c>
      <c r="DP99">
        <v>10</v>
      </c>
      <c r="DQ99">
        <v>10</v>
      </c>
      <c r="DR99">
        <v>10</v>
      </c>
      <c r="DS99">
        <v>10</v>
      </c>
      <c r="DT99">
        <v>2.7750000000000004E-2</v>
      </c>
      <c r="DU99">
        <v>2.7750000000000004E-2</v>
      </c>
      <c r="DV99">
        <v>2.7750000000000004E-2</v>
      </c>
      <c r="DW99">
        <v>2.7750000000000004E-2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1.2999999999999999E-2</v>
      </c>
      <c r="EH99">
        <v>30</v>
      </c>
      <c r="EI99">
        <v>30</v>
      </c>
    </row>
    <row r="100" spans="1:139" x14ac:dyDescent="0.35">
      <c r="A100" s="6" t="s">
        <v>25</v>
      </c>
      <c r="B100" s="10" t="s">
        <v>210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907.18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</row>
    <row r="101" spans="1:139" x14ac:dyDescent="0.35">
      <c r="A101" s="6" t="s">
        <v>26</v>
      </c>
      <c r="B101" s="10" t="s">
        <v>211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907.18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</row>
    <row r="102" spans="1:139" x14ac:dyDescent="0.35">
      <c r="A102" s="6" t="s">
        <v>27</v>
      </c>
      <c r="B102" s="10" t="s">
        <v>212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907.18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</row>
    <row r="103" spans="1:139" x14ac:dyDescent="0.35">
      <c r="A103" s="6" t="s">
        <v>34</v>
      </c>
      <c r="B103" s="10" t="s">
        <v>213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907.18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</row>
    <row r="104" spans="1:139" x14ac:dyDescent="0.35">
      <c r="A104" s="6" t="s">
        <v>29</v>
      </c>
      <c r="B104" s="10" t="s">
        <v>214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907.18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</row>
    <row r="105" spans="1:139" x14ac:dyDescent="0.35">
      <c r="A105" s="6" t="s">
        <v>341</v>
      </c>
      <c r="B105" s="10" t="s">
        <v>215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907.18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</row>
    <row r="106" spans="1:139" x14ac:dyDescent="0.35">
      <c r="A106" s="6" t="s">
        <v>24</v>
      </c>
      <c r="B106" s="10" t="s">
        <v>216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907.18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907.18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</row>
    <row r="107" spans="1:139" x14ac:dyDescent="0.35">
      <c r="A107" s="6" t="s">
        <v>342</v>
      </c>
      <c r="B107" s="10" t="s">
        <v>217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907.18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</row>
    <row r="108" spans="1:139" x14ac:dyDescent="0.35">
      <c r="A108" s="6" t="s">
        <v>55</v>
      </c>
      <c r="B108" s="10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f>-CP92</f>
        <v>5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-907.18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</row>
    <row r="109" spans="1:139" x14ac:dyDescent="0.35">
      <c r="A109" s="6" t="s">
        <v>67</v>
      </c>
      <c r="B109" s="10" t="s">
        <v>219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-1</v>
      </c>
      <c r="DF109">
        <v>7518.35699999998</v>
      </c>
      <c r="DG109">
        <v>7477.7273999999798</v>
      </c>
      <c r="DH109">
        <v>7504.4375999999802</v>
      </c>
      <c r="DI109">
        <v>3148.04159999999</v>
      </c>
      <c r="DJ109">
        <v>3148.04159999999</v>
      </c>
      <c r="DK109">
        <v>0</v>
      </c>
      <c r="DL109">
        <v>891.593999999998</v>
      </c>
      <c r="DM109">
        <v>0</v>
      </c>
      <c r="DN109">
        <v>0</v>
      </c>
      <c r="DO109">
        <v>0</v>
      </c>
      <c r="DP109">
        <v>7518.35699999998</v>
      </c>
      <c r="DQ109">
        <v>7477.7273999999798</v>
      </c>
      <c r="DR109">
        <v>7504.4375999999802</v>
      </c>
      <c r="DS109">
        <v>3148.04159999999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2220.7800000000002</v>
      </c>
    </row>
    <row r="110" spans="1:139" x14ac:dyDescent="0.35">
      <c r="A110" s="6" t="s">
        <v>75</v>
      </c>
      <c r="B110" s="10" t="s">
        <v>220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907.18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907.18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</row>
    <row r="111" spans="1:139" x14ac:dyDescent="0.35">
      <c r="A111" s="6" t="s">
        <v>73</v>
      </c>
      <c r="B111" s="10" t="s">
        <v>221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907.18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907.18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</row>
    <row r="112" spans="1:139" x14ac:dyDescent="0.35">
      <c r="A112" s="6" t="s">
        <v>90</v>
      </c>
      <c r="B112" s="10" t="s">
        <v>222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 s="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907.18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907.18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</row>
    <row r="113" spans="1:139" x14ac:dyDescent="0.35">
      <c r="A113" s="6" t="s">
        <v>68</v>
      </c>
      <c r="B113" s="10" t="s">
        <v>223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907.18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907.18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</row>
    <row r="114" spans="1:139" x14ac:dyDescent="0.35">
      <c r="A114" s="6" t="s">
        <v>343</v>
      </c>
      <c r="B114" s="10" t="s">
        <v>224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907.18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</row>
    <row r="115" spans="1:139" x14ac:dyDescent="0.35">
      <c r="A115" s="6" t="s">
        <v>71</v>
      </c>
      <c r="B115" s="10" t="s">
        <v>225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90</v>
      </c>
      <c r="DG115">
        <v>90</v>
      </c>
      <c r="DH115">
        <v>90</v>
      </c>
      <c r="DI115">
        <v>45</v>
      </c>
      <c r="DJ115">
        <v>45</v>
      </c>
      <c r="DK115">
        <v>-907.18</v>
      </c>
      <c r="DL115">
        <v>45</v>
      </c>
      <c r="DM115">
        <f>0.333*0.5</f>
        <v>0.16650000000000001</v>
      </c>
      <c r="DN115">
        <v>0</v>
      </c>
      <c r="DO115">
        <v>0</v>
      </c>
      <c r="DP115">
        <v>90</v>
      </c>
      <c r="DQ115">
        <v>90</v>
      </c>
      <c r="DR115">
        <v>90</v>
      </c>
      <c r="DS115">
        <v>45</v>
      </c>
      <c r="DT115">
        <v>0.16650000000000001</v>
      </c>
      <c r="DU115">
        <v>0.16650000000000001</v>
      </c>
      <c r="DV115">
        <v>0.16650000000000001</v>
      </c>
      <c r="DW115">
        <v>0.16650000000000001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</row>
    <row r="116" spans="1:139" x14ac:dyDescent="0.35">
      <c r="A116" s="6" t="s">
        <v>86</v>
      </c>
      <c r="B116" s="10" t="s">
        <v>344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 s="2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907.18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</row>
    <row r="117" spans="1:139" x14ac:dyDescent="0.35">
      <c r="A117" s="6" t="s">
        <v>77</v>
      </c>
      <c r="B117" s="10" t="s">
        <v>345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0.33400000000000002</v>
      </c>
      <c r="DN117">
        <v>-0.33400000000000002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0.33400000000000002</v>
      </c>
      <c r="DU117">
        <v>0.33400000000000002</v>
      </c>
      <c r="DV117">
        <v>0.33400000000000002</v>
      </c>
      <c r="DW117">
        <v>0.33400000000000002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</row>
    <row r="118" spans="1:139" x14ac:dyDescent="0.35">
      <c r="A118" s="6" t="s">
        <v>76</v>
      </c>
      <c r="B118" s="10" t="s">
        <v>346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4.3999999999999997E-2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</row>
    <row r="119" spans="1:139" x14ac:dyDescent="0.35">
      <c r="A119" s="4" t="s">
        <v>352</v>
      </c>
      <c r="B119" s="10" t="s">
        <v>347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f>(-1*CQ94)-CQ81-CQ99</f>
        <v>0.36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-907.18</v>
      </c>
      <c r="DQ119">
        <v>0</v>
      </c>
      <c r="DR119">
        <v>0</v>
      </c>
      <c r="DS119">
        <v>0</v>
      </c>
      <c r="DT119">
        <v>-1</v>
      </c>
      <c r="DU119">
        <v>0</v>
      </c>
      <c r="DV119">
        <v>0</v>
      </c>
      <c r="DW119">
        <v>0</v>
      </c>
      <c r="DX119">
        <v>-1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</row>
    <row r="120" spans="1:139" x14ac:dyDescent="0.35">
      <c r="A120" s="4" t="s">
        <v>353</v>
      </c>
      <c r="B120" s="10" t="s">
        <v>348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(-1*CR95)-CR80-CR99</f>
        <v>0.33999999999999997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-907.18</v>
      </c>
      <c r="DR120">
        <v>0</v>
      </c>
      <c r="DS120">
        <v>0</v>
      </c>
      <c r="DT120">
        <v>0</v>
      </c>
      <c r="DU120">
        <v>-1</v>
      </c>
      <c r="DV120">
        <v>0</v>
      </c>
      <c r="DW120">
        <v>0</v>
      </c>
      <c r="DX120">
        <v>0</v>
      </c>
      <c r="DY120">
        <v>-1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</row>
    <row r="121" spans="1:139" x14ac:dyDescent="0.35">
      <c r="A121" s="4" t="s">
        <v>354</v>
      </c>
      <c r="B121" s="10" t="s">
        <v>349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f>(-1*CS96)-CS82-CS99</f>
        <v>0.36999999999999994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-907.18</v>
      </c>
      <c r="DS121">
        <v>0</v>
      </c>
      <c r="DT121">
        <v>0</v>
      </c>
      <c r="DU121">
        <v>0</v>
      </c>
      <c r="DV121">
        <v>-1</v>
      </c>
      <c r="DW121">
        <v>0</v>
      </c>
      <c r="DX121">
        <v>0</v>
      </c>
      <c r="DY121">
        <v>0</v>
      </c>
      <c r="DZ121">
        <v>-1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</row>
    <row r="122" spans="1:139" x14ac:dyDescent="0.35">
      <c r="A122" s="4" t="s">
        <v>355</v>
      </c>
      <c r="B122" s="10" t="s">
        <v>350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f>(-1*CT97)-CT83-CT99</f>
        <v>0.78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-907.18</v>
      </c>
      <c r="DP122">
        <v>0</v>
      </c>
      <c r="DQ122">
        <v>0</v>
      </c>
      <c r="DR122">
        <v>0</v>
      </c>
      <c r="DS122">
        <v>-907.18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</row>
    <row r="123" spans="1:139" x14ac:dyDescent="0.35">
      <c r="A123" s="4" t="s">
        <v>356</v>
      </c>
      <c r="B123" s="10" t="s">
        <v>351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f>(-1*CU98)-CU84-0.09</f>
        <v>0.86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</row>
    <row r="124" spans="1:139" x14ac:dyDescent="0.35">
      <c r="A124" s="4" t="s">
        <v>384</v>
      </c>
      <c r="B124" s="10" t="s">
        <v>385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1</v>
      </c>
      <c r="DY124">
        <v>1</v>
      </c>
      <c r="DZ124">
        <v>1</v>
      </c>
      <c r="EA124">
        <v>-1</v>
      </c>
      <c r="EB124">
        <v>-1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</row>
    <row r="125" spans="1:139" x14ac:dyDescent="0.35">
      <c r="A125" s="4" t="s">
        <v>387</v>
      </c>
      <c r="B125" s="10" t="s">
        <v>388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1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</row>
    <row r="126" spans="1:139" x14ac:dyDescent="0.35">
      <c r="A126" s="4" t="s">
        <v>413</v>
      </c>
      <c r="B126" s="10" t="s">
        <v>414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1</v>
      </c>
      <c r="ED126">
        <v>-1.02</v>
      </c>
      <c r="EE126">
        <v>0</v>
      </c>
      <c r="EF126">
        <v>0</v>
      </c>
      <c r="EG126">
        <v>0</v>
      </c>
      <c r="EH126">
        <v>0</v>
      </c>
      <c r="EI126">
        <v>0</v>
      </c>
    </row>
    <row r="127" spans="1:139" x14ac:dyDescent="0.35">
      <c r="A127" s="4" t="s">
        <v>420</v>
      </c>
      <c r="B127" s="10" t="s">
        <v>415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1</v>
      </c>
      <c r="EE127">
        <v>0</v>
      </c>
      <c r="EF127">
        <f>-50*10^-3</f>
        <v>-0.05</v>
      </c>
      <c r="EG127">
        <v>0.98599999999999999</v>
      </c>
      <c r="EH127">
        <v>0</v>
      </c>
      <c r="EI127">
        <v>0</v>
      </c>
    </row>
    <row r="128" spans="1:139" x14ac:dyDescent="0.35">
      <c r="A128" s="4" t="s">
        <v>421</v>
      </c>
      <c r="B128" s="10" t="s">
        <v>416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1</v>
      </c>
      <c r="EF128">
        <f>-10*10^-3</f>
        <v>-0.01</v>
      </c>
      <c r="EG128">
        <v>0</v>
      </c>
      <c r="EH128">
        <v>0</v>
      </c>
      <c r="EI128">
        <v>0</v>
      </c>
    </row>
    <row r="129" spans="1:139" x14ac:dyDescent="0.35">
      <c r="A129" s="4" t="s">
        <v>426</v>
      </c>
      <c r="B129" s="10" t="s">
        <v>417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</v>
      </c>
      <c r="EG129">
        <v>0</v>
      </c>
      <c r="EH129">
        <v>0</v>
      </c>
      <c r="EI129">
        <v>0</v>
      </c>
    </row>
    <row r="130" spans="1:139" x14ac:dyDescent="0.35">
      <c r="A130" s="4" t="s">
        <v>428</v>
      </c>
      <c r="B130" s="10" t="s">
        <v>418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1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-1</v>
      </c>
      <c r="EH130">
        <v>0</v>
      </c>
      <c r="EI130">
        <v>0</v>
      </c>
    </row>
    <row r="131" spans="1:139" x14ac:dyDescent="0.35">
      <c r="A131" s="4" t="s">
        <v>422</v>
      </c>
      <c r="B131" s="10" t="s">
        <v>419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0.98599999999999999</v>
      </c>
      <c r="EH131">
        <v>0</v>
      </c>
      <c r="EI131">
        <v>0</v>
      </c>
    </row>
    <row r="132" spans="1:139" x14ac:dyDescent="0.35">
      <c r="A132" s="4" t="s">
        <v>423</v>
      </c>
      <c r="B132" s="10" t="s">
        <v>425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907.18</v>
      </c>
      <c r="EI132">
        <v>0</v>
      </c>
    </row>
    <row r="133" spans="1:139" x14ac:dyDescent="0.35">
      <c r="A133" s="4" t="s">
        <v>424</v>
      </c>
      <c r="B133" s="10" t="s">
        <v>427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907.18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2"/>
  <sheetViews>
    <sheetView topLeftCell="C1" zoomScaleNormal="100" workbookViewId="0">
      <selection activeCell="A17" sqref="A17"/>
    </sheetView>
  </sheetViews>
  <sheetFormatPr defaultRowHeight="14.5" x14ac:dyDescent="0.35"/>
  <cols>
    <col min="119" max="119" width="16.36328125" customWidth="1"/>
    <col min="133" max="133" width="12.6328125" customWidth="1"/>
    <col min="134" max="134" width="18.54296875" customWidth="1"/>
    <col min="135" max="135" width="24.6328125" customWidth="1"/>
  </cols>
  <sheetData>
    <row r="1" spans="1:139" ht="120" x14ac:dyDescent="0.35">
      <c r="A1" s="4"/>
      <c r="B1" s="3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28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7" t="s">
        <v>41</v>
      </c>
      <c r="AM1" s="7" t="s">
        <v>42</v>
      </c>
      <c r="AN1" s="7" t="s">
        <v>43</v>
      </c>
      <c r="AO1" s="7" t="s">
        <v>44</v>
      </c>
      <c r="AP1" s="7" t="s">
        <v>45</v>
      </c>
      <c r="AQ1" s="7" t="s">
        <v>46</v>
      </c>
      <c r="AR1" s="7" t="s">
        <v>47</v>
      </c>
      <c r="AS1" s="7" t="s">
        <v>48</v>
      </c>
      <c r="AT1" s="7" t="s">
        <v>49</v>
      </c>
      <c r="AU1" s="7" t="s">
        <v>50</v>
      </c>
      <c r="AV1" s="7" t="s">
        <v>51</v>
      </c>
      <c r="AW1" s="7" t="s">
        <v>52</v>
      </c>
      <c r="AX1" s="7" t="s">
        <v>53</v>
      </c>
      <c r="AY1" s="7" t="s">
        <v>54</v>
      </c>
      <c r="AZ1" s="7" t="s">
        <v>57</v>
      </c>
      <c r="BA1" s="7" t="s">
        <v>58</v>
      </c>
      <c r="BB1" s="7" t="s">
        <v>59</v>
      </c>
      <c r="BC1" s="7" t="s">
        <v>60</v>
      </c>
      <c r="BD1" s="7" t="s">
        <v>61</v>
      </c>
      <c r="BE1" s="7" t="s">
        <v>62</v>
      </c>
      <c r="BF1" s="7" t="s">
        <v>63</v>
      </c>
      <c r="BG1" s="7" t="s">
        <v>64</v>
      </c>
      <c r="BH1" s="7" t="s">
        <v>65</v>
      </c>
      <c r="BI1" s="7" t="s">
        <v>70</v>
      </c>
      <c r="BJ1" s="11" t="s">
        <v>78</v>
      </c>
      <c r="BK1" s="7" t="s">
        <v>79</v>
      </c>
      <c r="BL1" s="11" t="s">
        <v>80</v>
      </c>
      <c r="BM1" s="7" t="s">
        <v>81</v>
      </c>
      <c r="BN1" s="7" t="s">
        <v>82</v>
      </c>
      <c r="BO1" s="7" t="s">
        <v>84</v>
      </c>
      <c r="BP1" s="7" t="s">
        <v>85</v>
      </c>
      <c r="BQ1" s="7" t="s">
        <v>87</v>
      </c>
      <c r="BR1" s="7" t="s">
        <v>88</v>
      </c>
      <c r="BS1" s="7" t="s">
        <v>89</v>
      </c>
      <c r="BT1" s="7" t="s">
        <v>91</v>
      </c>
      <c r="BU1" s="7" t="s">
        <v>92</v>
      </c>
      <c r="BV1" s="7" t="s">
        <v>93</v>
      </c>
      <c r="BW1" s="7" t="s">
        <v>95</v>
      </c>
      <c r="BX1" s="7" t="s">
        <v>96</v>
      </c>
      <c r="BY1" s="7" t="s">
        <v>97</v>
      </c>
      <c r="BZ1" s="7" t="s">
        <v>98</v>
      </c>
      <c r="CA1" s="12" t="s">
        <v>74</v>
      </c>
      <c r="CB1" s="12" t="s">
        <v>66</v>
      </c>
      <c r="CC1" s="12" t="s">
        <v>72</v>
      </c>
      <c r="CD1" s="12" t="s">
        <v>112</v>
      </c>
      <c r="CE1" s="12" t="s">
        <v>69</v>
      </c>
      <c r="CF1" s="12" t="s">
        <v>357</v>
      </c>
      <c r="CG1" s="12" t="s">
        <v>358</v>
      </c>
      <c r="CH1" s="12" t="s">
        <v>359</v>
      </c>
      <c r="CI1" s="12" t="s">
        <v>360</v>
      </c>
      <c r="CJ1" s="12" t="s">
        <v>361</v>
      </c>
      <c r="CK1" s="12" t="s">
        <v>362</v>
      </c>
      <c r="CL1" s="12" t="s">
        <v>83</v>
      </c>
      <c r="CM1" s="12" t="s">
        <v>94</v>
      </c>
      <c r="CN1" s="12" t="s">
        <v>363</v>
      </c>
      <c r="CO1" s="12" t="s">
        <v>364</v>
      </c>
      <c r="CP1" s="12" t="s">
        <v>365</v>
      </c>
      <c r="CQ1" s="12" t="s">
        <v>366</v>
      </c>
      <c r="CR1" s="12" t="s">
        <v>367</v>
      </c>
      <c r="CS1" s="12" t="s">
        <v>368</v>
      </c>
      <c r="CT1" s="12" t="s">
        <v>369</v>
      </c>
      <c r="CU1" s="12" t="s">
        <v>370</v>
      </c>
      <c r="CV1" s="12" t="s">
        <v>26</v>
      </c>
      <c r="CW1" s="12" t="s">
        <v>27</v>
      </c>
      <c r="CX1" s="12" t="s">
        <v>34</v>
      </c>
      <c r="CY1" s="12" t="s">
        <v>29</v>
      </c>
      <c r="CZ1" s="12" t="s">
        <v>341</v>
      </c>
      <c r="DA1" s="12" t="s">
        <v>25</v>
      </c>
      <c r="DB1" s="12" t="s">
        <v>24</v>
      </c>
      <c r="DC1" s="12" t="s">
        <v>342</v>
      </c>
      <c r="DD1" s="12" t="s">
        <v>55</v>
      </c>
      <c r="DE1" s="12" t="s">
        <v>67</v>
      </c>
      <c r="DF1" s="12" t="s">
        <v>75</v>
      </c>
      <c r="DG1" s="12" t="s">
        <v>73</v>
      </c>
      <c r="DH1" s="12" t="s">
        <v>90</v>
      </c>
      <c r="DI1" s="12" t="s">
        <v>68</v>
      </c>
      <c r="DJ1" s="12" t="s">
        <v>343</v>
      </c>
      <c r="DK1" s="12" t="s">
        <v>371</v>
      </c>
      <c r="DL1" s="12" t="s">
        <v>86</v>
      </c>
      <c r="DM1" s="12" t="s">
        <v>77</v>
      </c>
      <c r="DN1" s="12" t="s">
        <v>76</v>
      </c>
      <c r="DO1" t="s">
        <v>24</v>
      </c>
      <c r="DP1" t="s">
        <v>75</v>
      </c>
      <c r="DQ1" t="s">
        <v>73</v>
      </c>
      <c r="DR1" t="s">
        <v>90</v>
      </c>
      <c r="DS1" t="s">
        <v>68</v>
      </c>
      <c r="DT1" t="s">
        <v>393</v>
      </c>
      <c r="DU1" t="s">
        <v>394</v>
      </c>
      <c r="DV1" t="s">
        <v>395</v>
      </c>
      <c r="DW1" t="s">
        <v>396</v>
      </c>
      <c r="DX1" t="s">
        <v>390</v>
      </c>
      <c r="DY1" t="s">
        <v>391</v>
      </c>
      <c r="DZ1" t="s">
        <v>392</v>
      </c>
      <c r="EA1" t="s">
        <v>397</v>
      </c>
      <c r="EB1" t="s">
        <v>398</v>
      </c>
      <c r="EC1" t="s">
        <v>412</v>
      </c>
      <c r="ED1" t="s">
        <v>399</v>
      </c>
      <c r="EE1" t="s">
        <v>401</v>
      </c>
      <c r="EF1" t="s">
        <v>406</v>
      </c>
      <c r="EG1" t="s">
        <v>403</v>
      </c>
      <c r="EH1" t="s">
        <v>407</v>
      </c>
      <c r="EI1" t="s">
        <v>409</v>
      </c>
    </row>
    <row r="2" spans="1:139" x14ac:dyDescent="0.35">
      <c r="C2" s="9" t="s">
        <v>226</v>
      </c>
      <c r="D2" s="9" t="s">
        <v>227</v>
      </c>
      <c r="E2" s="9" t="s">
        <v>228</v>
      </c>
      <c r="F2" s="9" t="s">
        <v>229</v>
      </c>
      <c r="G2" s="9" t="s">
        <v>230</v>
      </c>
      <c r="H2" s="9" t="s">
        <v>231</v>
      </c>
      <c r="I2" s="9" t="s">
        <v>232</v>
      </c>
      <c r="J2" s="9" t="s">
        <v>233</v>
      </c>
      <c r="K2" s="9" t="s">
        <v>234</v>
      </c>
      <c r="L2" s="9" t="s">
        <v>235</v>
      </c>
      <c r="M2" s="9" t="s">
        <v>236</v>
      </c>
      <c r="N2" s="9" t="s">
        <v>237</v>
      </c>
      <c r="O2" s="9" t="s">
        <v>238</v>
      </c>
      <c r="P2" s="9" t="s">
        <v>113</v>
      </c>
      <c r="Q2" s="9" t="s">
        <v>239</v>
      </c>
      <c r="R2" s="9" t="s">
        <v>240</v>
      </c>
      <c r="S2" s="9" t="s">
        <v>241</v>
      </c>
      <c r="T2" s="9" t="s">
        <v>242</v>
      </c>
      <c r="U2" s="9" t="s">
        <v>243</v>
      </c>
      <c r="V2" s="9" t="s">
        <v>244</v>
      </c>
      <c r="W2" s="9" t="s">
        <v>245</v>
      </c>
      <c r="X2" s="9" t="s">
        <v>246</v>
      </c>
      <c r="Y2" s="9" t="s">
        <v>247</v>
      </c>
      <c r="Z2" s="9" t="s">
        <v>248</v>
      </c>
      <c r="AA2" s="9" t="s">
        <v>249</v>
      </c>
      <c r="AB2" s="9" t="s">
        <v>250</v>
      </c>
      <c r="AC2" s="9" t="s">
        <v>251</v>
      </c>
      <c r="AD2" s="9" t="s">
        <v>252</v>
      </c>
      <c r="AE2" s="9" t="s">
        <v>253</v>
      </c>
      <c r="AF2" s="9" t="s">
        <v>254</v>
      </c>
      <c r="AG2" s="9" t="s">
        <v>255</v>
      </c>
      <c r="AH2" s="9" t="s">
        <v>256</v>
      </c>
      <c r="AI2" s="9" t="s">
        <v>257</v>
      </c>
      <c r="AJ2" s="9" t="s">
        <v>258</v>
      </c>
      <c r="AK2" s="9" t="s">
        <v>259</v>
      </c>
      <c r="AL2" s="9" t="s">
        <v>260</v>
      </c>
      <c r="AM2" s="9" t="s">
        <v>261</v>
      </c>
      <c r="AN2" s="9" t="s">
        <v>262</v>
      </c>
      <c r="AO2" s="9" t="s">
        <v>263</v>
      </c>
      <c r="AP2" s="9" t="s">
        <v>264</v>
      </c>
      <c r="AQ2" s="9" t="s">
        <v>265</v>
      </c>
      <c r="AR2" s="9" t="s">
        <v>266</v>
      </c>
      <c r="AS2" s="9" t="s">
        <v>267</v>
      </c>
      <c r="AT2" s="9" t="s">
        <v>268</v>
      </c>
      <c r="AU2" s="9" t="s">
        <v>269</v>
      </c>
      <c r="AV2" s="9" t="s">
        <v>270</v>
      </c>
      <c r="AW2" s="9" t="s">
        <v>271</v>
      </c>
      <c r="AX2" s="9" t="s">
        <v>272</v>
      </c>
      <c r="AY2" s="9" t="s">
        <v>273</v>
      </c>
      <c r="AZ2" s="9" t="s">
        <v>274</v>
      </c>
      <c r="BA2" s="9" t="s">
        <v>275</v>
      </c>
      <c r="BB2" s="9" t="s">
        <v>276</v>
      </c>
      <c r="BC2" s="9" t="s">
        <v>277</v>
      </c>
      <c r="BD2" s="9" t="s">
        <v>278</v>
      </c>
      <c r="BE2" s="9" t="s">
        <v>279</v>
      </c>
      <c r="BF2" s="9" t="s">
        <v>280</v>
      </c>
      <c r="BG2" s="9" t="s">
        <v>281</v>
      </c>
      <c r="BH2" s="9" t="s">
        <v>282</v>
      </c>
      <c r="BI2" s="9" t="s">
        <v>283</v>
      </c>
      <c r="BJ2" s="9" t="s">
        <v>284</v>
      </c>
      <c r="BK2" s="9" t="s">
        <v>285</v>
      </c>
      <c r="BL2" s="9" t="s">
        <v>286</v>
      </c>
      <c r="BM2" s="9" t="s">
        <v>287</v>
      </c>
      <c r="BN2" s="9" t="s">
        <v>288</v>
      </c>
      <c r="BO2" s="9" t="s">
        <v>289</v>
      </c>
      <c r="BP2" s="9" t="s">
        <v>290</v>
      </c>
      <c r="BQ2" s="9" t="s">
        <v>291</v>
      </c>
      <c r="BR2" s="9" t="s">
        <v>292</v>
      </c>
      <c r="BS2" s="9" t="s">
        <v>293</v>
      </c>
      <c r="BT2" s="9" t="s">
        <v>294</v>
      </c>
      <c r="BU2" s="9" t="s">
        <v>295</v>
      </c>
      <c r="BV2" s="9" t="s">
        <v>296</v>
      </c>
      <c r="BW2" s="9" t="s">
        <v>297</v>
      </c>
      <c r="BX2" s="9" t="s">
        <v>298</v>
      </c>
      <c r="BY2" s="9" t="s">
        <v>299</v>
      </c>
      <c r="BZ2" s="9" t="s">
        <v>300</v>
      </c>
      <c r="CA2" s="9" t="s">
        <v>301</v>
      </c>
      <c r="CB2" s="9" t="s">
        <v>302</v>
      </c>
      <c r="CC2" s="9" t="s">
        <v>303</v>
      </c>
      <c r="CD2" s="9" t="s">
        <v>304</v>
      </c>
      <c r="CE2" s="9" t="s">
        <v>305</v>
      </c>
      <c r="CF2" s="9" t="s">
        <v>306</v>
      </c>
      <c r="CG2" s="9" t="s">
        <v>307</v>
      </c>
      <c r="CH2" s="9" t="s">
        <v>308</v>
      </c>
      <c r="CI2" s="9" t="s">
        <v>309</v>
      </c>
      <c r="CJ2" s="9" t="s">
        <v>310</v>
      </c>
      <c r="CK2" s="9" t="s">
        <v>311</v>
      </c>
      <c r="CL2" s="9" t="s">
        <v>312</v>
      </c>
      <c r="CM2" s="9" t="s">
        <v>313</v>
      </c>
      <c r="CN2" s="9" t="s">
        <v>314</v>
      </c>
      <c r="CO2" s="9" t="s">
        <v>315</v>
      </c>
      <c r="CP2" s="9" t="s">
        <v>316</v>
      </c>
      <c r="CQ2" s="9" t="s">
        <v>317</v>
      </c>
      <c r="CR2" s="9" t="s">
        <v>318</v>
      </c>
      <c r="CS2" s="9" t="s">
        <v>319</v>
      </c>
      <c r="CT2" s="9" t="s">
        <v>320</v>
      </c>
      <c r="CU2" s="9" t="s">
        <v>321</v>
      </c>
      <c r="CV2" s="9" t="s">
        <v>322</v>
      </c>
      <c r="CW2" s="9" t="s">
        <v>323</v>
      </c>
      <c r="CX2" s="9" t="s">
        <v>324</v>
      </c>
      <c r="CY2" s="9" t="s">
        <v>325</v>
      </c>
      <c r="CZ2" s="9" t="s">
        <v>326</v>
      </c>
      <c r="DA2" s="9" t="s">
        <v>327</v>
      </c>
      <c r="DB2" s="9" t="s">
        <v>328</v>
      </c>
      <c r="DC2" s="9" t="s">
        <v>329</v>
      </c>
      <c r="DD2" s="9" t="s">
        <v>330</v>
      </c>
      <c r="DE2" s="9" t="s">
        <v>331</v>
      </c>
      <c r="DF2" s="9" t="s">
        <v>332</v>
      </c>
      <c r="DG2" s="9" t="s">
        <v>333</v>
      </c>
      <c r="DH2" s="9" t="s">
        <v>334</v>
      </c>
      <c r="DI2" s="9" t="s">
        <v>335</v>
      </c>
      <c r="DJ2" s="9" t="s">
        <v>336</v>
      </c>
      <c r="DK2" s="9" t="s">
        <v>337</v>
      </c>
      <c r="DL2" s="9" t="s">
        <v>338</v>
      </c>
      <c r="DM2" s="9" t="s">
        <v>339</v>
      </c>
      <c r="DN2" s="9" t="s">
        <v>340</v>
      </c>
      <c r="DO2" s="9" t="s">
        <v>372</v>
      </c>
      <c r="DP2" s="9" t="s">
        <v>373</v>
      </c>
      <c r="DQ2" s="9" t="s">
        <v>374</v>
      </c>
      <c r="DR2" s="9" t="s">
        <v>375</v>
      </c>
      <c r="DS2" s="9" t="s">
        <v>376</v>
      </c>
      <c r="DT2" s="9" t="s">
        <v>377</v>
      </c>
      <c r="DU2" s="9" t="s">
        <v>378</v>
      </c>
      <c r="DV2" s="9" t="s">
        <v>379</v>
      </c>
      <c r="DW2" s="9" t="s">
        <v>380</v>
      </c>
      <c r="DX2" s="9" t="s">
        <v>381</v>
      </c>
      <c r="DY2" s="9" t="s">
        <v>382</v>
      </c>
      <c r="DZ2" s="9" t="s">
        <v>383</v>
      </c>
      <c r="EA2" s="9" t="s">
        <v>386</v>
      </c>
      <c r="EB2" s="9" t="s">
        <v>389</v>
      </c>
      <c r="EC2" s="9" t="s">
        <v>400</v>
      </c>
      <c r="ED2" s="9" t="s">
        <v>402</v>
      </c>
      <c r="EE2" s="9" t="s">
        <v>404</v>
      </c>
      <c r="EF2" s="9" t="s">
        <v>405</v>
      </c>
      <c r="EG2" s="9" t="s">
        <v>408</v>
      </c>
      <c r="EH2" s="9" t="s">
        <v>410</v>
      </c>
      <c r="EI2" s="9" t="s">
        <v>411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L116"/>
  <sheetViews>
    <sheetView workbookViewId="0">
      <selection sqref="A1:DL116"/>
    </sheetView>
  </sheetViews>
  <sheetFormatPr defaultRowHeight="14.5" x14ac:dyDescent="0.35"/>
  <sheetData>
    <row r="1" spans="1:116" x14ac:dyDescent="0.3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-1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-0.44185999999999998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</row>
    <row r="2" spans="1:116" x14ac:dyDescent="0.35">
      <c r="A2">
        <v>0</v>
      </c>
      <c r="B2" s="1">
        <v>2.5234527745328898E-4</v>
      </c>
      <c r="C2">
        <v>0</v>
      </c>
      <c r="D2">
        <v>0</v>
      </c>
      <c r="E2" s="1">
        <v>-6.4819999999999999E-6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-1E-3</v>
      </c>
      <c r="U2">
        <v>0</v>
      </c>
      <c r="V2">
        <v>0</v>
      </c>
      <c r="W2">
        <v>0</v>
      </c>
      <c r="X2" s="1">
        <v>-2.7223999999999999E-5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-5.8338000000000003E-5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-9.5933000000000001E-6</v>
      </c>
      <c r="AM2">
        <v>0</v>
      </c>
      <c r="AN2">
        <v>-1E-3</v>
      </c>
      <c r="AO2">
        <v>0</v>
      </c>
      <c r="AP2">
        <v>0</v>
      </c>
      <c r="AQ2">
        <v>0</v>
      </c>
      <c r="AR2">
        <v>0</v>
      </c>
      <c r="AS2">
        <v>0</v>
      </c>
      <c r="AT2">
        <v>-8.2900000000000001E-2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-1.18109589872716E-3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s="1">
        <v>-3.3261E-4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f>0.00000036</f>
        <v>3.5999999999999999E-7</v>
      </c>
      <c r="CP2">
        <f t="shared" ref="CP2" si="0">0.00000036</f>
        <v>3.5999999999999999E-7</v>
      </c>
      <c r="CQ2">
        <f>0.00000081</f>
        <v>8.0999999999999997E-7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f>0.022/800</f>
        <v>2.7499999999999998E-5</v>
      </c>
    </row>
    <row r="3" spans="1:116" x14ac:dyDescent="0.35">
      <c r="A3">
        <v>0</v>
      </c>
      <c r="B3">
        <v>0</v>
      </c>
      <c r="C3">
        <v>907.18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-907.18</v>
      </c>
      <c r="DE3">
        <v>-907.18</v>
      </c>
      <c r="DF3">
        <v>-907.18</v>
      </c>
      <c r="DG3">
        <v>-907.18</v>
      </c>
      <c r="DH3">
        <v>-907.18</v>
      </c>
      <c r="DI3">
        <v>0</v>
      </c>
      <c r="DJ3">
        <v>-907.18</v>
      </c>
      <c r="DK3">
        <v>0</v>
      </c>
      <c r="DL3">
        <v>0</v>
      </c>
    </row>
    <row r="4" spans="1:116" x14ac:dyDescent="0.35">
      <c r="A4">
        <v>0</v>
      </c>
      <c r="B4">
        <v>0</v>
      </c>
      <c r="C4">
        <v>0</v>
      </c>
      <c r="D4">
        <v>907.18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6" x14ac:dyDescent="0.35">
      <c r="A5">
        <v>0</v>
      </c>
      <c r="B5">
        <v>0</v>
      </c>
      <c r="C5">
        <v>0</v>
      </c>
      <c r="D5">
        <v>0</v>
      </c>
      <c r="E5">
        <v>1</v>
      </c>
      <c r="F5">
        <v>-3.3554000000000001E-3</v>
      </c>
      <c r="G5">
        <v>0</v>
      </c>
      <c r="H5">
        <v>-3.3554000000000001E-3</v>
      </c>
      <c r="I5">
        <v>0</v>
      </c>
      <c r="J5">
        <v>-1.0429999999999999</v>
      </c>
      <c r="K5">
        <v>0</v>
      </c>
      <c r="L5">
        <v>-0.62</v>
      </c>
      <c r="M5">
        <v>0</v>
      </c>
      <c r="N5">
        <v>0</v>
      </c>
      <c r="O5">
        <v>0</v>
      </c>
      <c r="P5">
        <v>-3.3554000000000001E-3</v>
      </c>
      <c r="Q5">
        <v>0</v>
      </c>
      <c r="R5">
        <v>0</v>
      </c>
      <c r="S5">
        <v>0</v>
      </c>
      <c r="T5">
        <v>-3.3554000000000001E-3</v>
      </c>
      <c r="U5">
        <v>0</v>
      </c>
      <c r="V5">
        <v>-1.1858E-2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-3.5793000000000001E-3</v>
      </c>
      <c r="AE5">
        <v>-1.61E-2</v>
      </c>
      <c r="AF5">
        <v>0</v>
      </c>
      <c r="AG5">
        <v>0</v>
      </c>
      <c r="AH5">
        <v>0</v>
      </c>
      <c r="AI5">
        <v>0</v>
      </c>
      <c r="AJ5">
        <v>-1.1858E-2</v>
      </c>
      <c r="AK5">
        <v>0</v>
      </c>
      <c r="AL5">
        <v>0</v>
      </c>
      <c r="AM5">
        <v>0</v>
      </c>
      <c r="AN5">
        <v>-3.3554000000000001E-3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-4.3999999999999997E-2</v>
      </c>
      <c r="AX5">
        <v>0</v>
      </c>
      <c r="AY5">
        <v>0</v>
      </c>
      <c r="AZ5">
        <v>0</v>
      </c>
      <c r="BA5">
        <v>-1.1858E-2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1">
        <v>-8.8378000000000003E-4</v>
      </c>
      <c r="BJ5">
        <v>0</v>
      </c>
      <c r="BK5">
        <v>-3.5371999999999999E-3</v>
      </c>
      <c r="BL5">
        <v>-3.2535936036662402E-3</v>
      </c>
      <c r="BM5">
        <v>-1.0300000000000001E-3</v>
      </c>
      <c r="BN5">
        <v>0</v>
      </c>
      <c r="BO5" s="1">
        <v>-8.0550000000000001E-4</v>
      </c>
      <c r="BP5">
        <v>-0.46078999999999998</v>
      </c>
      <c r="BQ5">
        <v>-1.116E-3</v>
      </c>
      <c r="BR5">
        <v>0</v>
      </c>
      <c r="BS5">
        <v>-1.0545000000000001E-2</v>
      </c>
      <c r="BT5">
        <v>0</v>
      </c>
      <c r="BU5">
        <v>0</v>
      </c>
      <c r="BV5">
        <v>-1.1858E-2</v>
      </c>
      <c r="BW5">
        <v>-2.4089151206002E-2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35">
      <c r="A6">
        <v>0</v>
      </c>
      <c r="B6" s="1">
        <v>-1.14922534711027E-6</v>
      </c>
      <c r="C6">
        <v>0</v>
      </c>
      <c r="D6">
        <v>0</v>
      </c>
      <c r="E6">
        <v>0</v>
      </c>
      <c r="F6">
        <v>1E-3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-1.14922534711027E-6</v>
      </c>
      <c r="AA6">
        <v>0</v>
      </c>
      <c r="AB6">
        <v>0</v>
      </c>
      <c r="AC6">
        <v>0</v>
      </c>
      <c r="AD6">
        <v>0</v>
      </c>
      <c r="AE6" s="1">
        <v>-3.2199999999999997E-8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s="1">
        <v>-4.87E-6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s="1">
        <v>-1.14922534711027E-6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s="1">
        <v>-1.14922534711027E-6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 s="1">
        <v>-1.14922534711027E-6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1:116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-0.94599999999999995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-1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-1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-0.29829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-1</v>
      </c>
      <c r="BW7">
        <v>0</v>
      </c>
      <c r="BX7">
        <v>0</v>
      </c>
      <c r="BY7">
        <v>0</v>
      </c>
      <c r="BZ7">
        <v>0</v>
      </c>
      <c r="CA7">
        <v>0</v>
      </c>
      <c r="CB7">
        <v>-3.5999999999999999E-3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x14ac:dyDescent="0.35">
      <c r="A8" s="1">
        <v>-8.3600000000000002E-7</v>
      </c>
      <c r="B8">
        <v>0</v>
      </c>
      <c r="C8">
        <v>0</v>
      </c>
      <c r="D8">
        <v>0</v>
      </c>
      <c r="E8">
        <v>0</v>
      </c>
      <c r="F8">
        <v>0</v>
      </c>
      <c r="G8" s="1">
        <v>-3.5086000000000001E-8</v>
      </c>
      <c r="H8">
        <v>1E-3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-6.8420799999999996E-7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1">
        <v>-6.8400000000000004E-7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s="1">
        <v>-1.88E-6</v>
      </c>
      <c r="AX8" s="1">
        <v>-4.7599999999999897E-8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 s="1">
        <v>-5.1100000000000001E-8</v>
      </c>
      <c r="BF8" s="1">
        <v>-1.4100000000000001E-6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-9.1432458181738597E-8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 s="1">
        <v>-1.7125283338283598E-8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f>-(0.0063*2)</f>
        <v>-1.26E-2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9" spans="1:116" x14ac:dyDescent="0.35">
      <c r="A9">
        <v>0</v>
      </c>
      <c r="B9">
        <v>-0.65217053992193896</v>
      </c>
      <c r="C9">
        <v>0</v>
      </c>
      <c r="D9">
        <v>0</v>
      </c>
      <c r="E9">
        <v>0</v>
      </c>
      <c r="F9">
        <v>0</v>
      </c>
      <c r="G9">
        <v>0</v>
      </c>
      <c r="H9">
        <v>-4.1307000000000003E-2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-4.1307000000000003E-2</v>
      </c>
      <c r="U9">
        <v>0</v>
      </c>
      <c r="V9">
        <v>0</v>
      </c>
      <c r="W9">
        <v>0</v>
      </c>
      <c r="X9">
        <v>0</v>
      </c>
      <c r="Y9">
        <v>0</v>
      </c>
      <c r="Z9">
        <v>-0.65217053992193896</v>
      </c>
      <c r="AA9">
        <v>0</v>
      </c>
      <c r="AB9">
        <v>0</v>
      </c>
      <c r="AC9">
        <v>0</v>
      </c>
      <c r="AD9">
        <v>-0.32643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-4.1307000000000003E-2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-0.65217053992193896</v>
      </c>
      <c r="BH9">
        <v>0</v>
      </c>
      <c r="BI9">
        <v>0</v>
      </c>
      <c r="BJ9">
        <v>0</v>
      </c>
      <c r="BK9">
        <v>0</v>
      </c>
      <c r="BL9">
        <v>-7.3151541519448193E-2</v>
      </c>
      <c r="BM9">
        <v>0</v>
      </c>
      <c r="BN9">
        <v>-0.65217053992193896</v>
      </c>
      <c r="BO9">
        <v>0</v>
      </c>
      <c r="BP9">
        <v>0</v>
      </c>
      <c r="BQ9">
        <v>-1.3738999999999999E-2</v>
      </c>
      <c r="BR9">
        <v>0</v>
      </c>
      <c r="BS9">
        <v>0</v>
      </c>
      <c r="BT9">
        <v>0</v>
      </c>
      <c r="BU9">
        <v>0</v>
      </c>
      <c r="BV9">
        <v>0</v>
      </c>
      <c r="BW9">
        <v>-0.145950648880244</v>
      </c>
      <c r="BX9">
        <v>-0.65217053992193896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35">
      <c r="A10" s="1">
        <v>-4.3100000000000001E-4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-8.0999999999999996E-3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-1.17E-2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-2.5420999999999999E-2</v>
      </c>
      <c r="AE10">
        <v>-0.17199999999999999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-22.7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1">
        <v>-3.5800000000000003E-5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</row>
    <row r="11" spans="1:116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-5.2452999999999996E-3</v>
      </c>
      <c r="G11">
        <v>0</v>
      </c>
      <c r="H11">
        <v>-5.2452999999999996E-3</v>
      </c>
      <c r="I11">
        <v>0</v>
      </c>
      <c r="J11">
        <v>0</v>
      </c>
      <c r="K11">
        <v>1</v>
      </c>
      <c r="L11">
        <v>-0.20399999999999999</v>
      </c>
      <c r="M11">
        <v>0</v>
      </c>
      <c r="N11">
        <v>0</v>
      </c>
      <c r="O11">
        <v>0</v>
      </c>
      <c r="P11">
        <v>-5.2452999999999996E-3</v>
      </c>
      <c r="Q11">
        <v>0</v>
      </c>
      <c r="R11">
        <v>0</v>
      </c>
      <c r="S11">
        <v>0</v>
      </c>
      <c r="T11">
        <v>-5.2452999999999996E-3</v>
      </c>
      <c r="U11">
        <v>0</v>
      </c>
      <c r="V11">
        <v>-0.19850000000000001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-0.19850000000000001</v>
      </c>
      <c r="AK11">
        <v>0</v>
      </c>
      <c r="AL11">
        <v>0</v>
      </c>
      <c r="AM11">
        <v>0</v>
      </c>
      <c r="AN11">
        <v>-5.2452999999999996E-3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-0.19850000000000001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-1.3814999999999999E-3</v>
      </c>
      <c r="BJ11">
        <v>0</v>
      </c>
      <c r="BK11">
        <v>-5.9209999999999999E-2</v>
      </c>
      <c r="BL11">
        <v>0</v>
      </c>
      <c r="BM11">
        <v>-1.1008E-2</v>
      </c>
      <c r="BN11">
        <v>0</v>
      </c>
      <c r="BO11">
        <v>-8.6087999999999998E-3</v>
      </c>
      <c r="BP11">
        <v>0</v>
      </c>
      <c r="BQ11">
        <v>-1.7446E-3</v>
      </c>
      <c r="BR11">
        <v>0</v>
      </c>
      <c r="BS11">
        <v>-2.4604000000000001E-2</v>
      </c>
      <c r="BT11">
        <v>0</v>
      </c>
      <c r="BU11">
        <v>0</v>
      </c>
      <c r="BV11">
        <v>-0.19850000000000001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-0.2</v>
      </c>
      <c r="CC11">
        <v>0</v>
      </c>
      <c r="CD11">
        <v>-1.18E-2</v>
      </c>
      <c r="CE11">
        <v>-1.18E-2</v>
      </c>
      <c r="CF11">
        <v>-1.18E-2</v>
      </c>
      <c r="CG11">
        <v>-1.18E-2</v>
      </c>
      <c r="CH11">
        <v>-1.18E-2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-1.6899999999999998E-2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</row>
    <row r="13" spans="1:116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1.4599646899200001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-29.199293798399999</v>
      </c>
      <c r="CU13">
        <v>-29.199293798399999</v>
      </c>
      <c r="CV13">
        <v>-29.199293798399999</v>
      </c>
      <c r="CW13">
        <v>-29.199293798399999</v>
      </c>
      <c r="CX13">
        <v>-29.199293798399999</v>
      </c>
      <c r="CY13">
        <v>-29.199293798399999</v>
      </c>
      <c r="CZ13">
        <v>-29.199293798399999</v>
      </c>
      <c r="DA13">
        <v>-29.199293798399999</v>
      </c>
      <c r="DB13">
        <v>-29.199293798399999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-29.199293798399999</v>
      </c>
      <c r="DJ13">
        <v>0</v>
      </c>
      <c r="DK13">
        <v>0</v>
      </c>
      <c r="DL13">
        <v>0</v>
      </c>
    </row>
    <row r="14" spans="1:116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3.79E-3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</row>
    <row r="15" spans="1:116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</row>
    <row r="16" spans="1:116" x14ac:dyDescent="0.35">
      <c r="A16" s="1">
        <v>-8.7000000000000003E-7</v>
      </c>
      <c r="B16" s="1">
        <v>-2.72297571929317E-5</v>
      </c>
      <c r="C16">
        <v>0</v>
      </c>
      <c r="D16">
        <v>0</v>
      </c>
      <c r="E16">
        <v>0</v>
      </c>
      <c r="F16">
        <v>0</v>
      </c>
      <c r="G16" s="1">
        <v>-3.6529999999999997E-8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1E-3</v>
      </c>
      <c r="Q16">
        <v>0</v>
      </c>
      <c r="R16" s="1">
        <v>-7.9811801371544801E-7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">
        <v>-2.72297571929317E-5</v>
      </c>
      <c r="AA16">
        <v>0</v>
      </c>
      <c r="AB16">
        <v>0</v>
      </c>
      <c r="AC16">
        <v>0</v>
      </c>
      <c r="AD16" s="1">
        <v>-6.9398000000000002E-7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-7.9800000000000003E-7</v>
      </c>
      <c r="AN16">
        <v>0</v>
      </c>
      <c r="AO16">
        <v>0</v>
      </c>
      <c r="AP16" s="1">
        <v>-1.11E-4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1">
        <v>-4.9600000000000001E-8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>
        <v>-1.4499999999999899E-6</v>
      </c>
      <c r="BG16" s="1">
        <v>-2.72297571929317E-5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 s="1">
        <v>-2.72E-5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 s="1">
        <v>-2.72297571929317E-5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</row>
    <row r="17" spans="1:116" x14ac:dyDescent="0.35">
      <c r="A17">
        <v>0</v>
      </c>
      <c r="B17">
        <v>-0.51519055075400799</v>
      </c>
      <c r="C17">
        <v>0</v>
      </c>
      <c r="D17">
        <v>0</v>
      </c>
      <c r="E17">
        <v>0</v>
      </c>
      <c r="F17">
        <v>0</v>
      </c>
      <c r="G17">
        <v>-5.6573999999999999E-2</v>
      </c>
      <c r="H17">
        <v>0</v>
      </c>
      <c r="I17">
        <v>-5.364E-2</v>
      </c>
      <c r="J17">
        <v>0</v>
      </c>
      <c r="K17">
        <v>0</v>
      </c>
      <c r="L17">
        <v>0</v>
      </c>
      <c r="M17">
        <v>0</v>
      </c>
      <c r="N17">
        <v>0</v>
      </c>
      <c r="O17">
        <v>-3.6</v>
      </c>
      <c r="P17">
        <v>0</v>
      </c>
      <c r="Q17">
        <v>3.6</v>
      </c>
      <c r="R17">
        <v>-0.14042793932247699</v>
      </c>
      <c r="S17">
        <v>0</v>
      </c>
      <c r="T17">
        <v>0</v>
      </c>
      <c r="U17">
        <v>0</v>
      </c>
      <c r="V17">
        <v>0</v>
      </c>
      <c r="W17">
        <v>-0.11984126984127</v>
      </c>
      <c r="X17">
        <v>0</v>
      </c>
      <c r="Y17">
        <v>0</v>
      </c>
      <c r="Z17">
        <v>-0.51519055075400799</v>
      </c>
      <c r="AA17">
        <v>0</v>
      </c>
      <c r="AB17">
        <v>0</v>
      </c>
      <c r="AC17">
        <v>0</v>
      </c>
      <c r="AD17">
        <v>-2.2644000000000002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-0.1404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-7.6679999999999998E-2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-0.51519055075400799</v>
      </c>
      <c r="BH17">
        <v>0</v>
      </c>
      <c r="BI17">
        <v>0</v>
      </c>
      <c r="BJ17">
        <v>0</v>
      </c>
      <c r="BK17">
        <v>0</v>
      </c>
      <c r="BL17">
        <v>-0.28359097836536801</v>
      </c>
      <c r="BM17">
        <v>0</v>
      </c>
      <c r="BN17">
        <v>-0.51479999999999904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-0.36694794971905198</v>
      </c>
      <c r="BX17">
        <v>-0.51519055075400799</v>
      </c>
      <c r="BY17">
        <v>-2</v>
      </c>
      <c r="BZ17">
        <v>-2.12</v>
      </c>
      <c r="CA17">
        <v>-1.77</v>
      </c>
      <c r="CB17">
        <v>-6.5808</v>
      </c>
      <c r="CC17">
        <v>-11.2</v>
      </c>
      <c r="CD17">
        <v>-2.3759999999999999</v>
      </c>
      <c r="CE17">
        <v>-2.3759999999999999</v>
      </c>
      <c r="CF17">
        <v>-2.3759999999999999</v>
      </c>
      <c r="CG17">
        <v>-2.3759999999999999</v>
      </c>
      <c r="CH17">
        <v>-2.3759999999999999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-4</v>
      </c>
      <c r="CO17">
        <v>-2.16</v>
      </c>
      <c r="CP17">
        <v>-2.16</v>
      </c>
      <c r="CQ17">
        <v>-2.5</v>
      </c>
      <c r="CR17">
        <v>-2.4</v>
      </c>
      <c r="CS17">
        <v>-2.9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-1.2</v>
      </c>
      <c r="DL17">
        <v>-0.28000000000000003</v>
      </c>
    </row>
    <row r="18" spans="1:116" x14ac:dyDescent="0.35">
      <c r="A18">
        <v>0</v>
      </c>
      <c r="B18">
        <v>-1.01848017868973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-1.01848017868973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-1.01848017868973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-1.018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-1.01848017868973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</row>
    <row r="19" spans="1:116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-2.8424999999999999E-2</v>
      </c>
      <c r="G19">
        <v>0</v>
      </c>
      <c r="H19">
        <v>-2.8424999999999999E-2</v>
      </c>
      <c r="I19">
        <v>0</v>
      </c>
      <c r="J19">
        <v>-0.12662000000000001</v>
      </c>
      <c r="K19">
        <v>0</v>
      </c>
      <c r="L19">
        <v>0</v>
      </c>
      <c r="M19">
        <v>0</v>
      </c>
      <c r="N19">
        <v>0</v>
      </c>
      <c r="O19">
        <v>0</v>
      </c>
      <c r="P19">
        <v>-2.8424999999999999E-2</v>
      </c>
      <c r="Q19">
        <v>0</v>
      </c>
      <c r="R19">
        <v>0</v>
      </c>
      <c r="S19">
        <v>1</v>
      </c>
      <c r="T19">
        <v>-2.8424999999999999E-2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-3.5793000000000001E-3</v>
      </c>
      <c r="AE19">
        <v>-2.41E-2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-2.8424999999999999E-2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-7.4866999999999998E-3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-5.5948999999999999E-2</v>
      </c>
      <c r="BQ19">
        <v>-9.4543000000000006E-3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-3.6995000000000001E-8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-1.2928412292199E-6</v>
      </c>
      <c r="S20">
        <v>0</v>
      </c>
      <c r="T20">
        <v>1E-3</v>
      </c>
      <c r="U20">
        <v>0</v>
      </c>
      <c r="V20">
        <v>0</v>
      </c>
      <c r="W20" s="1">
        <v>-1.0096239999999999E-5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s="1">
        <v>-1.2899999999999999E-6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 s="1">
        <v>-6.8599999999999902E-6</v>
      </c>
      <c r="AX20" s="1">
        <v>-5.02E-8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1">
        <v>-7.9401871578878298E-8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 s="1">
        <v>-1.4871956583246301E-8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x14ac:dyDescent="0.35">
      <c r="A21">
        <v>-0.13932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-0.18251999999999999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-0.24407999999999999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-14688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-4.3920000000000001E-2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-1.5228E-2</v>
      </c>
      <c r="BF21">
        <v>-0.19188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</row>
    <row r="22" spans="1:116" x14ac:dyDescent="0.35">
      <c r="A22" s="1">
        <v>-1.6200000000000001E-4</v>
      </c>
      <c r="B22">
        <v>-1.1107923074268399E-2</v>
      </c>
      <c r="C22">
        <v>0</v>
      </c>
      <c r="D22">
        <v>0</v>
      </c>
      <c r="E22">
        <v>0</v>
      </c>
      <c r="F22">
        <v>0</v>
      </c>
      <c r="G22">
        <v>-2.5475999999999999E-2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-3.2773193101835497E-2</v>
      </c>
      <c r="S22">
        <v>0</v>
      </c>
      <c r="T22">
        <v>0</v>
      </c>
      <c r="U22">
        <v>0</v>
      </c>
      <c r="V22">
        <v>1</v>
      </c>
      <c r="W22">
        <v>-2.4783519E-2</v>
      </c>
      <c r="X22">
        <v>0</v>
      </c>
      <c r="Y22">
        <v>0</v>
      </c>
      <c r="Z22">
        <v>-1.1107923074268399E-2</v>
      </c>
      <c r="AA22">
        <v>0</v>
      </c>
      <c r="AB22">
        <v>0</v>
      </c>
      <c r="AC22">
        <v>0</v>
      </c>
      <c r="AD22">
        <v>-0.11917999999999999</v>
      </c>
      <c r="AE22">
        <v>-2.1000000000000001E-2</v>
      </c>
      <c r="AF22">
        <v>0</v>
      </c>
      <c r="AG22">
        <v>0</v>
      </c>
      <c r="AH22">
        <v>0</v>
      </c>
      <c r="AI22">
        <v>-0.1875</v>
      </c>
      <c r="AJ22">
        <v>0</v>
      </c>
      <c r="AK22">
        <v>0</v>
      </c>
      <c r="AL22">
        <v>0</v>
      </c>
      <c r="AM22">
        <v>-3.2800000000000003E-2</v>
      </c>
      <c r="AN22">
        <v>0</v>
      </c>
      <c r="AO22">
        <v>0</v>
      </c>
      <c r="AP22">
        <v>-184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-3.0500000000000002E-3</v>
      </c>
      <c r="AX22">
        <v>-3.4599999999999999E-2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s="1">
        <v>-1.3999999999999999E-4</v>
      </c>
      <c r="BF22" s="1">
        <v>-2.5099999999999998E-4</v>
      </c>
      <c r="BG22">
        <v>-1.1107923074268399E-2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-1.11E-2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-1.1107923074268399E-2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0.01</v>
      </c>
      <c r="CP22">
        <v>0.01</v>
      </c>
      <c r="CQ22">
        <v>2.5000000000000001E-2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</row>
    <row r="23" spans="1:116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-0.88982000000000006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</row>
    <row r="24" spans="1:116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-6.7591999999999999E-3</v>
      </c>
      <c r="K24">
        <v>-1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-34</v>
      </c>
      <c r="AD24">
        <v>0</v>
      </c>
      <c r="AE24">
        <v>-8.0500000000000002E-2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-27.9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-29.2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-2.45900079007992E-2</v>
      </c>
      <c r="BM24">
        <v>0</v>
      </c>
      <c r="BN24">
        <v>0</v>
      </c>
      <c r="BO24">
        <v>0</v>
      </c>
      <c r="BP24">
        <v>-2.9865999999999998E-3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-3.0826825062962401E-2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-1.15848269972463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</row>
    <row r="25" spans="1:116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1055.8699999999999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-390670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</row>
    <row r="26" spans="1:116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-1E-3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5.7008667085986097E-4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-0.83199999999999996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f>0.022/800</f>
        <v>2.7499999999999998E-5</v>
      </c>
    </row>
    <row r="27" spans="1:116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3.79E-3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-5.2645505971087303E-3</v>
      </c>
      <c r="DA27">
        <v>-5.2645505971087303E-3</v>
      </c>
      <c r="DB27">
        <v>-5.2645505971087303E-3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</row>
    <row r="28" spans="1:116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-4.1307000000000003E-2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-1.1859999999999999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-1.1859999999999999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-1.1859999999999999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-0.35371999999999998</v>
      </c>
      <c r="BL28">
        <v>-1.5269565667904901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-1.1859999999999999</v>
      </c>
      <c r="BW28">
        <v>-1.22308452177517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</row>
    <row r="29" spans="1:116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1000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">
        <v>-119290000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</row>
    <row r="30" spans="1:116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0.52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-0.39916000000000001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2.3E-3</v>
      </c>
      <c r="CP30">
        <v>2.3E-3</v>
      </c>
      <c r="CQ30">
        <v>6.9399999999999996E-4</v>
      </c>
      <c r="CR30">
        <v>2E-3</v>
      </c>
      <c r="CS30">
        <v>2.2000000000000001E-3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</row>
    <row r="31" spans="1:116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-3.0499999999999999E-2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</row>
    <row r="32" spans="1:116" x14ac:dyDescent="0.35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-1.6500000000000001E-2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f>-0.373736957226982/0.13</f>
        <v>-2.8748996709767849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</row>
    <row r="33" spans="1:116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1993.2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-41730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</row>
    <row r="34" spans="1:116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1060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-244.648</v>
      </c>
      <c r="CU34">
        <v>-244.648</v>
      </c>
      <c r="CV34">
        <v>-244.648</v>
      </c>
      <c r="CW34">
        <v>-244.648</v>
      </c>
      <c r="CX34">
        <v>-244.648</v>
      </c>
      <c r="CY34">
        <v>-244.648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-244.648</v>
      </c>
      <c r="DJ34">
        <v>0</v>
      </c>
      <c r="DK34">
        <v>0</v>
      </c>
      <c r="DL34">
        <v>0</v>
      </c>
    </row>
    <row r="35" spans="1:116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3.6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-0.242609916345951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-0.169628476881723</v>
      </c>
      <c r="BX35">
        <v>0</v>
      </c>
      <c r="BY35">
        <v>-1.73</v>
      </c>
      <c r="BZ35">
        <v>-5.66</v>
      </c>
      <c r="CA35">
        <v>-1.18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</row>
    <row r="36" spans="1:116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-0.10980001284586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</row>
    <row r="37" spans="1:116" x14ac:dyDescent="0.35">
      <c r="A37">
        <v>0</v>
      </c>
      <c r="B37" s="1">
        <v>-9.5809159068415404E-4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-0.78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>
        <v>-9.5809159068415404E-4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s="1">
        <v>-9.5809159068415404E-4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 s="1">
        <v>-9.5809159068415404E-4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-7.7189989306842594E-2</v>
      </c>
      <c r="BX37" s="1">
        <v>-9.5809159068415404E-4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</row>
    <row r="38" spans="1:116" x14ac:dyDescent="0.35">
      <c r="A38">
        <v>0</v>
      </c>
      <c r="B38" s="1">
        <v>-2.88147846822302E-4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-0.22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">
        <v>-2.88147846822302E-4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s="1">
        <v>-2.88147846822302E-4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 s="1">
        <v>-2.88147846822302E-4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-2.3215034377997799E-2</v>
      </c>
      <c r="BX38" s="1">
        <v>-2.88147846822302E-4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</row>
    <row r="39" spans="1:116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-0.74090999999999996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-1.01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</row>
    <row r="40" spans="1:116" x14ac:dyDescent="0.35">
      <c r="A40" s="1">
        <v>-8.8000000000000004E-6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1">
        <v>-9.4499999999999995E-7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1E-3</v>
      </c>
      <c r="AO40">
        <v>0</v>
      </c>
      <c r="AP40">
        <v>-2.06E-2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 s="1">
        <v>-5.8400000000000004E-7</v>
      </c>
      <c r="BF40" s="1">
        <v>-1.5E-5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</row>
    <row r="41" spans="1:116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1060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-33475.138384615297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</row>
    <row r="42" spans="1:116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 s="1">
        <v>-3.0390999999999998E-6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1060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-4879.3944461538404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</row>
    <row r="44" spans="1:116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1.4599646899200001</v>
      </c>
      <c r="AS44">
        <v>0</v>
      </c>
      <c r="AT44">
        <v>0</v>
      </c>
      <c r="AU44">
        <v>-0.55605007125463601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</row>
    <row r="45" spans="1:116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1.4599646899200001</v>
      </c>
      <c r="AT45">
        <v>0</v>
      </c>
      <c r="AU45">
        <v>-0.64984772715497896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</row>
    <row r="46" spans="1:116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3787.5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-0.08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</row>
    <row r="47" spans="1:116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1.4599646899200001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-483.24831236351997</v>
      </c>
      <c r="BD47">
        <v>-483.24831236351997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</row>
    <row r="48" spans="1:116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-9.1615844589598594E-2</v>
      </c>
      <c r="AV48">
        <v>1.4599646899200001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</row>
    <row r="49" spans="1:116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-3.1070000000000002</v>
      </c>
      <c r="CC49">
        <v>-6.8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</row>
    <row r="50" spans="1:116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-0.94937202055960601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</row>
    <row r="51" spans="1:116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-1000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772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</row>
    <row r="52" spans="1:116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-2500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-908</v>
      </c>
      <c r="AZ52">
        <v>1000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</row>
    <row r="53" spans="1:116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-0.141842321962424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</row>
    <row r="54" spans="1:116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43.2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-18.46</v>
      </c>
      <c r="CC54">
        <v>-10.199999999999999</v>
      </c>
      <c r="CD54">
        <v>-0.81010000000000004</v>
      </c>
      <c r="CE54">
        <v>-0.81010000000000004</v>
      </c>
      <c r="CF54">
        <v>-0.81010000000000004</v>
      </c>
      <c r="CG54">
        <v>-0.81010000000000004</v>
      </c>
      <c r="CH54">
        <v>-0.81010000000000004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</row>
    <row r="55" spans="1:116" x14ac:dyDescent="0.35">
      <c r="A55">
        <v>0</v>
      </c>
      <c r="B55">
        <v>0</v>
      </c>
      <c r="C55">
        <v>0</v>
      </c>
      <c r="D55">
        <v>-889.03639999999996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907.18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</row>
    <row r="56" spans="1:116" x14ac:dyDescent="0.35">
      <c r="A56">
        <v>0</v>
      </c>
      <c r="B56">
        <v>0</v>
      </c>
      <c r="C56">
        <v>0</v>
      </c>
      <c r="D56">
        <v>889.03639999999996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907.18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</row>
    <row r="57" spans="1:116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-1.87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</row>
    <row r="58" spans="1:116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-1</v>
      </c>
      <c r="BN58">
        <v>0</v>
      </c>
      <c r="BO58">
        <v>-0.78205999999999998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</row>
    <row r="59" spans="1:116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-1E-3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s="1">
        <v>-8.8155000000000006E-6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s="1">
        <v>5.1826060987260098E-5</v>
      </c>
      <c r="BH59">
        <v>-3.79E-3</v>
      </c>
      <c r="BI59" s="1">
        <v>-2.6339000000000001E-4</v>
      </c>
      <c r="BJ59">
        <v>-3.79E-3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</row>
    <row r="60" spans="1:116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1">
        <v>-1.8950000000000001E-6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3.79E-3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</row>
    <row r="61" spans="1:116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-2.0440034230226799E-2</v>
      </c>
      <c r="R61">
        <v>0</v>
      </c>
      <c r="S61">
        <v>0</v>
      </c>
      <c r="T61">
        <v>0</v>
      </c>
      <c r="U61">
        <v>-0.1116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3.6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-0.28999999999999998</v>
      </c>
      <c r="BZ61">
        <v>-6.4000000000000001E-2</v>
      </c>
      <c r="CA61">
        <v>-0.21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</row>
    <row r="62" spans="1:116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 s="1">
        <v>-5.0722445489999999E-5</v>
      </c>
      <c r="AS62" s="1">
        <v>-1.1748999999999901E-5</v>
      </c>
      <c r="AT62">
        <v>0</v>
      </c>
      <c r="AU62">
        <v>0</v>
      </c>
      <c r="AV62" s="1">
        <v>-1.8950000000000001E-6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3.79E-3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</row>
    <row r="63" spans="1:116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-0.77165111470818903</v>
      </c>
      <c r="R63">
        <v>0</v>
      </c>
      <c r="S63">
        <v>0</v>
      </c>
      <c r="T63">
        <v>0</v>
      </c>
      <c r="U63">
        <v>-0.62280000000000002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3.6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-1.48</v>
      </c>
      <c r="BZ63">
        <v>-2.02</v>
      </c>
      <c r="CA63">
        <v>-0.81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</row>
    <row r="64" spans="1:116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-0.99</v>
      </c>
      <c r="BZ64">
        <v>-1.008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</row>
    <row r="65" spans="1:116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1">
        <v>-3.6200000000000002E-4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 s="2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</row>
    <row r="66" spans="1:116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-0.212187290702676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 s="2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</row>
    <row r="67" spans="1:116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-7.0448918597076193E-2</v>
      </c>
      <c r="R67">
        <v>0</v>
      </c>
      <c r="S67">
        <v>0</v>
      </c>
      <c r="T67">
        <v>0</v>
      </c>
      <c r="U67">
        <v>-0.10332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3.6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 s="2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</row>
    <row r="68" spans="1:116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-1.6649751068293599</v>
      </c>
      <c r="R68">
        <v>0</v>
      </c>
      <c r="S68">
        <v>0</v>
      </c>
      <c r="T68">
        <v>0</v>
      </c>
      <c r="U68">
        <v>-1.962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3.6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 s="2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</row>
    <row r="69" spans="1:116" x14ac:dyDescent="0.3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-6.65480943357173E-3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-1100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3.6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 s="2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</row>
    <row r="70" spans="1:116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-0.70455867119349402</v>
      </c>
      <c r="R70">
        <v>0</v>
      </c>
      <c r="S70">
        <v>0</v>
      </c>
      <c r="T70">
        <v>0</v>
      </c>
      <c r="U70">
        <v>-0.77759999999999996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3.6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 s="2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</row>
    <row r="71" spans="1:116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-1.73875663272367E-2</v>
      </c>
      <c r="R71">
        <v>0</v>
      </c>
      <c r="S71">
        <v>0</v>
      </c>
      <c r="T71">
        <v>0</v>
      </c>
      <c r="U71">
        <v>-5.688E-2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3.6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 s="2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</row>
    <row r="72" spans="1:116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-4271.8635999999997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1060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 s="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</row>
    <row r="73" spans="1:116" x14ac:dyDescent="0.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0</v>
      </c>
      <c r="CM73">
        <v>0</v>
      </c>
      <c r="CN73" s="2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</row>
    <row r="74" spans="1:116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-12486.57422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1060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 s="2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</row>
    <row r="75" spans="1:116" x14ac:dyDescent="0.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-1.21378329004437E-2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 s="2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</row>
    <row r="76" spans="1:116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-0.996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 s="2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</row>
    <row r="77" spans="1:116" x14ac:dyDescent="0.35">
      <c r="A77">
        <v>0</v>
      </c>
      <c r="B77">
        <v>0</v>
      </c>
      <c r="C77">
        <v>0</v>
      </c>
      <c r="D77">
        <v>0</v>
      </c>
      <c r="E77">
        <v>0</v>
      </c>
      <c r="F77">
        <v>-1E-3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 s="1">
        <v>4.9083177536680897E-5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 s="2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</row>
    <row r="78" spans="1:116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-1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</row>
    <row r="79" spans="1:116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0</v>
      </c>
      <c r="CA79">
        <v>0</v>
      </c>
      <c r="CB79">
        <v>0</v>
      </c>
      <c r="CC79">
        <v>0</v>
      </c>
      <c r="CD79">
        <v>-1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</row>
    <row r="80" spans="1:116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-1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</row>
    <row r="81" spans="1:116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-1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</row>
    <row r="82" spans="1:116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-1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</row>
    <row r="83" spans="1:116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</row>
    <row r="84" spans="1:116" x14ac:dyDescent="0.35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>
        <f>1000/7.62</f>
        <v>131.23359580052494</v>
      </c>
      <c r="CE84" s="2">
        <v>0</v>
      </c>
      <c r="CF84" s="2">
        <v>0</v>
      </c>
      <c r="CG84" s="2">
        <v>0</v>
      </c>
      <c r="CH84" s="2">
        <v>0</v>
      </c>
      <c r="CI84">
        <v>-20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</row>
    <row r="85" spans="1:116" x14ac:dyDescent="0.35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>
        <f>1000/43.2</f>
        <v>23.148148148148145</v>
      </c>
      <c r="CF85" s="2">
        <v>0</v>
      </c>
      <c r="CG85" s="2">
        <v>0</v>
      </c>
      <c r="CH85" s="2">
        <v>0</v>
      </c>
      <c r="CI85">
        <v>-30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</row>
    <row r="86" spans="1:116" x14ac:dyDescent="0.35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>
        <f>1000/226</f>
        <v>4.4247787610619467</v>
      </c>
      <c r="CG86" s="2">
        <v>0</v>
      </c>
      <c r="CH86" s="2">
        <v>0</v>
      </c>
      <c r="CI86">
        <v>-20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</row>
    <row r="87" spans="1:116" x14ac:dyDescent="0.35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>
        <f>1000/12</f>
        <v>83.333333333333329</v>
      </c>
      <c r="CH87" s="2">
        <v>0</v>
      </c>
      <c r="CI87">
        <v>-30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</row>
    <row r="88" spans="1:116" x14ac:dyDescent="0.35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>
        <f>1000/8</f>
        <v>125</v>
      </c>
      <c r="CI88">
        <v>-40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</row>
    <row r="89" spans="1:116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-1</v>
      </c>
      <c r="CK89">
        <v>0</v>
      </c>
      <c r="CL89">
        <v>-1.0968</v>
      </c>
      <c r="CM89">
        <v>-1.1517999999999999</v>
      </c>
      <c r="CN89" s="2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</row>
    <row r="90" spans="1:116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f>CI89/0.13*0.65</f>
        <v>5</v>
      </c>
      <c r="CJ90">
        <v>-5</v>
      </c>
      <c r="CK90">
        <v>0</v>
      </c>
      <c r="CL90">
        <v>0</v>
      </c>
      <c r="CM90">
        <v>0</v>
      </c>
      <c r="CN90">
        <f>CN91/0.13*0.65</f>
        <v>-5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-907.18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 s="2">
        <v>-907.18</v>
      </c>
      <c r="DK90">
        <f>-5/6</f>
        <v>-0.83333333333333337</v>
      </c>
      <c r="DL90">
        <v>0</v>
      </c>
    </row>
    <row r="91" spans="1:116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1</v>
      </c>
      <c r="CN91" s="2">
        <v>-1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-907.18</v>
      </c>
      <c r="CU91">
        <v>-907.18</v>
      </c>
      <c r="CV91">
        <v>-907.18</v>
      </c>
      <c r="CW91">
        <v>-907.18</v>
      </c>
      <c r="CX91">
        <v>-907.18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-907.18</v>
      </c>
      <c r="DE91">
        <v>-907.18</v>
      </c>
      <c r="DF91">
        <v>-907.18</v>
      </c>
      <c r="DG91">
        <v>-907.18</v>
      </c>
      <c r="DH91">
        <v>-907.18</v>
      </c>
      <c r="DI91">
        <v>0</v>
      </c>
      <c r="DJ91">
        <v>0</v>
      </c>
      <c r="DK91">
        <f>-(1-0.333/6)/(6-0.333)</f>
        <v>-0.16666666666666669</v>
      </c>
      <c r="DL91">
        <v>0</v>
      </c>
    </row>
    <row r="92" spans="1:116" x14ac:dyDescent="0.35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1</v>
      </c>
      <c r="CO92" s="2">
        <v>-1.2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</row>
    <row r="93" spans="1:116" x14ac:dyDescent="0.35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1</v>
      </c>
      <c r="CO93" s="2">
        <v>0</v>
      </c>
      <c r="CP93" s="2">
        <v>-1.2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</row>
    <row r="94" spans="1:116" x14ac:dyDescent="0.35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1</v>
      </c>
      <c r="CO94" s="2">
        <v>0</v>
      </c>
      <c r="CP94" s="2">
        <v>0</v>
      </c>
      <c r="CQ94" s="2">
        <v>-1.17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</row>
    <row r="95" spans="1:116" x14ac:dyDescent="0.35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1</v>
      </c>
      <c r="CO95" s="2">
        <v>0</v>
      </c>
      <c r="CP95" s="2">
        <v>0</v>
      </c>
      <c r="CQ95" s="2">
        <v>0</v>
      </c>
      <c r="CR95">
        <v>-1.05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-907.18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</row>
    <row r="96" spans="1:116" x14ac:dyDescent="0.35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1</v>
      </c>
      <c r="CO96" s="2">
        <v>0</v>
      </c>
      <c r="CP96" s="2">
        <v>0</v>
      </c>
      <c r="CQ96" s="2">
        <v>0</v>
      </c>
      <c r="CR96" s="2">
        <v>0</v>
      </c>
      <c r="CS96">
        <v>-1.05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-907.18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</row>
    <row r="97" spans="1:116" x14ac:dyDescent="0.35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0.13469999999999999</v>
      </c>
      <c r="CJ97" s="2">
        <v>1</v>
      </c>
      <c r="CK97" s="2">
        <v>0</v>
      </c>
      <c r="CL97" s="2">
        <f>0.1765/2</f>
        <v>8.8249999999999995E-2</v>
      </c>
      <c r="CM97" s="2">
        <f>0.2625/2</f>
        <v>0.13125000000000001</v>
      </c>
      <c r="CN97" s="2">
        <v>0.17649999999999999</v>
      </c>
      <c r="CO97" s="2">
        <v>2.5999999999999999E-2</v>
      </c>
      <c r="CP97" s="2">
        <v>2.5999999999999999E-2</v>
      </c>
      <c r="CQ97" s="2">
        <v>2.5000000000000001E-2</v>
      </c>
      <c r="CR97" s="2">
        <v>1.7999999999999999E-2</v>
      </c>
      <c r="CS97" s="2">
        <v>1.2999999999999999E-2</v>
      </c>
      <c r="CT97" s="2">
        <v>50</v>
      </c>
      <c r="CU97" s="2">
        <v>50</v>
      </c>
      <c r="CV97" s="2">
        <v>50</v>
      </c>
      <c r="CW97" s="2">
        <v>50</v>
      </c>
      <c r="CX97" s="2">
        <v>50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10</v>
      </c>
      <c r="DE97" s="2">
        <v>10</v>
      </c>
      <c r="DF97" s="2">
        <v>10</v>
      </c>
      <c r="DG97" s="2">
        <v>10</v>
      </c>
      <c r="DH97" s="2">
        <v>10</v>
      </c>
      <c r="DI97" s="2">
        <v>0</v>
      </c>
      <c r="DJ97" s="2">
        <v>0</v>
      </c>
      <c r="DK97" s="2">
        <f>0.333*0.5*-1*DK91</f>
        <v>2.7750000000000004E-2</v>
      </c>
      <c r="DL97" s="2">
        <v>0</v>
      </c>
    </row>
    <row r="98" spans="1:116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907.18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</row>
    <row r="99" spans="1:116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907.18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</row>
    <row r="100" spans="1:116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907.18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</row>
    <row r="101" spans="1:116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907.18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</row>
    <row r="102" spans="1:116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907.18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</row>
    <row r="103" spans="1:116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907.18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</row>
    <row r="104" spans="1:116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907.18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</row>
    <row r="105" spans="1:116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907.18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</row>
    <row r="106" spans="1:116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f>-CN90</f>
        <v>5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-907.18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</row>
    <row r="107" spans="1:116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-1</v>
      </c>
      <c r="DD107">
        <v>7518.35699999998</v>
      </c>
      <c r="DE107">
        <v>7477.7273999999798</v>
      </c>
      <c r="DF107">
        <v>7504.4375999999802</v>
      </c>
      <c r="DG107">
        <v>3148.04159999999</v>
      </c>
      <c r="DH107">
        <v>3148.04159999999</v>
      </c>
      <c r="DI107">
        <v>0</v>
      </c>
      <c r="DJ107">
        <v>891.593999999998</v>
      </c>
      <c r="DK107">
        <v>0</v>
      </c>
      <c r="DL107">
        <v>0</v>
      </c>
    </row>
    <row r="108" spans="1:116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907.18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</row>
    <row r="109" spans="1:116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907.18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</row>
    <row r="110" spans="1:116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 s="2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907.18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</row>
    <row r="111" spans="1:116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907.18</v>
      </c>
      <c r="DH111">
        <v>0</v>
      </c>
      <c r="DI111">
        <v>0</v>
      </c>
      <c r="DJ111">
        <v>0</v>
      </c>
      <c r="DK111">
        <v>0</v>
      </c>
      <c r="DL111">
        <v>0</v>
      </c>
    </row>
    <row r="112" spans="1:116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907.18</v>
      </c>
      <c r="DI112">
        <v>0</v>
      </c>
      <c r="DJ112">
        <v>0</v>
      </c>
      <c r="DK112">
        <v>0</v>
      </c>
      <c r="DL112">
        <v>0</v>
      </c>
    </row>
    <row r="113" spans="1:116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 s="2">
        <f>-(CO92+CO79)*0.9</f>
        <v>0.17999999999999997</v>
      </c>
      <c r="CP113" s="2">
        <f>-(CP93+CP78)*0.9</f>
        <v>0.17999999999999997</v>
      </c>
      <c r="CQ113" s="2">
        <f>-(CQ94+CQ80)*0.9</f>
        <v>0.15299999999999994</v>
      </c>
      <c r="CR113" s="2">
        <f>-(CR95+CR81)*0.9</f>
        <v>4.500000000000004E-2</v>
      </c>
      <c r="CS113" s="2">
        <f>-(CS96+CS82)*0.9</f>
        <v>4.500000000000004E-2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90</v>
      </c>
      <c r="DE113">
        <v>90</v>
      </c>
      <c r="DF113">
        <v>90</v>
      </c>
      <c r="DG113">
        <v>45</v>
      </c>
      <c r="DH113">
        <v>45</v>
      </c>
      <c r="DI113">
        <v>-907.18</v>
      </c>
      <c r="DJ113">
        <v>45</v>
      </c>
      <c r="DK113">
        <f>0.333*0.5</f>
        <v>0.16650000000000001</v>
      </c>
      <c r="DL113">
        <v>0</v>
      </c>
    </row>
    <row r="114" spans="1:116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 s="2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907.18</v>
      </c>
      <c r="DK114">
        <v>0</v>
      </c>
      <c r="DL114">
        <v>0</v>
      </c>
    </row>
    <row r="115" spans="1:116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0.33400000000000002</v>
      </c>
      <c r="DL115">
        <v>-0.33400000000000002</v>
      </c>
    </row>
    <row r="116" spans="1:116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4.3999999999999997E-2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L116"/>
  <sheetViews>
    <sheetView topLeftCell="CJ58" workbookViewId="0">
      <selection sqref="A1:DL116"/>
    </sheetView>
  </sheetViews>
  <sheetFormatPr defaultRowHeight="14.5" x14ac:dyDescent="0.35"/>
  <sheetData>
    <row r="1" spans="1:116" x14ac:dyDescent="0.3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-1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-0.44185999999999998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</row>
    <row r="2" spans="1:116" x14ac:dyDescent="0.35">
      <c r="A2">
        <v>0</v>
      </c>
      <c r="B2" s="1">
        <v>2.5234527745328898E-4</v>
      </c>
      <c r="C2">
        <v>0</v>
      </c>
      <c r="D2">
        <v>0</v>
      </c>
      <c r="E2" s="1">
        <v>-6.4819999999999999E-6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-1E-3</v>
      </c>
      <c r="U2">
        <v>0</v>
      </c>
      <c r="V2">
        <v>0</v>
      </c>
      <c r="W2">
        <v>0</v>
      </c>
      <c r="X2" s="1">
        <v>-2.7223999999999999E-5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-5.8338000000000003E-5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-9.5933000000000001E-6</v>
      </c>
      <c r="AM2">
        <v>0</v>
      </c>
      <c r="AN2">
        <v>-1E-3</v>
      </c>
      <c r="AO2">
        <v>0</v>
      </c>
      <c r="AP2">
        <v>0</v>
      </c>
      <c r="AQ2">
        <v>0</v>
      </c>
      <c r="AR2">
        <v>0</v>
      </c>
      <c r="AS2">
        <v>0</v>
      </c>
      <c r="AT2">
        <v>-8.2900000000000001E-2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-1.18109589872716E-3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s="1">
        <v>-3.3261E-4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f>0.022/800</f>
        <v>2.7499999999999998E-5</v>
      </c>
    </row>
    <row r="3" spans="1:116" x14ac:dyDescent="0.35">
      <c r="A3">
        <v>0</v>
      </c>
      <c r="B3">
        <v>0</v>
      </c>
      <c r="C3">
        <v>907.18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-907.18</v>
      </c>
      <c r="DE3">
        <v>-907.18</v>
      </c>
      <c r="DF3">
        <v>-907.18</v>
      </c>
      <c r="DG3">
        <v>-907.18</v>
      </c>
      <c r="DH3">
        <v>-907.18</v>
      </c>
      <c r="DI3">
        <v>0</v>
      </c>
      <c r="DJ3">
        <v>-907.18</v>
      </c>
      <c r="DK3">
        <v>0</v>
      </c>
      <c r="DL3">
        <v>0</v>
      </c>
    </row>
    <row r="4" spans="1:116" x14ac:dyDescent="0.35">
      <c r="A4">
        <v>0</v>
      </c>
      <c r="B4">
        <v>0</v>
      </c>
      <c r="C4">
        <v>0</v>
      </c>
      <c r="D4">
        <v>907.18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6" x14ac:dyDescent="0.35">
      <c r="A5">
        <v>0</v>
      </c>
      <c r="B5">
        <v>0</v>
      </c>
      <c r="C5">
        <v>0</v>
      </c>
      <c r="D5">
        <v>0</v>
      </c>
      <c r="E5">
        <v>1</v>
      </c>
      <c r="F5">
        <v>-3.3554000000000001E-3</v>
      </c>
      <c r="G5">
        <v>0</v>
      </c>
      <c r="H5">
        <v>-3.3554000000000001E-3</v>
      </c>
      <c r="I5">
        <v>0</v>
      </c>
      <c r="J5">
        <v>-1.0429999999999999</v>
      </c>
      <c r="K5">
        <v>0</v>
      </c>
      <c r="L5">
        <v>-0.62</v>
      </c>
      <c r="M5">
        <v>0</v>
      </c>
      <c r="N5">
        <v>0</v>
      </c>
      <c r="O5">
        <v>0</v>
      </c>
      <c r="P5">
        <v>-3.3554000000000001E-3</v>
      </c>
      <c r="Q5">
        <v>0</v>
      </c>
      <c r="R5">
        <v>0</v>
      </c>
      <c r="S5">
        <v>0</v>
      </c>
      <c r="T5">
        <v>-3.3554000000000001E-3</v>
      </c>
      <c r="U5">
        <v>0</v>
      </c>
      <c r="V5">
        <v>-1.1858E-2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-3.5793000000000001E-3</v>
      </c>
      <c r="AE5">
        <v>-1.61E-2</v>
      </c>
      <c r="AF5">
        <v>0</v>
      </c>
      <c r="AG5">
        <v>0</v>
      </c>
      <c r="AH5">
        <v>0</v>
      </c>
      <c r="AI5">
        <v>0</v>
      </c>
      <c r="AJ5">
        <v>-1.1858E-2</v>
      </c>
      <c r="AK5">
        <v>0</v>
      </c>
      <c r="AL5">
        <v>0</v>
      </c>
      <c r="AM5">
        <v>0</v>
      </c>
      <c r="AN5">
        <v>-3.3554000000000001E-3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-4.3999999999999997E-2</v>
      </c>
      <c r="AX5">
        <v>0</v>
      </c>
      <c r="AY5">
        <v>0</v>
      </c>
      <c r="AZ5">
        <v>0</v>
      </c>
      <c r="BA5">
        <v>-1.1858E-2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1">
        <v>-8.8378000000000003E-4</v>
      </c>
      <c r="BJ5">
        <v>0</v>
      </c>
      <c r="BK5">
        <v>-3.5371999999999999E-3</v>
      </c>
      <c r="BL5">
        <v>-3.2535936036662402E-3</v>
      </c>
      <c r="BM5">
        <v>-1.0300000000000001E-3</v>
      </c>
      <c r="BN5">
        <v>0</v>
      </c>
      <c r="BO5" s="1">
        <v>-8.0550000000000001E-4</v>
      </c>
      <c r="BP5">
        <v>-0.46078999999999998</v>
      </c>
      <c r="BQ5">
        <v>-1.116E-3</v>
      </c>
      <c r="BR5">
        <v>0</v>
      </c>
      <c r="BS5">
        <v>-1.0545000000000001E-2</v>
      </c>
      <c r="BT5">
        <v>0</v>
      </c>
      <c r="BU5">
        <v>0</v>
      </c>
      <c r="BV5">
        <v>-1.1858E-2</v>
      </c>
      <c r="BW5">
        <v>-2.4089151206002E-2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35">
      <c r="A6">
        <v>0</v>
      </c>
      <c r="B6" s="1">
        <v>-1.14922534711027E-6</v>
      </c>
      <c r="C6">
        <v>0</v>
      </c>
      <c r="D6">
        <v>0</v>
      </c>
      <c r="E6">
        <v>0</v>
      </c>
      <c r="F6">
        <v>1E-3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-1.14922534711027E-6</v>
      </c>
      <c r="AA6">
        <v>0</v>
      </c>
      <c r="AB6">
        <v>0</v>
      </c>
      <c r="AC6">
        <v>0</v>
      </c>
      <c r="AD6">
        <v>0</v>
      </c>
      <c r="AE6" s="1">
        <v>-3.2199999999999997E-8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s="1">
        <v>-4.87E-6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s="1">
        <v>-1.14922534711027E-6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s="1">
        <v>-1.14922534711027E-6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 s="1">
        <v>-1.14922534711027E-6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1:116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-0.94599999999999995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-1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-1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-0.29829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-1</v>
      </c>
      <c r="BW7">
        <v>0</v>
      </c>
      <c r="BX7">
        <v>0</v>
      </c>
      <c r="BY7">
        <v>0</v>
      </c>
      <c r="BZ7">
        <v>0</v>
      </c>
      <c r="CA7">
        <v>0</v>
      </c>
      <c r="CB7">
        <v>-3.5999999999999999E-3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x14ac:dyDescent="0.35">
      <c r="A8" s="1">
        <v>-8.3600000000000002E-7</v>
      </c>
      <c r="B8">
        <v>0</v>
      </c>
      <c r="C8">
        <v>0</v>
      </c>
      <c r="D8">
        <v>0</v>
      </c>
      <c r="E8">
        <v>0</v>
      </c>
      <c r="F8">
        <v>0</v>
      </c>
      <c r="G8" s="1">
        <v>-3.5086000000000001E-8</v>
      </c>
      <c r="H8">
        <v>1E-3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-6.8420799999999996E-7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1">
        <v>-6.8400000000000004E-7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s="1">
        <v>-1.88E-6</v>
      </c>
      <c r="AX8" s="1">
        <v>-4.7599999999999897E-8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 s="1">
        <v>-5.1100000000000001E-8</v>
      </c>
      <c r="BF8" s="1">
        <v>-1.4100000000000001E-6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-9.1432458181738597E-8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 s="1">
        <v>-1.7125283338283598E-8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-5.0000000000000001E-3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9" spans="1:116" x14ac:dyDescent="0.35">
      <c r="A9">
        <v>0</v>
      </c>
      <c r="B9">
        <v>-0.65217053992193896</v>
      </c>
      <c r="C9">
        <v>0</v>
      </c>
      <c r="D9">
        <v>0</v>
      </c>
      <c r="E9">
        <v>0</v>
      </c>
      <c r="F9">
        <v>0</v>
      </c>
      <c r="G9">
        <v>0</v>
      </c>
      <c r="H9">
        <v>-4.1307000000000003E-2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-4.1307000000000003E-2</v>
      </c>
      <c r="U9">
        <v>0</v>
      </c>
      <c r="V9">
        <v>0</v>
      </c>
      <c r="W9">
        <v>0</v>
      </c>
      <c r="X9">
        <v>0</v>
      </c>
      <c r="Y9">
        <v>0</v>
      </c>
      <c r="Z9">
        <v>-0.65217053992193896</v>
      </c>
      <c r="AA9">
        <v>0</v>
      </c>
      <c r="AB9">
        <v>0</v>
      </c>
      <c r="AC9">
        <v>0</v>
      </c>
      <c r="AD9">
        <v>-0.32643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-4.1307000000000003E-2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-0.65217053992193896</v>
      </c>
      <c r="BH9">
        <v>0</v>
      </c>
      <c r="BI9">
        <v>0</v>
      </c>
      <c r="BJ9">
        <v>0</v>
      </c>
      <c r="BK9">
        <v>0</v>
      </c>
      <c r="BL9">
        <v>-7.3151541519448193E-2</v>
      </c>
      <c r="BM9">
        <v>0</v>
      </c>
      <c r="BN9">
        <v>-0.65217053992193896</v>
      </c>
      <c r="BO9">
        <v>0</v>
      </c>
      <c r="BP9">
        <v>0</v>
      </c>
      <c r="BQ9">
        <v>-1.3738999999999999E-2</v>
      </c>
      <c r="BR9">
        <v>0</v>
      </c>
      <c r="BS9">
        <v>0</v>
      </c>
      <c r="BT9">
        <v>0</v>
      </c>
      <c r="BU9">
        <v>0</v>
      </c>
      <c r="BV9">
        <v>0</v>
      </c>
      <c r="BW9">
        <v>-0.145950648880244</v>
      </c>
      <c r="BX9">
        <v>-0.65217053992193896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35">
      <c r="A10" s="1">
        <v>-4.3100000000000001E-4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-8.0999999999999996E-3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-1.17E-2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-2.5420999999999999E-2</v>
      </c>
      <c r="AE10">
        <v>-0.17199999999999999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-22.7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1">
        <v>-3.5800000000000003E-5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</row>
    <row r="11" spans="1:116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-5.2452999999999996E-3</v>
      </c>
      <c r="G11">
        <v>0</v>
      </c>
      <c r="H11">
        <v>-5.2452999999999996E-3</v>
      </c>
      <c r="I11">
        <v>0</v>
      </c>
      <c r="J11">
        <v>0</v>
      </c>
      <c r="K11">
        <v>1</v>
      </c>
      <c r="L11">
        <v>-0.20399999999999999</v>
      </c>
      <c r="M11">
        <v>0</v>
      </c>
      <c r="N11">
        <v>0</v>
      </c>
      <c r="O11">
        <v>0</v>
      </c>
      <c r="P11">
        <v>-5.2452999999999996E-3</v>
      </c>
      <c r="Q11">
        <v>0</v>
      </c>
      <c r="R11">
        <v>0</v>
      </c>
      <c r="S11">
        <v>0</v>
      </c>
      <c r="T11">
        <v>-5.2452999999999996E-3</v>
      </c>
      <c r="U11">
        <v>0</v>
      </c>
      <c r="V11">
        <v>-0.19850000000000001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-0.19850000000000001</v>
      </c>
      <c r="AK11">
        <v>0</v>
      </c>
      <c r="AL11">
        <v>0</v>
      </c>
      <c r="AM11">
        <v>0</v>
      </c>
      <c r="AN11">
        <v>-5.2452999999999996E-3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-0.19850000000000001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-1.3814999999999999E-3</v>
      </c>
      <c r="BJ11">
        <v>0</v>
      </c>
      <c r="BK11">
        <v>-5.9209999999999999E-2</v>
      </c>
      <c r="BL11">
        <v>0</v>
      </c>
      <c r="BM11">
        <v>-1.1008E-2</v>
      </c>
      <c r="BN11">
        <v>0</v>
      </c>
      <c r="BO11">
        <v>-8.6087999999999998E-3</v>
      </c>
      <c r="BP11">
        <v>0</v>
      </c>
      <c r="BQ11">
        <v>-1.7446E-3</v>
      </c>
      <c r="BR11">
        <v>0</v>
      </c>
      <c r="BS11">
        <v>-2.4604000000000001E-2</v>
      </c>
      <c r="BT11">
        <v>0</v>
      </c>
      <c r="BU11">
        <v>0</v>
      </c>
      <c r="BV11">
        <v>-0.19850000000000001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-0.2</v>
      </c>
      <c r="CC11">
        <v>0</v>
      </c>
      <c r="CD11">
        <v>-1.18E-2</v>
      </c>
      <c r="CE11">
        <v>-1.18E-2</v>
      </c>
      <c r="CF11">
        <v>-1.18E-2</v>
      </c>
      <c r="CG11">
        <v>-1.18E-2</v>
      </c>
      <c r="CH11">
        <v>-1.18E-2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-1.6899999999999998E-2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</row>
    <row r="13" spans="1:116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1.4599646899200001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-29.199293798399999</v>
      </c>
      <c r="CU13">
        <v>-29.199293798399999</v>
      </c>
      <c r="CV13">
        <v>-29.199293798399999</v>
      </c>
      <c r="CW13">
        <v>-29.199293798399999</v>
      </c>
      <c r="CX13">
        <v>-29.199293798399999</v>
      </c>
      <c r="CY13">
        <v>-29.199293798399999</v>
      </c>
      <c r="CZ13">
        <v>-29.199293798399999</v>
      </c>
      <c r="DA13">
        <v>-29.199293798399999</v>
      </c>
      <c r="DB13">
        <v>-29.199293798399999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-29.199293798399999</v>
      </c>
      <c r="DJ13">
        <v>0</v>
      </c>
      <c r="DK13">
        <v>0</v>
      </c>
      <c r="DL13">
        <v>0</v>
      </c>
    </row>
    <row r="14" spans="1:116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3.79E-3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</row>
    <row r="15" spans="1:116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</row>
    <row r="16" spans="1:116" x14ac:dyDescent="0.35">
      <c r="A16" s="1">
        <v>-8.7000000000000003E-7</v>
      </c>
      <c r="B16" s="1">
        <v>-2.72297571929317E-5</v>
      </c>
      <c r="C16">
        <v>0</v>
      </c>
      <c r="D16">
        <v>0</v>
      </c>
      <c r="E16">
        <v>0</v>
      </c>
      <c r="F16">
        <v>0</v>
      </c>
      <c r="G16" s="1">
        <v>-3.6529999999999997E-8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1E-3</v>
      </c>
      <c r="Q16">
        <v>0</v>
      </c>
      <c r="R16" s="1">
        <v>-7.9811801371544801E-7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">
        <v>-2.72297571929317E-5</v>
      </c>
      <c r="AA16">
        <v>0</v>
      </c>
      <c r="AB16">
        <v>0</v>
      </c>
      <c r="AC16">
        <v>0</v>
      </c>
      <c r="AD16" s="1">
        <v>-6.9398000000000002E-7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-7.9800000000000003E-7</v>
      </c>
      <c r="AN16">
        <v>0</v>
      </c>
      <c r="AO16">
        <v>0</v>
      </c>
      <c r="AP16" s="1">
        <v>-1.11E-4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1">
        <v>-4.9600000000000001E-8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>
        <v>-1.4499999999999899E-6</v>
      </c>
      <c r="BG16" s="1">
        <v>-2.72297571929317E-5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 s="1">
        <v>-2.72E-5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 s="1">
        <v>-2.72297571929317E-5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</row>
    <row r="17" spans="1:116" x14ac:dyDescent="0.35">
      <c r="A17">
        <v>0</v>
      </c>
      <c r="B17">
        <v>-0.51519055075400799</v>
      </c>
      <c r="C17">
        <v>0</v>
      </c>
      <c r="D17">
        <v>0</v>
      </c>
      <c r="E17">
        <v>0</v>
      </c>
      <c r="F17">
        <v>0</v>
      </c>
      <c r="G17">
        <v>-5.6573999999999999E-2</v>
      </c>
      <c r="H17">
        <v>0</v>
      </c>
      <c r="I17">
        <v>-5.364E-2</v>
      </c>
      <c r="J17">
        <v>0</v>
      </c>
      <c r="K17">
        <v>0</v>
      </c>
      <c r="L17">
        <v>0</v>
      </c>
      <c r="M17">
        <v>0</v>
      </c>
      <c r="N17">
        <v>0</v>
      </c>
      <c r="O17">
        <v>-3.6</v>
      </c>
      <c r="P17">
        <v>0</v>
      </c>
      <c r="Q17">
        <v>3.6</v>
      </c>
      <c r="R17">
        <v>-0.14042793932247699</v>
      </c>
      <c r="S17">
        <v>0</v>
      </c>
      <c r="T17">
        <v>0</v>
      </c>
      <c r="U17">
        <v>0</v>
      </c>
      <c r="V17">
        <v>0</v>
      </c>
      <c r="W17">
        <v>-0.11984126984127</v>
      </c>
      <c r="X17">
        <v>0</v>
      </c>
      <c r="Y17">
        <v>0</v>
      </c>
      <c r="Z17">
        <v>-0.51519055075400799</v>
      </c>
      <c r="AA17">
        <v>0</v>
      </c>
      <c r="AB17">
        <v>0</v>
      </c>
      <c r="AC17">
        <v>0</v>
      </c>
      <c r="AD17">
        <v>-2.2644000000000002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-0.1404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-7.6679999999999998E-2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-0.51519055075400799</v>
      </c>
      <c r="BH17">
        <v>0</v>
      </c>
      <c r="BI17">
        <v>0</v>
      </c>
      <c r="BJ17">
        <v>0</v>
      </c>
      <c r="BK17">
        <v>0</v>
      </c>
      <c r="BL17">
        <v>-0.28359097836536801</v>
      </c>
      <c r="BM17">
        <v>0</v>
      </c>
      <c r="BN17">
        <v>-0.51479999999999904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-0.36694794971905198</v>
      </c>
      <c r="BX17">
        <v>-0.51519055075400799</v>
      </c>
      <c r="BY17">
        <v>-2</v>
      </c>
      <c r="BZ17">
        <v>-2.12</v>
      </c>
      <c r="CA17">
        <v>-1.77</v>
      </c>
      <c r="CB17">
        <v>-6.5808</v>
      </c>
      <c r="CC17">
        <v>-11.2</v>
      </c>
      <c r="CD17">
        <v>-2.3759999999999999</v>
      </c>
      <c r="CE17">
        <v>-2.3759999999999999</v>
      </c>
      <c r="CF17">
        <v>-2.3759999999999999</v>
      </c>
      <c r="CG17">
        <v>-2.3759999999999999</v>
      </c>
      <c r="CH17">
        <v>-2.3759999999999999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-5</v>
      </c>
      <c r="CO17">
        <v>-2.16</v>
      </c>
      <c r="CP17">
        <v>-2.16</v>
      </c>
      <c r="CQ17">
        <v>-3.5</v>
      </c>
      <c r="CR17">
        <v>-6</v>
      </c>
      <c r="CS17">
        <v>-7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-1.2</v>
      </c>
      <c r="DL17">
        <v>-0.28000000000000003</v>
      </c>
    </row>
    <row r="18" spans="1:116" x14ac:dyDescent="0.35">
      <c r="A18">
        <v>0</v>
      </c>
      <c r="B18">
        <v>-1.01848017868973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-1.01848017868973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-1.01848017868973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-1.018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-1.01848017868973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</row>
    <row r="19" spans="1:116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-2.8424999999999999E-2</v>
      </c>
      <c r="G19">
        <v>0</v>
      </c>
      <c r="H19">
        <v>-2.8424999999999999E-2</v>
      </c>
      <c r="I19">
        <v>0</v>
      </c>
      <c r="J19">
        <v>-0.12662000000000001</v>
      </c>
      <c r="K19">
        <v>0</v>
      </c>
      <c r="L19">
        <v>0</v>
      </c>
      <c r="M19">
        <v>0</v>
      </c>
      <c r="N19">
        <v>0</v>
      </c>
      <c r="O19">
        <v>0</v>
      </c>
      <c r="P19">
        <v>-2.8424999999999999E-2</v>
      </c>
      <c r="Q19">
        <v>0</v>
      </c>
      <c r="R19">
        <v>0</v>
      </c>
      <c r="S19">
        <v>1</v>
      </c>
      <c r="T19">
        <v>-2.8424999999999999E-2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-3.5793000000000001E-3</v>
      </c>
      <c r="AE19">
        <v>-2.41E-2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-2.8424999999999999E-2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-7.4866999999999998E-3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-5.5948999999999999E-2</v>
      </c>
      <c r="BQ19">
        <v>-9.4543000000000006E-3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-3.6995000000000001E-8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-1.2928412292199E-6</v>
      </c>
      <c r="S20">
        <v>0</v>
      </c>
      <c r="T20">
        <v>1E-3</v>
      </c>
      <c r="U20">
        <v>0</v>
      </c>
      <c r="V20">
        <v>0</v>
      </c>
      <c r="W20" s="1">
        <v>-1.0096239999999999E-5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s="1">
        <v>-1.2899999999999999E-6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 s="1">
        <v>-6.8599999999999902E-6</v>
      </c>
      <c r="AX20" s="1">
        <v>-5.02E-8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1">
        <v>-7.9401871578878298E-8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 s="1">
        <v>-1.4871956583246301E-8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x14ac:dyDescent="0.35">
      <c r="A21">
        <v>-0.13932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-0.18251999999999999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-0.24407999999999999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-14688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-4.3920000000000001E-2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-1.5228E-2</v>
      </c>
      <c r="BF21">
        <v>-0.19188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</row>
    <row r="22" spans="1:116" x14ac:dyDescent="0.35">
      <c r="A22" s="1">
        <v>-1.6200000000000001E-4</v>
      </c>
      <c r="B22">
        <v>-1.1107923074268399E-2</v>
      </c>
      <c r="C22">
        <v>0</v>
      </c>
      <c r="D22">
        <v>0</v>
      </c>
      <c r="E22">
        <v>0</v>
      </c>
      <c r="F22">
        <v>0</v>
      </c>
      <c r="G22">
        <v>-2.5475999999999999E-2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-3.2773193101835497E-2</v>
      </c>
      <c r="S22">
        <v>0</v>
      </c>
      <c r="T22">
        <v>0</v>
      </c>
      <c r="U22">
        <v>0</v>
      </c>
      <c r="V22">
        <v>1</v>
      </c>
      <c r="W22">
        <v>-2.4783519E-2</v>
      </c>
      <c r="X22">
        <v>0</v>
      </c>
      <c r="Y22">
        <v>0</v>
      </c>
      <c r="Z22">
        <v>-1.1107923074268399E-2</v>
      </c>
      <c r="AA22">
        <v>0</v>
      </c>
      <c r="AB22">
        <v>0</v>
      </c>
      <c r="AC22">
        <v>0</v>
      </c>
      <c r="AD22">
        <v>-0.11917999999999999</v>
      </c>
      <c r="AE22">
        <v>-2.1000000000000001E-2</v>
      </c>
      <c r="AF22">
        <v>0</v>
      </c>
      <c r="AG22">
        <v>0</v>
      </c>
      <c r="AH22">
        <v>0</v>
      </c>
      <c r="AI22">
        <v>-0.1875</v>
      </c>
      <c r="AJ22">
        <v>0</v>
      </c>
      <c r="AK22">
        <v>0</v>
      </c>
      <c r="AL22">
        <v>0</v>
      </c>
      <c r="AM22">
        <v>-3.2800000000000003E-2</v>
      </c>
      <c r="AN22">
        <v>0</v>
      </c>
      <c r="AO22">
        <v>0</v>
      </c>
      <c r="AP22">
        <v>-184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-3.0500000000000002E-3</v>
      </c>
      <c r="AX22">
        <v>-3.4599999999999999E-2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s="1">
        <v>-1.3999999999999999E-4</v>
      </c>
      <c r="BF22" s="1">
        <v>-2.5099999999999998E-4</v>
      </c>
      <c r="BG22">
        <v>-1.1107923074268399E-2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-1.11E-2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-1.1107923074268399E-2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</row>
    <row r="23" spans="1:116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-0.88982000000000006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</row>
    <row r="24" spans="1:116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-6.7591999999999999E-3</v>
      </c>
      <c r="K24">
        <v>-1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-34</v>
      </c>
      <c r="AD24">
        <v>0</v>
      </c>
      <c r="AE24">
        <v>-8.0500000000000002E-2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-27.9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-29.2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-2.45900079007992E-2</v>
      </c>
      <c r="BM24">
        <v>0</v>
      </c>
      <c r="BN24">
        <v>0</v>
      </c>
      <c r="BO24">
        <v>0</v>
      </c>
      <c r="BP24">
        <v>-2.9865999999999998E-3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-3.0826825062962401E-2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-1.15848269972463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</row>
    <row r="25" spans="1:116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1055.8699999999999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-390670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</row>
    <row r="26" spans="1:116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-1E-3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5.7008667085986097E-4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-0.83199999999999996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f>0.022/800</f>
        <v>2.7499999999999998E-5</v>
      </c>
    </row>
    <row r="27" spans="1:116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3.79E-3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-5.2645505971087303E-3</v>
      </c>
      <c r="DA27">
        <v>-5.2645505971087303E-3</v>
      </c>
      <c r="DB27">
        <v>-5.2645505971087303E-3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</row>
    <row r="28" spans="1:116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-4.1307000000000003E-2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-1.1859999999999999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-1.1859999999999999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-1.1859999999999999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-0.35371999999999998</v>
      </c>
      <c r="BL28">
        <v>-1.5269565667904901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-1.1859999999999999</v>
      </c>
      <c r="BW28">
        <v>-1.22308452177517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</row>
    <row r="29" spans="1:116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1000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">
        <v>-119290000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</row>
    <row r="30" spans="1:116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0.52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-0.39916000000000001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</row>
    <row r="31" spans="1:116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-3.0499999999999999E-2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</row>
    <row r="32" spans="1:116" x14ac:dyDescent="0.35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-1.6500000000000001E-2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f>-0.373736957226982/0.13</f>
        <v>-2.8748996709767849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</row>
    <row r="33" spans="1:116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1993.2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-41730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</row>
    <row r="34" spans="1:116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1060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-244.648</v>
      </c>
      <c r="CU34">
        <v>-244.648</v>
      </c>
      <c r="CV34">
        <v>-244.648</v>
      </c>
      <c r="CW34">
        <v>-244.648</v>
      </c>
      <c r="CX34">
        <v>-244.648</v>
      </c>
      <c r="CY34">
        <v>-244.648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-244.648</v>
      </c>
      <c r="DJ34">
        <v>0</v>
      </c>
      <c r="DK34">
        <v>0</v>
      </c>
      <c r="DL34">
        <v>0</v>
      </c>
    </row>
    <row r="35" spans="1:116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3.6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-0.242609916345951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-0.169628476881723</v>
      </c>
      <c r="BX35">
        <v>0</v>
      </c>
      <c r="BY35">
        <v>-1.73</v>
      </c>
      <c r="BZ35">
        <v>-5.66</v>
      </c>
      <c r="CA35">
        <v>-1.18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</row>
    <row r="36" spans="1:116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-0.10980001284586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</row>
    <row r="37" spans="1:116" x14ac:dyDescent="0.35">
      <c r="A37">
        <v>0</v>
      </c>
      <c r="B37" s="1">
        <v>-9.5809159068415404E-4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-0.78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>
        <v>-9.5809159068415404E-4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s="1">
        <v>-9.5809159068415404E-4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 s="1">
        <v>-9.5809159068415404E-4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-7.7189989306842594E-2</v>
      </c>
      <c r="BX37" s="1">
        <v>-9.5809159068415404E-4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</row>
    <row r="38" spans="1:116" x14ac:dyDescent="0.35">
      <c r="A38">
        <v>0</v>
      </c>
      <c r="B38" s="1">
        <v>-2.88147846822302E-4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-0.22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">
        <v>-2.88147846822302E-4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s="1">
        <v>-2.88147846822302E-4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 s="1">
        <v>-2.88147846822302E-4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-2.3215034377997799E-2</v>
      </c>
      <c r="BX38" s="1">
        <v>-2.88147846822302E-4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</row>
    <row r="39" spans="1:116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-0.74090999999999996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-1.01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</row>
    <row r="40" spans="1:116" x14ac:dyDescent="0.35">
      <c r="A40" s="1">
        <v>-8.8000000000000004E-6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1">
        <v>-9.4499999999999995E-7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1E-3</v>
      </c>
      <c r="AO40">
        <v>0</v>
      </c>
      <c r="AP40">
        <v>-2.06E-2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 s="1">
        <v>-5.8400000000000004E-7</v>
      </c>
      <c r="BF40" s="1">
        <v>-1.5E-5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</row>
    <row r="41" spans="1:116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1060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-33475.138384615297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</row>
    <row r="42" spans="1:116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 s="1">
        <v>-3.0390999999999998E-6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1060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-4879.3944461538404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</row>
    <row r="44" spans="1:116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1.4599646899200001</v>
      </c>
      <c r="AS44">
        <v>0</v>
      </c>
      <c r="AT44">
        <v>0</v>
      </c>
      <c r="AU44">
        <v>-0.55605007125463601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</row>
    <row r="45" spans="1:116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1.4599646899200001</v>
      </c>
      <c r="AT45">
        <v>0</v>
      </c>
      <c r="AU45">
        <v>-0.64984772715497896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</row>
    <row r="46" spans="1:116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3787.5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-0.08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</row>
    <row r="47" spans="1:116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1.4599646899200001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-483.24831236351997</v>
      </c>
      <c r="BD47">
        <v>-483.24831236351997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</row>
    <row r="48" spans="1:116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-9.1615844589598594E-2</v>
      </c>
      <c r="AV48">
        <v>1.4599646899200001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</row>
    <row r="49" spans="1:116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-3.1070000000000002</v>
      </c>
      <c r="CC49">
        <v>-6.8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</row>
    <row r="50" spans="1:116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-0.94937202055960601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</row>
    <row r="51" spans="1:116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-1000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772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</row>
    <row r="52" spans="1:116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-2500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-908</v>
      </c>
      <c r="AZ52">
        <v>1000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</row>
    <row r="53" spans="1:116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-0.141842321962424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</row>
    <row r="54" spans="1:116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43.2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-18.46</v>
      </c>
      <c r="CC54">
        <v>-10.199999999999999</v>
      </c>
      <c r="CD54">
        <v>-0.81010000000000004</v>
      </c>
      <c r="CE54">
        <v>-0.81010000000000004</v>
      </c>
      <c r="CF54">
        <v>-0.81010000000000004</v>
      </c>
      <c r="CG54">
        <v>-0.81010000000000004</v>
      </c>
      <c r="CH54">
        <v>-0.81010000000000004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</row>
    <row r="55" spans="1:116" x14ac:dyDescent="0.35">
      <c r="A55">
        <v>0</v>
      </c>
      <c r="B55">
        <v>0</v>
      </c>
      <c r="C55">
        <v>0</v>
      </c>
      <c r="D55">
        <v>-889.03639999999996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907.18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</row>
    <row r="56" spans="1:116" x14ac:dyDescent="0.35">
      <c r="A56">
        <v>0</v>
      </c>
      <c r="B56">
        <v>0</v>
      </c>
      <c r="C56">
        <v>0</v>
      </c>
      <c r="D56">
        <v>889.03639999999996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907.18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</row>
    <row r="57" spans="1:116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-1.87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</row>
    <row r="58" spans="1:116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-1</v>
      </c>
      <c r="BN58">
        <v>0</v>
      </c>
      <c r="BO58">
        <v>-0.78205999999999998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</row>
    <row r="59" spans="1:116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-1E-3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s="1">
        <v>-8.8155000000000006E-6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s="1">
        <v>5.1826060987260098E-5</v>
      </c>
      <c r="BH59">
        <v>-3.79E-3</v>
      </c>
      <c r="BI59" s="1">
        <v>-2.6339000000000001E-4</v>
      </c>
      <c r="BJ59">
        <v>-3.79E-3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</row>
    <row r="60" spans="1:116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1">
        <v>-1.8950000000000001E-6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3.79E-3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</row>
    <row r="61" spans="1:116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-2.0440034230226799E-2</v>
      </c>
      <c r="R61">
        <v>0</v>
      </c>
      <c r="S61">
        <v>0</v>
      </c>
      <c r="T61">
        <v>0</v>
      </c>
      <c r="U61">
        <v>-0.1116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3.6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-0.28999999999999998</v>
      </c>
      <c r="BZ61">
        <v>-6.4000000000000001E-2</v>
      </c>
      <c r="CA61">
        <v>-0.21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</row>
    <row r="62" spans="1:116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 s="1">
        <v>-5.0722445489999999E-5</v>
      </c>
      <c r="AS62" s="1">
        <v>-1.1748999999999901E-5</v>
      </c>
      <c r="AT62">
        <v>0</v>
      </c>
      <c r="AU62">
        <v>0</v>
      </c>
      <c r="AV62" s="1">
        <v>-1.8950000000000001E-6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3.79E-3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</row>
    <row r="63" spans="1:116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-0.77165111470818903</v>
      </c>
      <c r="R63">
        <v>0</v>
      </c>
      <c r="S63">
        <v>0</v>
      </c>
      <c r="T63">
        <v>0</v>
      </c>
      <c r="U63">
        <v>-0.62280000000000002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3.6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-1.48</v>
      </c>
      <c r="BZ63">
        <v>-2.02</v>
      </c>
      <c r="CA63">
        <v>-0.81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</row>
    <row r="64" spans="1:116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-0.99</v>
      </c>
      <c r="BZ64">
        <v>-1.008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</row>
    <row r="65" spans="1:116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1">
        <v>-3.6200000000000002E-4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 s="2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</row>
    <row r="66" spans="1:116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-0.212187290702676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 s="2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</row>
    <row r="67" spans="1:116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-7.0448918597076193E-2</v>
      </c>
      <c r="R67">
        <v>0</v>
      </c>
      <c r="S67">
        <v>0</v>
      </c>
      <c r="T67">
        <v>0</v>
      </c>
      <c r="U67">
        <v>-0.10332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3.6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 s="2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</row>
    <row r="68" spans="1:116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-1.6649751068293599</v>
      </c>
      <c r="R68">
        <v>0</v>
      </c>
      <c r="S68">
        <v>0</v>
      </c>
      <c r="T68">
        <v>0</v>
      </c>
      <c r="U68">
        <v>-1.962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3.6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 s="2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</row>
    <row r="69" spans="1:116" x14ac:dyDescent="0.3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-6.65480943357173E-3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-1100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3.6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 s="2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</row>
    <row r="70" spans="1:116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-0.70455867119349402</v>
      </c>
      <c r="R70">
        <v>0</v>
      </c>
      <c r="S70">
        <v>0</v>
      </c>
      <c r="T70">
        <v>0</v>
      </c>
      <c r="U70">
        <v>-0.77759999999999996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3.6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 s="2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</row>
    <row r="71" spans="1:116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-1.73875663272367E-2</v>
      </c>
      <c r="R71">
        <v>0</v>
      </c>
      <c r="S71">
        <v>0</v>
      </c>
      <c r="T71">
        <v>0</v>
      </c>
      <c r="U71">
        <v>-5.688E-2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3.6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 s="2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</row>
    <row r="72" spans="1:116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-4271.8635999999997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1060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 s="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</row>
    <row r="73" spans="1:116" x14ac:dyDescent="0.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0</v>
      </c>
      <c r="CM73">
        <v>0</v>
      </c>
      <c r="CN73" s="2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</row>
    <row r="74" spans="1:116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-12486.57422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1060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 s="2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</row>
    <row r="75" spans="1:116" x14ac:dyDescent="0.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-1.21378329004437E-2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 s="2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</row>
    <row r="76" spans="1:116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-0.996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 s="2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</row>
    <row r="77" spans="1:116" x14ac:dyDescent="0.35">
      <c r="A77">
        <v>0</v>
      </c>
      <c r="B77">
        <v>0</v>
      </c>
      <c r="C77">
        <v>0</v>
      </c>
      <c r="D77">
        <v>0</v>
      </c>
      <c r="E77">
        <v>0</v>
      </c>
      <c r="F77">
        <v>-1E-3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 s="1">
        <v>4.9083177536680897E-5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 s="2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</row>
    <row r="78" spans="1:116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-1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0.81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</row>
    <row r="79" spans="1:116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0</v>
      </c>
      <c r="CA79">
        <v>0</v>
      </c>
      <c r="CB79">
        <v>0</v>
      </c>
      <c r="CC79">
        <v>0</v>
      </c>
      <c r="CD79">
        <v>-1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0.85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</row>
    <row r="80" spans="1:116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-1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0.78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</row>
    <row r="81" spans="1:116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-1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0.77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</row>
    <row r="82" spans="1:116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-1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0.75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</row>
    <row r="83" spans="1:116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</row>
    <row r="84" spans="1:116" x14ac:dyDescent="0.35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>
        <f>1000/7.62</f>
        <v>131.23359580052494</v>
      </c>
      <c r="CE84" s="2">
        <v>0</v>
      </c>
      <c r="CF84" s="2">
        <v>0</v>
      </c>
      <c r="CG84" s="2">
        <v>0</v>
      </c>
      <c r="CH84" s="2">
        <v>0</v>
      </c>
      <c r="CI84">
        <v>-20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</row>
    <row r="85" spans="1:116" x14ac:dyDescent="0.35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>
        <f>1000/43.2</f>
        <v>23.148148148148145</v>
      </c>
      <c r="CF85" s="2">
        <v>0</v>
      </c>
      <c r="CG85" s="2">
        <v>0</v>
      </c>
      <c r="CH85" s="2">
        <v>0</v>
      </c>
      <c r="CI85">
        <v>-30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</row>
    <row r="86" spans="1:116" x14ac:dyDescent="0.35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>
        <f>1000/226</f>
        <v>4.4247787610619467</v>
      </c>
      <c r="CG86" s="2">
        <v>0</v>
      </c>
      <c r="CH86" s="2">
        <v>0</v>
      </c>
      <c r="CI86">
        <v>-20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</row>
    <row r="87" spans="1:116" x14ac:dyDescent="0.35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>
        <f>1000/12</f>
        <v>83.333333333333329</v>
      </c>
      <c r="CH87" s="2">
        <v>0</v>
      </c>
      <c r="CI87">
        <v>-30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</row>
    <row r="88" spans="1:116" x14ac:dyDescent="0.35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>
        <f>1000/8</f>
        <v>125</v>
      </c>
      <c r="CI88">
        <v>-40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</row>
    <row r="89" spans="1:116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-1</v>
      </c>
      <c r="CK89">
        <v>0</v>
      </c>
      <c r="CL89">
        <v>-1.0968</v>
      </c>
      <c r="CM89">
        <v>-1.1517999999999999</v>
      </c>
      <c r="CN89" s="2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</row>
    <row r="90" spans="1:116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f>CI89/0.13*0.65</f>
        <v>5</v>
      </c>
      <c r="CJ90">
        <v>-5</v>
      </c>
      <c r="CK90">
        <v>0</v>
      </c>
      <c r="CL90">
        <v>0</v>
      </c>
      <c r="CM90">
        <v>0</v>
      </c>
      <c r="CN90">
        <f>CN91/0.13*0.65</f>
        <v>-5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-907.18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 s="2">
        <v>-907.18</v>
      </c>
      <c r="DK90">
        <f>-5/6</f>
        <v>-0.83333333333333337</v>
      </c>
      <c r="DL90">
        <v>0</v>
      </c>
    </row>
    <row r="91" spans="1:116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1</v>
      </c>
      <c r="CN91" s="2">
        <v>-1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-907.18</v>
      </c>
      <c r="CU91">
        <v>-907.18</v>
      </c>
      <c r="CV91">
        <v>-907.18</v>
      </c>
      <c r="CW91">
        <v>-907.18</v>
      </c>
      <c r="CX91">
        <v>-907.18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-907.18</v>
      </c>
      <c r="DE91">
        <v>-907.18</v>
      </c>
      <c r="DF91">
        <v>-907.18</v>
      </c>
      <c r="DG91">
        <v>-907.18</v>
      </c>
      <c r="DH91">
        <v>-907.18</v>
      </c>
      <c r="DI91">
        <v>0</v>
      </c>
      <c r="DJ91">
        <v>0</v>
      </c>
      <c r="DK91">
        <f>-(1-0.333/6)/(6-0.333)</f>
        <v>-0.16666666666666669</v>
      </c>
      <c r="DL91">
        <v>0</v>
      </c>
    </row>
    <row r="92" spans="1:116" x14ac:dyDescent="0.35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1</v>
      </c>
      <c r="CO92" s="2">
        <v>-1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</row>
    <row r="93" spans="1:116" x14ac:dyDescent="0.35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1</v>
      </c>
      <c r="CO93" s="2">
        <v>0</v>
      </c>
      <c r="CP93" s="2">
        <v>-1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</row>
    <row r="94" spans="1:116" x14ac:dyDescent="0.35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1</v>
      </c>
      <c r="CO94" s="2">
        <v>0</v>
      </c>
      <c r="CP94" s="2">
        <v>0</v>
      </c>
      <c r="CQ94" s="2">
        <v>-1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</row>
    <row r="95" spans="1:116" x14ac:dyDescent="0.35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1</v>
      </c>
      <c r="CO95" s="2">
        <v>0</v>
      </c>
      <c r="CP95" s="2">
        <v>0</v>
      </c>
      <c r="CQ95" s="2">
        <v>0</v>
      </c>
      <c r="CR95">
        <v>-1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-907.18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</row>
    <row r="96" spans="1:116" x14ac:dyDescent="0.35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1</v>
      </c>
      <c r="CO96" s="2">
        <v>0</v>
      </c>
      <c r="CP96" s="2">
        <v>0</v>
      </c>
      <c r="CQ96" s="2">
        <v>0</v>
      </c>
      <c r="CR96" s="2">
        <v>0</v>
      </c>
      <c r="CS96">
        <v>-1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-907.18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</row>
    <row r="97" spans="1:116" x14ac:dyDescent="0.35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0.13469999999999999</v>
      </c>
      <c r="CJ97" s="2">
        <v>1</v>
      </c>
      <c r="CK97" s="2">
        <v>0</v>
      </c>
      <c r="CL97" s="2">
        <f>0.1765/2</f>
        <v>8.8249999999999995E-2</v>
      </c>
      <c r="CM97" s="2">
        <f>0.2625/2</f>
        <v>0.13125000000000001</v>
      </c>
      <c r="CN97" s="2">
        <v>0.17649999999999999</v>
      </c>
      <c r="CO97" s="2">
        <f>-(CO92+CO79)*0.9</f>
        <v>0.13500000000000004</v>
      </c>
      <c r="CP97" s="2">
        <f>-(CP93+CP78)*0.5</f>
        <v>9.4999999999999973E-2</v>
      </c>
      <c r="CQ97" s="2">
        <f>-(CQ94+CQ80)*0.4</f>
        <v>8.7999999999999995E-2</v>
      </c>
      <c r="CR97" s="2">
        <f>-(CR95+CR81)*0.3</f>
        <v>6.8999999999999992E-2</v>
      </c>
      <c r="CS97" s="2">
        <f>-(CS96+CS82)*0.3</f>
        <v>7.4999999999999997E-2</v>
      </c>
      <c r="CT97" s="2">
        <v>50</v>
      </c>
      <c r="CU97" s="2">
        <v>50</v>
      </c>
      <c r="CV97" s="2">
        <v>50</v>
      </c>
      <c r="CW97" s="2">
        <v>50</v>
      </c>
      <c r="CX97" s="2">
        <v>50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10</v>
      </c>
      <c r="DE97" s="2">
        <v>10</v>
      </c>
      <c r="DF97" s="2">
        <v>10</v>
      </c>
      <c r="DG97" s="2">
        <v>10</v>
      </c>
      <c r="DH97" s="2">
        <v>10</v>
      </c>
      <c r="DI97" s="2">
        <v>0</v>
      </c>
      <c r="DJ97" s="2">
        <v>0</v>
      </c>
      <c r="DK97" s="2">
        <f>0.333*0.5*-1*DK91</f>
        <v>2.7750000000000004E-2</v>
      </c>
      <c r="DL97" s="2">
        <v>0</v>
      </c>
    </row>
    <row r="98" spans="1:116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907.18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</row>
    <row r="99" spans="1:116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907.18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</row>
    <row r="100" spans="1:116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907.18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</row>
    <row r="101" spans="1:116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907.18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</row>
    <row r="102" spans="1:116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907.18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</row>
    <row r="103" spans="1:116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907.18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</row>
    <row r="104" spans="1:116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907.18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</row>
    <row r="105" spans="1:116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907.18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</row>
    <row r="106" spans="1:116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f>-CN90</f>
        <v>5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-907.18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</row>
    <row r="107" spans="1:116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-1</v>
      </c>
      <c r="DD107">
        <v>7518.35699999998</v>
      </c>
      <c r="DE107">
        <v>7477.7273999999798</v>
      </c>
      <c r="DF107">
        <v>7504.4375999999802</v>
      </c>
      <c r="DG107">
        <v>3148.04159999999</v>
      </c>
      <c r="DH107">
        <v>3148.04159999999</v>
      </c>
      <c r="DI107">
        <v>0</v>
      </c>
      <c r="DJ107">
        <v>891.593999999998</v>
      </c>
      <c r="DK107">
        <v>0</v>
      </c>
      <c r="DL107">
        <v>0</v>
      </c>
    </row>
    <row r="108" spans="1:116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907.18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</row>
    <row r="109" spans="1:116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907.18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</row>
    <row r="110" spans="1:116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 s="2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907.18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</row>
    <row r="111" spans="1:116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907.18</v>
      </c>
      <c r="DH111">
        <v>0</v>
      </c>
      <c r="DI111">
        <v>0</v>
      </c>
      <c r="DJ111">
        <v>0</v>
      </c>
      <c r="DK111">
        <v>0</v>
      </c>
      <c r="DL111">
        <v>0</v>
      </c>
    </row>
    <row r="112" spans="1:116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907.18</v>
      </c>
      <c r="DI112">
        <v>0</v>
      </c>
      <c r="DJ112">
        <v>0</v>
      </c>
      <c r="DK112">
        <v>0</v>
      </c>
      <c r="DL112">
        <v>0</v>
      </c>
    </row>
    <row r="113" spans="1:116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90</v>
      </c>
      <c r="DE113">
        <v>90</v>
      </c>
      <c r="DF113">
        <v>90</v>
      </c>
      <c r="DG113">
        <v>45</v>
      </c>
      <c r="DH113">
        <v>45</v>
      </c>
      <c r="DI113">
        <v>-907.18</v>
      </c>
      <c r="DJ113">
        <v>45</v>
      </c>
      <c r="DK113">
        <f>0.333*0.5</f>
        <v>0.16650000000000001</v>
      </c>
      <c r="DL113">
        <v>0</v>
      </c>
    </row>
    <row r="114" spans="1:116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 s="2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907.18</v>
      </c>
      <c r="DK114">
        <v>0</v>
      </c>
      <c r="DL114">
        <v>0</v>
      </c>
    </row>
    <row r="115" spans="1:116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0.33400000000000002</v>
      </c>
      <c r="DL115">
        <v>-0.33400000000000002</v>
      </c>
    </row>
    <row r="116" spans="1:116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4.3999999999999997E-2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techMatrix</vt:lpstr>
      <vt:lpstr>Sheet2</vt:lpstr>
      <vt:lpstr>Sheet1</vt:lpstr>
      <vt:lpstr>olderVersion1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Thakker, Vyom</dc:creator>
  <cp:lastModifiedBy>Vyom</cp:lastModifiedBy>
  <dcterms:created xsi:type="dcterms:W3CDTF">2019-07-22T22:32:38Z</dcterms:created>
  <dcterms:modified xsi:type="dcterms:W3CDTF">2020-07-30T17:45:31Z</dcterms:modified>
</cp:coreProperties>
</file>