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d2b0fe54ade10d6e/Data Analytics/my-projects/Excel/CLV-analysis/"/>
    </mc:Choice>
  </mc:AlternateContent>
  <xr:revisionPtr revIDLastSave="9" documentId="13_ncr:1_{0E627C91-0C23-477B-972D-6F3081AEAE8B}" xr6:coauthVersionLast="47" xr6:coauthVersionMax="47" xr10:uidLastSave="{3C4DBC17-8E6E-42DF-BA3C-DD908CCA50EF}"/>
  <bookViews>
    <workbookView xWindow="-120" yWindow="600" windowWidth="29040" windowHeight="15720" xr2:uid="{00000000-000D-0000-FFFF-FFFF00000000}"/>
  </bookViews>
  <sheets>
    <sheet name="CLV" sheetId="1" r:id="rId1"/>
  </sheets>
  <definedNames>
    <definedName name="annualized_frequency">#REF!</definedName>
    <definedName name="aov">#REF!</definedName>
    <definedName name="coc">#REF!</definedName>
    <definedName name="frequency">#REF!</definedName>
    <definedName name="lifespan">#REF!</definedName>
    <definedName name="number_of_customers">#REF!</definedName>
    <definedName name="number_of_orders">#REF!</definedName>
    <definedName name="total_sa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1" l="1"/>
  <c r="C97" i="1" l="1"/>
  <c r="C59" i="1"/>
  <c r="D65" i="1" l="1"/>
  <c r="D66" i="1"/>
  <c r="D67" i="1"/>
  <c r="D68" i="1"/>
  <c r="D69" i="1"/>
  <c r="D70" i="1"/>
  <c r="D71" i="1"/>
  <c r="D72" i="1"/>
  <c r="D73" i="1"/>
  <c r="D74" i="1"/>
  <c r="D75" i="1"/>
  <c r="D76" i="1"/>
  <c r="D96" i="1" s="1"/>
  <c r="D64" i="1"/>
  <c r="D58" i="1"/>
  <c r="D77" i="1" s="1"/>
  <c r="E58" i="1"/>
  <c r="F58" i="1"/>
  <c r="G58" i="1"/>
  <c r="H58" i="1"/>
  <c r="I58" i="1"/>
  <c r="J58" i="1"/>
  <c r="K58" i="1"/>
  <c r="L58" i="1"/>
  <c r="M58" i="1"/>
  <c r="N58" i="1"/>
  <c r="O58" i="1"/>
  <c r="P58" i="1"/>
  <c r="C58" i="1"/>
  <c r="E70" i="1" l="1"/>
  <c r="E90" i="1" s="1"/>
  <c r="D90" i="1"/>
  <c r="E64" i="1"/>
  <c r="D84" i="1"/>
  <c r="E69" i="1"/>
  <c r="F69" i="1" s="1"/>
  <c r="D89" i="1"/>
  <c r="E68" i="1"/>
  <c r="F68" i="1" s="1"/>
  <c r="D88" i="1"/>
  <c r="E71" i="1"/>
  <c r="E91" i="1" s="1"/>
  <c r="D91" i="1"/>
  <c r="E75" i="1"/>
  <c r="E95" i="1" s="1"/>
  <c r="D95" i="1"/>
  <c r="E67" i="1"/>
  <c r="F67" i="1" s="1"/>
  <c r="D87" i="1"/>
  <c r="E74" i="1"/>
  <c r="F74" i="1" s="1"/>
  <c r="F94" i="1" s="1"/>
  <c r="D94" i="1"/>
  <c r="E66" i="1"/>
  <c r="E86" i="1" s="1"/>
  <c r="D86" i="1"/>
  <c r="E73" i="1"/>
  <c r="E93" i="1" s="1"/>
  <c r="D93" i="1"/>
  <c r="E65" i="1"/>
  <c r="E85" i="1" s="1"/>
  <c r="D85" i="1"/>
  <c r="E72" i="1"/>
  <c r="F72" i="1" s="1"/>
  <c r="D92" i="1"/>
  <c r="E77" i="1"/>
  <c r="E78" i="1" s="1"/>
  <c r="E96" i="1" s="1"/>
  <c r="F71" i="1" l="1"/>
  <c r="G71" i="1" s="1"/>
  <c r="E87" i="1"/>
  <c r="E89" i="1"/>
  <c r="E94" i="1"/>
  <c r="E88" i="1"/>
  <c r="F70" i="1"/>
  <c r="F90" i="1" s="1"/>
  <c r="F65" i="1"/>
  <c r="F85" i="1" s="1"/>
  <c r="E92" i="1"/>
  <c r="F66" i="1"/>
  <c r="F86" i="1" s="1"/>
  <c r="F73" i="1"/>
  <c r="F93" i="1" s="1"/>
  <c r="F64" i="1"/>
  <c r="F84" i="1" s="1"/>
  <c r="E84" i="1"/>
  <c r="D97" i="1"/>
  <c r="G69" i="1"/>
  <c r="F89" i="1"/>
  <c r="G68" i="1"/>
  <c r="F88" i="1"/>
  <c r="G72" i="1"/>
  <c r="F92" i="1"/>
  <c r="G67" i="1"/>
  <c r="F87" i="1"/>
  <c r="F77" i="1"/>
  <c r="F78" i="1" s="1"/>
  <c r="F95" i="1" s="1"/>
  <c r="G64" i="1" l="1"/>
  <c r="H64" i="1" s="1"/>
  <c r="G70" i="1"/>
  <c r="H70" i="1" s="1"/>
  <c r="F91" i="1"/>
  <c r="E97" i="1"/>
  <c r="G73" i="1"/>
  <c r="G93" i="1" s="1"/>
  <c r="G66" i="1"/>
  <c r="G86" i="1" s="1"/>
  <c r="G65" i="1"/>
  <c r="G85" i="1" s="1"/>
  <c r="H68" i="1"/>
  <c r="G88" i="1"/>
  <c r="H67" i="1"/>
  <c r="G87" i="1"/>
  <c r="H71" i="1"/>
  <c r="G91" i="1"/>
  <c r="H72" i="1"/>
  <c r="H92" i="1" s="1"/>
  <c r="G92" i="1"/>
  <c r="H69" i="1"/>
  <c r="G89" i="1"/>
  <c r="F96" i="1"/>
  <c r="G77" i="1"/>
  <c r="H77" i="1" s="1"/>
  <c r="G84" i="1" l="1"/>
  <c r="E98" i="1"/>
  <c r="E99" i="1"/>
  <c r="G90" i="1"/>
  <c r="H66" i="1"/>
  <c r="H86" i="1" s="1"/>
  <c r="H65" i="1"/>
  <c r="H85" i="1" s="1"/>
  <c r="I70" i="1"/>
  <c r="H90" i="1"/>
  <c r="I67" i="1"/>
  <c r="H87" i="1"/>
  <c r="I64" i="1"/>
  <c r="H84" i="1"/>
  <c r="I69" i="1"/>
  <c r="H89" i="1"/>
  <c r="I71" i="1"/>
  <c r="I91" i="1" s="1"/>
  <c r="H91" i="1"/>
  <c r="I68" i="1"/>
  <c r="H88" i="1"/>
  <c r="F97" i="1"/>
  <c r="G78" i="1"/>
  <c r="I77" i="1"/>
  <c r="H78" i="1"/>
  <c r="H93" i="1" s="1"/>
  <c r="F99" i="1" l="1"/>
  <c r="F98" i="1"/>
  <c r="I66" i="1"/>
  <c r="J66" i="1" s="1"/>
  <c r="I65" i="1"/>
  <c r="I85" i="1" s="1"/>
  <c r="J64" i="1"/>
  <c r="I84" i="1"/>
  <c r="J67" i="1"/>
  <c r="I87" i="1"/>
  <c r="J68" i="1"/>
  <c r="I88" i="1"/>
  <c r="J70" i="1"/>
  <c r="J90" i="1" s="1"/>
  <c r="I90" i="1"/>
  <c r="J69" i="1"/>
  <c r="I89" i="1"/>
  <c r="G94" i="1"/>
  <c r="G95" i="1"/>
  <c r="G96" i="1"/>
  <c r="H96" i="1" s="1"/>
  <c r="J77" i="1"/>
  <c r="I78" i="1"/>
  <c r="I92" i="1" s="1"/>
  <c r="I86" i="1" l="1"/>
  <c r="J65" i="1"/>
  <c r="J85" i="1" s="1"/>
  <c r="K66" i="1"/>
  <c r="J86" i="1"/>
  <c r="K68" i="1"/>
  <c r="J88" i="1"/>
  <c r="K69" i="1"/>
  <c r="K89" i="1" s="1"/>
  <c r="J89" i="1"/>
  <c r="K67" i="1"/>
  <c r="J87" i="1"/>
  <c r="K64" i="1"/>
  <c r="J84" i="1"/>
  <c r="H95" i="1"/>
  <c r="H94" i="1"/>
  <c r="G97" i="1"/>
  <c r="I96" i="1"/>
  <c r="I93" i="1"/>
  <c r="K77" i="1"/>
  <c r="J78" i="1"/>
  <c r="J91" i="1" s="1"/>
  <c r="G99" i="1" l="1"/>
  <c r="G98" i="1"/>
  <c r="K65" i="1"/>
  <c r="K85" i="1" s="1"/>
  <c r="K84" i="1"/>
  <c r="L64" i="1"/>
  <c r="L66" i="1"/>
  <c r="K86" i="1"/>
  <c r="L67" i="1"/>
  <c r="K87" i="1"/>
  <c r="L68" i="1"/>
  <c r="L88" i="1" s="1"/>
  <c r="K88" i="1"/>
  <c r="I95" i="1"/>
  <c r="J95" i="1" s="1"/>
  <c r="H97" i="1"/>
  <c r="I94" i="1"/>
  <c r="J93" i="1"/>
  <c r="J96" i="1"/>
  <c r="J92" i="1"/>
  <c r="L77" i="1"/>
  <c r="K78" i="1"/>
  <c r="K90" i="1" s="1"/>
  <c r="H98" i="1" l="1"/>
  <c r="H99" i="1"/>
  <c r="L65" i="1"/>
  <c r="L85" i="1" s="1"/>
  <c r="L84" i="1"/>
  <c r="M64" i="1"/>
  <c r="M66" i="1"/>
  <c r="L86" i="1"/>
  <c r="M67" i="1"/>
  <c r="M87" i="1" s="1"/>
  <c r="L87" i="1"/>
  <c r="J94" i="1"/>
  <c r="K94" i="1" s="1"/>
  <c r="I97" i="1"/>
  <c r="K95" i="1"/>
  <c r="K92" i="1"/>
  <c r="K93" i="1"/>
  <c r="K96" i="1"/>
  <c r="K91" i="1"/>
  <c r="M77" i="1"/>
  <c r="L78" i="1"/>
  <c r="L89" i="1" s="1"/>
  <c r="I98" i="1" l="1"/>
  <c r="I99" i="1"/>
  <c r="M65" i="1"/>
  <c r="M85" i="1" s="1"/>
  <c r="N66" i="1"/>
  <c r="N86" i="1" s="1"/>
  <c r="M86" i="1"/>
  <c r="M84" i="1"/>
  <c r="N64" i="1"/>
  <c r="J97" i="1"/>
  <c r="K97" i="1"/>
  <c r="L93" i="1"/>
  <c r="L92" i="1"/>
  <c r="L91" i="1"/>
  <c r="L90" i="1"/>
  <c r="L94" i="1"/>
  <c r="L96" i="1"/>
  <c r="L95" i="1"/>
  <c r="M78" i="1"/>
  <c r="M88" i="1" s="1"/>
  <c r="N77" i="1"/>
  <c r="J98" i="1" l="1"/>
  <c r="J99" i="1"/>
  <c r="K98" i="1"/>
  <c r="K99" i="1"/>
  <c r="N65" i="1"/>
  <c r="N85" i="1" s="1"/>
  <c r="N84" i="1"/>
  <c r="O64" i="1"/>
  <c r="M92" i="1"/>
  <c r="M93" i="1"/>
  <c r="M90" i="1"/>
  <c r="L97" i="1"/>
  <c r="M91" i="1"/>
  <c r="M95" i="1"/>
  <c r="M89" i="1"/>
  <c r="M96" i="1"/>
  <c r="M94" i="1"/>
  <c r="N78" i="1"/>
  <c r="N87" i="1" s="1"/>
  <c r="O77" i="1"/>
  <c r="L99" i="1" l="1"/>
  <c r="L98" i="1"/>
  <c r="O65" i="1"/>
  <c r="O85" i="1" s="1"/>
  <c r="O84" i="1"/>
  <c r="P64" i="1"/>
  <c r="M97" i="1"/>
  <c r="N88" i="1"/>
  <c r="N96" i="1"/>
  <c r="N95" i="1"/>
  <c r="N90" i="1"/>
  <c r="N92" i="1"/>
  <c r="N93" i="1"/>
  <c r="N91" i="1"/>
  <c r="N94" i="1"/>
  <c r="N89" i="1"/>
  <c r="P77" i="1"/>
  <c r="P78" i="1" s="1"/>
  <c r="O78" i="1"/>
  <c r="O86" i="1" s="1"/>
  <c r="M99" i="1" l="1"/>
  <c r="M98" i="1"/>
  <c r="P85" i="1"/>
  <c r="R85" i="1" s="1"/>
  <c r="P84" i="1"/>
  <c r="R84" i="1" s="1"/>
  <c r="P86" i="1"/>
  <c r="R86" i="1" s="1"/>
  <c r="N97" i="1"/>
  <c r="O88" i="1"/>
  <c r="P88" i="1" s="1"/>
  <c r="R88" i="1" s="1"/>
  <c r="O93" i="1"/>
  <c r="P93" i="1" s="1"/>
  <c r="R93" i="1" s="1"/>
  <c r="O87" i="1"/>
  <c r="O91" i="1"/>
  <c r="P91" i="1" s="1"/>
  <c r="R91" i="1" s="1"/>
  <c r="O94" i="1"/>
  <c r="P94" i="1" s="1"/>
  <c r="R94" i="1" s="1"/>
  <c r="O92" i="1"/>
  <c r="P92" i="1" s="1"/>
  <c r="R92" i="1" s="1"/>
  <c r="O90" i="1"/>
  <c r="P90" i="1" s="1"/>
  <c r="R90" i="1" s="1"/>
  <c r="O96" i="1"/>
  <c r="P96" i="1" s="1"/>
  <c r="R96" i="1" s="1"/>
  <c r="O89" i="1"/>
  <c r="P89" i="1" s="1"/>
  <c r="R89" i="1" s="1"/>
  <c r="O95" i="1"/>
  <c r="P95" i="1" s="1"/>
  <c r="R95" i="1" s="1"/>
  <c r="N99" i="1" l="1"/>
  <c r="N98" i="1"/>
  <c r="O97" i="1"/>
  <c r="P87" i="1"/>
  <c r="O99" i="1" l="1"/>
  <c r="O98" i="1"/>
  <c r="P97" i="1"/>
  <c r="R87" i="1"/>
  <c r="R97" i="1" s="1"/>
  <c r="P98" i="1" l="1"/>
  <c r="P99" i="1"/>
</calcChain>
</file>

<file path=xl/sharedStrings.xml><?xml version="1.0" encoding="utf-8"?>
<sst xmlns="http://schemas.openxmlformats.org/spreadsheetml/2006/main" count="113" uniqueCount="55">
  <si>
    <t>registration_week</t>
  </si>
  <si>
    <t>new_users</t>
  </si>
  <si>
    <t>week_0</t>
  </si>
  <si>
    <t>week_1</t>
  </si>
  <si>
    <t>week_2</t>
  </si>
  <si>
    <t>week_3</t>
  </si>
  <si>
    <t>week_4</t>
  </si>
  <si>
    <t>week_5</t>
  </si>
  <si>
    <t>week_6</t>
  </si>
  <si>
    <t>week_7</t>
  </si>
  <si>
    <t>week_8</t>
  </si>
  <si>
    <t>week_9</t>
  </si>
  <si>
    <t>week_10</t>
  </si>
  <si>
    <t>week_11</t>
  </si>
  <si>
    <t>week_12</t>
  </si>
  <si>
    <t>Average</t>
  </si>
  <si>
    <t>Cumul. Growth</t>
  </si>
  <si>
    <t>Customer Lifetime Value (CLV) analysis</t>
  </si>
  <si>
    <t>Total</t>
  </si>
  <si>
    <t>Predicted</t>
  </si>
  <si>
    <t>Observed</t>
  </si>
  <si>
    <t>Parameters</t>
  </si>
  <si>
    <t>ASK</t>
  </si>
  <si>
    <t>Requester (POC):</t>
  </si>
  <si>
    <t>Territory:</t>
  </si>
  <si>
    <t>All countries</t>
  </si>
  <si>
    <t>Metrics:</t>
  </si>
  <si>
    <t>Dates:</t>
  </si>
  <si>
    <t>start:</t>
  </si>
  <si>
    <t>end:</t>
  </si>
  <si>
    <t>Total users per cohort (#)</t>
  </si>
  <si>
    <t>Average sales per user by cohort (in USD)</t>
  </si>
  <si>
    <t>Cumulative average sales per user by cohort (in USD)</t>
  </si>
  <si>
    <t>Data Source:</t>
  </si>
  <si>
    <t>Internal data, using turing_data_analytics.raw_events</t>
  </si>
  <si>
    <t>Outcome:</t>
  </si>
  <si>
    <t>A   SQL Query</t>
  </si>
  <si>
    <t>Deadline:</t>
  </si>
  <si>
    <t>(Sunday)</t>
  </si>
  <si>
    <t>(Saturday, included)</t>
  </si>
  <si>
    <t>B   CLV visualisation and report using spreadsheets</t>
  </si>
  <si>
    <t>John Smith</t>
  </si>
  <si>
    <t>Delivered:</t>
  </si>
  <si>
    <t>10 percentile</t>
  </si>
  <si>
    <t>50 percentile</t>
  </si>
  <si>
    <t>90 percentile</t>
  </si>
  <si>
    <t>Legend</t>
  </si>
  <si>
    <t>How to read a cohort table</t>
  </si>
  <si>
    <t>Possible limitations</t>
  </si>
  <si>
    <t>Possible improvements</t>
  </si>
  <si>
    <t>Customer Acquisition Cost</t>
  </si>
  <si>
    <t>(values above CAC are marked green)</t>
  </si>
  <si>
    <t>Table 1. Average sales per user per cohort</t>
  </si>
  <si>
    <t>Table 2. Cumulative average sales per user per cohort</t>
  </si>
  <si>
    <t>Table 3. Cumulative average sales per user per cohort with predicted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</si>
</sst>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quot;$&quot;#,##0.00"/>
  </numFmts>
  <fonts count="21" x14ac:knownFonts="1">
    <font>
      <sz val="11"/>
      <color theme="1"/>
      <name val="Calibri"/>
      <family val="2"/>
      <scheme val="minor"/>
    </font>
    <font>
      <sz val="11"/>
      <color theme="1"/>
      <name val="Calibri"/>
      <family val="2"/>
      <scheme val="minor"/>
    </font>
    <font>
      <sz val="11"/>
      <name val="Calibri"/>
      <family val="2"/>
      <scheme val="minor"/>
    </font>
    <font>
      <sz val="11"/>
      <color theme="0"/>
      <name val="Segoe UI"/>
      <family val="2"/>
    </font>
    <font>
      <sz val="11"/>
      <color theme="1"/>
      <name val="Segoe UI"/>
      <family val="2"/>
    </font>
    <font>
      <b/>
      <sz val="11"/>
      <color theme="1"/>
      <name val="Segoe UI"/>
      <family val="2"/>
    </font>
    <font>
      <sz val="11"/>
      <name val="Segoe UI"/>
      <family val="2"/>
    </font>
    <font>
      <b/>
      <sz val="20"/>
      <name val="Segoe UI Black"/>
      <family val="2"/>
    </font>
    <font>
      <sz val="12"/>
      <color theme="1"/>
      <name val="Segoe UI Black"/>
      <family val="2"/>
    </font>
    <font>
      <sz val="16"/>
      <color theme="1"/>
      <name val="Segoe UI Black"/>
      <family val="2"/>
    </font>
    <font>
      <b/>
      <sz val="12"/>
      <color theme="1"/>
      <name val="Segoe UI Semibold"/>
      <family val="2"/>
    </font>
    <font>
      <sz val="11"/>
      <color theme="1" tint="0.499984740745262"/>
      <name val="Segoe UI"/>
      <family val="2"/>
    </font>
    <font>
      <i/>
      <sz val="10"/>
      <color theme="1" tint="0.499984740745262"/>
      <name val="Segoe UI"/>
      <family val="2"/>
    </font>
    <font>
      <b/>
      <sz val="14"/>
      <color rgb="FF52796F"/>
      <name val="Segoe UI Semibold"/>
      <family val="2"/>
    </font>
    <font>
      <sz val="10"/>
      <color theme="1"/>
      <name val="Segoe UI"/>
      <family val="2"/>
    </font>
    <font>
      <b/>
      <sz val="10"/>
      <color theme="1"/>
      <name val="Segoe UI"/>
      <family val="2"/>
    </font>
    <font>
      <b/>
      <sz val="14"/>
      <color rgb="FFEF6F6C"/>
      <name val="Segoe UI Semibold"/>
      <family val="2"/>
    </font>
    <font>
      <b/>
      <sz val="14"/>
      <color rgb="FF00B050"/>
      <name val="Segoe UI Semibold"/>
      <family val="2"/>
    </font>
    <font>
      <b/>
      <i/>
      <sz val="10"/>
      <color rgb="FF00B050"/>
      <name val="Segoe UI"/>
      <family val="2"/>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2"/>
        <bgColor indexed="64"/>
      </patternFill>
    </fill>
    <fill>
      <patternFill patternType="solid">
        <fgColor rgb="FF84A98C"/>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FB685"/>
        <bgColor indexed="64"/>
      </patternFill>
    </fill>
    <fill>
      <patternFill patternType="solid">
        <fgColor rgb="FFF2C57C"/>
        <bgColor indexed="64"/>
      </patternFill>
    </fill>
    <fill>
      <patternFill patternType="solid">
        <fgColor rgb="FFEF6F6C"/>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3" fillId="3" borderId="0" xfId="0" applyFont="1" applyFill="1"/>
    <xf numFmtId="0" fontId="4" fillId="0" borderId="0" xfId="0" applyFont="1"/>
    <xf numFmtId="0" fontId="5" fillId="0" borderId="0" xfId="0" applyFont="1"/>
    <xf numFmtId="0" fontId="5" fillId="4" borderId="1" xfId="0" applyFont="1" applyFill="1" applyBorder="1" applyAlignment="1">
      <alignment horizontal="left" indent="1"/>
    </xf>
    <xf numFmtId="0" fontId="5" fillId="4" borderId="2" xfId="0" applyFont="1" applyFill="1" applyBorder="1" applyAlignment="1">
      <alignment horizontal="right" indent="1"/>
    </xf>
    <xf numFmtId="0" fontId="5" fillId="4" borderId="1" xfId="0" applyFont="1" applyFill="1" applyBorder="1" applyAlignment="1">
      <alignment horizontal="right" indent="1"/>
    </xf>
    <xf numFmtId="164" fontId="5" fillId="4" borderId="1" xfId="0" applyNumberFormat="1" applyFont="1" applyFill="1" applyBorder="1" applyAlignment="1">
      <alignment horizontal="left" indent="1"/>
    </xf>
    <xf numFmtId="3" fontId="6" fillId="0" borderId="1" xfId="0" applyNumberFormat="1" applyFont="1" applyBorder="1" applyAlignment="1">
      <alignment horizontal="left" indent="1"/>
    </xf>
    <xf numFmtId="165" fontId="4" fillId="0" borderId="2" xfId="0" applyNumberFormat="1" applyFont="1" applyBorder="1" applyAlignment="1">
      <alignment horizontal="right" indent="1"/>
    </xf>
    <xf numFmtId="165" fontId="4" fillId="0" borderId="1" xfId="0" applyNumberFormat="1" applyFont="1" applyBorder="1" applyAlignment="1">
      <alignment horizontal="right" indent="1"/>
    </xf>
    <xf numFmtId="165" fontId="4" fillId="0" borderId="0" xfId="0" applyNumberFormat="1" applyFont="1" applyAlignment="1">
      <alignment horizontal="right" indent="1"/>
    </xf>
    <xf numFmtId="0" fontId="5" fillId="2" borderId="1" xfId="0" applyFont="1" applyFill="1" applyBorder="1" applyAlignment="1">
      <alignment horizontal="left" indent="1"/>
    </xf>
    <xf numFmtId="3" fontId="5" fillId="2" borderId="1" xfId="0" applyNumberFormat="1" applyFont="1" applyFill="1" applyBorder="1" applyAlignment="1">
      <alignment horizontal="left" indent="1"/>
    </xf>
    <xf numFmtId="165" fontId="5" fillId="2" borderId="1" xfId="0" applyNumberFormat="1" applyFont="1" applyFill="1" applyBorder="1" applyAlignment="1">
      <alignment horizontal="right" indent="1"/>
    </xf>
    <xf numFmtId="0" fontId="4" fillId="2" borderId="1" xfId="0" applyFont="1" applyFill="1" applyBorder="1"/>
    <xf numFmtId="10" fontId="4" fillId="2" borderId="1" xfId="1" applyNumberFormat="1" applyFont="1" applyFill="1" applyBorder="1" applyAlignment="1">
      <alignment horizontal="right" indent="1"/>
    </xf>
    <xf numFmtId="165" fontId="4" fillId="0" borderId="0" xfId="0" applyNumberFormat="1" applyFont="1"/>
    <xf numFmtId="0" fontId="7" fillId="3" borderId="0" xfId="0" applyFont="1" applyFill="1"/>
    <xf numFmtId="0" fontId="8" fillId="0" borderId="0" xfId="0" applyFont="1"/>
    <xf numFmtId="0" fontId="9" fillId="0" borderId="0" xfId="0" applyFont="1"/>
    <xf numFmtId="0" fontId="10" fillId="0" borderId="0" xfId="0" applyFont="1"/>
    <xf numFmtId="0" fontId="11" fillId="0" borderId="0" xfId="0" applyFont="1"/>
    <xf numFmtId="164" fontId="11" fillId="0" borderId="0" xfId="0" applyNumberFormat="1" applyFont="1" applyAlignment="1">
      <alignment horizontal="left"/>
    </xf>
    <xf numFmtId="0" fontId="12" fillId="0" borderId="0" xfId="0" applyFont="1"/>
    <xf numFmtId="164" fontId="11" fillId="0" borderId="0" xfId="0" applyNumberFormat="1" applyFont="1"/>
    <xf numFmtId="0" fontId="13" fillId="0" borderId="0" xfId="0" applyFont="1"/>
    <xf numFmtId="0" fontId="15" fillId="0" borderId="0" xfId="0" applyFont="1"/>
    <xf numFmtId="2" fontId="4" fillId="5" borderId="1" xfId="0" applyNumberFormat="1" applyFont="1" applyFill="1" applyBorder="1" applyAlignment="1">
      <alignment horizontal="right" indent="1"/>
    </xf>
    <xf numFmtId="2" fontId="4" fillId="2" borderId="1" xfId="0" applyNumberFormat="1" applyFont="1" applyFill="1" applyBorder="1" applyAlignment="1">
      <alignment horizontal="right" indent="1"/>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2" fontId="4" fillId="0" borderId="2" xfId="0" applyNumberFormat="1" applyFont="1" applyBorder="1" applyAlignment="1">
      <alignment horizontal="right" indent="1"/>
    </xf>
    <xf numFmtId="2" fontId="4" fillId="0" borderId="1" xfId="0" applyNumberFormat="1" applyFont="1" applyBorder="1" applyAlignment="1">
      <alignment horizontal="right" indent="1"/>
    </xf>
    <xf numFmtId="2" fontId="4" fillId="0" borderId="0" xfId="0" applyNumberFormat="1" applyFont="1" applyAlignment="1">
      <alignment horizontal="right" indent="1"/>
    </xf>
    <xf numFmtId="2" fontId="5" fillId="5" borderId="1" xfId="0" applyNumberFormat="1" applyFont="1" applyFill="1" applyBorder="1" applyAlignment="1">
      <alignment horizontal="right" indent="1"/>
    </xf>
    <xf numFmtId="3" fontId="6" fillId="0" borderId="0" xfId="0" applyNumberFormat="1" applyFont="1" applyAlignment="1">
      <alignment horizontal="left" indent="1"/>
    </xf>
    <xf numFmtId="164" fontId="5" fillId="0" borderId="0" xfId="0" applyNumberFormat="1" applyFont="1" applyAlignment="1">
      <alignment horizontal="left" indent="1"/>
    </xf>
    <xf numFmtId="0" fontId="16" fillId="0" borderId="0" xfId="0" applyFont="1"/>
    <xf numFmtId="0" fontId="17" fillId="0" borderId="0" xfId="0" applyFont="1"/>
    <xf numFmtId="166" fontId="11" fillId="0" borderId="0" xfId="0" applyNumberFormat="1" applyFont="1" applyAlignment="1">
      <alignment horizontal="left"/>
    </xf>
    <xf numFmtId="166" fontId="15" fillId="0" borderId="0" xfId="0" applyNumberFormat="1" applyFont="1" applyAlignment="1">
      <alignment horizontal="center"/>
    </xf>
    <xf numFmtId="0" fontId="18" fillId="0" borderId="0" xfId="0" applyFont="1"/>
    <xf numFmtId="2" fontId="4" fillId="9" borderId="1" xfId="0" applyNumberFormat="1" applyFont="1" applyFill="1" applyBorder="1" applyAlignment="1">
      <alignment horizontal="right" indent="1"/>
    </xf>
    <xf numFmtId="2" fontId="4" fillId="4" borderId="1" xfId="0" applyNumberFormat="1" applyFont="1" applyFill="1" applyBorder="1" applyAlignment="1">
      <alignment horizontal="right" indent="1"/>
    </xf>
    <xf numFmtId="165" fontId="14" fillId="4" borderId="0" xfId="0" applyNumberFormat="1" applyFont="1" applyFill="1" applyAlignment="1">
      <alignment horizontal="left" indent="1"/>
    </xf>
    <xf numFmtId="0" fontId="14" fillId="9" borderId="0" xfId="0" applyFont="1" applyFill="1" applyAlignment="1">
      <alignment horizontal="left" indent="1"/>
    </xf>
    <xf numFmtId="10" fontId="4" fillId="5" borderId="1" xfId="1" applyNumberFormat="1" applyFont="1" applyFill="1" applyBorder="1" applyAlignment="1">
      <alignment horizontal="right" indent="1"/>
    </xf>
    <xf numFmtId="0" fontId="5" fillId="5" borderId="1" xfId="0" applyFont="1" applyFill="1" applyBorder="1" applyAlignment="1">
      <alignment horizontal="left" indent="1"/>
    </xf>
    <xf numFmtId="3" fontId="4" fillId="5" borderId="1" xfId="0" applyNumberFormat="1" applyFont="1" applyFill="1" applyBorder="1" applyAlignment="1">
      <alignment horizontal="left" indent="1"/>
    </xf>
    <xf numFmtId="0" fontId="4" fillId="5" borderId="1" xfId="0" applyFont="1" applyFill="1" applyBorder="1"/>
    <xf numFmtId="164" fontId="5" fillId="5" borderId="1" xfId="0" applyNumberFormat="1" applyFont="1" applyFill="1" applyBorder="1" applyAlignment="1">
      <alignment horizontal="left" indent="1"/>
    </xf>
    <xf numFmtId="0" fontId="5" fillId="5" borderId="1" xfId="0" applyFont="1" applyFill="1" applyBorder="1" applyAlignment="1">
      <alignment horizontal="right" indent="1"/>
    </xf>
    <xf numFmtId="0" fontId="19" fillId="0" borderId="0" xfId="0" applyFont="1"/>
    <xf numFmtId="0" fontId="20" fillId="0" borderId="0" xfId="0" applyFont="1"/>
  </cellXfs>
  <cellStyles count="2">
    <cellStyle name="Normal" xfId="0" builtinId="0"/>
    <cellStyle name="Percent" xfId="1" builtinId="5"/>
  </cellStyles>
  <dxfs count="1">
    <dxf>
      <font>
        <b/>
        <i val="0"/>
        <color rgb="FF00B050"/>
      </font>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EF6F6C"/>
      <color rgb="FFF2C57C"/>
      <color rgb="FF003366"/>
      <color rgb="FF7FB685"/>
      <color rgb="FFA3B18A"/>
      <color rgb="FF84A98C"/>
      <color rgb="FFDAD7CD"/>
      <color rgb="FFEAD7C3"/>
      <color rgb="FFFFE5D9"/>
      <color rgb="FF5279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287991</xdr:colOff>
      <xdr:row>32</xdr:row>
      <xdr:rowOff>191059</xdr:rowOff>
    </xdr:from>
    <xdr:to>
      <xdr:col>17</xdr:col>
      <xdr:colOff>63873</xdr:colOff>
      <xdr:row>40</xdr:row>
      <xdr:rowOff>150159</xdr:rowOff>
    </xdr:to>
    <xdr:sp macro="" textlink="">
      <xdr:nvSpPr>
        <xdr:cNvPr id="3" name="TextBox 2">
          <a:extLst>
            <a:ext uri="{FF2B5EF4-FFF2-40B4-BE49-F238E27FC236}">
              <a16:creationId xmlns:a16="http://schemas.microsoft.com/office/drawing/2014/main" id="{4BD500F9-7715-0272-56BA-0B89E3517AB7}"/>
            </a:ext>
          </a:extLst>
        </xdr:cNvPr>
        <xdr:cNvSpPr txBox="1"/>
      </xdr:nvSpPr>
      <xdr:spPr>
        <a:xfrm>
          <a:off x="287991" y="7497294"/>
          <a:ext cx="13895294" cy="166239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From left to right, here’s what you’re looking at:</a:t>
          </a:r>
          <a:endParaRPr lang="en-US">
            <a:effectLst/>
          </a:endParaRPr>
        </a:p>
        <a:p>
          <a:r>
            <a:rPr lang="en-US" sz="1100" b="1" i="0">
              <a:solidFill>
                <a:schemeClr val="dk1"/>
              </a:solidFill>
              <a:effectLst/>
              <a:latin typeface="+mn-lt"/>
              <a:ea typeface="+mn-ea"/>
              <a:cs typeface="+mn-cs"/>
            </a:rPr>
            <a:t>registration week</a:t>
          </a:r>
          <a:r>
            <a:rPr lang="en-US" sz="1100" b="1" i="0" baseline="0">
              <a:solidFill>
                <a:schemeClr val="dk1"/>
              </a:solidFill>
              <a:effectLst/>
              <a:latin typeface="+mn-lt"/>
              <a:ea typeface="+mn-ea"/>
              <a:cs typeface="+mn-cs"/>
            </a:rPr>
            <a:t> - </a:t>
          </a:r>
          <a:r>
            <a:rPr lang="en-US" sz="1100" b="1" i="0">
              <a:solidFill>
                <a:schemeClr val="dk1"/>
              </a:solidFill>
              <a:effectLst/>
              <a:latin typeface="+mn-lt"/>
              <a:ea typeface="+mn-ea"/>
              <a:cs typeface="+mn-cs"/>
            </a:rPr>
            <a:t>2020-11-01:</a:t>
          </a:r>
          <a:r>
            <a:rPr lang="en-US" sz="1100" b="0" i="0">
              <a:solidFill>
                <a:schemeClr val="dk1"/>
              </a:solidFill>
              <a:effectLst/>
              <a:latin typeface="+mn-lt"/>
              <a:ea typeface="+mn-ea"/>
              <a:cs typeface="+mn-cs"/>
            </a:rPr>
            <a:t> This is the weekly "cohort"</a:t>
          </a:r>
          <a:r>
            <a:rPr lang="en-US" sz="1100" b="0" i="0" baseline="0">
              <a:solidFill>
                <a:schemeClr val="dk1"/>
              </a:solidFill>
              <a:effectLst/>
              <a:latin typeface="+mn-lt"/>
              <a:ea typeface="+mn-ea"/>
              <a:cs typeface="+mn-cs"/>
            </a:rPr>
            <a:t> - a time period which we use to segment our customers and measure key performance indicators.</a:t>
          </a:r>
        </a:p>
        <a:p>
          <a:r>
            <a:rPr lang="en-US" sz="1100" b="1" i="0">
              <a:solidFill>
                <a:schemeClr val="dk1"/>
              </a:solidFill>
              <a:effectLst/>
              <a:latin typeface="+mn-lt"/>
              <a:ea typeface="+mn-ea"/>
              <a:cs typeface="+mn-cs"/>
            </a:rPr>
            <a:t>new users - 20,078:</a:t>
          </a:r>
          <a:r>
            <a:rPr lang="en-US" sz="1100" b="0" i="0">
              <a:solidFill>
                <a:schemeClr val="dk1"/>
              </a:solidFill>
              <a:effectLst/>
              <a:latin typeface="+mn-lt"/>
              <a:ea typeface="+mn-ea"/>
              <a:cs typeface="+mn-cs"/>
            </a:rPr>
            <a:t> This is the number of new users comming to our website. So </a:t>
          </a:r>
          <a:r>
            <a:rPr lang="en-US" sz="1100" b="1" i="0">
              <a:solidFill>
                <a:schemeClr val="dk1"/>
              </a:solidFill>
              <a:effectLst/>
              <a:latin typeface="+mn-lt"/>
              <a:ea typeface="+mn-ea"/>
              <a:cs typeface="+mn-cs"/>
            </a:rPr>
            <a:t>20,078 new users</a:t>
          </a:r>
          <a:r>
            <a:rPr lang="en-US" sz="1100" b="0" i="0">
              <a:solidFill>
                <a:schemeClr val="dk1"/>
              </a:solidFill>
              <a:effectLst/>
              <a:latin typeface="+mn-lt"/>
              <a:ea typeface="+mn-ea"/>
              <a:cs typeface="+mn-cs"/>
            </a:rPr>
            <a:t> appeared</a:t>
          </a:r>
          <a:r>
            <a:rPr lang="en-US" sz="1100" b="0" i="0" baseline="0">
              <a:solidFill>
                <a:schemeClr val="dk1"/>
              </a:solidFill>
              <a:effectLst/>
              <a:latin typeface="+mn-lt"/>
              <a:ea typeface="+mn-ea"/>
              <a:cs typeface="+mn-cs"/>
            </a:rPr>
            <a:t> in our website in a week starting at 2020-11-01. </a:t>
          </a:r>
        </a:p>
        <a:p>
          <a:r>
            <a:rPr lang="en-US" sz="1100" b="1" i="0">
              <a:solidFill>
                <a:schemeClr val="dk1"/>
              </a:solidFill>
              <a:effectLst/>
              <a:latin typeface="+mn-lt"/>
              <a:ea typeface="+mn-ea"/>
              <a:cs typeface="+mn-cs"/>
            </a:rPr>
            <a:t>week_0 - 0.9380: </a:t>
          </a:r>
          <a:r>
            <a:rPr lang="en-US" sz="1100" b="0" i="0">
              <a:solidFill>
                <a:schemeClr val="dk1"/>
              </a:solidFill>
              <a:effectLst/>
              <a:latin typeface="+mn-lt"/>
              <a:ea typeface="+mn-ea"/>
              <a:cs typeface="+mn-cs"/>
            </a:rPr>
            <a:t>This is the average</a:t>
          </a:r>
          <a:r>
            <a:rPr lang="en-US" sz="1100" b="0" i="0" baseline="0">
              <a:solidFill>
                <a:schemeClr val="dk1"/>
              </a:solidFill>
              <a:effectLst/>
              <a:latin typeface="+mn-lt"/>
              <a:ea typeface="+mn-ea"/>
              <a:cs typeface="+mn-cs"/>
            </a:rPr>
            <a:t> dollar value of sales that a user, within </a:t>
          </a:r>
          <a:r>
            <a:rPr lang="en-US" sz="1100" b="1" i="0" baseline="0">
              <a:solidFill>
                <a:schemeClr val="dk1"/>
              </a:solidFill>
              <a:effectLst/>
              <a:latin typeface="+mn-lt"/>
              <a:ea typeface="+mn-ea"/>
              <a:cs typeface="+mn-cs"/>
            </a:rPr>
            <a:t>2020-11-01</a:t>
          </a:r>
          <a:r>
            <a:rPr lang="en-US" sz="1100" b="0" i="0" baseline="0">
              <a:solidFill>
                <a:schemeClr val="dk1"/>
              </a:solidFill>
              <a:effectLst/>
              <a:latin typeface="+mn-lt"/>
              <a:ea typeface="+mn-ea"/>
              <a:cs typeface="+mn-cs"/>
            </a:rPr>
            <a:t> cohort, generated in initial cohort week (</a:t>
          </a:r>
          <a:r>
            <a:rPr lang="en-US" sz="1100" b="1" i="0" baseline="0">
              <a:solidFill>
                <a:schemeClr val="dk1"/>
              </a:solidFill>
              <a:effectLst/>
              <a:latin typeface="+mn-lt"/>
              <a:ea typeface="+mn-ea"/>
              <a:cs typeface="+mn-cs"/>
            </a:rPr>
            <a:t>week_0</a:t>
          </a:r>
          <a:r>
            <a:rPr lang="en-US" sz="1100" b="0" i="0" baseline="0">
              <a:solidFill>
                <a:schemeClr val="dk1"/>
              </a:solidFill>
              <a:effectLst/>
              <a:latin typeface="+mn-lt"/>
              <a:ea typeface="+mn-ea"/>
              <a:cs typeface="+mn-cs"/>
            </a:rPr>
            <a:t>). Calculated by dividing Total Sales generated in initial week by number of users within cohort (20,078).</a:t>
          </a:r>
        </a:p>
        <a:p>
          <a:r>
            <a:rPr lang="en-US" sz="1100" b="1" i="0">
              <a:solidFill>
                <a:schemeClr val="dk1"/>
              </a:solidFill>
              <a:effectLst/>
              <a:latin typeface="+mn-lt"/>
              <a:ea typeface="+mn-ea"/>
              <a:cs typeface="+mn-cs"/>
            </a:rPr>
            <a:t>week_1 - 0.3264:</a:t>
          </a:r>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This is the average dollar value of sales that a user, within </a:t>
          </a:r>
          <a:r>
            <a:rPr lang="en-US" sz="1100" b="1" i="0" baseline="0">
              <a:solidFill>
                <a:schemeClr val="dk1"/>
              </a:solidFill>
              <a:effectLst/>
              <a:latin typeface="+mn-lt"/>
              <a:ea typeface="+mn-ea"/>
              <a:cs typeface="+mn-cs"/>
            </a:rPr>
            <a:t>2020-11-01</a:t>
          </a:r>
          <a:r>
            <a:rPr lang="en-US" sz="1100" b="0" i="0" baseline="0">
              <a:solidFill>
                <a:schemeClr val="dk1"/>
              </a:solidFill>
              <a:effectLst/>
              <a:latin typeface="+mn-lt"/>
              <a:ea typeface="+mn-ea"/>
              <a:cs typeface="+mn-cs"/>
            </a:rPr>
            <a:t> cohort, generated in following week after week_0 (</a:t>
          </a:r>
          <a:r>
            <a:rPr lang="en-US" sz="1100" b="1" i="0" baseline="0">
              <a:solidFill>
                <a:schemeClr val="dk1"/>
              </a:solidFill>
              <a:effectLst/>
              <a:latin typeface="+mn-lt"/>
              <a:ea typeface="+mn-ea"/>
              <a:cs typeface="+mn-cs"/>
            </a:rPr>
            <a:t>week_1</a:t>
          </a:r>
          <a:r>
            <a:rPr lang="en-US" sz="1100" b="0" i="0" baseline="0">
              <a:solidFill>
                <a:schemeClr val="dk1"/>
              </a:solidFill>
              <a:effectLst/>
              <a:latin typeface="+mn-lt"/>
              <a:ea typeface="+mn-ea"/>
              <a:cs typeface="+mn-cs"/>
            </a:rPr>
            <a:t>). Calculated by dividing Total Sales generated in the following week (</a:t>
          </a:r>
          <a:r>
            <a:rPr lang="en-US" sz="1100" b="1" i="0" baseline="0">
              <a:solidFill>
                <a:schemeClr val="dk1"/>
              </a:solidFill>
              <a:effectLst/>
              <a:latin typeface="+mn-lt"/>
              <a:ea typeface="+mn-ea"/>
              <a:cs typeface="+mn-cs"/>
            </a:rPr>
            <a:t>week_1: 2020-11-08</a:t>
          </a:r>
          <a:r>
            <a:rPr lang="en-US" sz="1100" b="0" i="0" baseline="0">
              <a:solidFill>
                <a:schemeClr val="dk1"/>
              </a:solidFill>
              <a:effectLst/>
              <a:latin typeface="+mn-lt"/>
              <a:ea typeface="+mn-ea"/>
              <a:cs typeface="+mn-cs"/>
            </a:rPr>
            <a:t>) by number of users within cohort (</a:t>
          </a:r>
          <a:r>
            <a:rPr lang="en-US" sz="1100" b="1" i="0" baseline="0">
              <a:solidFill>
                <a:schemeClr val="dk1"/>
              </a:solidFill>
              <a:effectLst/>
              <a:latin typeface="+mn-lt"/>
              <a:ea typeface="+mn-ea"/>
              <a:cs typeface="+mn-cs"/>
            </a:rPr>
            <a:t>20,078</a:t>
          </a:r>
          <a:r>
            <a:rPr lang="en-US" sz="1100" b="0" i="0" baseline="0">
              <a:solidFill>
                <a:schemeClr val="dk1"/>
              </a:solidFill>
              <a:effectLst/>
              <a:latin typeface="+mn-lt"/>
              <a:ea typeface="+mn-ea"/>
              <a:cs typeface="+mn-cs"/>
            </a:rPr>
            <a:t>).</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Each new cohort has one fewer column to account for fewer weeks passing from their initial cohort week to the present day (reference day).</a:t>
          </a:r>
          <a:endParaRPr lang="en-US">
            <a:effectLst/>
          </a:endParaRPr>
        </a:p>
      </xdr:txBody>
    </xdr:sp>
    <xdr:clientData/>
  </xdr:twoCellAnchor>
  <xdr:twoCellAnchor>
    <xdr:from>
      <xdr:col>1</xdr:col>
      <xdr:colOff>0</xdr:colOff>
      <xdr:row>109</xdr:row>
      <xdr:rowOff>28575</xdr:rowOff>
    </xdr:from>
    <xdr:to>
      <xdr:col>11</xdr:col>
      <xdr:colOff>171450</xdr:colOff>
      <xdr:row>115</xdr:row>
      <xdr:rowOff>57150</xdr:rowOff>
    </xdr:to>
    <xdr:sp macro="" textlink="">
      <xdr:nvSpPr>
        <xdr:cNvPr id="4" name="TextBox 3">
          <a:extLst>
            <a:ext uri="{FF2B5EF4-FFF2-40B4-BE49-F238E27FC236}">
              <a16:creationId xmlns:a16="http://schemas.microsoft.com/office/drawing/2014/main" id="{B842341A-E677-4D02-04FB-714D971BB4DF}"/>
            </a:ext>
          </a:extLst>
        </xdr:cNvPr>
        <xdr:cNvSpPr txBox="1"/>
      </xdr:nvSpPr>
      <xdr:spPr>
        <a:xfrm>
          <a:off x="295275" y="20583525"/>
          <a:ext cx="9486900" cy="1285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Historical data can only take you so far. </a:t>
          </a:r>
          <a:r>
            <a:rPr lang="en-US" sz="1100" b="0" i="0">
              <a:solidFill>
                <a:schemeClr val="dk1"/>
              </a:solidFill>
              <a:effectLst/>
              <a:latin typeface="+mn-lt"/>
              <a:ea typeface="+mn-ea"/>
              <a:cs typeface="+mn-cs"/>
            </a:rPr>
            <a:t>In the e-commerce world, there's always the possibility that new customers might behave very differently from the patterns established by your existing customers. These differences may be especially pronounced when you experiment with new product offerings or marketing efforts.</a:t>
          </a:r>
        </a:p>
        <a:p>
          <a:r>
            <a:rPr lang="en-US" sz="1100" b="0" i="0">
              <a:solidFill>
                <a:schemeClr val="dk1"/>
              </a:solidFill>
              <a:effectLst/>
              <a:latin typeface="+mn-lt"/>
              <a:ea typeface="+mn-ea"/>
              <a:cs typeface="+mn-cs"/>
            </a:rPr>
            <a:t>While historical data is a crucial starting point and is certainly enough to help you make more informed decisions (especially in the short-term), it's important to keep aware of the possibility of unexpected customer behavior.</a:t>
          </a:r>
          <a:endParaRPr lang="en-US" sz="1100"/>
        </a:p>
      </xdr:txBody>
    </xdr:sp>
    <xdr:clientData/>
  </xdr:twoCellAnchor>
  <xdr:twoCellAnchor>
    <xdr:from>
      <xdr:col>7</xdr:col>
      <xdr:colOff>247650</xdr:colOff>
      <xdr:row>12</xdr:row>
      <xdr:rowOff>28575</xdr:rowOff>
    </xdr:from>
    <xdr:to>
      <xdr:col>17</xdr:col>
      <xdr:colOff>419100</xdr:colOff>
      <xdr:row>27</xdr:row>
      <xdr:rowOff>19050</xdr:rowOff>
    </xdr:to>
    <xdr:sp macro="" textlink="">
      <xdr:nvSpPr>
        <xdr:cNvPr id="2" name="TextBox 1">
          <a:extLst>
            <a:ext uri="{FF2B5EF4-FFF2-40B4-BE49-F238E27FC236}">
              <a16:creationId xmlns:a16="http://schemas.microsoft.com/office/drawing/2014/main" id="{DA37792B-0F15-5B52-68C2-9C6A41BA1084}"/>
            </a:ext>
          </a:extLst>
        </xdr:cNvPr>
        <xdr:cNvSpPr txBox="1"/>
      </xdr:nvSpPr>
      <xdr:spPr>
        <a:xfrm>
          <a:off x="6315075" y="2886075"/>
          <a:ext cx="8229600" cy="32099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Insights:</a:t>
          </a:r>
          <a:endParaRPr lang="en-US">
            <a:effectLst/>
          </a:endParaRPr>
        </a:p>
        <a:p>
          <a:r>
            <a:rPr lang="en-US" sz="1100" b="0" i="1" baseline="0">
              <a:solidFill>
                <a:schemeClr val="dk1"/>
              </a:solidFill>
              <a:effectLst/>
              <a:latin typeface="+mn-lt"/>
              <a:ea typeface="+mn-ea"/>
              <a:cs typeface="+mn-cs"/>
            </a:rPr>
            <a:t>While reading, refer to cohort tables below</a:t>
          </a:r>
        </a:p>
        <a:p>
          <a:r>
            <a:rPr lang="en-US" sz="1100">
              <a:solidFill>
                <a:schemeClr val="dk1"/>
              </a:solidFill>
              <a:effectLst/>
              <a:latin typeface="+mn-lt"/>
              <a:ea typeface="+mn-ea"/>
              <a:cs typeface="+mn-cs"/>
            </a:rPr>
            <a:t>• In</a:t>
          </a:r>
          <a:r>
            <a:rPr lang="en-US" sz="1100" baseline="0">
              <a:solidFill>
                <a:schemeClr val="dk1"/>
              </a:solidFill>
              <a:effectLst/>
              <a:latin typeface="+mn-lt"/>
              <a:ea typeface="+mn-ea"/>
              <a:cs typeface="+mn-cs"/>
            </a:rPr>
            <a:t> terms of </a:t>
          </a:r>
          <a:r>
            <a:rPr lang="en-US" sz="1100" b="1" baseline="0">
              <a:solidFill>
                <a:schemeClr val="dk1"/>
              </a:solidFill>
              <a:effectLst/>
              <a:latin typeface="+mn-lt"/>
              <a:ea typeface="+mn-ea"/>
              <a:cs typeface="+mn-cs"/>
            </a:rPr>
            <a:t>bringing new users to our website</a:t>
          </a:r>
          <a:r>
            <a:rPr lang="en-US" sz="1100" baseline="0">
              <a:solidFill>
                <a:schemeClr val="dk1"/>
              </a:solidFill>
              <a:effectLst/>
              <a:latin typeface="+mn-lt"/>
              <a:ea typeface="+mn-ea"/>
              <a:cs typeface="+mn-cs"/>
            </a:rPr>
            <a:t>, the best performing week was </a:t>
          </a:r>
          <a:r>
            <a:rPr lang="en-US" sz="1100" b="1" baseline="0">
              <a:solidFill>
                <a:schemeClr val="dk1"/>
              </a:solidFill>
              <a:effectLst/>
              <a:latin typeface="+mn-lt"/>
              <a:ea typeface="+mn-ea"/>
              <a:cs typeface="+mn-cs"/>
            </a:rPr>
            <a:t>2020-12-06</a:t>
          </a:r>
          <a:r>
            <a:rPr lang="en-US" sz="1100" baseline="0">
              <a:solidFill>
                <a:schemeClr val="dk1"/>
              </a:solidFill>
              <a:effectLst/>
              <a:latin typeface="+mn-lt"/>
              <a:ea typeface="+mn-ea"/>
              <a:cs typeface="+mn-cs"/>
            </a:rPr>
            <a:t>, with </a:t>
          </a:r>
          <a:r>
            <a:rPr lang="en-US" sz="1100" b="1" baseline="0">
              <a:solidFill>
                <a:schemeClr val="dk1"/>
              </a:solidFill>
              <a:effectLst/>
              <a:latin typeface="+mn-lt"/>
              <a:ea typeface="+mn-ea"/>
              <a:cs typeface="+mn-cs"/>
            </a:rPr>
            <a:t>28,069</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new subscriptions</a:t>
          </a:r>
          <a:r>
            <a:rPr lang="en-US" sz="1100" baseline="0">
              <a:solidFill>
                <a:schemeClr val="dk1"/>
              </a:solidFill>
              <a:effectLst/>
              <a:latin typeface="+mn-lt"/>
              <a:ea typeface="+mn-ea"/>
              <a:cs typeface="+mn-cs"/>
            </a:rPr>
            <a:t>, folowed by a following week: </a:t>
          </a:r>
          <a:r>
            <a:rPr lang="en-US" sz="1100" b="1" baseline="0">
              <a:solidFill>
                <a:schemeClr val="dk1"/>
              </a:solidFill>
              <a:effectLst/>
              <a:latin typeface="+mn-lt"/>
              <a:ea typeface="+mn-ea"/>
              <a:cs typeface="+mn-cs"/>
            </a:rPr>
            <a:t>2020-12-13</a:t>
          </a:r>
          <a:r>
            <a:rPr lang="en-US" sz="1100" baseline="0">
              <a:solidFill>
                <a:schemeClr val="dk1"/>
              </a:solidFill>
              <a:effectLst/>
              <a:latin typeface="+mn-lt"/>
              <a:ea typeface="+mn-ea"/>
              <a:cs typeface="+mn-cs"/>
            </a:rPr>
            <a:t> with </a:t>
          </a:r>
          <a:r>
            <a:rPr lang="en-US" sz="1100" b="1" baseline="0">
              <a:solidFill>
                <a:schemeClr val="dk1"/>
              </a:solidFill>
              <a:effectLst/>
              <a:latin typeface="+mn-lt"/>
              <a:ea typeface="+mn-ea"/>
              <a:cs typeface="+mn-cs"/>
            </a:rPr>
            <a:t>25,153</a:t>
          </a:r>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new users</a:t>
          </a:r>
          <a:r>
            <a:rPr lang="en-US" sz="1100" baseline="0">
              <a:solidFill>
                <a:schemeClr val="dk1"/>
              </a:solidFill>
              <a:effectLst/>
              <a:latin typeface="+mn-lt"/>
              <a:ea typeface="+mn-ea"/>
              <a:cs typeface="+mn-cs"/>
            </a:rPr>
            <a:t>. If we compare the best performing week to the worst, we have a </a:t>
          </a:r>
          <a:r>
            <a:rPr lang="en-US" sz="1100" b="1" baseline="0">
              <a:solidFill>
                <a:schemeClr val="dk1"/>
              </a:solidFill>
              <a:effectLst/>
              <a:latin typeface="+mn-lt"/>
              <a:ea typeface="+mn-ea"/>
              <a:cs typeface="+mn-cs"/>
            </a:rPr>
            <a:t>73% </a:t>
          </a:r>
          <a:r>
            <a:rPr lang="en-US" sz="1100" baseline="0">
              <a:solidFill>
                <a:schemeClr val="dk1"/>
              </a:solidFill>
              <a:effectLst/>
              <a:latin typeface="+mn-lt"/>
              <a:ea typeface="+mn-ea"/>
              <a:cs typeface="+mn-cs"/>
            </a:rPr>
            <a:t>increase in new users. </a:t>
          </a:r>
          <a:endParaRPr lang="en-US">
            <a:effectLst/>
          </a:endParaRPr>
        </a:p>
        <a:p>
          <a:r>
            <a:rPr lang="en-US" sz="1100" b="1" baseline="0">
              <a:solidFill>
                <a:srgbClr val="EF6F6C"/>
              </a:solidFill>
              <a:effectLst/>
              <a:latin typeface="+mn-lt"/>
              <a:ea typeface="+mn-ea"/>
              <a:cs typeface="+mn-cs"/>
            </a:rPr>
            <a:t>ACT</a:t>
          </a:r>
          <a:r>
            <a:rPr lang="en-US" sz="1100" baseline="0">
              <a:solidFill>
                <a:schemeClr val="dk1"/>
              </a:solidFill>
              <a:effectLst/>
              <a:latin typeface="+mn-lt"/>
              <a:ea typeface="+mn-ea"/>
              <a:cs typeface="+mn-cs"/>
            </a:rPr>
            <a:t>: Investigate what led to this particular behavior. It could be due to effective marketing campaign, sales promotion, seasonality or some other reason. Also investigate why we had fewer users on </a:t>
          </a:r>
          <a:r>
            <a:rPr lang="en-US" sz="1100" b="1" baseline="0">
              <a:solidFill>
                <a:schemeClr val="dk1"/>
              </a:solidFill>
              <a:effectLst/>
              <a:latin typeface="+mn-lt"/>
              <a:ea typeface="+mn-ea"/>
              <a:cs typeface="+mn-cs"/>
            </a:rPr>
            <a:t>2020-11-08</a:t>
          </a:r>
          <a:r>
            <a:rPr lang="en-US" sz="1100" baseline="0">
              <a:solidFill>
                <a:schemeClr val="dk1"/>
              </a:solidFill>
              <a:effectLst/>
              <a:latin typeface="+mn-lt"/>
              <a:ea typeface="+mn-ea"/>
              <a:cs typeface="+mn-cs"/>
            </a:rPr>
            <a:t> week.</a:t>
          </a:r>
        </a:p>
        <a:p>
          <a:r>
            <a:rPr lang="en-US" sz="1100" baseline="0">
              <a:solidFill>
                <a:schemeClr val="dk1"/>
              </a:solidFill>
              <a:effectLst/>
              <a:latin typeface="+mn-lt"/>
              <a:ea typeface="+mn-ea"/>
              <a:cs typeface="+mn-cs"/>
            </a:rPr>
            <a:t>• The highest sales per user happens on initial cohort week (week_0). The average sales drop significantly on subsequent weeks.</a:t>
          </a:r>
        </a:p>
        <a:p>
          <a:r>
            <a:rPr lang="en-US"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week_0 average sales per user </a:t>
          </a:r>
          <a:r>
            <a:rPr lang="en-US" sz="1100" baseline="0">
              <a:solidFill>
                <a:schemeClr val="dk1"/>
              </a:solidFill>
              <a:effectLst/>
              <a:latin typeface="+mn-lt"/>
              <a:ea typeface="+mn-ea"/>
              <a:cs typeface="+mn-cs"/>
            </a:rPr>
            <a:t>is higher than the the sum of average sales between </a:t>
          </a:r>
          <a:r>
            <a:rPr lang="en-US" sz="1100" b="1" baseline="0">
              <a:solidFill>
                <a:schemeClr val="dk1"/>
              </a:solidFill>
              <a:effectLst/>
              <a:latin typeface="+mn-lt"/>
              <a:ea typeface="+mn-ea"/>
              <a:cs typeface="+mn-cs"/>
            </a:rPr>
            <a:t>week_1 </a:t>
          </a:r>
          <a:r>
            <a:rPr lang="en-US" sz="1100" baseline="0">
              <a:solidFill>
                <a:schemeClr val="dk1"/>
              </a:solidFill>
              <a:effectLst/>
              <a:latin typeface="+mn-lt"/>
              <a:ea typeface="+mn-ea"/>
              <a:cs typeface="+mn-cs"/>
            </a:rPr>
            <a:t>and </a:t>
          </a:r>
          <a:r>
            <a:rPr lang="en-US" sz="1100" b="1" baseline="0">
              <a:solidFill>
                <a:schemeClr val="dk1"/>
              </a:solidFill>
              <a:effectLst/>
              <a:latin typeface="+mn-lt"/>
              <a:ea typeface="+mn-ea"/>
              <a:cs typeface="+mn-cs"/>
            </a:rPr>
            <a:t>week_12</a:t>
          </a:r>
          <a:r>
            <a:rPr lang="en-US" sz="1100" baseline="0">
              <a:solidFill>
                <a:schemeClr val="dk1"/>
              </a:solidFill>
              <a:effectLst/>
              <a:latin typeface="+mn-lt"/>
              <a:ea typeface="+mn-ea"/>
              <a:cs typeface="+mn-cs"/>
            </a:rPr>
            <a:t>.</a:t>
          </a:r>
        </a:p>
        <a:p>
          <a:r>
            <a:rPr lang="en-US" sz="1100" b="1" baseline="0">
              <a:solidFill>
                <a:srgbClr val="EF6F6C"/>
              </a:solidFill>
              <a:effectLst/>
              <a:latin typeface="+mn-lt"/>
              <a:ea typeface="+mn-ea"/>
              <a:cs typeface="+mn-cs"/>
            </a:rPr>
            <a:t>ACT</a:t>
          </a:r>
          <a:r>
            <a:rPr lang="en-US" sz="1100" baseline="0">
              <a:solidFill>
                <a:schemeClr val="dk1"/>
              </a:solidFill>
              <a:effectLst/>
              <a:latin typeface="+mn-lt"/>
              <a:ea typeface="+mn-ea"/>
              <a:cs typeface="+mn-cs"/>
            </a:rPr>
            <a:t>: Think of marketing campaigns / tactics to re-activate user and increase repeat purchase rate.</a:t>
          </a:r>
        </a:p>
        <a:p>
          <a:r>
            <a:rPr lang="en-US" sz="1100" baseline="0">
              <a:solidFill>
                <a:schemeClr val="dk1"/>
              </a:solidFill>
              <a:effectLst/>
              <a:latin typeface="+mn-lt"/>
              <a:ea typeface="+mn-ea"/>
              <a:cs typeface="+mn-cs"/>
            </a:rPr>
            <a:t>• The initial cohort week (week_0) average sales per user drop significantly from 2020-12-20 and remain low on subsequent weeks (except for 2021-01-17). </a:t>
          </a:r>
        </a:p>
        <a:p>
          <a:r>
            <a:rPr lang="en-US" sz="1100" b="1" baseline="0">
              <a:solidFill>
                <a:srgbClr val="EF6F6C"/>
              </a:solidFill>
              <a:effectLst/>
              <a:latin typeface="+mn-lt"/>
              <a:ea typeface="+mn-ea"/>
              <a:cs typeface="+mn-cs"/>
            </a:rPr>
            <a:t>ACT</a:t>
          </a:r>
          <a:r>
            <a:rPr lang="en-US" sz="1100" baseline="0">
              <a:solidFill>
                <a:schemeClr val="dk1"/>
              </a:solidFill>
              <a:effectLst/>
              <a:latin typeface="+mn-lt"/>
              <a:ea typeface="+mn-ea"/>
              <a:cs typeface="+mn-cs"/>
            </a:rPr>
            <a:t>: Investigate what led to this behaviour. Is it seasonality?</a:t>
          </a:r>
        </a:p>
        <a:p>
          <a:r>
            <a:rPr lang="en-US" sz="1100" baseline="0">
              <a:solidFill>
                <a:schemeClr val="dk1"/>
              </a:solidFill>
              <a:effectLst/>
              <a:latin typeface="+mn-lt"/>
              <a:ea typeface="+mn-ea"/>
              <a:cs typeface="+mn-cs"/>
            </a:rPr>
            <a:t>• The average "13 week" LTV is </a:t>
          </a:r>
          <a:r>
            <a:rPr lang="en-US" sz="1100" b="1" baseline="0">
              <a:solidFill>
                <a:schemeClr val="dk1"/>
              </a:solidFill>
              <a:effectLst/>
              <a:latin typeface="+mn-lt"/>
              <a:ea typeface="+mn-ea"/>
              <a:cs typeface="+mn-cs"/>
            </a:rPr>
            <a:t>1.47$. </a:t>
          </a:r>
          <a:endParaRPr lang="en-US">
            <a:effectLst/>
          </a:endParaRPr>
        </a:p>
        <a:p>
          <a:r>
            <a:rPr lang="en-US" sz="1100" b="1" baseline="0">
              <a:solidFill>
                <a:srgbClr val="EF6F6C"/>
              </a:solidFill>
              <a:effectLst/>
              <a:latin typeface="+mn-lt"/>
              <a:ea typeface="+mn-ea"/>
              <a:cs typeface="+mn-cs"/>
            </a:rPr>
            <a:t>ACT</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Average LTV can be compared to Customer Acquisition Cost (CAC). In our case, the </a:t>
          </a:r>
          <a:r>
            <a:rPr lang="en-US" sz="1100" b="1" baseline="0">
              <a:solidFill>
                <a:schemeClr val="dk1"/>
              </a:solidFill>
              <a:effectLst/>
              <a:latin typeface="+mn-lt"/>
              <a:ea typeface="+mn-ea"/>
              <a:cs typeface="+mn-cs"/>
            </a:rPr>
            <a:t>estimated CAC </a:t>
          </a:r>
          <a:r>
            <a:rPr lang="en-US" sz="1100" b="0" baseline="0">
              <a:solidFill>
                <a:schemeClr val="dk1"/>
              </a:solidFill>
              <a:effectLst/>
              <a:latin typeface="+mn-lt"/>
              <a:ea typeface="+mn-ea"/>
              <a:cs typeface="+mn-cs"/>
            </a:rPr>
            <a:t>is </a:t>
          </a:r>
          <a:r>
            <a:rPr lang="en-US" sz="1100" b="1" baseline="0">
              <a:solidFill>
                <a:schemeClr val="dk1"/>
              </a:solidFill>
              <a:effectLst/>
              <a:latin typeface="+mn-lt"/>
              <a:ea typeface="+mn-ea"/>
              <a:cs typeface="+mn-cs"/>
            </a:rPr>
            <a:t>2$. </a:t>
          </a:r>
          <a:r>
            <a:rPr lang="en-US" sz="1100" b="0" baseline="0">
              <a:solidFill>
                <a:schemeClr val="dk1"/>
              </a:solidFill>
              <a:effectLst/>
              <a:latin typeface="+mn-lt"/>
              <a:ea typeface="+mn-ea"/>
              <a:cs typeface="+mn-cs"/>
            </a:rPr>
            <a:t>If our calculations &amp; assumptions are correct, we can make a conclusion that we have not recouped the cost of customer acquisition &amp; for that a longer period is needed.</a:t>
          </a:r>
          <a:endParaRPr lang="en-US" sz="1100" b="1"/>
        </a:p>
      </xdr:txBody>
    </xdr:sp>
    <xdr:clientData/>
  </xdr:twoCellAnchor>
  <xdr:twoCellAnchor>
    <xdr:from>
      <xdr:col>5</xdr:col>
      <xdr:colOff>809625</xdr:colOff>
      <xdr:row>2</xdr:row>
      <xdr:rowOff>114300</xdr:rowOff>
    </xdr:from>
    <xdr:to>
      <xdr:col>8</xdr:col>
      <xdr:colOff>87630</xdr:colOff>
      <xdr:row>8</xdr:row>
      <xdr:rowOff>133350</xdr:rowOff>
    </xdr:to>
    <xdr:sp macro="" textlink="">
      <xdr:nvSpPr>
        <xdr:cNvPr id="5" name="Oval 4">
          <a:extLst>
            <a:ext uri="{FF2B5EF4-FFF2-40B4-BE49-F238E27FC236}">
              <a16:creationId xmlns:a16="http://schemas.microsoft.com/office/drawing/2014/main" id="{C18052B4-8153-4EA4-8A1F-8FB4055B5953}"/>
            </a:ext>
          </a:extLst>
        </xdr:cNvPr>
        <xdr:cNvSpPr/>
      </xdr:nvSpPr>
      <xdr:spPr>
        <a:xfrm>
          <a:off x="5105400" y="714375"/>
          <a:ext cx="1935480" cy="1400175"/>
        </a:xfrm>
        <a:prstGeom prst="ellipse">
          <a:avLst/>
        </a:prstGeom>
        <a:solidFill>
          <a:srgbClr val="003366"/>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solidFill>
                <a:srgbClr val="F2C57C"/>
              </a:solidFill>
            </a:rPr>
            <a:t>Average dollar amount of a purchase</a:t>
          </a:r>
        </a:p>
      </xdr:txBody>
    </xdr:sp>
    <xdr:clientData/>
  </xdr:twoCellAnchor>
  <xdr:twoCellAnchor>
    <xdr:from>
      <xdr:col>9</xdr:col>
      <xdr:colOff>7648</xdr:colOff>
      <xdr:row>2</xdr:row>
      <xdr:rowOff>104777</xdr:rowOff>
    </xdr:from>
    <xdr:to>
      <xdr:col>11</xdr:col>
      <xdr:colOff>849629</xdr:colOff>
      <xdr:row>8</xdr:row>
      <xdr:rowOff>123827</xdr:rowOff>
    </xdr:to>
    <xdr:sp macro="" textlink="">
      <xdr:nvSpPr>
        <xdr:cNvPr id="6" name="Oval 5">
          <a:extLst>
            <a:ext uri="{FF2B5EF4-FFF2-40B4-BE49-F238E27FC236}">
              <a16:creationId xmlns:a16="http://schemas.microsoft.com/office/drawing/2014/main" id="{2AB42695-32FF-4D48-B6BB-3F61A5D21444}"/>
            </a:ext>
          </a:extLst>
        </xdr:cNvPr>
        <xdr:cNvSpPr/>
      </xdr:nvSpPr>
      <xdr:spPr>
        <a:xfrm>
          <a:off x="7846723" y="704852"/>
          <a:ext cx="2613631" cy="1400175"/>
        </a:xfrm>
        <a:prstGeom prst="ellipse">
          <a:avLst/>
        </a:prstGeom>
        <a:solidFill>
          <a:srgbClr val="003366"/>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ctr"/>
          <a:r>
            <a:rPr lang="en-US" sz="1400" b="1">
              <a:solidFill>
                <a:srgbClr val="F2C57C"/>
              </a:solidFill>
              <a:latin typeface="+mn-lt"/>
              <a:ea typeface="+mn-ea"/>
              <a:cs typeface="+mn-cs"/>
            </a:rPr>
            <a:t>Number of orders</a:t>
          </a:r>
          <a:r>
            <a:rPr lang="en-US" sz="1400" b="1" baseline="0">
              <a:solidFill>
                <a:srgbClr val="F2C57C"/>
              </a:solidFill>
              <a:latin typeface="+mn-lt"/>
              <a:ea typeface="+mn-ea"/>
              <a:cs typeface="+mn-cs"/>
            </a:rPr>
            <a:t> per year</a:t>
          </a:r>
          <a:endParaRPr lang="en-US" sz="1400" b="1">
            <a:solidFill>
              <a:srgbClr val="F2C57C"/>
            </a:solidFill>
            <a:latin typeface="+mn-lt"/>
            <a:ea typeface="+mn-ea"/>
            <a:cs typeface="+mn-cs"/>
          </a:endParaRPr>
        </a:p>
      </xdr:txBody>
    </xdr:sp>
    <xdr:clientData/>
  </xdr:twoCellAnchor>
  <xdr:twoCellAnchor>
    <xdr:from>
      <xdr:col>12</xdr:col>
      <xdr:colOff>647627</xdr:colOff>
      <xdr:row>2</xdr:row>
      <xdr:rowOff>104775</xdr:rowOff>
    </xdr:from>
    <xdr:to>
      <xdr:col>14</xdr:col>
      <xdr:colOff>809624</xdr:colOff>
      <xdr:row>8</xdr:row>
      <xdr:rowOff>123825</xdr:rowOff>
    </xdr:to>
    <xdr:sp macro="" textlink="">
      <xdr:nvSpPr>
        <xdr:cNvPr id="7" name="Oval 6">
          <a:extLst>
            <a:ext uri="{FF2B5EF4-FFF2-40B4-BE49-F238E27FC236}">
              <a16:creationId xmlns:a16="http://schemas.microsoft.com/office/drawing/2014/main" id="{06F99370-7EDD-4167-A5BD-9D22D47050F3}"/>
            </a:ext>
          </a:extLst>
        </xdr:cNvPr>
        <xdr:cNvSpPr/>
      </xdr:nvSpPr>
      <xdr:spPr>
        <a:xfrm>
          <a:off x="11144177" y="704850"/>
          <a:ext cx="1933647" cy="1400175"/>
        </a:xfrm>
        <a:prstGeom prst="ellipse">
          <a:avLst/>
        </a:prstGeom>
        <a:solidFill>
          <a:srgbClr val="003366"/>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solidFill>
                <a:srgbClr val="F2C57C"/>
              </a:solidFill>
            </a:rPr>
            <a:t>Average length</a:t>
          </a:r>
          <a:r>
            <a:rPr lang="en-US" sz="1400" b="1" baseline="0">
              <a:solidFill>
                <a:srgbClr val="F2C57C"/>
              </a:solidFill>
            </a:rPr>
            <a:t> of the customer relationship in years</a:t>
          </a:r>
          <a:endParaRPr lang="en-US" sz="1400" b="1">
            <a:solidFill>
              <a:srgbClr val="F2C57C"/>
            </a:solidFill>
          </a:endParaRPr>
        </a:p>
      </xdr:txBody>
    </xdr:sp>
    <xdr:clientData/>
  </xdr:twoCellAnchor>
  <xdr:twoCellAnchor>
    <xdr:from>
      <xdr:col>15</xdr:col>
      <xdr:colOff>619125</xdr:colOff>
      <xdr:row>3</xdr:row>
      <xdr:rowOff>19052</xdr:rowOff>
    </xdr:from>
    <xdr:to>
      <xdr:col>19</xdr:col>
      <xdr:colOff>49530</xdr:colOff>
      <xdr:row>7</xdr:row>
      <xdr:rowOff>45386</xdr:rowOff>
    </xdr:to>
    <xdr:sp macro="" textlink="">
      <xdr:nvSpPr>
        <xdr:cNvPr id="8" name="Rectangle: Rounded Corners 7">
          <a:extLst>
            <a:ext uri="{FF2B5EF4-FFF2-40B4-BE49-F238E27FC236}">
              <a16:creationId xmlns:a16="http://schemas.microsoft.com/office/drawing/2014/main" id="{D88BC159-2E77-48F6-97F2-EDC6BFFEA84A}"/>
            </a:ext>
          </a:extLst>
        </xdr:cNvPr>
        <xdr:cNvSpPr/>
      </xdr:nvSpPr>
      <xdr:spPr>
        <a:xfrm>
          <a:off x="13773150" y="828677"/>
          <a:ext cx="1935480" cy="988359"/>
        </a:xfrm>
        <a:prstGeom prst="roundRect">
          <a:avLst/>
        </a:prstGeom>
        <a:solidFill>
          <a:srgbClr val="003366"/>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solidFill>
                <a:srgbClr val="F2C57C"/>
              </a:solidFill>
            </a:rPr>
            <a:t>Customer LTV</a:t>
          </a:r>
        </a:p>
      </xdr:txBody>
    </xdr:sp>
    <xdr:clientData/>
  </xdr:twoCellAnchor>
  <xdr:twoCellAnchor>
    <xdr:from>
      <xdr:col>8</xdr:col>
      <xdr:colOff>208901</xdr:colOff>
      <xdr:row>4</xdr:row>
      <xdr:rowOff>66677</xdr:rowOff>
    </xdr:from>
    <xdr:to>
      <xdr:col>8</xdr:col>
      <xdr:colOff>676275</xdr:colOff>
      <xdr:row>6</xdr:row>
      <xdr:rowOff>109925</xdr:rowOff>
    </xdr:to>
    <xdr:sp macro="" textlink="">
      <xdr:nvSpPr>
        <xdr:cNvPr id="9" name="Multiplication Sign 8">
          <a:extLst>
            <a:ext uri="{FF2B5EF4-FFF2-40B4-BE49-F238E27FC236}">
              <a16:creationId xmlns:a16="http://schemas.microsoft.com/office/drawing/2014/main" id="{BD48488F-F76C-47AA-8D20-119D9D4FBD79}"/>
            </a:ext>
          </a:extLst>
        </xdr:cNvPr>
        <xdr:cNvSpPr/>
      </xdr:nvSpPr>
      <xdr:spPr>
        <a:xfrm>
          <a:off x="7162151" y="1200152"/>
          <a:ext cx="467374" cy="471873"/>
        </a:xfrm>
        <a:prstGeom prst="mathMultiply">
          <a:avLst/>
        </a:prstGeom>
        <a:solidFill>
          <a:srgbClr val="0033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2C57C"/>
            </a:solidFill>
          </a:endParaRPr>
        </a:p>
      </xdr:txBody>
    </xdr:sp>
    <xdr:clientData/>
  </xdr:twoCellAnchor>
  <xdr:twoCellAnchor>
    <xdr:from>
      <xdr:col>12</xdr:col>
      <xdr:colOff>37451</xdr:colOff>
      <xdr:row>4</xdr:row>
      <xdr:rowOff>57152</xdr:rowOff>
    </xdr:from>
    <xdr:to>
      <xdr:col>12</xdr:col>
      <xdr:colOff>504825</xdr:colOff>
      <xdr:row>6</xdr:row>
      <xdr:rowOff>100400</xdr:rowOff>
    </xdr:to>
    <xdr:sp macro="" textlink="">
      <xdr:nvSpPr>
        <xdr:cNvPr id="10" name="Multiplication Sign 9">
          <a:extLst>
            <a:ext uri="{FF2B5EF4-FFF2-40B4-BE49-F238E27FC236}">
              <a16:creationId xmlns:a16="http://schemas.microsoft.com/office/drawing/2014/main" id="{7470F888-CE70-480D-BBB1-40F4E55FC324}"/>
            </a:ext>
          </a:extLst>
        </xdr:cNvPr>
        <xdr:cNvSpPr/>
      </xdr:nvSpPr>
      <xdr:spPr>
        <a:xfrm>
          <a:off x="10534001" y="1190627"/>
          <a:ext cx="467374" cy="471873"/>
        </a:xfrm>
        <a:prstGeom prst="mathMultiply">
          <a:avLst/>
        </a:prstGeom>
        <a:solidFill>
          <a:srgbClr val="0033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2C57C"/>
            </a:solidFill>
          </a:endParaRPr>
        </a:p>
      </xdr:txBody>
    </xdr:sp>
    <xdr:clientData/>
  </xdr:twoCellAnchor>
  <xdr:twoCellAnchor>
    <xdr:from>
      <xdr:col>14</xdr:col>
      <xdr:colOff>856601</xdr:colOff>
      <xdr:row>4</xdr:row>
      <xdr:rowOff>19052</xdr:rowOff>
    </xdr:from>
    <xdr:to>
      <xdr:col>15</xdr:col>
      <xdr:colOff>438150</xdr:colOff>
      <xdr:row>6</xdr:row>
      <xdr:rowOff>62300</xdr:rowOff>
    </xdr:to>
    <xdr:sp macro="" textlink="">
      <xdr:nvSpPr>
        <xdr:cNvPr id="11" name="Equals 10">
          <a:extLst>
            <a:ext uri="{FF2B5EF4-FFF2-40B4-BE49-F238E27FC236}">
              <a16:creationId xmlns:a16="http://schemas.microsoft.com/office/drawing/2014/main" id="{E525EE2E-79C5-4923-BB17-9D5F8C49DEF4}"/>
            </a:ext>
          </a:extLst>
        </xdr:cNvPr>
        <xdr:cNvSpPr/>
      </xdr:nvSpPr>
      <xdr:spPr>
        <a:xfrm>
          <a:off x="13124801" y="1152527"/>
          <a:ext cx="467374" cy="471873"/>
        </a:xfrm>
        <a:prstGeom prst="mathEqual">
          <a:avLst/>
        </a:prstGeom>
        <a:solidFill>
          <a:srgbClr val="0033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2C57C"/>
            </a:solidFill>
          </a:endParaRPr>
        </a:p>
      </xdr:txBody>
    </xdr:sp>
    <xdr:clientData/>
  </xdr:twoCellAnchor>
  <xdr:twoCellAnchor>
    <xdr:from>
      <xdr:col>0</xdr:col>
      <xdr:colOff>276225</xdr:colOff>
      <xdr:row>102</xdr:row>
      <xdr:rowOff>28575</xdr:rowOff>
    </xdr:from>
    <xdr:to>
      <xdr:col>11</xdr:col>
      <xdr:colOff>209550</xdr:colOff>
      <xdr:row>106</xdr:row>
      <xdr:rowOff>161925</xdr:rowOff>
    </xdr:to>
    <xdr:sp macro="" textlink="">
      <xdr:nvSpPr>
        <xdr:cNvPr id="12" name="TextBox 11">
          <a:extLst>
            <a:ext uri="{FF2B5EF4-FFF2-40B4-BE49-F238E27FC236}">
              <a16:creationId xmlns:a16="http://schemas.microsoft.com/office/drawing/2014/main" id="{2254171C-C1EF-645E-9DE5-62A8A76D061E}"/>
            </a:ext>
          </a:extLst>
        </xdr:cNvPr>
        <xdr:cNvSpPr txBox="1"/>
      </xdr:nvSpPr>
      <xdr:spPr>
        <a:xfrm>
          <a:off x="276225" y="21631275"/>
          <a:ext cx="9544050" cy="9715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more we can segment our customers based on shared characteristics </a:t>
          </a:r>
          <a:r>
            <a:rPr lang="en-US" sz="1100" b="0" i="1">
              <a:solidFill>
                <a:schemeClr val="dk1"/>
              </a:solidFill>
              <a:effectLst/>
              <a:latin typeface="+mn-lt"/>
              <a:ea typeface="+mn-ea"/>
              <a:cs typeface="+mn-cs"/>
            </a:rPr>
            <a:t>before</a:t>
          </a:r>
          <a:r>
            <a:rPr lang="en-US" sz="1100" b="0" i="0">
              <a:solidFill>
                <a:schemeClr val="dk1"/>
              </a:solidFill>
              <a:effectLst/>
              <a:latin typeface="+mn-lt"/>
              <a:ea typeface="+mn-ea"/>
              <a:cs typeface="+mn-cs"/>
            </a:rPr>
            <a:t> calculating LTV, the more actionable our data becomes.</a:t>
          </a:r>
        </a:p>
        <a:p>
          <a:r>
            <a:rPr lang="en-US" sz="1100" b="0" i="0">
              <a:solidFill>
                <a:schemeClr val="dk1"/>
              </a:solidFill>
              <a:effectLst/>
              <a:latin typeface="+mn-lt"/>
              <a:ea typeface="+mn-ea"/>
              <a:cs typeface="+mn-cs"/>
            </a:rPr>
            <a:t>     • Segment customers based on countries,</a:t>
          </a:r>
          <a:r>
            <a:rPr lang="en-US" sz="1100" b="0" i="0" baseline="0">
              <a:solidFill>
                <a:schemeClr val="dk1"/>
              </a:solidFill>
              <a:effectLst/>
              <a:latin typeface="+mn-lt"/>
              <a:ea typeface="+mn-ea"/>
              <a:cs typeface="+mn-cs"/>
            </a:rPr>
            <a:t> sales campaigns, product types.</a:t>
          </a:r>
        </a:p>
        <a:p>
          <a:r>
            <a:rPr lang="en-US" sz="1100" b="0" i="0" baseline="0">
              <a:solidFill>
                <a:schemeClr val="dk1"/>
              </a:solidFill>
              <a:effectLst/>
              <a:latin typeface="+mn-lt"/>
              <a:ea typeface="+mn-ea"/>
              <a:cs typeface="+mn-cs"/>
            </a:rPr>
            <a:t>     • Question to answer: </a:t>
          </a:r>
          <a:r>
            <a:rPr lang="en-US" sz="1100" b="1" i="0">
              <a:solidFill>
                <a:schemeClr val="dk1"/>
              </a:solidFill>
              <a:effectLst/>
              <a:latin typeface="+mn-lt"/>
              <a:ea typeface="+mn-ea"/>
              <a:cs typeface="+mn-cs"/>
            </a:rPr>
            <a:t>“How do my LTVs compare across sales channels? What about product types, countries, or sales campaigns?”</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 LTV could become the measure of the effectiveness of each of our business efforts to help us double down on what works and abandon what doesn’t.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119"/>
  <sheetViews>
    <sheetView showGridLines="0" tabSelected="1" zoomScale="85" zoomScaleNormal="85" workbookViewId="0">
      <selection activeCell="F23" sqref="F23"/>
    </sheetView>
  </sheetViews>
  <sheetFormatPr defaultRowHeight="16.5" x14ac:dyDescent="0.3"/>
  <cols>
    <col min="1" max="1" width="4.42578125" style="2" customWidth="1"/>
    <col min="2" max="2" width="20.140625" style="2" customWidth="1"/>
    <col min="3" max="16" width="13.28515625" style="2" customWidth="1"/>
    <col min="17" max="17" width="1.28515625" style="2" customWidth="1"/>
    <col min="18" max="18" width="13.85546875" style="2" customWidth="1"/>
    <col min="19" max="19" width="9.140625" style="2"/>
    <col min="20" max="20" width="14.5703125" style="2" customWidth="1"/>
    <col min="21" max="16384" width="9.140625" style="2"/>
  </cols>
  <sheetData>
    <row r="2" spans="2:16" ht="30.75" x14ac:dyDescent="0.55000000000000004">
      <c r="B2" s="18" t="s">
        <v>17</v>
      </c>
      <c r="C2" s="1"/>
      <c r="D2" s="1"/>
      <c r="E2" s="1"/>
      <c r="F2" s="1"/>
      <c r="G2" s="1"/>
      <c r="H2" s="1"/>
      <c r="I2" s="1"/>
      <c r="J2" s="1"/>
      <c r="K2" s="1"/>
      <c r="L2" s="1"/>
      <c r="M2" s="1"/>
      <c r="N2" s="1"/>
      <c r="O2" s="1"/>
      <c r="P2" s="1"/>
    </row>
    <row r="4" spans="2:16" ht="25.5" x14ac:dyDescent="0.5">
      <c r="B4" s="20" t="s">
        <v>21</v>
      </c>
    </row>
    <row r="6" spans="2:16" ht="17.25" x14ac:dyDescent="0.3">
      <c r="B6" s="19" t="s">
        <v>22</v>
      </c>
    </row>
    <row r="9" spans="2:16" ht="17.25" x14ac:dyDescent="0.3">
      <c r="B9" s="21" t="s">
        <v>23</v>
      </c>
      <c r="D9" s="22" t="s">
        <v>41</v>
      </c>
    </row>
    <row r="10" spans="2:16" ht="17.25" x14ac:dyDescent="0.3">
      <c r="B10" s="21" t="s">
        <v>27</v>
      </c>
      <c r="D10" s="22" t="s">
        <v>28</v>
      </c>
      <c r="E10" s="25">
        <v>44136</v>
      </c>
      <c r="F10" s="24" t="s">
        <v>38</v>
      </c>
    </row>
    <row r="11" spans="2:16" ht="17.25" x14ac:dyDescent="0.3">
      <c r="B11" s="21"/>
      <c r="D11" s="22" t="s">
        <v>29</v>
      </c>
      <c r="E11" s="25">
        <v>44226</v>
      </c>
      <c r="F11" s="24" t="s">
        <v>39</v>
      </c>
    </row>
    <row r="12" spans="2:16" ht="17.25" x14ac:dyDescent="0.3">
      <c r="B12" s="21" t="s">
        <v>24</v>
      </c>
      <c r="D12" s="22" t="s">
        <v>25</v>
      </c>
    </row>
    <row r="13" spans="2:16" ht="17.25" x14ac:dyDescent="0.3">
      <c r="B13" s="21" t="s">
        <v>26</v>
      </c>
      <c r="D13" s="22" t="s">
        <v>30</v>
      </c>
    </row>
    <row r="14" spans="2:16" ht="17.25" x14ac:dyDescent="0.3">
      <c r="B14" s="21"/>
      <c r="D14" s="22" t="s">
        <v>31</v>
      </c>
    </row>
    <row r="15" spans="2:16" ht="17.25" x14ac:dyDescent="0.3">
      <c r="B15" s="21"/>
      <c r="D15" s="22" t="s">
        <v>32</v>
      </c>
    </row>
    <row r="16" spans="2:16" ht="17.25" x14ac:dyDescent="0.3">
      <c r="B16" s="21" t="s">
        <v>33</v>
      </c>
      <c r="D16" s="22" t="s">
        <v>34</v>
      </c>
    </row>
    <row r="17" spans="2:16" ht="17.25" x14ac:dyDescent="0.3">
      <c r="B17" s="21" t="s">
        <v>35</v>
      </c>
      <c r="D17" s="22" t="s">
        <v>36</v>
      </c>
    </row>
    <row r="18" spans="2:16" ht="17.25" x14ac:dyDescent="0.3">
      <c r="B18" s="21"/>
      <c r="D18" s="22" t="s">
        <v>40</v>
      </c>
    </row>
    <row r="20" spans="2:16" ht="17.25" x14ac:dyDescent="0.3">
      <c r="B20" s="21" t="s">
        <v>37</v>
      </c>
      <c r="D20" s="23">
        <v>45350</v>
      </c>
    </row>
    <row r="21" spans="2:16" ht="17.25" x14ac:dyDescent="0.3">
      <c r="B21" s="21" t="s">
        <v>42</v>
      </c>
      <c r="D21" s="23">
        <v>45350</v>
      </c>
    </row>
    <row r="24" spans="2:16" ht="17.25" x14ac:dyDescent="0.3">
      <c r="B24" s="21" t="s">
        <v>50</v>
      </c>
      <c r="D24" s="43">
        <v>2</v>
      </c>
    </row>
    <row r="30" spans="2:16" ht="20.25" x14ac:dyDescent="0.35">
      <c r="B30" s="26" t="s">
        <v>47</v>
      </c>
    </row>
    <row r="31" spans="2:16" x14ac:dyDescent="0.3">
      <c r="B31" s="4" t="s">
        <v>0</v>
      </c>
      <c r="C31" s="4" t="s">
        <v>1</v>
      </c>
      <c r="D31" s="5" t="s">
        <v>2</v>
      </c>
      <c r="E31" s="6" t="s">
        <v>3</v>
      </c>
      <c r="F31" s="6" t="s">
        <v>4</v>
      </c>
      <c r="G31" s="6" t="s">
        <v>5</v>
      </c>
      <c r="H31" s="6" t="s">
        <v>6</v>
      </c>
      <c r="I31" s="6" t="s">
        <v>7</v>
      </c>
      <c r="J31" s="6" t="s">
        <v>8</v>
      </c>
      <c r="K31" s="6" t="s">
        <v>9</v>
      </c>
      <c r="L31" s="6" t="s">
        <v>10</v>
      </c>
      <c r="M31" s="6" t="s">
        <v>11</v>
      </c>
      <c r="N31" s="6" t="s">
        <v>12</v>
      </c>
      <c r="O31" s="6" t="s">
        <v>13</v>
      </c>
      <c r="P31" s="6" t="s">
        <v>14</v>
      </c>
    </row>
    <row r="32" spans="2:16" x14ac:dyDescent="0.3">
      <c r="B32" s="7">
        <v>44136</v>
      </c>
      <c r="C32" s="8">
        <v>20078</v>
      </c>
      <c r="D32" s="9">
        <v>0.93799183185576196</v>
      </c>
      <c r="E32" s="10">
        <v>0.32637712919613499</v>
      </c>
      <c r="F32" s="10">
        <v>0.26720788923199501</v>
      </c>
      <c r="G32" s="10">
        <v>0.26172925590198198</v>
      </c>
      <c r="H32" s="10">
        <v>0.15987648172128699</v>
      </c>
      <c r="I32" s="10">
        <v>0.15320251021018</v>
      </c>
      <c r="J32" s="10">
        <v>0.165305309293754</v>
      </c>
      <c r="K32" s="10">
        <v>2.50024902878772E-2</v>
      </c>
      <c r="L32" s="10">
        <v>7.8195039346548399E-3</v>
      </c>
      <c r="M32" s="10">
        <v>1.37961948401235E-2</v>
      </c>
      <c r="N32" s="10">
        <v>2.31596772586911E-2</v>
      </c>
      <c r="O32" s="10">
        <v>1.49417272636716E-2</v>
      </c>
      <c r="P32" s="10">
        <v>1.81791015041338E-2</v>
      </c>
    </row>
    <row r="33" spans="2:20" x14ac:dyDescent="0.3">
      <c r="B33" s="40"/>
      <c r="C33" s="39"/>
      <c r="D33" s="11"/>
      <c r="E33" s="11"/>
      <c r="F33" s="11"/>
      <c r="G33" s="11"/>
      <c r="H33" s="11"/>
      <c r="I33" s="11"/>
      <c r="J33" s="11"/>
      <c r="K33" s="11"/>
      <c r="L33" s="11"/>
      <c r="M33" s="11"/>
      <c r="N33" s="11"/>
      <c r="O33" s="11"/>
      <c r="P33" s="11"/>
    </row>
    <row r="34" spans="2:20" x14ac:dyDescent="0.3">
      <c r="B34" s="40"/>
      <c r="C34" s="39"/>
      <c r="D34" s="11"/>
      <c r="E34" s="11"/>
      <c r="F34" s="11"/>
      <c r="G34" s="11"/>
      <c r="H34" s="11"/>
      <c r="I34" s="11"/>
      <c r="J34" s="11"/>
      <c r="K34" s="11"/>
      <c r="L34" s="11"/>
      <c r="M34" s="11"/>
      <c r="N34" s="11"/>
      <c r="O34" s="11"/>
      <c r="P34" s="11"/>
    </row>
    <row r="35" spans="2:20" x14ac:dyDescent="0.3">
      <c r="B35" s="40"/>
      <c r="C35" s="39"/>
      <c r="D35" s="11"/>
      <c r="E35" s="11"/>
      <c r="F35" s="11"/>
      <c r="G35" s="11"/>
      <c r="H35" s="11"/>
      <c r="I35" s="11"/>
      <c r="J35" s="11"/>
      <c r="K35" s="11"/>
      <c r="L35" s="11"/>
      <c r="M35" s="11"/>
      <c r="N35" s="11"/>
      <c r="O35" s="11"/>
      <c r="P35" s="11"/>
    </row>
    <row r="36" spans="2:20" x14ac:dyDescent="0.3">
      <c r="B36" s="40"/>
      <c r="C36" s="39"/>
      <c r="D36" s="11"/>
      <c r="E36" s="11"/>
      <c r="F36" s="11"/>
      <c r="G36" s="11"/>
      <c r="H36" s="11"/>
      <c r="I36" s="11"/>
      <c r="J36" s="11"/>
      <c r="K36" s="11"/>
      <c r="L36" s="11"/>
      <c r="M36" s="11"/>
      <c r="N36" s="11"/>
      <c r="O36" s="11"/>
      <c r="P36" s="11"/>
    </row>
    <row r="42" spans="2:20" ht="20.25" x14ac:dyDescent="0.35">
      <c r="B42" s="26" t="s">
        <v>52</v>
      </c>
    </row>
    <row r="43" spans="2:20" ht="5.0999999999999996" customHeight="1" x14ac:dyDescent="0.3"/>
    <row r="44" spans="2:20" x14ac:dyDescent="0.3">
      <c r="B44" s="4" t="s">
        <v>0</v>
      </c>
      <c r="C44" s="4" t="s">
        <v>1</v>
      </c>
      <c r="D44" s="5" t="s">
        <v>2</v>
      </c>
      <c r="E44" s="6" t="s">
        <v>3</v>
      </c>
      <c r="F44" s="6" t="s">
        <v>4</v>
      </c>
      <c r="G44" s="6" t="s">
        <v>5</v>
      </c>
      <c r="H44" s="6" t="s">
        <v>6</v>
      </c>
      <c r="I44" s="6" t="s">
        <v>7</v>
      </c>
      <c r="J44" s="6" t="s">
        <v>8</v>
      </c>
      <c r="K44" s="6" t="s">
        <v>9</v>
      </c>
      <c r="L44" s="6" t="s">
        <v>10</v>
      </c>
      <c r="M44" s="6" t="s">
        <v>11</v>
      </c>
      <c r="N44" s="6" t="s">
        <v>12</v>
      </c>
      <c r="O44" s="6" t="s">
        <v>13</v>
      </c>
      <c r="P44" s="6" t="s">
        <v>14</v>
      </c>
      <c r="T44" s="27" t="s">
        <v>46</v>
      </c>
    </row>
    <row r="45" spans="2:20" x14ac:dyDescent="0.3">
      <c r="B45" s="7">
        <v>44136</v>
      </c>
      <c r="C45" s="8">
        <v>20078</v>
      </c>
      <c r="D45" s="9">
        <v>0.93799183185576196</v>
      </c>
      <c r="E45" s="10">
        <v>0.32637712919613499</v>
      </c>
      <c r="F45" s="10">
        <v>0.26720788923199501</v>
      </c>
      <c r="G45" s="10">
        <v>0.26172925590198198</v>
      </c>
      <c r="H45" s="10">
        <v>0.15987648172128699</v>
      </c>
      <c r="I45" s="10">
        <v>0.15320251021018</v>
      </c>
      <c r="J45" s="10">
        <v>0.165305309293754</v>
      </c>
      <c r="K45" s="10">
        <v>2.50024902878772E-2</v>
      </c>
      <c r="L45" s="10">
        <v>7.8195039346548399E-3</v>
      </c>
      <c r="M45" s="10">
        <v>1.37961948401235E-2</v>
      </c>
      <c r="N45" s="10">
        <v>2.31596772586911E-2</v>
      </c>
      <c r="O45" s="10">
        <v>1.49417272636716E-2</v>
      </c>
      <c r="P45" s="10">
        <v>1.81791015041338E-2</v>
      </c>
      <c r="T45" s="32" t="s">
        <v>43</v>
      </c>
    </row>
    <row r="46" spans="2:20" x14ac:dyDescent="0.3">
      <c r="B46" s="7">
        <v>44143</v>
      </c>
      <c r="C46" s="8">
        <v>16232</v>
      </c>
      <c r="D46" s="9">
        <v>1.1919664859536701</v>
      </c>
      <c r="E46" s="10">
        <v>0.38128388368654498</v>
      </c>
      <c r="F46" s="10">
        <v>0.28123459832429698</v>
      </c>
      <c r="G46" s="10">
        <v>0.22930014785608599</v>
      </c>
      <c r="H46" s="10">
        <v>0.27655248891079298</v>
      </c>
      <c r="I46" s="10">
        <v>0.10448496796451399</v>
      </c>
      <c r="J46" s="10">
        <v>3.9366683095120703E-2</v>
      </c>
      <c r="K46" s="10">
        <v>6.9369147363233102E-2</v>
      </c>
      <c r="L46" s="10">
        <v>0</v>
      </c>
      <c r="M46" s="10">
        <v>1.2013307047806799E-2</v>
      </c>
      <c r="N46" s="10">
        <v>3.5485460818136999E-2</v>
      </c>
      <c r="O46" s="10">
        <v>2.0515032035485398E-2</v>
      </c>
      <c r="P46" s="11"/>
      <c r="T46" s="31" t="s">
        <v>44</v>
      </c>
    </row>
    <row r="47" spans="2:20" x14ac:dyDescent="0.3">
      <c r="B47" s="7">
        <v>44150</v>
      </c>
      <c r="C47" s="8">
        <v>17845</v>
      </c>
      <c r="D47" s="9">
        <v>1.3817315774726799</v>
      </c>
      <c r="E47" s="10">
        <v>0.29677780891005801</v>
      </c>
      <c r="F47" s="10">
        <v>0.21871672737461401</v>
      </c>
      <c r="G47" s="10">
        <v>0.227570748108713</v>
      </c>
      <c r="H47" s="10">
        <v>0.167105631829644</v>
      </c>
      <c r="I47" s="10">
        <v>2.56094144017932E-2</v>
      </c>
      <c r="J47" s="10">
        <v>2.8803586438778301E-2</v>
      </c>
      <c r="K47" s="10">
        <v>2.2022975623423899E-2</v>
      </c>
      <c r="L47" s="10">
        <v>2.0958251611095501E-2</v>
      </c>
      <c r="M47" s="10">
        <v>6.2202297562342296E-3</v>
      </c>
      <c r="N47" s="10">
        <v>4.4270103670495898E-3</v>
      </c>
      <c r="O47" s="11"/>
      <c r="P47" s="11"/>
      <c r="T47" s="30" t="s">
        <v>45</v>
      </c>
    </row>
    <row r="48" spans="2:20" x14ac:dyDescent="0.3">
      <c r="B48" s="7">
        <v>44157</v>
      </c>
      <c r="C48" s="8">
        <v>19637</v>
      </c>
      <c r="D48" s="9">
        <v>1.6472475429036999</v>
      </c>
      <c r="E48" s="10">
        <v>0.23588124458929499</v>
      </c>
      <c r="F48" s="10">
        <v>0.225339919539644</v>
      </c>
      <c r="G48" s="10">
        <v>0.119366502011508</v>
      </c>
      <c r="H48" s="10">
        <v>3.7021948362784503E-2</v>
      </c>
      <c r="I48" s="10">
        <v>1.3240311656566601E-2</v>
      </c>
      <c r="J48" s="10">
        <v>6.4164587258746198E-3</v>
      </c>
      <c r="K48" s="10">
        <v>1.05922493252533E-2</v>
      </c>
      <c r="L48" s="10">
        <v>3.4577583133879902E-2</v>
      </c>
      <c r="M48" s="10">
        <v>3.7683963945612802E-3</v>
      </c>
      <c r="N48" s="11"/>
      <c r="O48" s="11"/>
      <c r="P48" s="11"/>
    </row>
    <row r="49" spans="2:20" x14ac:dyDescent="0.3">
      <c r="B49" s="7">
        <v>44164</v>
      </c>
      <c r="C49" s="8">
        <v>21991</v>
      </c>
      <c r="D49" s="9">
        <v>1.31940339229684</v>
      </c>
      <c r="E49" s="10">
        <v>0.36342139966349801</v>
      </c>
      <c r="F49" s="10">
        <v>0.24328134236733201</v>
      </c>
      <c r="G49" s="10">
        <v>4.8019644399981798E-2</v>
      </c>
      <c r="H49" s="10">
        <v>1.24141694329498E-2</v>
      </c>
      <c r="I49" s="10">
        <v>2.2145423127643098E-2</v>
      </c>
      <c r="J49" s="10">
        <v>6.0934018462098097E-3</v>
      </c>
      <c r="K49" s="10">
        <v>1.19594379518894E-2</v>
      </c>
      <c r="L49" s="10">
        <v>5.4113046246191598E-3</v>
      </c>
      <c r="M49" s="11"/>
      <c r="N49" s="11"/>
      <c r="O49" s="11"/>
      <c r="P49" s="11"/>
      <c r="R49" s="33"/>
    </row>
    <row r="50" spans="2:20" x14ac:dyDescent="0.3">
      <c r="B50" s="7">
        <v>44171</v>
      </c>
      <c r="C50" s="8">
        <v>28069</v>
      </c>
      <c r="D50" s="9">
        <v>1.2025722327122399</v>
      </c>
      <c r="E50" s="10">
        <v>0.32943817022337801</v>
      </c>
      <c r="F50" s="10">
        <v>8.1477786882325695E-2</v>
      </c>
      <c r="G50" s="10">
        <v>3.44151911361288E-2</v>
      </c>
      <c r="H50" s="10">
        <v>2.08414977377177E-2</v>
      </c>
      <c r="I50" s="10">
        <v>2.6933627845666001E-2</v>
      </c>
      <c r="J50" s="10">
        <v>2.4404146923652399E-2</v>
      </c>
      <c r="K50" s="10">
        <v>2.2088424952794801E-3</v>
      </c>
      <c r="L50" s="11"/>
      <c r="M50" s="11"/>
      <c r="N50" s="11"/>
      <c r="O50" s="11"/>
      <c r="P50" s="11"/>
      <c r="R50" s="34"/>
    </row>
    <row r="51" spans="2:20" x14ac:dyDescent="0.3">
      <c r="B51" s="7">
        <v>44178</v>
      </c>
      <c r="C51" s="8">
        <v>25153</v>
      </c>
      <c r="D51" s="9">
        <v>1.00822963463602</v>
      </c>
      <c r="E51" s="10">
        <v>0.107820140738679</v>
      </c>
      <c r="F51" s="10">
        <v>4.0233769331689997E-2</v>
      </c>
      <c r="G51" s="10">
        <v>3.02150836878304E-2</v>
      </c>
      <c r="H51" s="10">
        <v>4.0830119667634002E-2</v>
      </c>
      <c r="I51" s="10">
        <v>2.9817516797201099E-2</v>
      </c>
      <c r="J51" s="10">
        <v>3.9756689062934802E-4</v>
      </c>
      <c r="K51" s="11"/>
      <c r="L51" s="11"/>
      <c r="M51" s="11"/>
      <c r="N51" s="11"/>
      <c r="O51" s="11"/>
      <c r="P51" s="11"/>
      <c r="R51" s="33"/>
    </row>
    <row r="52" spans="2:20" x14ac:dyDescent="0.3">
      <c r="B52" s="7">
        <v>44185</v>
      </c>
      <c r="C52" s="8">
        <v>17830</v>
      </c>
      <c r="D52" s="9">
        <v>0.36870443073471598</v>
      </c>
      <c r="E52" s="10">
        <v>5.38418395961862E-2</v>
      </c>
      <c r="F52" s="10">
        <v>2.0919798093101499E-2</v>
      </c>
      <c r="G52" s="10">
        <v>2.3275378575434599E-2</v>
      </c>
      <c r="H52" s="10">
        <v>1.80033651149747E-2</v>
      </c>
      <c r="I52" s="10">
        <v>8.0762759394279304E-3</v>
      </c>
      <c r="J52" s="11"/>
      <c r="K52" s="11"/>
      <c r="L52" s="11"/>
      <c r="M52" s="11"/>
      <c r="N52" s="11"/>
      <c r="O52" s="11"/>
      <c r="P52" s="11"/>
    </row>
    <row r="53" spans="2:20" x14ac:dyDescent="0.3">
      <c r="B53" s="7">
        <v>44192</v>
      </c>
      <c r="C53" s="8">
        <v>16539</v>
      </c>
      <c r="D53" s="9">
        <v>0.33907733236592202</v>
      </c>
      <c r="E53" s="10">
        <v>5.0849507225346098E-2</v>
      </c>
      <c r="F53" s="10">
        <v>4.5347360783602299E-3</v>
      </c>
      <c r="G53" s="10">
        <v>2.03760807787653E-2</v>
      </c>
      <c r="H53" s="10">
        <v>5.9858516234355102E-3</v>
      </c>
      <c r="I53" s="11"/>
      <c r="J53" s="11"/>
      <c r="K53" s="11"/>
      <c r="L53" s="11"/>
      <c r="M53" s="11"/>
      <c r="N53" s="11"/>
      <c r="O53" s="11"/>
      <c r="P53" s="11"/>
    </row>
    <row r="54" spans="2:20" x14ac:dyDescent="0.3">
      <c r="B54" s="7">
        <v>44199</v>
      </c>
      <c r="C54" s="8">
        <v>22774</v>
      </c>
      <c r="D54" s="9">
        <v>0.22837446210591</v>
      </c>
      <c r="E54" s="10">
        <v>6.42838324405023E-2</v>
      </c>
      <c r="F54" s="10">
        <v>2.73996662861157E-2</v>
      </c>
      <c r="G54" s="10">
        <v>4.7422499341354101E-3</v>
      </c>
      <c r="H54" s="11"/>
      <c r="I54" s="11"/>
      <c r="J54" s="11"/>
      <c r="K54" s="11"/>
      <c r="L54" s="11"/>
      <c r="M54" s="11"/>
      <c r="N54" s="11"/>
      <c r="O54" s="11"/>
      <c r="P54" s="11"/>
    </row>
    <row r="55" spans="2:20" x14ac:dyDescent="0.3">
      <c r="B55" s="7">
        <v>44206</v>
      </c>
      <c r="C55" s="8">
        <v>21452</v>
      </c>
      <c r="D55" s="9">
        <v>0.39940331903785098</v>
      </c>
      <c r="E55" s="10">
        <v>5.8502703710609699E-2</v>
      </c>
      <c r="F55" s="10">
        <v>1.2446391944806999E-2</v>
      </c>
      <c r="G55" s="11"/>
      <c r="H55" s="11"/>
      <c r="I55" s="11"/>
      <c r="J55" s="11"/>
      <c r="K55" s="11"/>
      <c r="L55" s="11"/>
      <c r="M55" s="11"/>
      <c r="N55" s="11"/>
      <c r="O55" s="11"/>
      <c r="P55" s="11"/>
    </row>
    <row r="56" spans="2:20" x14ac:dyDescent="0.3">
      <c r="B56" s="7">
        <v>44213</v>
      </c>
      <c r="C56" s="8">
        <v>20782</v>
      </c>
      <c r="D56" s="9">
        <v>0.90318544894620301</v>
      </c>
      <c r="E56" s="10">
        <v>0.12202867866422799</v>
      </c>
      <c r="F56" s="11"/>
      <c r="G56" s="11"/>
      <c r="H56" s="11"/>
      <c r="I56" s="11"/>
      <c r="J56" s="11"/>
      <c r="K56" s="11"/>
      <c r="L56" s="11"/>
      <c r="M56" s="11"/>
      <c r="N56" s="11"/>
      <c r="O56" s="11"/>
      <c r="P56" s="11"/>
    </row>
    <row r="57" spans="2:20" x14ac:dyDescent="0.3">
      <c r="B57" s="7">
        <v>44220</v>
      </c>
      <c r="C57" s="8">
        <v>19560</v>
      </c>
      <c r="D57" s="10">
        <v>0.19212678936605301</v>
      </c>
      <c r="E57" s="11"/>
      <c r="F57" s="11"/>
      <c r="G57" s="11"/>
      <c r="H57" s="11"/>
      <c r="I57" s="11"/>
      <c r="J57" s="11"/>
      <c r="K57" s="11"/>
      <c r="L57" s="11"/>
      <c r="M57" s="11"/>
      <c r="N57" s="11"/>
      <c r="O57" s="11"/>
      <c r="P57" s="11"/>
    </row>
    <row r="58" spans="2:20" x14ac:dyDescent="0.3">
      <c r="B58" s="12" t="s">
        <v>15</v>
      </c>
      <c r="C58" s="13">
        <f t="shared" ref="C58:P58" si="0">AVERAGE(C45:C57)</f>
        <v>20610.923076923078</v>
      </c>
      <c r="D58" s="14">
        <f t="shared" si="0"/>
        <v>0.85538572926058221</v>
      </c>
      <c r="E58" s="14">
        <f t="shared" si="0"/>
        <v>0.19920886155370501</v>
      </c>
      <c r="F58" s="14">
        <f t="shared" si="0"/>
        <v>0.12934478413220751</v>
      </c>
      <c r="G58" s="14">
        <f t="shared" si="0"/>
        <v>9.9901028239056527E-2</v>
      </c>
      <c r="H58" s="14">
        <f t="shared" si="0"/>
        <v>8.2070172711246669E-2</v>
      </c>
      <c r="I58" s="14">
        <f t="shared" si="0"/>
        <v>4.7938755992873991E-2</v>
      </c>
      <c r="J58" s="14">
        <f t="shared" si="0"/>
        <v>3.8683879030574179E-2</v>
      </c>
      <c r="K58" s="14">
        <f t="shared" si="0"/>
        <v>2.3525857174492727E-2</v>
      </c>
      <c r="L58" s="14">
        <f t="shared" si="0"/>
        <v>1.375332866084988E-2</v>
      </c>
      <c r="M58" s="14">
        <f t="shared" si="0"/>
        <v>8.9495320096814514E-3</v>
      </c>
      <c r="N58" s="14">
        <f t="shared" si="0"/>
        <v>2.1024049481292564E-2</v>
      </c>
      <c r="O58" s="14">
        <f t="shared" si="0"/>
        <v>1.7728379649578498E-2</v>
      </c>
      <c r="P58" s="14">
        <f t="shared" si="0"/>
        <v>1.81791015041338E-2</v>
      </c>
      <c r="Q58" s="3"/>
    </row>
    <row r="59" spans="2:20" x14ac:dyDescent="0.3">
      <c r="B59" s="12" t="s">
        <v>18</v>
      </c>
      <c r="C59" s="13">
        <f>SUM(C45:C57)</f>
        <v>267942</v>
      </c>
      <c r="P59" s="17"/>
    </row>
    <row r="61" spans="2:20" ht="20.25" x14ac:dyDescent="0.35">
      <c r="B61" s="26" t="s">
        <v>53</v>
      </c>
    </row>
    <row r="62" spans="2:20" ht="5.0999999999999996" customHeight="1" x14ac:dyDescent="0.3"/>
    <row r="63" spans="2:20" x14ac:dyDescent="0.3">
      <c r="B63" s="4" t="s">
        <v>0</v>
      </c>
      <c r="C63" s="4" t="s">
        <v>1</v>
      </c>
      <c r="D63" s="5" t="s">
        <v>2</v>
      </c>
      <c r="E63" s="6" t="s">
        <v>3</v>
      </c>
      <c r="F63" s="6" t="s">
        <v>4</v>
      </c>
      <c r="G63" s="6" t="s">
        <v>5</v>
      </c>
      <c r="H63" s="6" t="s">
        <v>6</v>
      </c>
      <c r="I63" s="6" t="s">
        <v>7</v>
      </c>
      <c r="J63" s="6" t="s">
        <v>8</v>
      </c>
      <c r="K63" s="6" t="s">
        <v>9</v>
      </c>
      <c r="L63" s="6" t="s">
        <v>10</v>
      </c>
      <c r="M63" s="6" t="s">
        <v>11</v>
      </c>
      <c r="N63" s="6" t="s">
        <v>12</v>
      </c>
      <c r="O63" s="6" t="s">
        <v>13</v>
      </c>
      <c r="P63" s="6" t="s">
        <v>14</v>
      </c>
      <c r="T63" s="27" t="s">
        <v>46</v>
      </c>
    </row>
    <row r="64" spans="2:20" x14ac:dyDescent="0.3">
      <c r="B64" s="7">
        <v>44136</v>
      </c>
      <c r="C64" s="8">
        <v>20078</v>
      </c>
      <c r="D64" s="35">
        <f>D45</f>
        <v>0.93799183185576196</v>
      </c>
      <c r="E64" s="36">
        <f t="shared" ref="E64:P64" si="1">D64+E45</f>
        <v>1.2643689610518969</v>
      </c>
      <c r="F64" s="36">
        <f t="shared" si="1"/>
        <v>1.531576850283892</v>
      </c>
      <c r="G64" s="36">
        <f t="shared" si="1"/>
        <v>1.7933061061858739</v>
      </c>
      <c r="H64" s="36">
        <f t="shared" si="1"/>
        <v>1.9531825879071609</v>
      </c>
      <c r="I64" s="36">
        <f t="shared" si="1"/>
        <v>2.1063850981173409</v>
      </c>
      <c r="J64" s="36">
        <f t="shared" si="1"/>
        <v>2.2716904074110951</v>
      </c>
      <c r="K64" s="36">
        <f t="shared" si="1"/>
        <v>2.2966928976989722</v>
      </c>
      <c r="L64" s="36">
        <f t="shared" si="1"/>
        <v>2.3045124016336271</v>
      </c>
      <c r="M64" s="36">
        <f t="shared" si="1"/>
        <v>2.3183085964737504</v>
      </c>
      <c r="N64" s="36">
        <f t="shared" si="1"/>
        <v>2.3414682737324415</v>
      </c>
      <c r="O64" s="36">
        <f t="shared" si="1"/>
        <v>2.3564100009961129</v>
      </c>
      <c r="P64" s="36">
        <f t="shared" si="1"/>
        <v>2.3745891025002468</v>
      </c>
      <c r="T64" s="32" t="s">
        <v>43</v>
      </c>
    </row>
    <row r="65" spans="2:20" x14ac:dyDescent="0.3">
      <c r="B65" s="7">
        <v>44143</v>
      </c>
      <c r="C65" s="8">
        <v>16232</v>
      </c>
      <c r="D65" s="35">
        <f t="shared" ref="D65:D76" si="2">D46</f>
        <v>1.1919664859536701</v>
      </c>
      <c r="E65" s="36">
        <f t="shared" ref="E65:O65" si="3">D65+E46</f>
        <v>1.5732503696402151</v>
      </c>
      <c r="F65" s="36">
        <f t="shared" si="3"/>
        <v>1.8544849679645121</v>
      </c>
      <c r="G65" s="36">
        <f t="shared" si="3"/>
        <v>2.0837851158205982</v>
      </c>
      <c r="H65" s="36">
        <f t="shared" si="3"/>
        <v>2.3603376047313911</v>
      </c>
      <c r="I65" s="36">
        <f t="shared" si="3"/>
        <v>2.4648225726959052</v>
      </c>
      <c r="J65" s="36">
        <f t="shared" si="3"/>
        <v>2.5041892557910259</v>
      </c>
      <c r="K65" s="36">
        <f t="shared" si="3"/>
        <v>2.5735584031542591</v>
      </c>
      <c r="L65" s="36">
        <f t="shared" si="3"/>
        <v>2.5735584031542591</v>
      </c>
      <c r="M65" s="36">
        <f t="shared" si="3"/>
        <v>2.5855717102020659</v>
      </c>
      <c r="N65" s="36">
        <f t="shared" si="3"/>
        <v>2.6210571710202029</v>
      </c>
      <c r="O65" s="36">
        <f t="shared" si="3"/>
        <v>2.6415722030556883</v>
      </c>
      <c r="P65" s="37"/>
      <c r="T65" s="31" t="s">
        <v>44</v>
      </c>
    </row>
    <row r="66" spans="2:20" x14ac:dyDescent="0.3">
      <c r="B66" s="7">
        <v>44150</v>
      </c>
      <c r="C66" s="8">
        <v>17845</v>
      </c>
      <c r="D66" s="35">
        <f t="shared" si="2"/>
        <v>1.3817315774726799</v>
      </c>
      <c r="E66" s="36">
        <f t="shared" ref="E66:N66" si="4">D66+E47</f>
        <v>1.6785093863827378</v>
      </c>
      <c r="F66" s="36">
        <f t="shared" si="4"/>
        <v>1.8972261137573518</v>
      </c>
      <c r="G66" s="36">
        <f t="shared" si="4"/>
        <v>2.1247968618660646</v>
      </c>
      <c r="H66" s="36">
        <f t="shared" si="4"/>
        <v>2.2919024936957086</v>
      </c>
      <c r="I66" s="36">
        <f t="shared" si="4"/>
        <v>2.3175119080975017</v>
      </c>
      <c r="J66" s="36">
        <f t="shared" si="4"/>
        <v>2.3463154945362801</v>
      </c>
      <c r="K66" s="36">
        <f t="shared" si="4"/>
        <v>2.3683384701597041</v>
      </c>
      <c r="L66" s="36">
        <f t="shared" si="4"/>
        <v>2.3892967217707994</v>
      </c>
      <c r="M66" s="36">
        <f t="shared" si="4"/>
        <v>2.3955169515270338</v>
      </c>
      <c r="N66" s="36">
        <f t="shared" si="4"/>
        <v>2.3999439618940834</v>
      </c>
      <c r="O66" s="37"/>
      <c r="P66" s="37"/>
      <c r="T66" s="30" t="s">
        <v>45</v>
      </c>
    </row>
    <row r="67" spans="2:20" x14ac:dyDescent="0.3">
      <c r="B67" s="7">
        <v>44157</v>
      </c>
      <c r="C67" s="8">
        <v>19637</v>
      </c>
      <c r="D67" s="35">
        <f t="shared" si="2"/>
        <v>1.6472475429036999</v>
      </c>
      <c r="E67" s="36">
        <f t="shared" ref="E67:M67" si="5">D67+E48</f>
        <v>1.8831287874929949</v>
      </c>
      <c r="F67" s="36">
        <f t="shared" si="5"/>
        <v>2.1084687070326389</v>
      </c>
      <c r="G67" s="36">
        <f t="shared" si="5"/>
        <v>2.2278352090441471</v>
      </c>
      <c r="H67" s="36">
        <f t="shared" si="5"/>
        <v>2.2648571574069316</v>
      </c>
      <c r="I67" s="36">
        <f t="shared" si="5"/>
        <v>2.2780974690634981</v>
      </c>
      <c r="J67" s="36">
        <f t="shared" si="5"/>
        <v>2.2845139277893729</v>
      </c>
      <c r="K67" s="36">
        <f t="shared" si="5"/>
        <v>2.2951061771146262</v>
      </c>
      <c r="L67" s="36">
        <f t="shared" si="5"/>
        <v>2.3296837602485061</v>
      </c>
      <c r="M67" s="36">
        <f t="shared" si="5"/>
        <v>2.3334521566430673</v>
      </c>
      <c r="N67" s="37"/>
      <c r="O67" s="37"/>
      <c r="P67" s="37"/>
    </row>
    <row r="68" spans="2:20" x14ac:dyDescent="0.3">
      <c r="B68" s="7">
        <v>44164</v>
      </c>
      <c r="C68" s="8">
        <v>21991</v>
      </c>
      <c r="D68" s="35">
        <f t="shared" si="2"/>
        <v>1.31940339229684</v>
      </c>
      <c r="E68" s="36">
        <f t="shared" ref="E68:L68" si="6">D68+E49</f>
        <v>1.6828247919603381</v>
      </c>
      <c r="F68" s="36">
        <f t="shared" si="6"/>
        <v>1.9261061343276702</v>
      </c>
      <c r="G68" s="36">
        <f t="shared" si="6"/>
        <v>1.974125778727652</v>
      </c>
      <c r="H68" s="36">
        <f t="shared" si="6"/>
        <v>1.9865399481606019</v>
      </c>
      <c r="I68" s="36">
        <f t="shared" si="6"/>
        <v>2.0086853712882449</v>
      </c>
      <c r="J68" s="36">
        <f t="shared" si="6"/>
        <v>2.0147787731344549</v>
      </c>
      <c r="K68" s="36">
        <f t="shared" si="6"/>
        <v>2.0267382110863443</v>
      </c>
      <c r="L68" s="36">
        <f t="shared" si="6"/>
        <v>2.0321495157109637</v>
      </c>
      <c r="M68" s="37"/>
      <c r="N68" s="37"/>
      <c r="O68" s="37"/>
      <c r="P68" s="37"/>
    </row>
    <row r="69" spans="2:20" x14ac:dyDescent="0.3">
      <c r="B69" s="7">
        <v>44171</v>
      </c>
      <c r="C69" s="8">
        <v>28069</v>
      </c>
      <c r="D69" s="35">
        <f t="shared" si="2"/>
        <v>1.2025722327122399</v>
      </c>
      <c r="E69" s="36">
        <f t="shared" ref="E69:K69" si="7">D69+E50</f>
        <v>1.5320104029356179</v>
      </c>
      <c r="F69" s="36">
        <f t="shared" si="7"/>
        <v>1.6134881898179436</v>
      </c>
      <c r="G69" s="36">
        <f t="shared" si="7"/>
        <v>1.6479033809540724</v>
      </c>
      <c r="H69" s="36">
        <f t="shared" si="7"/>
        <v>1.66874487869179</v>
      </c>
      <c r="I69" s="36">
        <f t="shared" si="7"/>
        <v>1.695678506537456</v>
      </c>
      <c r="J69" s="36">
        <f t="shared" si="7"/>
        <v>1.7200826534611084</v>
      </c>
      <c r="K69" s="36">
        <f t="shared" si="7"/>
        <v>1.722291495956388</v>
      </c>
      <c r="L69" s="37"/>
      <c r="M69" s="37"/>
      <c r="N69" s="37"/>
      <c r="O69" s="37"/>
      <c r="P69" s="37"/>
    </row>
    <row r="70" spans="2:20" x14ac:dyDescent="0.3">
      <c r="B70" s="7">
        <v>44178</v>
      </c>
      <c r="C70" s="8">
        <v>25153</v>
      </c>
      <c r="D70" s="35">
        <f t="shared" si="2"/>
        <v>1.00822963463602</v>
      </c>
      <c r="E70" s="36">
        <f t="shared" ref="E70:J70" si="8">D70+E51</f>
        <v>1.116049775374699</v>
      </c>
      <c r="F70" s="36">
        <f t="shared" si="8"/>
        <v>1.1562835447063891</v>
      </c>
      <c r="G70" s="36">
        <f t="shared" si="8"/>
        <v>1.1864986283942194</v>
      </c>
      <c r="H70" s="36">
        <f t="shared" si="8"/>
        <v>1.2273287480618533</v>
      </c>
      <c r="I70" s="36">
        <f t="shared" si="8"/>
        <v>1.2571462648590543</v>
      </c>
      <c r="J70" s="36">
        <f t="shared" si="8"/>
        <v>1.2575438317496836</v>
      </c>
      <c r="K70" s="37"/>
      <c r="L70" s="37"/>
      <c r="M70" s="37"/>
      <c r="N70" s="37"/>
      <c r="O70" s="37"/>
      <c r="P70" s="37"/>
    </row>
    <row r="71" spans="2:20" x14ac:dyDescent="0.3">
      <c r="B71" s="7">
        <v>44185</v>
      </c>
      <c r="C71" s="8">
        <v>17830</v>
      </c>
      <c r="D71" s="35">
        <f t="shared" si="2"/>
        <v>0.36870443073471598</v>
      </c>
      <c r="E71" s="36">
        <f>D71+E52</f>
        <v>0.4225462703309022</v>
      </c>
      <c r="F71" s="36">
        <f>E71+F52</f>
        <v>0.44346606842400371</v>
      </c>
      <c r="G71" s="36">
        <f>F71+G52</f>
        <v>0.46674144699943831</v>
      </c>
      <c r="H71" s="36">
        <f>G71+H52</f>
        <v>0.484744812114413</v>
      </c>
      <c r="I71" s="36">
        <f>H71+I52</f>
        <v>0.49282108805384095</v>
      </c>
      <c r="J71" s="37"/>
      <c r="K71" s="37"/>
      <c r="L71" s="37"/>
      <c r="M71" s="37"/>
      <c r="N71" s="37"/>
      <c r="O71" s="37"/>
      <c r="P71" s="37"/>
    </row>
    <row r="72" spans="2:20" x14ac:dyDescent="0.3">
      <c r="B72" s="7">
        <v>44192</v>
      </c>
      <c r="C72" s="8">
        <v>16539</v>
      </c>
      <c r="D72" s="35">
        <f t="shared" si="2"/>
        <v>0.33907733236592202</v>
      </c>
      <c r="E72" s="36">
        <f>D72+E53</f>
        <v>0.38992683959126812</v>
      </c>
      <c r="F72" s="36">
        <f>E72+F53</f>
        <v>0.39446157566962836</v>
      </c>
      <c r="G72" s="36">
        <f>F72+G53</f>
        <v>0.41483765644839365</v>
      </c>
      <c r="H72" s="36">
        <f>G72+H53</f>
        <v>0.42082350807182917</v>
      </c>
      <c r="I72" s="37"/>
      <c r="J72" s="37"/>
      <c r="K72" s="37"/>
      <c r="L72" s="37"/>
      <c r="M72" s="37"/>
      <c r="N72" s="37"/>
      <c r="O72" s="37"/>
      <c r="P72" s="37"/>
    </row>
    <row r="73" spans="2:20" x14ac:dyDescent="0.3">
      <c r="B73" s="7">
        <v>44199</v>
      </c>
      <c r="C73" s="8">
        <v>22774</v>
      </c>
      <c r="D73" s="35">
        <f t="shared" si="2"/>
        <v>0.22837446210591</v>
      </c>
      <c r="E73" s="36">
        <f>D73+E54</f>
        <v>0.29265829454641229</v>
      </c>
      <c r="F73" s="36">
        <f>E73+F54</f>
        <v>0.32005796083252797</v>
      </c>
      <c r="G73" s="36">
        <f>F73+G54</f>
        <v>0.32480021076666338</v>
      </c>
      <c r="H73" s="37"/>
      <c r="I73" s="37"/>
      <c r="J73" s="37"/>
      <c r="K73" s="37"/>
      <c r="L73" s="37"/>
      <c r="M73" s="37"/>
      <c r="N73" s="37"/>
      <c r="O73" s="37"/>
      <c r="P73" s="37"/>
    </row>
    <row r="74" spans="2:20" x14ac:dyDescent="0.3">
      <c r="B74" s="7">
        <v>44206</v>
      </c>
      <c r="C74" s="8">
        <v>21452</v>
      </c>
      <c r="D74" s="35">
        <f t="shared" si="2"/>
        <v>0.39940331903785098</v>
      </c>
      <c r="E74" s="36">
        <f>D74+E55</f>
        <v>0.45790602274846071</v>
      </c>
      <c r="F74" s="36">
        <f>E74+F55</f>
        <v>0.47035241469326772</v>
      </c>
      <c r="G74" s="37"/>
      <c r="H74" s="37"/>
      <c r="I74" s="37"/>
      <c r="J74" s="37"/>
      <c r="K74" s="37"/>
      <c r="L74" s="37"/>
      <c r="M74" s="37"/>
      <c r="N74" s="37"/>
      <c r="O74" s="37"/>
      <c r="P74" s="37"/>
    </row>
    <row r="75" spans="2:20" x14ac:dyDescent="0.3">
      <c r="B75" s="7">
        <v>44213</v>
      </c>
      <c r="C75" s="8">
        <v>20782</v>
      </c>
      <c r="D75" s="35">
        <f t="shared" si="2"/>
        <v>0.90318544894620301</v>
      </c>
      <c r="E75" s="36">
        <f>D75+E56</f>
        <v>1.025214127610431</v>
      </c>
      <c r="F75" s="37"/>
      <c r="G75" s="37"/>
      <c r="H75" s="37"/>
      <c r="I75" s="37"/>
      <c r="J75" s="37"/>
      <c r="K75" s="37"/>
      <c r="L75" s="37"/>
      <c r="M75" s="37"/>
      <c r="N75" s="37"/>
      <c r="O75" s="37"/>
      <c r="P75" s="37"/>
    </row>
    <row r="76" spans="2:20" x14ac:dyDescent="0.3">
      <c r="B76" s="7">
        <v>44220</v>
      </c>
      <c r="C76" s="8">
        <v>19560</v>
      </c>
      <c r="D76" s="36">
        <f t="shared" si="2"/>
        <v>0.19212678936605301</v>
      </c>
      <c r="E76" s="37"/>
      <c r="F76" s="37"/>
      <c r="G76" s="37"/>
      <c r="H76" s="37"/>
      <c r="I76" s="37"/>
      <c r="J76" s="37"/>
      <c r="K76" s="37"/>
      <c r="L76" s="37"/>
      <c r="M76" s="37"/>
      <c r="N76" s="37"/>
      <c r="O76" s="37"/>
      <c r="P76" s="37"/>
    </row>
    <row r="77" spans="2:20" x14ac:dyDescent="0.3">
      <c r="B77" s="12" t="s">
        <v>15</v>
      </c>
      <c r="C77" s="15"/>
      <c r="D77" s="29">
        <f>D58</f>
        <v>0.85538572926058221</v>
      </c>
      <c r="E77" s="29">
        <f t="shared" ref="E77:P77" si="9">D77+E58</f>
        <v>1.0545945908142873</v>
      </c>
      <c r="F77" s="29">
        <f t="shared" si="9"/>
        <v>1.1839393749464948</v>
      </c>
      <c r="G77" s="29">
        <f t="shared" si="9"/>
        <v>1.2838404031855513</v>
      </c>
      <c r="H77" s="29">
        <f t="shared" si="9"/>
        <v>1.365910575896798</v>
      </c>
      <c r="I77" s="29">
        <f t="shared" si="9"/>
        <v>1.4138493318896719</v>
      </c>
      <c r="J77" s="29">
        <f t="shared" si="9"/>
        <v>1.452533210920246</v>
      </c>
      <c r="K77" s="29">
        <f t="shared" si="9"/>
        <v>1.4760590680947387</v>
      </c>
      <c r="L77" s="29">
        <f t="shared" si="9"/>
        <v>1.4898123967555885</v>
      </c>
      <c r="M77" s="29">
        <f t="shared" si="9"/>
        <v>1.49876192876527</v>
      </c>
      <c r="N77" s="29">
        <f t="shared" si="9"/>
        <v>1.5197859782465626</v>
      </c>
      <c r="O77" s="29">
        <f t="shared" si="9"/>
        <v>1.537514357896141</v>
      </c>
      <c r="P77" s="29">
        <f t="shared" si="9"/>
        <v>1.5556934594002747</v>
      </c>
    </row>
    <row r="78" spans="2:20" x14ac:dyDescent="0.3">
      <c r="B78" s="12" t="s">
        <v>16</v>
      </c>
      <c r="C78" s="15"/>
      <c r="D78" s="15"/>
      <c r="E78" s="16">
        <f>(E77-D77)/D77</f>
        <v>0.23288775430694458</v>
      </c>
      <c r="F78" s="16">
        <f>(F77-E77)/E77</f>
        <v>0.12264882188740996</v>
      </c>
      <c r="G78" s="16">
        <f t="shared" ref="G78:P78" si="10">(G77-F77)/F77</f>
        <v>8.4380189013961313E-2</v>
      </c>
      <c r="H78" s="16">
        <f t="shared" si="10"/>
        <v>6.3925525717689433E-2</v>
      </c>
      <c r="I78" s="16">
        <f t="shared" si="10"/>
        <v>3.5096555249526033E-2</v>
      </c>
      <c r="J78" s="16">
        <f t="shared" si="10"/>
        <v>2.7360679923985554E-2</v>
      </c>
      <c r="K78" s="16">
        <f t="shared" si="10"/>
        <v>1.6196433236516521E-2</v>
      </c>
      <c r="L78" s="16">
        <f t="shared" si="10"/>
        <v>9.3176004660858423E-3</v>
      </c>
      <c r="M78" s="16">
        <f t="shared" si="10"/>
        <v>6.0071536719463426E-3</v>
      </c>
      <c r="N78" s="16">
        <f t="shared" si="10"/>
        <v>1.4027611108732166E-2</v>
      </c>
      <c r="O78" s="16">
        <f t="shared" si="10"/>
        <v>1.1665050147411113E-2</v>
      </c>
      <c r="P78" s="16">
        <f t="shared" si="10"/>
        <v>1.1823695441133375E-2</v>
      </c>
    </row>
    <row r="79" spans="2:20" x14ac:dyDescent="0.3">
      <c r="E79" s="17"/>
    </row>
    <row r="80" spans="2:20" ht="20.100000000000001" customHeight="1" x14ac:dyDescent="0.3">
      <c r="E80" s="17"/>
    </row>
    <row r="81" spans="2:20" ht="20.100000000000001" customHeight="1" x14ac:dyDescent="0.35">
      <c r="B81" s="26" t="s">
        <v>54</v>
      </c>
      <c r="E81" s="17"/>
      <c r="I81" s="27" t="s">
        <v>50</v>
      </c>
      <c r="J81" s="3"/>
      <c r="K81" s="44">
        <f>D24</f>
        <v>2</v>
      </c>
      <c r="L81" s="45" t="s">
        <v>51</v>
      </c>
      <c r="M81" s="3"/>
      <c r="N81" s="3"/>
    </row>
    <row r="82" spans="2:20" ht="5.0999999999999996" customHeight="1" x14ac:dyDescent="0.3"/>
    <row r="83" spans="2:20" x14ac:dyDescent="0.3">
      <c r="B83" s="51" t="s">
        <v>0</v>
      </c>
      <c r="C83" s="51" t="s">
        <v>1</v>
      </c>
      <c r="D83" s="55" t="s">
        <v>2</v>
      </c>
      <c r="E83" s="55" t="s">
        <v>3</v>
      </c>
      <c r="F83" s="55" t="s">
        <v>4</v>
      </c>
      <c r="G83" s="55" t="s">
        <v>5</v>
      </c>
      <c r="H83" s="55" t="s">
        <v>6</v>
      </c>
      <c r="I83" s="55" t="s">
        <v>7</v>
      </c>
      <c r="J83" s="55" t="s">
        <v>8</v>
      </c>
      <c r="K83" s="55" t="s">
        <v>9</v>
      </c>
      <c r="L83" s="55" t="s">
        <v>10</v>
      </c>
      <c r="M83" s="55" t="s">
        <v>11</v>
      </c>
      <c r="N83" s="55" t="s">
        <v>12</v>
      </c>
      <c r="O83" s="55" t="s">
        <v>13</v>
      </c>
      <c r="P83" s="55" t="s">
        <v>14</v>
      </c>
      <c r="R83" s="55" t="s">
        <v>14</v>
      </c>
      <c r="T83" s="27" t="s">
        <v>46</v>
      </c>
    </row>
    <row r="84" spans="2:20" x14ac:dyDescent="0.3">
      <c r="B84" s="54">
        <v>44136</v>
      </c>
      <c r="C84" s="8">
        <v>20078</v>
      </c>
      <c r="D84" s="47">
        <f t="shared" ref="D84:P84" si="11">D64</f>
        <v>0.93799183185576196</v>
      </c>
      <c r="E84" s="47">
        <f t="shared" si="11"/>
        <v>1.2643689610518969</v>
      </c>
      <c r="F84" s="47">
        <f t="shared" si="11"/>
        <v>1.531576850283892</v>
      </c>
      <c r="G84" s="47">
        <f t="shared" si="11"/>
        <v>1.7933061061858739</v>
      </c>
      <c r="H84" s="47">
        <f t="shared" si="11"/>
        <v>1.9531825879071609</v>
      </c>
      <c r="I84" s="47">
        <f t="shared" si="11"/>
        <v>2.1063850981173409</v>
      </c>
      <c r="J84" s="47">
        <f t="shared" si="11"/>
        <v>2.2716904074110951</v>
      </c>
      <c r="K84" s="47">
        <f t="shared" si="11"/>
        <v>2.2966928976989722</v>
      </c>
      <c r="L84" s="47">
        <f t="shared" si="11"/>
        <v>2.3045124016336271</v>
      </c>
      <c r="M84" s="47">
        <f t="shared" si="11"/>
        <v>2.3183085964737504</v>
      </c>
      <c r="N84" s="47">
        <f t="shared" si="11"/>
        <v>2.3414682737324415</v>
      </c>
      <c r="O84" s="47">
        <f t="shared" si="11"/>
        <v>2.3564100009961129</v>
      </c>
      <c r="P84" s="47">
        <f t="shared" si="11"/>
        <v>2.3745891025002468</v>
      </c>
      <c r="R84" s="35">
        <f>P84</f>
        <v>2.3745891025002468</v>
      </c>
      <c r="T84" s="32" t="s">
        <v>43</v>
      </c>
    </row>
    <row r="85" spans="2:20" x14ac:dyDescent="0.3">
      <c r="B85" s="54">
        <v>44143</v>
      </c>
      <c r="C85" s="8">
        <v>16232</v>
      </c>
      <c r="D85" s="47">
        <f t="shared" ref="D85:O85" si="12">D65</f>
        <v>1.1919664859536701</v>
      </c>
      <c r="E85" s="47">
        <f t="shared" si="12"/>
        <v>1.5732503696402151</v>
      </c>
      <c r="F85" s="47">
        <f t="shared" si="12"/>
        <v>1.8544849679645121</v>
      </c>
      <c r="G85" s="47">
        <f t="shared" si="12"/>
        <v>2.0837851158205982</v>
      </c>
      <c r="H85" s="47">
        <f t="shared" si="12"/>
        <v>2.3603376047313911</v>
      </c>
      <c r="I85" s="47">
        <f t="shared" si="12"/>
        <v>2.4648225726959052</v>
      </c>
      <c r="J85" s="47">
        <f t="shared" si="12"/>
        <v>2.5041892557910259</v>
      </c>
      <c r="K85" s="47">
        <f t="shared" si="12"/>
        <v>2.5735584031542591</v>
      </c>
      <c r="L85" s="47">
        <f t="shared" si="12"/>
        <v>2.5735584031542591</v>
      </c>
      <c r="M85" s="47">
        <f t="shared" si="12"/>
        <v>2.5855717102020659</v>
      </c>
      <c r="N85" s="47">
        <f t="shared" si="12"/>
        <v>2.6210571710202029</v>
      </c>
      <c r="O85" s="47">
        <f t="shared" si="12"/>
        <v>2.6415722030556883</v>
      </c>
      <c r="P85" s="46">
        <f>O85*(1+P78)</f>
        <v>2.6728053482703822</v>
      </c>
      <c r="R85" s="35">
        <f t="shared" ref="R85:R96" si="13">P85</f>
        <v>2.6728053482703822</v>
      </c>
      <c r="T85" s="31" t="s">
        <v>44</v>
      </c>
    </row>
    <row r="86" spans="2:20" x14ac:dyDescent="0.3">
      <c r="B86" s="54">
        <v>44150</v>
      </c>
      <c r="C86" s="8">
        <v>17845</v>
      </c>
      <c r="D86" s="47">
        <f t="shared" ref="D86:N86" si="14">D66</f>
        <v>1.3817315774726799</v>
      </c>
      <c r="E86" s="47">
        <f t="shared" si="14"/>
        <v>1.6785093863827378</v>
      </c>
      <c r="F86" s="47">
        <f t="shared" si="14"/>
        <v>1.8972261137573518</v>
      </c>
      <c r="G86" s="47">
        <f t="shared" si="14"/>
        <v>2.1247968618660646</v>
      </c>
      <c r="H86" s="47">
        <f t="shared" si="14"/>
        <v>2.2919024936957086</v>
      </c>
      <c r="I86" s="47">
        <f t="shared" si="14"/>
        <v>2.3175119080975017</v>
      </c>
      <c r="J86" s="47">
        <f t="shared" si="14"/>
        <v>2.3463154945362801</v>
      </c>
      <c r="K86" s="47">
        <f t="shared" si="14"/>
        <v>2.3683384701597041</v>
      </c>
      <c r="L86" s="47">
        <f t="shared" si="14"/>
        <v>2.3892967217707994</v>
      </c>
      <c r="M86" s="47">
        <f t="shared" si="14"/>
        <v>2.3955169515270338</v>
      </c>
      <c r="N86" s="47">
        <f t="shared" si="14"/>
        <v>2.3999439618940834</v>
      </c>
      <c r="O86" s="46">
        <f>N86*(1+O78)</f>
        <v>2.4279394285605544</v>
      </c>
      <c r="P86" s="46">
        <f>O86*(1+P78)</f>
        <v>2.4566466449133735</v>
      </c>
      <c r="R86" s="35">
        <f t="shared" si="13"/>
        <v>2.4566466449133735</v>
      </c>
      <c r="T86" s="30" t="s">
        <v>45</v>
      </c>
    </row>
    <row r="87" spans="2:20" x14ac:dyDescent="0.3">
      <c r="B87" s="54">
        <v>44157</v>
      </c>
      <c r="C87" s="8">
        <v>19637</v>
      </c>
      <c r="D87" s="47">
        <f t="shared" ref="D87:M87" si="15">D67</f>
        <v>1.6472475429036999</v>
      </c>
      <c r="E87" s="47">
        <f t="shared" si="15"/>
        <v>1.8831287874929949</v>
      </c>
      <c r="F87" s="47">
        <f t="shared" si="15"/>
        <v>2.1084687070326389</v>
      </c>
      <c r="G87" s="47">
        <f t="shared" si="15"/>
        <v>2.2278352090441471</v>
      </c>
      <c r="H87" s="47">
        <f t="shared" si="15"/>
        <v>2.2648571574069316</v>
      </c>
      <c r="I87" s="47">
        <f t="shared" si="15"/>
        <v>2.2780974690634981</v>
      </c>
      <c r="J87" s="47">
        <f t="shared" si="15"/>
        <v>2.2845139277893729</v>
      </c>
      <c r="K87" s="47">
        <f t="shared" si="15"/>
        <v>2.2951061771146262</v>
      </c>
      <c r="L87" s="47">
        <f t="shared" si="15"/>
        <v>2.3296837602485061</v>
      </c>
      <c r="M87" s="47">
        <f t="shared" si="15"/>
        <v>2.3334521566430673</v>
      </c>
      <c r="N87" s="46">
        <f>M87*(1+N78)</f>
        <v>2.3661849160372883</v>
      </c>
      <c r="O87" s="46">
        <f>N87*(1+O78)</f>
        <v>2.393786581740911</v>
      </c>
      <c r="P87" s="46">
        <f>O87*(1+P78)</f>
        <v>2.422089985234487</v>
      </c>
      <c r="R87" s="35">
        <f t="shared" si="13"/>
        <v>2.422089985234487</v>
      </c>
    </row>
    <row r="88" spans="2:20" x14ac:dyDescent="0.3">
      <c r="B88" s="54">
        <v>44164</v>
      </c>
      <c r="C88" s="8">
        <v>21991</v>
      </c>
      <c r="D88" s="47">
        <f t="shared" ref="D88:L88" si="16">D68</f>
        <v>1.31940339229684</v>
      </c>
      <c r="E88" s="47">
        <f t="shared" si="16"/>
        <v>1.6828247919603381</v>
      </c>
      <c r="F88" s="47">
        <f t="shared" si="16"/>
        <v>1.9261061343276702</v>
      </c>
      <c r="G88" s="47">
        <f t="shared" si="16"/>
        <v>1.974125778727652</v>
      </c>
      <c r="H88" s="47">
        <f t="shared" si="16"/>
        <v>1.9865399481606019</v>
      </c>
      <c r="I88" s="47">
        <f t="shared" si="16"/>
        <v>2.0086853712882449</v>
      </c>
      <c r="J88" s="47">
        <f t="shared" si="16"/>
        <v>2.0147787731344549</v>
      </c>
      <c r="K88" s="47">
        <f t="shared" si="16"/>
        <v>2.0267382110863443</v>
      </c>
      <c r="L88" s="47">
        <f t="shared" si="16"/>
        <v>2.0321495157109637</v>
      </c>
      <c r="M88" s="46">
        <f>L88*(1+M78)</f>
        <v>2.0443569501362107</v>
      </c>
      <c r="N88" s="46">
        <f>M88*(1+N78)</f>
        <v>2.073034394400155</v>
      </c>
      <c r="O88" s="46">
        <f>N88*(1+O78)</f>
        <v>2.0972164445681409</v>
      </c>
      <c r="P88" s="46">
        <f>O88*(1+P78)</f>
        <v>2.1220132930828508</v>
      </c>
      <c r="R88" s="35">
        <f t="shared" si="13"/>
        <v>2.1220132930828508</v>
      </c>
      <c r="T88" s="48" t="s">
        <v>20</v>
      </c>
    </row>
    <row r="89" spans="2:20" x14ac:dyDescent="0.3">
      <c r="B89" s="54">
        <v>44171</v>
      </c>
      <c r="C89" s="8">
        <v>28069</v>
      </c>
      <c r="D89" s="47">
        <f t="shared" ref="D89:K89" si="17">D69</f>
        <v>1.2025722327122399</v>
      </c>
      <c r="E89" s="47">
        <f t="shared" si="17"/>
        <v>1.5320104029356179</v>
      </c>
      <c r="F89" s="47">
        <f t="shared" si="17"/>
        <v>1.6134881898179436</v>
      </c>
      <c r="G89" s="47">
        <f t="shared" si="17"/>
        <v>1.6479033809540724</v>
      </c>
      <c r="H89" s="47">
        <f t="shared" si="17"/>
        <v>1.66874487869179</v>
      </c>
      <c r="I89" s="47">
        <f t="shared" si="17"/>
        <v>1.695678506537456</v>
      </c>
      <c r="J89" s="47">
        <f t="shared" si="17"/>
        <v>1.7200826534611084</v>
      </c>
      <c r="K89" s="47">
        <f t="shared" si="17"/>
        <v>1.722291495956388</v>
      </c>
      <c r="L89" s="46">
        <f>K89*(1+L78)</f>
        <v>1.7383391200018468</v>
      </c>
      <c r="M89" s="46">
        <f>L89*(1+M78)</f>
        <v>1.748781590229654</v>
      </c>
      <c r="N89" s="46">
        <f>M89*(1+N78)</f>
        <v>1.7733128182915057</v>
      </c>
      <c r="O89" s="46">
        <f>N89*(1+O78)</f>
        <v>1.7939986012439231</v>
      </c>
      <c r="P89" s="46">
        <f>O89*(1+P78)</f>
        <v>1.8152102943268502</v>
      </c>
      <c r="R89" s="35">
        <f t="shared" si="13"/>
        <v>1.8152102943268502</v>
      </c>
      <c r="T89" s="49" t="s">
        <v>19</v>
      </c>
    </row>
    <row r="90" spans="2:20" x14ac:dyDescent="0.3">
      <c r="B90" s="54">
        <v>44178</v>
      </c>
      <c r="C90" s="8">
        <v>25153</v>
      </c>
      <c r="D90" s="47">
        <f t="shared" ref="D90:J90" si="18">D70</f>
        <v>1.00822963463602</v>
      </c>
      <c r="E90" s="47">
        <f t="shared" si="18"/>
        <v>1.116049775374699</v>
      </c>
      <c r="F90" s="47">
        <f t="shared" si="18"/>
        <v>1.1562835447063891</v>
      </c>
      <c r="G90" s="47">
        <f t="shared" si="18"/>
        <v>1.1864986283942194</v>
      </c>
      <c r="H90" s="47">
        <f t="shared" si="18"/>
        <v>1.2273287480618533</v>
      </c>
      <c r="I90" s="47">
        <f t="shared" si="18"/>
        <v>1.2571462648590543</v>
      </c>
      <c r="J90" s="47">
        <f t="shared" si="18"/>
        <v>1.2575438317496836</v>
      </c>
      <c r="K90" s="46">
        <f t="shared" ref="K90:P90" si="19">J90*(1+K78)</f>
        <v>1.2779115564626107</v>
      </c>
      <c r="L90" s="46">
        <f t="shared" si="19"/>
        <v>1.289818625776723</v>
      </c>
      <c r="M90" s="46">
        <f t="shared" si="19"/>
        <v>1.2975667644707025</v>
      </c>
      <c r="N90" s="46">
        <f t="shared" si="19"/>
        <v>1.3157685264303132</v>
      </c>
      <c r="O90" s="46">
        <f t="shared" si="19"/>
        <v>1.331117032273508</v>
      </c>
      <c r="P90" s="46">
        <f t="shared" si="19"/>
        <v>1.3468557546596152</v>
      </c>
      <c r="R90" s="35">
        <f t="shared" si="13"/>
        <v>1.3468557546596152</v>
      </c>
    </row>
    <row r="91" spans="2:20" x14ac:dyDescent="0.3">
      <c r="B91" s="54">
        <v>44185</v>
      </c>
      <c r="C91" s="8">
        <v>17830</v>
      </c>
      <c r="D91" s="47">
        <f t="shared" ref="D91:I91" si="20">D71</f>
        <v>0.36870443073471598</v>
      </c>
      <c r="E91" s="47">
        <f t="shared" si="20"/>
        <v>0.4225462703309022</v>
      </c>
      <c r="F91" s="47">
        <f t="shared" si="20"/>
        <v>0.44346606842400371</v>
      </c>
      <c r="G91" s="47">
        <f t="shared" si="20"/>
        <v>0.46674144699943831</v>
      </c>
      <c r="H91" s="47">
        <f t="shared" si="20"/>
        <v>0.484744812114413</v>
      </c>
      <c r="I91" s="47">
        <f t="shared" si="20"/>
        <v>0.49282108805384095</v>
      </c>
      <c r="J91" s="46">
        <f t="shared" ref="J91:P91" si="21">I91*(1+J78)</f>
        <v>0.50630500810387247</v>
      </c>
      <c r="K91" s="46">
        <f t="shared" si="21"/>
        <v>0.5145053433649408</v>
      </c>
      <c r="L91" s="46">
        <f t="shared" si="21"/>
        <v>0.51929929859208157</v>
      </c>
      <c r="M91" s="46">
        <f t="shared" si="21"/>
        <v>0.52241880928045814</v>
      </c>
      <c r="N91" s="46">
        <f t="shared" si="21"/>
        <v>0.52974709717293123</v>
      </c>
      <c r="O91" s="46">
        <f t="shared" si="21"/>
        <v>0.53592662362689891</v>
      </c>
      <c r="P91" s="46">
        <f t="shared" si="21"/>
        <v>0.54226325680345822</v>
      </c>
      <c r="R91" s="35">
        <f t="shared" si="13"/>
        <v>0.54226325680345822</v>
      </c>
    </row>
    <row r="92" spans="2:20" x14ac:dyDescent="0.3">
      <c r="B92" s="54">
        <v>44192</v>
      </c>
      <c r="C92" s="8">
        <v>16539</v>
      </c>
      <c r="D92" s="47">
        <f>D72</f>
        <v>0.33907733236592202</v>
      </c>
      <c r="E92" s="47">
        <f>E72</f>
        <v>0.38992683959126812</v>
      </c>
      <c r="F92" s="47">
        <f>F72</f>
        <v>0.39446157566962836</v>
      </c>
      <c r="G92" s="47">
        <f>G72</f>
        <v>0.41483765644839365</v>
      </c>
      <c r="H92" s="47">
        <f>H72</f>
        <v>0.42082350807182917</v>
      </c>
      <c r="I92" s="46">
        <f t="shared" ref="I92:P92" si="22">H92*(1+I78)</f>
        <v>0.43559296357317145</v>
      </c>
      <c r="J92" s="46">
        <f t="shared" si="22"/>
        <v>0.4475110832266373</v>
      </c>
      <c r="K92" s="46">
        <f t="shared" si="22"/>
        <v>0.45475916660871873</v>
      </c>
      <c r="L92" s="46">
        <f t="shared" si="22"/>
        <v>0.4589964308314689</v>
      </c>
      <c r="M92" s="46">
        <f t="shared" si="22"/>
        <v>0.46175369292634844</v>
      </c>
      <c r="N92" s="46">
        <f t="shared" si="22"/>
        <v>0.46823099415874014</v>
      </c>
      <c r="O92" s="46">
        <f t="shared" si="22"/>
        <v>0.47369293218617403</v>
      </c>
      <c r="P92" s="46">
        <f t="shared" si="22"/>
        <v>0.47929373314896073</v>
      </c>
      <c r="R92" s="35">
        <f t="shared" si="13"/>
        <v>0.47929373314896073</v>
      </c>
    </row>
    <row r="93" spans="2:20" x14ac:dyDescent="0.3">
      <c r="B93" s="54">
        <v>44199</v>
      </c>
      <c r="C93" s="8">
        <v>22774</v>
      </c>
      <c r="D93" s="47">
        <f>D73</f>
        <v>0.22837446210591</v>
      </c>
      <c r="E93" s="47">
        <f>E73</f>
        <v>0.29265829454641229</v>
      </c>
      <c r="F93" s="47">
        <f>F73</f>
        <v>0.32005796083252797</v>
      </c>
      <c r="G93" s="47">
        <f>G73</f>
        <v>0.32480021076666338</v>
      </c>
      <c r="H93" s="46">
        <f t="shared" ref="H93:P93" si="23">G93*(1+H78)</f>
        <v>0.34556323499313868</v>
      </c>
      <c r="I93" s="46">
        <f t="shared" si="23"/>
        <v>0.35769131416228028</v>
      </c>
      <c r="J93" s="46">
        <f t="shared" si="23"/>
        <v>0.3674779917206642</v>
      </c>
      <c r="K93" s="46">
        <f t="shared" si="23"/>
        <v>0.37342982447945711</v>
      </c>
      <c r="L93" s="46">
        <f t="shared" si="23"/>
        <v>0.37690929438607723</v>
      </c>
      <c r="M93" s="46">
        <f t="shared" si="23"/>
        <v>0.37917344643783929</v>
      </c>
      <c r="N93" s="46">
        <f t="shared" si="23"/>
        <v>0.38449234408722693</v>
      </c>
      <c r="O93" s="46">
        <f t="shared" si="23"/>
        <v>0.38897746656230009</v>
      </c>
      <c r="P93" s="46">
        <f t="shared" si="23"/>
        <v>0.39357661766039631</v>
      </c>
      <c r="R93" s="35">
        <f t="shared" si="13"/>
        <v>0.39357661766039631</v>
      </c>
    </row>
    <row r="94" spans="2:20" x14ac:dyDescent="0.3">
      <c r="B94" s="54">
        <v>44206</v>
      </c>
      <c r="C94" s="8">
        <v>21452</v>
      </c>
      <c r="D94" s="47">
        <f>D74</f>
        <v>0.39940331903785098</v>
      </c>
      <c r="E94" s="47">
        <f>E74</f>
        <v>0.45790602274846071</v>
      </c>
      <c r="F94" s="47">
        <f>F74</f>
        <v>0.47035241469326772</v>
      </c>
      <c r="G94" s="46">
        <f t="shared" ref="G94:P94" si="24">F94*(1+G78)</f>
        <v>0.51004084034825869</v>
      </c>
      <c r="H94" s="46">
        <f t="shared" si="24"/>
        <v>0.54264546920501322</v>
      </c>
      <c r="I94" s="46">
        <f t="shared" si="24"/>
        <v>0.56169045589587185</v>
      </c>
      <c r="J94" s="46">
        <f t="shared" si="24"/>
        <v>0.57705868867599641</v>
      </c>
      <c r="K94" s="46">
        <f t="shared" si="24"/>
        <v>0.58640498120068896</v>
      </c>
      <c r="L94" s="46">
        <f t="shared" si="24"/>
        <v>0.59186886852683951</v>
      </c>
      <c r="M94" s="46">
        <f t="shared" si="24"/>
        <v>0.59542431577372124</v>
      </c>
      <c r="N94" s="46">
        <f t="shared" si="24"/>
        <v>0.60377669652007793</v>
      </c>
      <c r="O94" s="46">
        <f t="shared" si="24"/>
        <v>0.61081978196282283</v>
      </c>
      <c r="P94" s="46">
        <f t="shared" si="24"/>
        <v>0.61804192903417066</v>
      </c>
      <c r="R94" s="35">
        <f t="shared" si="13"/>
        <v>0.61804192903417066</v>
      </c>
    </row>
    <row r="95" spans="2:20" x14ac:dyDescent="0.3">
      <c r="B95" s="54">
        <v>44213</v>
      </c>
      <c r="C95" s="8">
        <v>20782</v>
      </c>
      <c r="D95" s="47">
        <f>D75</f>
        <v>0.90318544894620301</v>
      </c>
      <c r="E95" s="47">
        <f>E75</f>
        <v>1.025214127610431</v>
      </c>
      <c r="F95" s="46">
        <f t="shared" ref="F95:P95" si="25">E95 * (1+F78)</f>
        <v>1.1509554325441791</v>
      </c>
      <c r="G95" s="46">
        <f t="shared" si="25"/>
        <v>1.2480732694889025</v>
      </c>
      <c r="H95" s="46">
        <f t="shared" si="25"/>
        <v>1.327857009375176</v>
      </c>
      <c r="I95" s="46">
        <f t="shared" si="25"/>
        <v>1.3744602162681823</v>
      </c>
      <c r="J95" s="46">
        <f t="shared" si="25"/>
        <v>1.412066382313748</v>
      </c>
      <c r="K95" s="46">
        <f t="shared" si="25"/>
        <v>1.4349368212004221</v>
      </c>
      <c r="L95" s="46">
        <f t="shared" si="25"/>
        <v>1.4483069891944427</v>
      </c>
      <c r="M95" s="46">
        <f t="shared" si="25"/>
        <v>1.4570071918426877</v>
      </c>
      <c r="N95" s="46">
        <f t="shared" si="25"/>
        <v>1.4774455221124827</v>
      </c>
      <c r="O95" s="46">
        <f t="shared" si="25"/>
        <v>1.4946799982179928</v>
      </c>
      <c r="P95" s="46">
        <f t="shared" si="25"/>
        <v>1.512352639298876</v>
      </c>
      <c r="R95" s="35">
        <f t="shared" si="13"/>
        <v>1.512352639298876</v>
      </c>
    </row>
    <row r="96" spans="2:20" x14ac:dyDescent="0.3">
      <c r="B96" s="54">
        <v>44220</v>
      </c>
      <c r="C96" s="8">
        <v>19560</v>
      </c>
      <c r="D96" s="47">
        <f>D76</f>
        <v>0.19212678936605301</v>
      </c>
      <c r="E96" s="46">
        <f t="shared" ref="E96:P96" si="26">D96 * (1+E78)</f>
        <v>0.23687076588371644</v>
      </c>
      <c r="F96" s="46">
        <f t="shared" si="26"/>
        <v>0.26592268625892279</v>
      </c>
      <c r="G96" s="46">
        <f t="shared" si="26"/>
        <v>0.28836129278855099</v>
      </c>
      <c r="H96" s="46">
        <f t="shared" si="26"/>
        <v>0.30679494002669166</v>
      </c>
      <c r="I96" s="46">
        <f t="shared" si="26"/>
        <v>0.31756238558961342</v>
      </c>
      <c r="J96" s="46">
        <f t="shared" si="26"/>
        <v>0.32625110837762811</v>
      </c>
      <c r="K96" s="46">
        <f t="shared" si="26"/>
        <v>0.33153521267280589</v>
      </c>
      <c r="L96" s="46">
        <f t="shared" si="26"/>
        <v>0.33462432532492986</v>
      </c>
      <c r="M96" s="46">
        <f t="shared" si="26"/>
        <v>0.3366344650695281</v>
      </c>
      <c r="N96" s="46">
        <f t="shared" si="26"/>
        <v>0.34135664243131947</v>
      </c>
      <c r="O96" s="46">
        <f t="shared" si="26"/>
        <v>0.34533858478343271</v>
      </c>
      <c r="P96" s="46">
        <f t="shared" si="26"/>
        <v>0.34942176303398398</v>
      </c>
      <c r="R96" s="36">
        <f t="shared" si="13"/>
        <v>0.34942176303398398</v>
      </c>
    </row>
    <row r="97" spans="2:18" x14ac:dyDescent="0.3">
      <c r="B97" s="51" t="s">
        <v>15</v>
      </c>
      <c r="C97" s="52">
        <f t="shared" ref="C97" si="27">AVERAGE(C84:C96)</f>
        <v>20610.923076923078</v>
      </c>
      <c r="D97" s="28">
        <f t="shared" ref="D97" si="28">AVERAGE(D84:D96)</f>
        <v>0.85538572926058221</v>
      </c>
      <c r="E97" s="28">
        <f t="shared" ref="E97" si="29">AVERAGE(E84:E96)</f>
        <v>1.0427126765807453</v>
      </c>
      <c r="F97" s="28">
        <f t="shared" ref="F97" si="30">AVERAGE(F84:F96)</f>
        <v>1.1640654343317638</v>
      </c>
      <c r="G97" s="28">
        <f t="shared" ref="G97" si="31">AVERAGE(G84:G96)</f>
        <v>1.2531619844486797</v>
      </c>
      <c r="H97" s="28">
        <f t="shared" ref="H97" si="32">AVERAGE(H84:H96)</f>
        <v>1.3216401840339764</v>
      </c>
      <c r="I97" s="28">
        <f t="shared" ref="I97" si="33">AVERAGE(I84:I96)</f>
        <v>1.3590881241693817</v>
      </c>
      <c r="J97" s="28">
        <f t="shared" ref="J97" si="34">AVERAGE(J84:J96)</f>
        <v>1.3873680466378129</v>
      </c>
      <c r="K97" s="28">
        <f t="shared" ref="K97" si="35">AVERAGE(K84:K96)</f>
        <v>1.4043237354738416</v>
      </c>
      <c r="L97" s="28">
        <f t="shared" ref="L97" si="36">AVERAGE(L84:L96)</f>
        <v>1.4144125965501972</v>
      </c>
      <c r="M97" s="28">
        <f t="shared" ref="M97" si="37">AVERAGE(M84:M96)</f>
        <v>1.4212282031548515</v>
      </c>
      <c r="N97" s="28">
        <f t="shared" ref="N97" si="38">AVERAGE(N84:N96)</f>
        <v>1.4381399506375974</v>
      </c>
      <c r="O97" s="28">
        <f t="shared" ref="O97" si="39">AVERAGE(O84:O96)</f>
        <v>1.4531904369060353</v>
      </c>
      <c r="P97" s="38">
        <f t="shared" ref="P97" si="40">AVERAGE(P84:P96)</f>
        <v>1.4696277201513579</v>
      </c>
      <c r="R97" s="38">
        <f>AVERAGE(R84:R96)</f>
        <v>1.4696277201513579</v>
      </c>
    </row>
    <row r="98" spans="2:18" x14ac:dyDescent="0.3">
      <c r="B98" s="51" t="s">
        <v>16</v>
      </c>
      <c r="C98" s="53"/>
      <c r="D98" s="53"/>
      <c r="E98" s="50">
        <f>(E97-D97)/D97</f>
        <v>0.21899704532374348</v>
      </c>
      <c r="F98" s="50">
        <f t="shared" ref="F98:P98" si="41">(F97-E97)/E97</f>
        <v>0.11638178040470118</v>
      </c>
      <c r="G98" s="50">
        <f t="shared" si="41"/>
        <v>7.6539125283848042E-2</v>
      </c>
      <c r="H98" s="50">
        <f t="shared" si="41"/>
        <v>5.4644332045727759E-2</v>
      </c>
      <c r="I98" s="50">
        <f t="shared" si="41"/>
        <v>2.8334444266899354E-2</v>
      </c>
      <c r="J98" s="50">
        <f t="shared" si="41"/>
        <v>2.0808012347039419E-2</v>
      </c>
      <c r="K98" s="50">
        <f t="shared" si="41"/>
        <v>1.2221478559434616E-2</v>
      </c>
      <c r="L98" s="50">
        <f t="shared" si="41"/>
        <v>7.1841419620750791E-3</v>
      </c>
      <c r="M98" s="50">
        <f t="shared" si="41"/>
        <v>4.8186834741699896E-3</v>
      </c>
      <c r="N98" s="50">
        <f t="shared" si="41"/>
        <v>1.1899389165796888E-2</v>
      </c>
      <c r="O98" s="50">
        <f t="shared" si="41"/>
        <v>1.0465244541579806E-2</v>
      </c>
      <c r="P98" s="50">
        <f t="shared" si="41"/>
        <v>1.1311169429602719E-2</v>
      </c>
    </row>
    <row r="99" spans="2:18" x14ac:dyDescent="0.3">
      <c r="E99" s="50">
        <f>(E97-$D$97)/$D$97</f>
        <v>0.21899704532374348</v>
      </c>
      <c r="F99" s="50">
        <f t="shared" ref="F99:P99" si="42">(F97-$D$97)/$D$97</f>
        <v>0.36086609176659096</v>
      </c>
      <c r="G99" s="50">
        <f t="shared" si="42"/>
        <v>0.46502559205885474</v>
      </c>
      <c r="H99" s="50">
        <f t="shared" si="42"/>
        <v>0.54508093696680771</v>
      </c>
      <c r="I99" s="50">
        <f t="shared" si="42"/>
        <v>0.58885994666314234</v>
      </c>
      <c r="J99" s="50">
        <f t="shared" si="42"/>
        <v>0.62192096405102537</v>
      </c>
      <c r="K99" s="50">
        <f t="shared" si="42"/>
        <v>0.64174323633827246</v>
      </c>
      <c r="L99" s="50">
        <f t="shared" si="42"/>
        <v>0.65353775281340321</v>
      </c>
      <c r="M99" s="50">
        <f t="shared" si="42"/>
        <v>0.66150562785680134</v>
      </c>
      <c r="N99" s="50">
        <f t="shared" si="42"/>
        <v>0.68127652992383114</v>
      </c>
      <c r="O99" s="50">
        <f t="shared" si="42"/>
        <v>0.69887149995150277</v>
      </c>
      <c r="P99" s="50">
        <f t="shared" si="42"/>
        <v>0.71808772332657755</v>
      </c>
    </row>
    <row r="101" spans="2:18" x14ac:dyDescent="0.3">
      <c r="N101" s="37"/>
      <c r="O101" s="37"/>
      <c r="P101" s="37"/>
    </row>
    <row r="102" spans="2:18" ht="20.25" x14ac:dyDescent="0.35">
      <c r="B102" s="42" t="s">
        <v>49</v>
      </c>
      <c r="N102" s="37"/>
      <c r="O102" s="37"/>
      <c r="P102" s="37"/>
    </row>
    <row r="103" spans="2:18" x14ac:dyDescent="0.3">
      <c r="N103" s="37"/>
      <c r="O103" s="37"/>
      <c r="P103" s="37"/>
    </row>
    <row r="104" spans="2:18" x14ac:dyDescent="0.3">
      <c r="N104" s="37"/>
      <c r="O104" s="37"/>
      <c r="P104" s="37"/>
    </row>
    <row r="105" spans="2:18" x14ac:dyDescent="0.3">
      <c r="N105" s="37"/>
      <c r="O105" s="37"/>
      <c r="P105" s="37"/>
    </row>
    <row r="106" spans="2:18" x14ac:dyDescent="0.3">
      <c r="N106" s="37"/>
      <c r="O106" s="37"/>
      <c r="P106" s="37"/>
    </row>
    <row r="107" spans="2:18" x14ac:dyDescent="0.3">
      <c r="N107" s="37"/>
      <c r="O107" s="37"/>
      <c r="P107" s="37"/>
    </row>
    <row r="108" spans="2:18" x14ac:dyDescent="0.3">
      <c r="N108" s="37"/>
      <c r="O108" s="37"/>
      <c r="P108" s="37"/>
    </row>
    <row r="109" spans="2:18" ht="20.25" x14ac:dyDescent="0.35">
      <c r="B109" s="41" t="s">
        <v>48</v>
      </c>
      <c r="N109" s="37"/>
      <c r="O109" s="37"/>
      <c r="P109" s="37"/>
    </row>
    <row r="110" spans="2:18" x14ac:dyDescent="0.3">
      <c r="N110" s="37"/>
      <c r="O110" s="37"/>
      <c r="P110" s="37"/>
    </row>
    <row r="111" spans="2:18" x14ac:dyDescent="0.3">
      <c r="N111" s="37"/>
      <c r="O111" s="37"/>
      <c r="P111" s="37"/>
    </row>
    <row r="112" spans="2:18" x14ac:dyDescent="0.3">
      <c r="N112" s="37"/>
      <c r="O112" s="37"/>
      <c r="P112" s="37"/>
    </row>
    <row r="113" spans="3:16" x14ac:dyDescent="0.3">
      <c r="N113" s="37"/>
      <c r="O113" s="37"/>
      <c r="P113" s="37"/>
    </row>
    <row r="114" spans="3:16" x14ac:dyDescent="0.3">
      <c r="N114" s="37"/>
      <c r="O114" s="37"/>
      <c r="P114" s="37"/>
    </row>
    <row r="115" spans="3:16" x14ac:dyDescent="0.3">
      <c r="N115" s="37"/>
      <c r="O115" s="37"/>
      <c r="P115" s="37"/>
    </row>
    <row r="116" spans="3:16" x14ac:dyDescent="0.3">
      <c r="N116" s="37"/>
      <c r="O116" s="37"/>
      <c r="P116" s="37"/>
    </row>
    <row r="117" spans="3:16" x14ac:dyDescent="0.3">
      <c r="C117" s="56"/>
      <c r="N117" s="37"/>
      <c r="O117" s="37"/>
      <c r="P117" s="37"/>
    </row>
    <row r="118" spans="3:16" x14ac:dyDescent="0.3">
      <c r="C118" s="57"/>
      <c r="N118" s="37"/>
      <c r="O118" s="37"/>
      <c r="P118" s="37"/>
    </row>
    <row r="119" spans="3:16" x14ac:dyDescent="0.3">
      <c r="N119" s="37"/>
      <c r="O119" s="37"/>
      <c r="P119" s="37"/>
    </row>
  </sheetData>
  <conditionalFormatting sqref="C32:C36">
    <cfRule type="colorScale" priority="4">
      <colorScale>
        <cfvo type="min"/>
        <cfvo type="max"/>
        <color rgb="FFDAD7CD"/>
        <color rgb="FFA3B18A"/>
      </colorScale>
    </cfRule>
  </conditionalFormatting>
  <conditionalFormatting sqref="C45:C57">
    <cfRule type="colorScale" priority="19">
      <colorScale>
        <cfvo type="min"/>
        <cfvo type="max"/>
        <color rgb="FFDAD7CD"/>
        <color rgb="FFA3B18A"/>
      </colorScale>
    </cfRule>
  </conditionalFormatting>
  <conditionalFormatting sqref="C64:C76">
    <cfRule type="colorScale" priority="15">
      <colorScale>
        <cfvo type="min"/>
        <cfvo type="max"/>
        <color rgb="FFDAD7CD"/>
        <color rgb="FFA3B18A"/>
      </colorScale>
    </cfRule>
  </conditionalFormatting>
  <conditionalFormatting sqref="C84:C96">
    <cfRule type="colorScale" priority="13">
      <colorScale>
        <cfvo type="min"/>
        <cfvo type="max"/>
        <color rgb="FFDAD7CD"/>
        <color rgb="FFA3B18A"/>
      </colorScale>
    </cfRule>
  </conditionalFormatting>
  <conditionalFormatting sqref="D32:P36">
    <cfRule type="colorScale" priority="3">
      <colorScale>
        <cfvo type="percentile" val="10"/>
        <cfvo type="percentile" val="50"/>
        <cfvo type="percentile" val="90"/>
        <color rgb="FFEF6F6C"/>
        <color rgb="FFF2C57C"/>
        <color rgb="FF7FB685"/>
      </colorScale>
    </cfRule>
  </conditionalFormatting>
  <conditionalFormatting sqref="D45:P57">
    <cfRule type="colorScale" priority="10">
      <colorScale>
        <cfvo type="percentile" val="10"/>
        <cfvo type="percentile" val="50"/>
        <cfvo type="percentile" val="90"/>
        <color rgb="FFEF6F6C"/>
        <color rgb="FFF2C57C"/>
        <color rgb="FF7FB685"/>
      </colorScale>
    </cfRule>
  </conditionalFormatting>
  <conditionalFormatting sqref="D64:P76">
    <cfRule type="colorScale" priority="9">
      <colorScale>
        <cfvo type="percentile" val="10"/>
        <cfvo type="percentile" val="50"/>
        <cfvo type="percentile" val="90"/>
        <color rgb="FFEF6F6C"/>
        <color rgb="FFF2C57C"/>
        <color rgb="FF7FB685"/>
      </colorScale>
    </cfRule>
  </conditionalFormatting>
  <conditionalFormatting sqref="D84:P97">
    <cfRule type="cellIs" dxfId="0" priority="1" operator="greaterThan">
      <formula>$D$24</formula>
    </cfRule>
  </conditionalFormatting>
  <conditionalFormatting sqref="R84:R96">
    <cfRule type="colorScale" priority="8">
      <colorScale>
        <cfvo type="percentile" val="10"/>
        <cfvo type="percentile" val="50"/>
        <cfvo type="percentile" val="90"/>
        <color rgb="FFEF6F6C"/>
        <color rgb="FFF2C57C"/>
        <color rgb="FF7FB685"/>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Vytautas Tumėnas</dc:creator>
  <cp:lastModifiedBy>Vytautas Tumėnas</cp:lastModifiedBy>
  <dcterms:created xsi:type="dcterms:W3CDTF">2015-06-05T18:17:20Z</dcterms:created>
  <dcterms:modified xsi:type="dcterms:W3CDTF">2025-08-22T07:19:24Z</dcterms:modified>
</cp:coreProperties>
</file>