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thesis\results\"/>
    </mc:Choice>
  </mc:AlternateContent>
  <xr:revisionPtr revIDLastSave="0" documentId="13_ncr:1_{02ED8410-0A67-4F2F-B375-0D361E24CB2E}" xr6:coauthVersionLast="47" xr6:coauthVersionMax="47" xr10:uidLastSave="{00000000-0000-0000-0000-000000000000}"/>
  <bookViews>
    <workbookView xWindow="-120" yWindow="-120" windowWidth="29040" windowHeight="15720" xr2:uid="{50E86AA2-15B8-491F-94DD-E12E6B3C2D4A}"/>
  </bookViews>
  <sheets>
    <sheet name="challenge-newbies-2018" sheetId="3" r:id="rId1"/>
    <sheet name="challenge-beginners-blockly-201" sheetId="4" r:id="rId2"/>
    <sheet name="challenge-intermediate-2018" sheetId="1" r:id="rId3"/>
    <sheet name="challenge-beginners-2018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3" l="1"/>
  <c r="N39" i="3"/>
  <c r="M39" i="3"/>
  <c r="L39" i="3"/>
  <c r="K39" i="3"/>
  <c r="J39" i="3"/>
  <c r="O26" i="3"/>
  <c r="N26" i="3"/>
  <c r="M26" i="3"/>
  <c r="L26" i="3"/>
  <c r="K26" i="3"/>
  <c r="J26" i="3"/>
  <c r="O13" i="3"/>
  <c r="N13" i="3"/>
  <c r="M13" i="3"/>
  <c r="L13" i="3"/>
  <c r="K13" i="3"/>
  <c r="J13" i="3"/>
  <c r="G14" i="6"/>
  <c r="G13" i="6"/>
  <c r="G12" i="6"/>
  <c r="C87" i="6"/>
  <c r="C77" i="6"/>
  <c r="G11" i="6"/>
  <c r="C67" i="6"/>
  <c r="G10" i="6"/>
  <c r="C57" i="6"/>
  <c r="G21" i="6"/>
  <c r="G9" i="6"/>
  <c r="C47" i="6"/>
  <c r="G8" i="6"/>
  <c r="C37" i="6"/>
  <c r="G7" i="6"/>
  <c r="C27" i="6"/>
  <c r="G6" i="6"/>
  <c r="C17" i="6"/>
  <c r="G5" i="6"/>
  <c r="E17" i="6"/>
  <c r="E16" i="6"/>
  <c r="E15" i="6"/>
  <c r="E7" i="6"/>
  <c r="E5" i="6"/>
  <c r="C85" i="6"/>
  <c r="C75" i="6"/>
  <c r="C66" i="6"/>
  <c r="C65" i="6"/>
  <c r="C76" i="6"/>
  <c r="C55" i="6"/>
  <c r="C45" i="6"/>
  <c r="C26" i="6"/>
  <c r="C25" i="6"/>
  <c r="C36" i="6"/>
  <c r="C35" i="6"/>
  <c r="C16" i="6"/>
  <c r="C15" i="6"/>
  <c r="C7" i="6"/>
  <c r="C5" i="6"/>
  <c r="R39" i="1"/>
  <c r="Q39" i="1"/>
  <c r="P39" i="1"/>
  <c r="O39" i="1"/>
  <c r="N39" i="1"/>
  <c r="M39" i="1"/>
  <c r="R26" i="1"/>
  <c r="Q26" i="1"/>
  <c r="P26" i="1"/>
  <c r="O26" i="1"/>
  <c r="N26" i="1"/>
  <c r="M26" i="1"/>
  <c r="R13" i="1"/>
  <c r="Q13" i="1"/>
  <c r="P13" i="1"/>
  <c r="O13" i="1"/>
  <c r="N13" i="1"/>
  <c r="M13" i="1"/>
  <c r="Q40" i="4"/>
  <c r="P40" i="4"/>
  <c r="O40" i="4"/>
  <c r="N40" i="4"/>
  <c r="M40" i="4"/>
  <c r="L40" i="4"/>
  <c r="Q27" i="4"/>
  <c r="P27" i="4"/>
  <c r="O27" i="4"/>
  <c r="N27" i="4"/>
  <c r="M27" i="4"/>
  <c r="L27" i="4"/>
  <c r="Q14" i="4"/>
  <c r="P14" i="4"/>
  <c r="O14" i="4"/>
  <c r="N14" i="4"/>
  <c r="M14" i="4"/>
  <c r="L14" i="4"/>
  <c r="N39" i="5"/>
  <c r="M39" i="5"/>
  <c r="N26" i="5"/>
  <c r="M26" i="5"/>
  <c r="N13" i="5"/>
  <c r="M13" i="5"/>
  <c r="L39" i="5"/>
  <c r="K39" i="5"/>
  <c r="L26" i="5"/>
  <c r="K26" i="5"/>
  <c r="I13" i="5"/>
  <c r="J39" i="5"/>
  <c r="J26" i="5"/>
  <c r="I39" i="5"/>
  <c r="I26" i="5"/>
  <c r="J13" i="5"/>
  <c r="K13" i="5"/>
  <c r="L13" i="5"/>
</calcChain>
</file>

<file path=xl/sharedStrings.xml><?xml version="1.0" encoding="utf-8"?>
<sst xmlns="http://schemas.openxmlformats.org/spreadsheetml/2006/main" count="1229" uniqueCount="260">
  <si>
    <t>ZeroR</t>
  </si>
  <si>
    <t xml:space="preserve">J48 </t>
  </si>
  <si>
    <t xml:space="preserve">Attribute Selector (CFS) </t>
  </si>
  <si>
    <t xml:space="preserve">Attribute Selector (Gain Ratio) </t>
  </si>
  <si>
    <t>Overall Accuracy</t>
  </si>
  <si>
    <t>Accuracy (Passed)</t>
  </si>
  <si>
    <t>Accuracy (No submission)</t>
  </si>
  <si>
    <t xml:space="preserve">Accuracy (Failed) </t>
  </si>
  <si>
    <t xml:space="preserve">Size of tree </t>
  </si>
  <si>
    <t>N/A</t>
  </si>
  <si>
    <t>Number of leaves</t>
  </si>
  <si>
    <t>Chosen Attributes</t>
  </si>
  <si>
    <t>challenge-beginners-2018-w4p1</t>
  </si>
  <si>
    <t>challenge-beginners-2018-w5p1</t>
  </si>
  <si>
    <t>challenge-newbies-2018-w1p1</t>
  </si>
  <si>
    <t>challenge-newbies-2018-w1p2</t>
  </si>
  <si>
    <t>challenge-newbies-2018-w2p1</t>
  </si>
  <si>
    <t>challenge-newbies-2018-w2p2</t>
  </si>
  <si>
    <t>challenge-newbies-2018-w3p1</t>
  </si>
  <si>
    <t>challenge-newbies-2018-w3p2</t>
  </si>
  <si>
    <t>challenge-newbies-2018-w4p1</t>
  </si>
  <si>
    <t>challenge-newbies-2018-w4p2</t>
  </si>
  <si>
    <t>challenge-newbies-2018-w5p1</t>
  </si>
  <si>
    <t>challenge-newbies-2018-w5p2</t>
  </si>
  <si>
    <t>challenge-beginners-blockly-2018-w1p1</t>
  </si>
  <si>
    <t>challenge-beginners-blockly-2018-w1p2</t>
  </si>
  <si>
    <t>challenge-beginners-blockly-2018-w2p1</t>
  </si>
  <si>
    <t>challenge-beginners-blockly-2018-w2p2</t>
  </si>
  <si>
    <t>challenge-beginners-blockly-2018-w3p1</t>
  </si>
  <si>
    <t>challenge-beginners-blockly-2018-w3p2</t>
  </si>
  <si>
    <t>challenge-beginners-blockly-2018-w4p1</t>
  </si>
  <si>
    <t>challenge-beginners-blockly-2018-w4p2</t>
  </si>
  <si>
    <t>challenge-beginners-blockly-2018-w5p2</t>
  </si>
  <si>
    <t>challenge-intermediate-2018-w1p1</t>
  </si>
  <si>
    <t>challenge-intermediate-2018-w1p2</t>
  </si>
  <si>
    <t>challenge-intermediate-2018-w2p1</t>
  </si>
  <si>
    <t>challenge-intermediate-2018-w2p2</t>
  </si>
  <si>
    <t>challenge-intermediate-2018-w3p1</t>
  </si>
  <si>
    <t>challenge-intermediate-2018-w3p2</t>
  </si>
  <si>
    <t>challenge-intermediate-2018-w4p2</t>
  </si>
  <si>
    <t>challenge-intermediate-2018-w5p2</t>
  </si>
  <si>
    <t>ZeroR (%)</t>
  </si>
  <si>
    <t>5, 10, 3, 8, 9, 6, 0, 8</t>
  </si>
  <si>
    <t>0, 5, 10</t>
  </si>
  <si>
    <t>5, 10</t>
  </si>
  <si>
    <t>BFS Selected Attributes</t>
  </si>
  <si>
    <t>4, 5</t>
  </si>
  <si>
    <t>Gain Ratio Selected Attributes</t>
  </si>
  <si>
    <t>6, 10, 3, 2, 4</t>
  </si>
  <si>
    <t>6, 11</t>
  </si>
  <si>
    <t>6, 5</t>
  </si>
  <si>
    <t>6, 10</t>
  </si>
  <si>
    <t>2, 4, 6</t>
  </si>
  <si>
    <t>4, 6</t>
  </si>
  <si>
    <t>3, 4</t>
  </si>
  <si>
    <t>3, 4, 7, 9</t>
  </si>
  <si>
    <t>3, 4, 9</t>
  </si>
  <si>
    <t>5, 6, 7</t>
  </si>
  <si>
    <t>5, 6</t>
  </si>
  <si>
    <t>5, 9</t>
  </si>
  <si>
    <t>5, 13</t>
  </si>
  <si>
    <t>4, 5, 13</t>
  </si>
  <si>
    <t>2, 5, 6</t>
  </si>
  <si>
    <t>3, 5, 6</t>
  </si>
  <si>
    <t>3, 7, 8</t>
  </si>
  <si>
    <t>8, 9</t>
  </si>
  <si>
    <t>8, 9, 10</t>
  </si>
  <si>
    <t xml:space="preserve">0, 5, 6, 9 </t>
  </si>
  <si>
    <t>4, 5, 8</t>
  </si>
  <si>
    <t xml:space="preserve">4, 5, </t>
  </si>
  <si>
    <t>3, 4, 5</t>
  </si>
  <si>
    <t>13, 15</t>
  </si>
  <si>
    <t>3, 7, 9, 13</t>
  </si>
  <si>
    <t>13, 9, 2, 6, 15, 14</t>
  </si>
  <si>
    <t>5, 7, 9, 12, 14</t>
  </si>
  <si>
    <t>3, 12</t>
  </si>
  <si>
    <t>Check</t>
  </si>
  <si>
    <t>11, 14</t>
  </si>
  <si>
    <t>7, 12</t>
  </si>
  <si>
    <t>1, 7, 12</t>
  </si>
  <si>
    <t>5, 7, 11</t>
  </si>
  <si>
    <t>3, 7, 11</t>
  </si>
  <si>
    <t>2, 3, 6</t>
  </si>
  <si>
    <t>1, 2,3, 6</t>
  </si>
  <si>
    <t>9, 12, 14</t>
  </si>
  <si>
    <t>3, 9, 12</t>
  </si>
  <si>
    <t>9, 12, 13, 14</t>
  </si>
  <si>
    <t>9, 12</t>
  </si>
  <si>
    <t>7, 11</t>
  </si>
  <si>
    <t>11, 7, 2</t>
  </si>
  <si>
    <t>11, 12, 5, 7, 8</t>
  </si>
  <si>
    <t>11, 7</t>
  </si>
  <si>
    <t>2, 4</t>
  </si>
  <si>
    <t>3, 5, 13</t>
  </si>
  <si>
    <t>3, 6, 10</t>
  </si>
  <si>
    <t>10, 6, 8</t>
  </si>
  <si>
    <t>12, 11, 9, 7</t>
  </si>
  <si>
    <t>12, 7</t>
  </si>
  <si>
    <t>5, 3</t>
  </si>
  <si>
    <t>8, 13, 17, 16, 2, 8, 12, 3</t>
  </si>
  <si>
    <t>1, 8, 17</t>
  </si>
  <si>
    <t>11, 13</t>
  </si>
  <si>
    <t>11, 7, 13, 9, 8, 6, 2</t>
  </si>
  <si>
    <t>3, 11</t>
  </si>
  <si>
    <t>11, 15, 3</t>
  </si>
  <si>
    <t>11, 3</t>
  </si>
  <si>
    <t>3, 15</t>
  </si>
  <si>
    <t>3, 11, 7, 1, 12, 11, 4, 9, 6, 13, 0</t>
  </si>
  <si>
    <t>11, 17, 10, 14, 15, 8, 9, 17</t>
  </si>
  <si>
    <t>1, 11</t>
  </si>
  <si>
    <t>5, 16</t>
  </si>
  <si>
    <t>9, 16</t>
  </si>
  <si>
    <t>16, 6, 10, 5, 4</t>
  </si>
  <si>
    <t>0, 5</t>
  </si>
  <si>
    <t>5, 6, 1, 7, 2, 0</t>
  </si>
  <si>
    <t>1, 10, 11</t>
  </si>
  <si>
    <t>10, 11</t>
  </si>
  <si>
    <t>challenge-beginners-2018-w1p1</t>
  </si>
  <si>
    <t>challenge-beginners-2018-w1p2</t>
  </si>
  <si>
    <t>challenge-beginners-2018-w2p1</t>
  </si>
  <si>
    <t>challenge-beginners-2018-w2p2</t>
  </si>
  <si>
    <t>challenge-beginners-2018-w3p1</t>
  </si>
  <si>
    <t>challenge-beginners-2018-w3p2</t>
  </si>
  <si>
    <t>challenge-beginners-2018-w4p2</t>
  </si>
  <si>
    <t>challenge-beginners-2018-w5p2</t>
  </si>
  <si>
    <t>16, 19, 12, 1, 6, 17, 4, 5, 18</t>
  </si>
  <si>
    <t>16, 19</t>
  </si>
  <si>
    <t>14, 15, 7, 2, 0, 13, 4, 12, 5, 1</t>
  </si>
  <si>
    <t>14, 15</t>
  </si>
  <si>
    <t>14, 7, 1</t>
  </si>
  <si>
    <t>1, 7, 14</t>
  </si>
  <si>
    <t>10, 14, 15</t>
  </si>
  <si>
    <t>12, 13, 11, 8, 4, 15, 2, 10, 1</t>
  </si>
  <si>
    <t>12, 8, 13</t>
  </si>
  <si>
    <t>12, 4, 8</t>
  </si>
  <si>
    <t>6, 8, 12, 13</t>
  </si>
  <si>
    <t>7, 9, 11, 14</t>
  </si>
  <si>
    <t>4, 7, 11</t>
  </si>
  <si>
    <t>4, 8, 12</t>
  </si>
  <si>
    <t>11, 13, 7, 6, 10, 0, 8, 2</t>
  </si>
  <si>
    <t>9, 12, 3, 11, 13, 5, 6, 0, 8, 2, 10, 1, 4, 5, 7</t>
  </si>
  <si>
    <t xml:space="preserve">9, 12 </t>
  </si>
  <si>
    <t>2, 7, 12</t>
  </si>
  <si>
    <t>2, 4, 10</t>
  </si>
  <si>
    <t>2, 4, 8</t>
  </si>
  <si>
    <t>8, 12</t>
  </si>
  <si>
    <t>12, 13, 8, 6, 10, 11, 0</t>
  </si>
  <si>
    <t>12, 8</t>
  </si>
  <si>
    <t>12, 13</t>
  </si>
  <si>
    <t>12, 7, 4, 8, 13, 5, 1</t>
  </si>
  <si>
    <t>5, 4, 2</t>
  </si>
  <si>
    <t>Average</t>
  </si>
  <si>
    <t>Accuracy Passed</t>
  </si>
  <si>
    <t>Accuracy No Submision</t>
  </si>
  <si>
    <t>Accuracy Fail</t>
  </si>
  <si>
    <t>J48</t>
  </si>
  <si>
    <t>CFS</t>
  </si>
  <si>
    <t>Gain ratio</t>
  </si>
  <si>
    <t>Number of  leaves</t>
  </si>
  <si>
    <t>Size of tree</t>
  </si>
  <si>
    <t>nw</t>
  </si>
  <si>
    <t>9, 5, 11</t>
  </si>
  <si>
    <t>1, 6</t>
  </si>
  <si>
    <t>Outcome from 2nd problem out of 4 problems</t>
  </si>
  <si>
    <t>we took all problems and slides, and predicted the outcome of the last problem for each module</t>
  </si>
  <si>
    <t xml:space="preserve">For right now, we're predicting the outcome of the halfway point (the second problem in the module) </t>
  </si>
  <si>
    <t>73% on average (this is taking the first 9 modules in beginners-challenge, reason being the last challenge does surprisingly poor for some reason and performs similarly to the baseline - in fact it gets the exact same results as the baseline and it produces a stump instead of a decision tree)</t>
  </si>
  <si>
    <t xml:space="preserve">Accuracy of no submission </t>
  </si>
  <si>
    <t xml:space="preserve">and so last time we had an accuracy of 77% on average for no submission </t>
  </si>
  <si>
    <t xml:space="preserve">and in general, in most cases only one slide is selected </t>
  </si>
  <si>
    <t xml:space="preserve">it always tends to be the 3rd/4th slide of the module </t>
  </si>
  <si>
    <t>four problems in a module - problems come in pairs, one pair at beginning and one at end</t>
  </si>
  <si>
    <t>I havent checked this yet but from slide number I think content slide</t>
  </si>
  <si>
    <t>first problem</t>
  </si>
  <si>
    <t xml:space="preserve">I can check that now? </t>
  </si>
  <si>
    <t xml:space="preserve">ill bring it up </t>
  </si>
  <si>
    <t>Further refinement - to look at the content slides before a problem</t>
  </si>
  <si>
    <t xml:space="preserve">Pedagogically - useful to know completion of problem is the main thing </t>
  </si>
  <si>
    <t>But we don't have much control over that, we have control over getting people to complete content slides</t>
  </si>
  <si>
    <t>Look at preceding content slides and predict outcome of last problem?</t>
  </si>
  <si>
    <t xml:space="preserve">You're masking the impact of success of other problems </t>
  </si>
  <si>
    <t xml:space="preserve">What's the driver of the outcome of the first module </t>
  </si>
  <si>
    <t>Which of the important slides predict outcome of first problem</t>
  </si>
  <si>
    <t>If somebody passes that problem, which of the subsequent slides affects outcome of the next problem</t>
  </si>
  <si>
    <t xml:space="preserve">Look at all content slides in that module - </t>
  </si>
  <si>
    <t>Of the problems that were attempted, what were the predictions of past and fail</t>
  </si>
  <si>
    <t>To do</t>
  </si>
  <si>
    <t>Predict first problem</t>
  </si>
  <si>
    <t>Things havent included</t>
  </si>
  <si>
    <t>Going through selected slides for our previous task of predicting outcome of final problem - finding out whether there were content slides that helped determine outcome of final problem</t>
  </si>
  <si>
    <t>I think one potential issue with this approach is that there are few content slides preceding the first problem slide (e.g. 2-3 content slides, and what might happen is that all preceding content slides are given a low weight?)</t>
  </si>
  <si>
    <t>Capture the results of this properly - talk about what happened - discuss those results</t>
  </si>
  <si>
    <t xml:space="preserve">Don't exclude it </t>
  </si>
  <si>
    <t>This particular work has run its course - not as sophisticated as we thought it would be - very simple conclusion</t>
  </si>
  <si>
    <t xml:space="preserve">Probably shouldn't keep banging around this </t>
  </si>
  <si>
    <t>There are other research questions to explore in time remaining</t>
  </si>
  <si>
    <t xml:space="preserve">Write this up as thoroughly as possible </t>
  </si>
  <si>
    <t>Go back and have a look at other research questions from original proposal and if they're worth exploring here</t>
  </si>
  <si>
    <t>Next week</t>
  </si>
  <si>
    <t>Irena is back 3rd</t>
  </si>
  <si>
    <t>For remaining time, start writing up what I've done into mini report form</t>
  </si>
  <si>
    <t>Something you can expand in terms of thesis</t>
  </si>
  <si>
    <t xml:space="preserve">Think about tables you might want to present </t>
  </si>
  <si>
    <t xml:space="preserve">Not just presenting information, think about the narrative you're telling </t>
  </si>
  <si>
    <t>Make sure that the data that you're presenting is clear in the message that you're trying to see</t>
  </si>
  <si>
    <t>Tell a story about stuff that's there and support it with your data - clear support with tables, charts</t>
  </si>
  <si>
    <t xml:space="preserve">Avoid sticking data, make sure you interpret it </t>
  </si>
  <si>
    <t>Thesis: Focus on your method and algorithms, useful information to show, convey to reader that you're thinking about complexity of info that you're generating</t>
  </si>
  <si>
    <t xml:space="preserve">Do this and share 1-2 days beforehand </t>
  </si>
  <si>
    <t>w1p1</t>
  </si>
  <si>
    <t>w1p2</t>
  </si>
  <si>
    <t>w2p1</t>
  </si>
  <si>
    <t>w2p2</t>
  </si>
  <si>
    <t>w3p1</t>
  </si>
  <si>
    <t>w3p2</t>
  </si>
  <si>
    <t>w4p1</t>
  </si>
  <si>
    <t>w4p2</t>
  </si>
  <si>
    <t>w5p1</t>
  </si>
  <si>
    <t>w5p2</t>
  </si>
  <si>
    <t>3, 7, 9, 13, 15</t>
  </si>
  <si>
    <t>Problem, problem, problem, problem, problem</t>
  </si>
  <si>
    <t>Problem, content, problem, problem</t>
  </si>
  <si>
    <r>
      <t>1,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>, 7, 12</t>
    </r>
  </si>
  <si>
    <t>3, 5, 7, 11</t>
  </si>
  <si>
    <t>3, 9, 12, 14</t>
  </si>
  <si>
    <t>2, 7, 11</t>
  </si>
  <si>
    <t>2, 3, 4, 5, 13</t>
  </si>
  <si>
    <t xml:space="preserve">Problem, problem, problem </t>
  </si>
  <si>
    <t xml:space="preserve">Problem, problem, problem, problem  </t>
  </si>
  <si>
    <t>Problem, problem, problem</t>
  </si>
  <si>
    <t>Problem, content, problem, content, problem</t>
  </si>
  <si>
    <t xml:space="preserve">Problem, problem </t>
  </si>
  <si>
    <t>Problem,  problem</t>
  </si>
  <si>
    <t>Content, content, problem</t>
  </si>
  <si>
    <t>1, 7, 8</t>
  </si>
  <si>
    <t>Problem, content (first problem not included)</t>
  </si>
  <si>
    <t>Problem, problem</t>
  </si>
  <si>
    <t>Content, problem</t>
  </si>
  <si>
    <t>Problem</t>
  </si>
  <si>
    <t>Content, problem (first problem not included)</t>
  </si>
  <si>
    <t>Content, problem, content</t>
  </si>
  <si>
    <t>2, 4, 8, 10</t>
  </si>
  <si>
    <t>7, 12, 13</t>
  </si>
  <si>
    <t>Content, content, problem (first two problems not included)</t>
  </si>
  <si>
    <t>Content, problem, problem, content (first problem not included)</t>
  </si>
  <si>
    <t>Problem, content, problem, problem (first problem not included)</t>
  </si>
  <si>
    <t xml:space="preserve">Problem, problem, content, content </t>
  </si>
  <si>
    <t>Poroblem, problem, content</t>
  </si>
  <si>
    <t>5, 6, 10, 11</t>
  </si>
  <si>
    <t>3, 4, 6</t>
  </si>
  <si>
    <t>3, 4, 5, 9</t>
  </si>
  <si>
    <t>0, 5, 6, 9</t>
  </si>
  <si>
    <t>Content, problem, content (after problem)</t>
  </si>
  <si>
    <t>Content, content, content, content</t>
  </si>
  <si>
    <t>Problem, content, content, content (missed 2nd and 3rd problem)</t>
  </si>
  <si>
    <t>Content, problem (missed 2nd and 3rd problem)</t>
  </si>
  <si>
    <t>Content, content, content (missed all problems)</t>
  </si>
  <si>
    <t>Content, content, problem (missed 3 problems)</t>
  </si>
  <si>
    <t>Problem, problem, content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</si>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</sst>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left"/>
    </xf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B7D-80A5-4698-906C-8BC5743927FD}">
  <dimension ref="A1:S99"/>
  <sheetViews>
    <sheetView tabSelected="1" zoomScale="85" zoomScaleNormal="85" workbookViewId="0">
      <selection activeCell="B66" sqref="B66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29.5703125" customWidth="1"/>
    <col min="7" max="7" width="39.28515625" customWidth="1"/>
    <col min="8" max="8" width="14.85546875" customWidth="1"/>
    <col min="10" max="10" width="24.7109375" customWidth="1"/>
    <col min="11" max="11" width="21.5703125" customWidth="1"/>
    <col min="12" max="12" width="17.7109375" customWidth="1"/>
    <col min="13" max="13" width="22.140625" customWidth="1"/>
    <col min="15" max="15" width="11.42578125" customWidth="1"/>
  </cols>
  <sheetData>
    <row r="1" spans="1:15" x14ac:dyDescent="0.25">
      <c r="A1" s="10" t="s">
        <v>14</v>
      </c>
      <c r="B1" s="10"/>
      <c r="C1" s="10"/>
      <c r="D1" s="10"/>
      <c r="E1" s="10"/>
    </row>
    <row r="2" spans="1:15" x14ac:dyDescent="0.25">
      <c r="B2" s="1" t="s">
        <v>41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I2" s="6" t="s">
        <v>155</v>
      </c>
      <c r="J2" s="6" t="s">
        <v>4</v>
      </c>
      <c r="K2" s="6" t="s">
        <v>152</v>
      </c>
      <c r="L2" s="6" t="s">
        <v>154</v>
      </c>
      <c r="M2" s="6" t="s">
        <v>153</v>
      </c>
      <c r="N2" s="6" t="s">
        <v>158</v>
      </c>
      <c r="O2" s="6" t="s">
        <v>159</v>
      </c>
    </row>
    <row r="3" spans="1:15" x14ac:dyDescent="0.25">
      <c r="A3" s="1" t="s">
        <v>11</v>
      </c>
      <c r="B3" t="s">
        <v>9</v>
      </c>
      <c r="C3" s="2" t="s">
        <v>42</v>
      </c>
      <c r="D3" s="2" t="s">
        <v>43</v>
      </c>
      <c r="E3" s="2" t="s">
        <v>44</v>
      </c>
      <c r="F3" s="2" t="s">
        <v>43</v>
      </c>
      <c r="G3" s="2" t="s">
        <v>46</v>
      </c>
      <c r="I3" s="5">
        <v>1</v>
      </c>
      <c r="J3">
        <v>86.68</v>
      </c>
      <c r="K3">
        <v>85.14</v>
      </c>
      <c r="L3">
        <v>25</v>
      </c>
      <c r="M3">
        <v>91.61</v>
      </c>
      <c r="N3">
        <v>15</v>
      </c>
      <c r="O3">
        <v>28</v>
      </c>
    </row>
    <row r="4" spans="1:15" x14ac:dyDescent="0.25">
      <c r="A4" s="1" t="s">
        <v>4</v>
      </c>
      <c r="B4" s="2">
        <v>65.11</v>
      </c>
      <c r="C4">
        <v>86.68</v>
      </c>
      <c r="D4">
        <v>86.14</v>
      </c>
      <c r="E4">
        <v>86.14</v>
      </c>
      <c r="I4" s="5">
        <v>2</v>
      </c>
      <c r="J4">
        <v>81.23</v>
      </c>
      <c r="K4">
        <v>79.66</v>
      </c>
      <c r="L4">
        <v>0</v>
      </c>
      <c r="M4">
        <v>88.53</v>
      </c>
      <c r="N4">
        <v>7</v>
      </c>
      <c r="O4">
        <v>12</v>
      </c>
    </row>
    <row r="5" spans="1:15" x14ac:dyDescent="0.25">
      <c r="A5" s="1" t="s">
        <v>5</v>
      </c>
      <c r="B5">
        <v>65.11</v>
      </c>
      <c r="C5">
        <v>85.14</v>
      </c>
      <c r="D5">
        <v>83.55</v>
      </c>
      <c r="E5">
        <v>83.55</v>
      </c>
      <c r="I5" s="5">
        <v>3</v>
      </c>
      <c r="J5">
        <v>85.47</v>
      </c>
      <c r="K5">
        <v>85.38</v>
      </c>
      <c r="L5">
        <v>0</v>
      </c>
      <c r="M5">
        <v>85.83</v>
      </c>
      <c r="N5">
        <v>5</v>
      </c>
      <c r="O5">
        <v>8</v>
      </c>
    </row>
    <row r="6" spans="1:15" x14ac:dyDescent="0.25">
      <c r="A6" s="1" t="s">
        <v>7</v>
      </c>
      <c r="B6">
        <v>0</v>
      </c>
      <c r="C6">
        <v>25</v>
      </c>
      <c r="D6">
        <v>0</v>
      </c>
      <c r="E6">
        <v>0</v>
      </c>
      <c r="I6" s="5">
        <v>4</v>
      </c>
      <c r="J6" s="2">
        <v>86.25</v>
      </c>
      <c r="K6">
        <v>85.69</v>
      </c>
      <c r="L6">
        <v>20</v>
      </c>
      <c r="M6">
        <v>88.13</v>
      </c>
      <c r="N6">
        <v>7</v>
      </c>
      <c r="O6">
        <v>11</v>
      </c>
    </row>
    <row r="7" spans="1:15" x14ac:dyDescent="0.25">
      <c r="A7" s="1" t="s">
        <v>6</v>
      </c>
      <c r="B7">
        <v>0</v>
      </c>
      <c r="C7">
        <v>91.61</v>
      </c>
      <c r="D7" s="3">
        <v>94.85</v>
      </c>
      <c r="E7" s="3">
        <v>94.85</v>
      </c>
      <c r="I7" s="5">
        <v>5</v>
      </c>
      <c r="J7">
        <v>86.05</v>
      </c>
      <c r="K7">
        <v>83.19</v>
      </c>
      <c r="L7">
        <v>0</v>
      </c>
      <c r="M7">
        <v>93.57</v>
      </c>
      <c r="N7">
        <v>3</v>
      </c>
      <c r="O7">
        <v>4</v>
      </c>
    </row>
    <row r="8" spans="1:15" x14ac:dyDescent="0.25">
      <c r="A8" s="1" t="s">
        <v>10</v>
      </c>
      <c r="B8" t="s">
        <v>9</v>
      </c>
      <c r="C8">
        <v>15</v>
      </c>
      <c r="D8">
        <v>6</v>
      </c>
      <c r="E8" s="3">
        <v>5</v>
      </c>
      <c r="I8" s="5">
        <v>6</v>
      </c>
      <c r="J8">
        <v>83.48</v>
      </c>
      <c r="K8">
        <v>80.400000000000006</v>
      </c>
      <c r="L8">
        <v>0</v>
      </c>
      <c r="M8">
        <v>90.45</v>
      </c>
      <c r="N8">
        <v>4</v>
      </c>
      <c r="O8">
        <v>6</v>
      </c>
    </row>
    <row r="9" spans="1:15" x14ac:dyDescent="0.25">
      <c r="A9" s="1" t="s">
        <v>8</v>
      </c>
      <c r="B9" t="s">
        <v>9</v>
      </c>
      <c r="C9">
        <v>28</v>
      </c>
      <c r="D9">
        <v>10</v>
      </c>
      <c r="E9" s="3">
        <v>8</v>
      </c>
      <c r="I9" s="5">
        <v>7</v>
      </c>
      <c r="J9">
        <v>86.76</v>
      </c>
      <c r="K9">
        <v>80.63</v>
      </c>
      <c r="L9">
        <v>0</v>
      </c>
      <c r="M9">
        <v>93.69</v>
      </c>
      <c r="N9">
        <v>6</v>
      </c>
      <c r="O9">
        <v>9</v>
      </c>
    </row>
    <row r="10" spans="1:15" x14ac:dyDescent="0.25">
      <c r="A10" s="1"/>
      <c r="I10" s="5">
        <v>8</v>
      </c>
      <c r="J10">
        <v>85.99</v>
      </c>
      <c r="K10">
        <v>82.46</v>
      </c>
      <c r="L10">
        <v>0</v>
      </c>
      <c r="M10">
        <v>92.93</v>
      </c>
      <c r="N10">
        <v>5</v>
      </c>
      <c r="O10">
        <v>8</v>
      </c>
    </row>
    <row r="11" spans="1:15" x14ac:dyDescent="0.25">
      <c r="A11" s="10" t="s">
        <v>15</v>
      </c>
      <c r="B11" s="10"/>
      <c r="C11" s="10"/>
      <c r="D11" s="10"/>
      <c r="E11" s="10"/>
      <c r="I11" s="5">
        <v>9</v>
      </c>
      <c r="J11" s="9">
        <v>85.16</v>
      </c>
      <c r="K11" s="9">
        <v>0.78</v>
      </c>
      <c r="L11" s="9">
        <v>0</v>
      </c>
      <c r="M11" s="9">
        <v>95.79</v>
      </c>
      <c r="N11" s="9">
        <v>3</v>
      </c>
      <c r="O11" s="9">
        <v>4</v>
      </c>
    </row>
    <row r="12" spans="1:15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I12" s="5">
        <v>10</v>
      </c>
      <c r="J12">
        <v>85.58</v>
      </c>
      <c r="K12">
        <v>79.44</v>
      </c>
      <c r="L12">
        <v>0</v>
      </c>
      <c r="M12">
        <v>94.2</v>
      </c>
      <c r="N12">
        <v>6</v>
      </c>
      <c r="O12">
        <v>9</v>
      </c>
    </row>
    <row r="13" spans="1:15" x14ac:dyDescent="0.25">
      <c r="A13" s="1" t="s">
        <v>11</v>
      </c>
      <c r="B13" t="s">
        <v>9</v>
      </c>
      <c r="C13" s="2" t="s">
        <v>48</v>
      </c>
      <c r="D13" s="2">
        <v>6</v>
      </c>
      <c r="E13" s="2" t="s">
        <v>51</v>
      </c>
      <c r="F13" s="2" t="s">
        <v>49</v>
      </c>
      <c r="G13" s="2" t="s">
        <v>50</v>
      </c>
      <c r="I13" s="6" t="s">
        <v>151</v>
      </c>
      <c r="J13" s="6">
        <f t="shared" ref="J13:O13" si="0">AVERAGE(J3:J12)</f>
        <v>85.265000000000015</v>
      </c>
      <c r="K13" s="6">
        <f t="shared" si="0"/>
        <v>74.277000000000001</v>
      </c>
      <c r="L13" s="6">
        <f t="shared" si="0"/>
        <v>4.5</v>
      </c>
      <c r="M13" s="6">
        <f t="shared" si="0"/>
        <v>91.472999999999999</v>
      </c>
      <c r="N13" s="6">
        <f t="shared" si="0"/>
        <v>6.1</v>
      </c>
      <c r="O13" s="6">
        <f t="shared" si="0"/>
        <v>9.9</v>
      </c>
    </row>
    <row r="14" spans="1:15" x14ac:dyDescent="0.25">
      <c r="A14" s="1" t="s">
        <v>4</v>
      </c>
      <c r="B14" s="2">
        <v>65.239999999999995</v>
      </c>
      <c r="C14">
        <v>81.23</v>
      </c>
      <c r="D14" s="2">
        <v>81.37</v>
      </c>
      <c r="E14" s="2">
        <v>81.34</v>
      </c>
    </row>
    <row r="15" spans="1:15" x14ac:dyDescent="0.25">
      <c r="A15" s="1" t="s">
        <v>5</v>
      </c>
      <c r="B15">
        <v>65.239999999999995</v>
      </c>
      <c r="C15">
        <v>79.66</v>
      </c>
      <c r="D15" s="2">
        <v>80.97</v>
      </c>
      <c r="E15" s="2">
        <v>79.599999999999994</v>
      </c>
      <c r="I15" s="6" t="s">
        <v>259</v>
      </c>
      <c r="J15" s="6" t="s">
        <v>4</v>
      </c>
      <c r="K15" s="6" t="s">
        <v>152</v>
      </c>
      <c r="L15" s="6" t="s">
        <v>154</v>
      </c>
      <c r="M15" s="6" t="s">
        <v>153</v>
      </c>
      <c r="N15" s="6" t="s">
        <v>158</v>
      </c>
      <c r="O15" s="6" t="s">
        <v>159</v>
      </c>
    </row>
    <row r="16" spans="1:15" x14ac:dyDescent="0.25">
      <c r="A16" s="1" t="s">
        <v>7</v>
      </c>
      <c r="B16">
        <v>0</v>
      </c>
      <c r="C16">
        <v>0</v>
      </c>
      <c r="D16" s="2">
        <v>0</v>
      </c>
      <c r="E16" s="2">
        <v>0</v>
      </c>
      <c r="I16" s="5">
        <v>1</v>
      </c>
      <c r="J16" s="7">
        <v>86.14</v>
      </c>
      <c r="K16" s="7">
        <v>83.55</v>
      </c>
      <c r="L16" s="7">
        <v>0</v>
      </c>
      <c r="M16" s="7">
        <v>94.85</v>
      </c>
      <c r="N16" s="7">
        <v>6</v>
      </c>
      <c r="O16" s="7">
        <v>10</v>
      </c>
    </row>
    <row r="17" spans="1:15" x14ac:dyDescent="0.25">
      <c r="A17" s="1" t="s">
        <v>6</v>
      </c>
      <c r="B17">
        <v>0</v>
      </c>
      <c r="C17">
        <v>88.53</v>
      </c>
      <c r="D17" s="2">
        <v>82.78</v>
      </c>
      <c r="E17" s="2">
        <v>88.43</v>
      </c>
      <c r="I17" s="5">
        <v>2</v>
      </c>
      <c r="J17" s="2">
        <v>81.37</v>
      </c>
      <c r="K17" s="2">
        <v>80.97</v>
      </c>
      <c r="L17" s="2">
        <v>0</v>
      </c>
      <c r="M17" s="2">
        <v>82.78</v>
      </c>
      <c r="N17" s="2">
        <v>3</v>
      </c>
      <c r="O17" s="2">
        <v>4</v>
      </c>
    </row>
    <row r="18" spans="1:15" x14ac:dyDescent="0.25">
      <c r="A18" s="1" t="s">
        <v>10</v>
      </c>
      <c r="B18" t="s">
        <v>9</v>
      </c>
      <c r="C18">
        <v>7</v>
      </c>
      <c r="D18" s="2">
        <v>3</v>
      </c>
      <c r="E18" s="2">
        <v>4</v>
      </c>
      <c r="I18" s="5">
        <v>3</v>
      </c>
      <c r="J18">
        <v>85.47</v>
      </c>
      <c r="K18">
        <v>85.24</v>
      </c>
      <c r="L18">
        <v>0</v>
      </c>
      <c r="M18">
        <v>86.06</v>
      </c>
      <c r="N18">
        <v>4</v>
      </c>
      <c r="O18">
        <v>6</v>
      </c>
    </row>
    <row r="19" spans="1:15" x14ac:dyDescent="0.25">
      <c r="A19" s="1" t="s">
        <v>8</v>
      </c>
      <c r="B19" t="s">
        <v>9</v>
      </c>
      <c r="C19">
        <v>12</v>
      </c>
      <c r="D19" s="2">
        <v>4</v>
      </c>
      <c r="E19" s="2">
        <v>6</v>
      </c>
      <c r="I19" s="5">
        <v>4</v>
      </c>
      <c r="J19">
        <v>85.9</v>
      </c>
      <c r="K19">
        <v>86.13</v>
      </c>
      <c r="L19">
        <v>20</v>
      </c>
      <c r="M19">
        <v>85.92</v>
      </c>
      <c r="N19">
        <v>6</v>
      </c>
      <c r="O19">
        <v>9</v>
      </c>
    </row>
    <row r="20" spans="1:15" x14ac:dyDescent="0.25">
      <c r="I20" s="5">
        <v>5</v>
      </c>
      <c r="J20">
        <v>86.05</v>
      </c>
      <c r="K20">
        <v>83.19</v>
      </c>
      <c r="L20">
        <v>0</v>
      </c>
      <c r="M20">
        <v>93.57</v>
      </c>
      <c r="N20">
        <v>3</v>
      </c>
      <c r="O20">
        <v>4</v>
      </c>
    </row>
    <row r="21" spans="1:15" x14ac:dyDescent="0.25">
      <c r="A21" s="10" t="s">
        <v>16</v>
      </c>
      <c r="B21" s="10"/>
      <c r="C21" s="10"/>
      <c r="D21" s="10"/>
      <c r="E21" s="10"/>
      <c r="I21" s="5">
        <v>6</v>
      </c>
      <c r="J21">
        <v>83.55</v>
      </c>
      <c r="K21">
        <v>80.75</v>
      </c>
      <c r="L21">
        <v>0</v>
      </c>
      <c r="M21">
        <v>89.73</v>
      </c>
      <c r="N21">
        <v>4</v>
      </c>
      <c r="O21">
        <v>6</v>
      </c>
    </row>
    <row r="22" spans="1:15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I22" s="5">
        <v>7</v>
      </c>
      <c r="J22">
        <v>86.83</v>
      </c>
      <c r="K22">
        <v>80.73</v>
      </c>
      <c r="L22">
        <v>0</v>
      </c>
      <c r="M22">
        <v>93.69</v>
      </c>
      <c r="N22">
        <v>6</v>
      </c>
      <c r="O22">
        <v>9</v>
      </c>
    </row>
    <row r="23" spans="1:15" x14ac:dyDescent="0.25">
      <c r="A23" s="1" t="s">
        <v>11</v>
      </c>
      <c r="B23" t="s">
        <v>9</v>
      </c>
      <c r="C23" s="2" t="s">
        <v>52</v>
      </c>
      <c r="D23" s="2" t="s">
        <v>53</v>
      </c>
      <c r="E23" s="2" t="s">
        <v>53</v>
      </c>
      <c r="F23" s="2" t="s">
        <v>53</v>
      </c>
      <c r="G23" s="2" t="s">
        <v>54</v>
      </c>
      <c r="I23" s="5">
        <v>8</v>
      </c>
      <c r="J23">
        <v>85.88</v>
      </c>
      <c r="K23">
        <v>82.78</v>
      </c>
      <c r="L23">
        <v>0</v>
      </c>
      <c r="M23">
        <v>91.8</v>
      </c>
      <c r="N23">
        <v>3</v>
      </c>
      <c r="O23">
        <v>4</v>
      </c>
    </row>
    <row r="24" spans="1:15" x14ac:dyDescent="0.25">
      <c r="A24" s="1" t="s">
        <v>4</v>
      </c>
      <c r="B24">
        <v>63.94</v>
      </c>
      <c r="C24">
        <v>85.47</v>
      </c>
      <c r="D24">
        <v>85.47</v>
      </c>
      <c r="E24">
        <v>85.43</v>
      </c>
      <c r="I24" s="5">
        <v>9</v>
      </c>
      <c r="J24" s="9">
        <v>85.16</v>
      </c>
      <c r="K24" s="9">
        <v>0.78</v>
      </c>
      <c r="L24" s="9">
        <v>0</v>
      </c>
      <c r="M24" s="9">
        <v>95.79</v>
      </c>
      <c r="N24" s="9">
        <v>3</v>
      </c>
      <c r="O24" s="9">
        <v>4</v>
      </c>
    </row>
    <row r="25" spans="1:15" x14ac:dyDescent="0.25">
      <c r="A25" s="1" t="s">
        <v>5</v>
      </c>
      <c r="B25">
        <v>63.94</v>
      </c>
      <c r="C25">
        <v>85.38</v>
      </c>
      <c r="D25">
        <v>85.24</v>
      </c>
      <c r="E25">
        <v>85.27</v>
      </c>
      <c r="I25" s="5">
        <v>10</v>
      </c>
      <c r="J25">
        <v>86.05</v>
      </c>
      <c r="K25">
        <v>79.67</v>
      </c>
      <c r="L25">
        <v>0</v>
      </c>
      <c r="M25">
        <v>94.26</v>
      </c>
      <c r="N25">
        <v>5</v>
      </c>
      <c r="O25">
        <v>7</v>
      </c>
    </row>
    <row r="26" spans="1:15" x14ac:dyDescent="0.25">
      <c r="A26" s="1" t="s">
        <v>7</v>
      </c>
      <c r="B26">
        <v>0</v>
      </c>
      <c r="C26">
        <v>0</v>
      </c>
      <c r="D26">
        <v>0</v>
      </c>
      <c r="E26">
        <v>0</v>
      </c>
      <c r="I26" s="6" t="s">
        <v>151</v>
      </c>
      <c r="J26" s="6">
        <f t="shared" ref="J26:O26" si="1">AVERAGE(J16:J25)</f>
        <v>85.24</v>
      </c>
      <c r="K26" s="6">
        <f t="shared" si="1"/>
        <v>74.378999999999991</v>
      </c>
      <c r="L26" s="6">
        <f t="shared" si="1"/>
        <v>2</v>
      </c>
      <c r="M26" s="6">
        <f t="shared" si="1"/>
        <v>90.844999999999985</v>
      </c>
      <c r="N26" s="6">
        <f t="shared" si="1"/>
        <v>4.3</v>
      </c>
      <c r="O26" s="6">
        <f t="shared" si="1"/>
        <v>6.3</v>
      </c>
    </row>
    <row r="27" spans="1:15" x14ac:dyDescent="0.25">
      <c r="A27" s="1" t="s">
        <v>6</v>
      </c>
      <c r="B27">
        <v>0</v>
      </c>
      <c r="C27">
        <v>85.83</v>
      </c>
      <c r="D27">
        <v>86.06</v>
      </c>
      <c r="E27">
        <v>85.83</v>
      </c>
    </row>
    <row r="28" spans="1:15" x14ac:dyDescent="0.25">
      <c r="A28" s="1" t="s">
        <v>10</v>
      </c>
      <c r="B28" t="s">
        <v>9</v>
      </c>
      <c r="C28">
        <v>5</v>
      </c>
      <c r="D28">
        <v>4</v>
      </c>
      <c r="E28">
        <v>4</v>
      </c>
      <c r="I28" s="6" t="s">
        <v>157</v>
      </c>
      <c r="J28" s="6" t="s">
        <v>4</v>
      </c>
      <c r="K28" s="6" t="s">
        <v>152</v>
      </c>
      <c r="L28" s="6" t="s">
        <v>154</v>
      </c>
      <c r="M28" s="6" t="s">
        <v>153</v>
      </c>
      <c r="N28" s="6" t="s">
        <v>158</v>
      </c>
      <c r="O28" s="6" t="s">
        <v>159</v>
      </c>
    </row>
    <row r="29" spans="1:15" x14ac:dyDescent="0.25">
      <c r="A29" s="1" t="s">
        <v>8</v>
      </c>
      <c r="B29" t="s">
        <v>9</v>
      </c>
      <c r="C29">
        <v>8</v>
      </c>
      <c r="D29">
        <v>6</v>
      </c>
      <c r="E29">
        <v>6</v>
      </c>
      <c r="I29" s="5">
        <v>1</v>
      </c>
      <c r="J29" s="7">
        <v>86.14</v>
      </c>
      <c r="K29" s="7">
        <v>83.55</v>
      </c>
      <c r="L29" s="7">
        <v>0</v>
      </c>
      <c r="M29" s="7">
        <v>94.85</v>
      </c>
      <c r="N29" s="7">
        <v>5</v>
      </c>
      <c r="O29" s="7">
        <v>8</v>
      </c>
    </row>
    <row r="30" spans="1:15" x14ac:dyDescent="0.25">
      <c r="I30" s="5">
        <v>2</v>
      </c>
      <c r="J30" s="2">
        <v>81.34</v>
      </c>
      <c r="K30" s="2">
        <v>79.599999999999994</v>
      </c>
      <c r="L30" s="2">
        <v>0</v>
      </c>
      <c r="M30" s="2">
        <v>88.43</v>
      </c>
      <c r="N30" s="2">
        <v>4</v>
      </c>
      <c r="O30" s="2">
        <v>6</v>
      </c>
    </row>
    <row r="31" spans="1:15" x14ac:dyDescent="0.25">
      <c r="A31" s="10" t="s">
        <v>17</v>
      </c>
      <c r="B31" s="10"/>
      <c r="C31" s="10"/>
      <c r="D31" s="10"/>
      <c r="E31" s="10"/>
      <c r="I31" s="5">
        <v>3</v>
      </c>
      <c r="J31">
        <v>85.43</v>
      </c>
      <c r="K31">
        <v>85.27</v>
      </c>
      <c r="L31">
        <v>0</v>
      </c>
      <c r="M31">
        <v>85.83</v>
      </c>
      <c r="N31">
        <v>4</v>
      </c>
      <c r="O31">
        <v>6</v>
      </c>
    </row>
    <row r="32" spans="1:15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I32" s="5">
        <v>4</v>
      </c>
      <c r="J32">
        <v>86</v>
      </c>
      <c r="K32">
        <v>86.35</v>
      </c>
      <c r="L32">
        <v>20</v>
      </c>
      <c r="M32">
        <v>85.6</v>
      </c>
      <c r="N32">
        <v>5</v>
      </c>
      <c r="O32">
        <v>7</v>
      </c>
    </row>
    <row r="33" spans="1:19" x14ac:dyDescent="0.25">
      <c r="A33" s="1" t="s">
        <v>11</v>
      </c>
      <c r="B33" t="s">
        <v>9</v>
      </c>
      <c r="C33" s="2" t="s">
        <v>55</v>
      </c>
      <c r="D33" s="2" t="s">
        <v>56</v>
      </c>
      <c r="E33" s="2" t="s">
        <v>54</v>
      </c>
      <c r="F33" s="2" t="s">
        <v>56</v>
      </c>
      <c r="G33" s="2" t="s">
        <v>46</v>
      </c>
      <c r="I33" s="5">
        <v>5</v>
      </c>
      <c r="J33">
        <v>86.05</v>
      </c>
      <c r="K33">
        <v>83.19</v>
      </c>
      <c r="L33">
        <v>0</v>
      </c>
      <c r="M33">
        <v>93.57</v>
      </c>
      <c r="N33">
        <v>3</v>
      </c>
      <c r="O33">
        <v>4</v>
      </c>
    </row>
    <row r="34" spans="1:19" x14ac:dyDescent="0.25">
      <c r="A34" s="1" t="s">
        <v>4</v>
      </c>
      <c r="B34" s="2">
        <v>62.99</v>
      </c>
      <c r="C34" s="2">
        <v>86.25</v>
      </c>
      <c r="D34">
        <v>85.9</v>
      </c>
      <c r="E34">
        <v>86</v>
      </c>
      <c r="I34" s="5">
        <v>6</v>
      </c>
      <c r="J34">
        <v>83.55</v>
      </c>
      <c r="K34">
        <v>80.75</v>
      </c>
      <c r="L34">
        <v>0</v>
      </c>
      <c r="M34">
        <v>89.73</v>
      </c>
      <c r="N34">
        <v>4</v>
      </c>
      <c r="O34">
        <v>6</v>
      </c>
    </row>
    <row r="35" spans="1:19" x14ac:dyDescent="0.25">
      <c r="A35" s="1" t="s">
        <v>5</v>
      </c>
      <c r="B35">
        <v>0</v>
      </c>
      <c r="C35">
        <v>85.69</v>
      </c>
      <c r="D35">
        <v>86.13</v>
      </c>
      <c r="E35">
        <v>86.35</v>
      </c>
      <c r="H35" s="13"/>
      <c r="I35" s="5">
        <v>7</v>
      </c>
      <c r="J35" s="2">
        <v>86.83</v>
      </c>
      <c r="K35" s="2">
        <v>80.739999999999995</v>
      </c>
      <c r="L35" s="2">
        <v>0</v>
      </c>
      <c r="M35" s="2">
        <v>93.69</v>
      </c>
      <c r="N35" s="2">
        <v>5</v>
      </c>
      <c r="O35" s="2">
        <v>7</v>
      </c>
      <c r="Q35" s="13"/>
      <c r="R35" s="13"/>
      <c r="S35" s="13"/>
    </row>
    <row r="36" spans="1:19" x14ac:dyDescent="0.25">
      <c r="A36" s="1" t="s">
        <v>7</v>
      </c>
      <c r="B36">
        <v>0</v>
      </c>
      <c r="C36">
        <v>20</v>
      </c>
      <c r="D36">
        <v>20</v>
      </c>
      <c r="E36">
        <v>20</v>
      </c>
      <c r="H36" s="13"/>
      <c r="I36" s="5">
        <v>8</v>
      </c>
      <c r="J36">
        <v>85.88</v>
      </c>
      <c r="K36">
        <v>82.78</v>
      </c>
      <c r="L36">
        <v>0</v>
      </c>
      <c r="M36">
        <v>91.8</v>
      </c>
      <c r="N36">
        <v>3</v>
      </c>
      <c r="O36">
        <v>4</v>
      </c>
      <c r="Q36" s="13"/>
      <c r="R36" s="13"/>
      <c r="S36" s="13"/>
    </row>
    <row r="37" spans="1:19" x14ac:dyDescent="0.25">
      <c r="A37" s="1" t="s">
        <v>6</v>
      </c>
      <c r="B37">
        <v>0</v>
      </c>
      <c r="C37">
        <v>88.13</v>
      </c>
      <c r="D37">
        <v>85.92</v>
      </c>
      <c r="E37">
        <v>85.6</v>
      </c>
      <c r="H37" s="13"/>
      <c r="I37" s="5">
        <v>9</v>
      </c>
      <c r="J37">
        <v>85.88</v>
      </c>
      <c r="K37">
        <v>82.78</v>
      </c>
      <c r="L37">
        <v>0</v>
      </c>
      <c r="M37">
        <v>91.8</v>
      </c>
      <c r="N37">
        <v>3</v>
      </c>
      <c r="O37">
        <v>4</v>
      </c>
      <c r="Q37" s="13"/>
      <c r="R37" s="13"/>
      <c r="S37" s="13"/>
    </row>
    <row r="38" spans="1:19" x14ac:dyDescent="0.25">
      <c r="A38" s="1" t="s">
        <v>10</v>
      </c>
      <c r="B38" t="s">
        <v>9</v>
      </c>
      <c r="C38">
        <v>7</v>
      </c>
      <c r="D38">
        <v>6</v>
      </c>
      <c r="E38">
        <v>5</v>
      </c>
      <c r="H38" s="13"/>
      <c r="I38" s="5">
        <v>10</v>
      </c>
      <c r="J38">
        <v>86.05</v>
      </c>
      <c r="K38">
        <v>79.67</v>
      </c>
      <c r="L38">
        <v>0</v>
      </c>
      <c r="M38">
        <v>94.26</v>
      </c>
      <c r="N38">
        <v>5</v>
      </c>
      <c r="O38">
        <v>7</v>
      </c>
      <c r="Q38" s="13"/>
      <c r="R38" s="13"/>
      <c r="S38" s="13"/>
    </row>
    <row r="39" spans="1:19" x14ac:dyDescent="0.25">
      <c r="A39" s="1" t="s">
        <v>8</v>
      </c>
      <c r="B39" t="s">
        <v>9</v>
      </c>
      <c r="C39">
        <v>11</v>
      </c>
      <c r="D39">
        <v>9</v>
      </c>
      <c r="E39">
        <v>7</v>
      </c>
      <c r="H39" s="13"/>
      <c r="I39" s="6" t="s">
        <v>151</v>
      </c>
      <c r="J39" s="6">
        <f t="shared" ref="J39:O39" si="2">AVERAGE(J29:J38)</f>
        <v>85.314999999999998</v>
      </c>
      <c r="K39" s="6">
        <f t="shared" si="2"/>
        <v>82.467999999999989</v>
      </c>
      <c r="L39" s="6">
        <f t="shared" si="2"/>
        <v>2</v>
      </c>
      <c r="M39" s="6">
        <f t="shared" si="2"/>
        <v>90.955999999999989</v>
      </c>
      <c r="N39" s="6">
        <f t="shared" si="2"/>
        <v>4.0999999999999996</v>
      </c>
      <c r="O39" s="6">
        <f t="shared" si="2"/>
        <v>5.9</v>
      </c>
      <c r="Q39" s="13"/>
      <c r="R39" s="13"/>
      <c r="S39" s="13"/>
    </row>
    <row r="40" spans="1:19" x14ac:dyDescent="0.25">
      <c r="H40" s="13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0" t="s">
        <v>18</v>
      </c>
      <c r="B41" s="10"/>
      <c r="C41" s="10"/>
      <c r="D41" s="10"/>
      <c r="E41" s="10"/>
      <c r="H41" s="13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H42" s="13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x14ac:dyDescent="0.25">
      <c r="A43" s="1" t="s">
        <v>11</v>
      </c>
      <c r="B43" t="s">
        <v>9</v>
      </c>
      <c r="C43" s="1">
        <v>6</v>
      </c>
      <c r="D43" s="1">
        <v>6</v>
      </c>
      <c r="E43" s="1" t="s">
        <v>58</v>
      </c>
      <c r="F43" t="s">
        <v>57</v>
      </c>
      <c r="G43" t="s">
        <v>58</v>
      </c>
      <c r="H43" s="13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5">
      <c r="A44" s="1" t="s">
        <v>4</v>
      </c>
      <c r="B44" s="2">
        <v>61.56</v>
      </c>
      <c r="C44">
        <v>86.05</v>
      </c>
      <c r="D44">
        <v>86.05</v>
      </c>
      <c r="E44">
        <v>86.05</v>
      </c>
      <c r="H44" s="13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5">
      <c r="A45" s="1" t="s">
        <v>5</v>
      </c>
      <c r="B45" s="2">
        <v>61.56</v>
      </c>
      <c r="C45">
        <v>83.19</v>
      </c>
      <c r="D45">
        <v>83.19</v>
      </c>
      <c r="E45">
        <v>83.19</v>
      </c>
      <c r="H45" s="13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H46" s="13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5">
      <c r="A47" s="1" t="s">
        <v>6</v>
      </c>
      <c r="B47" s="1">
        <v>0</v>
      </c>
      <c r="C47">
        <v>93.57</v>
      </c>
      <c r="D47">
        <v>93.57</v>
      </c>
      <c r="E47">
        <v>93.57</v>
      </c>
      <c r="H47" s="13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1" t="s">
        <v>10</v>
      </c>
      <c r="B48" t="s">
        <v>9</v>
      </c>
      <c r="C48">
        <v>3</v>
      </c>
      <c r="D48">
        <v>3</v>
      </c>
      <c r="E48">
        <v>3</v>
      </c>
      <c r="H48" s="13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" t="s">
        <v>8</v>
      </c>
      <c r="B49" t="s">
        <v>9</v>
      </c>
      <c r="C49">
        <v>4</v>
      </c>
      <c r="D49">
        <v>4</v>
      </c>
      <c r="E49">
        <v>4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0" t="s">
        <v>19</v>
      </c>
      <c r="B51" s="10"/>
      <c r="C51" s="10"/>
      <c r="D51" s="10"/>
      <c r="E51" s="10"/>
    </row>
    <row r="52" spans="1:19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  <c r="I52" s="6" t="s">
        <v>209</v>
      </c>
      <c r="J52" s="11" t="s">
        <v>43</v>
      </c>
      <c r="K52" s="11" t="s">
        <v>252</v>
      </c>
      <c r="L52" s="11"/>
      <c r="M52" s="5"/>
    </row>
    <row r="53" spans="1:19" x14ac:dyDescent="0.25">
      <c r="A53" s="1" t="s">
        <v>11</v>
      </c>
      <c r="B53" t="s">
        <v>9</v>
      </c>
      <c r="C53" s="1" t="s">
        <v>59</v>
      </c>
      <c r="D53" s="1" t="s">
        <v>60</v>
      </c>
      <c r="E53" s="1" t="s">
        <v>60</v>
      </c>
      <c r="F53" s="1" t="s">
        <v>61</v>
      </c>
      <c r="G53" s="1" t="s">
        <v>61</v>
      </c>
      <c r="I53" s="6" t="s">
        <v>210</v>
      </c>
      <c r="J53" s="5" t="s">
        <v>248</v>
      </c>
      <c r="K53" s="5" t="s">
        <v>253</v>
      </c>
      <c r="L53" s="5"/>
      <c r="M53" s="5"/>
    </row>
    <row r="54" spans="1:19" x14ac:dyDescent="0.25">
      <c r="A54" s="1" t="s">
        <v>4</v>
      </c>
      <c r="B54">
        <v>57.98</v>
      </c>
      <c r="C54">
        <v>83.48</v>
      </c>
      <c r="D54">
        <v>83.55</v>
      </c>
      <c r="E54">
        <v>83.55</v>
      </c>
      <c r="I54" s="6" t="s">
        <v>211</v>
      </c>
      <c r="J54" s="5" t="s">
        <v>249</v>
      </c>
      <c r="K54" s="5" t="s">
        <v>255</v>
      </c>
      <c r="L54" s="5"/>
      <c r="M54" s="5"/>
    </row>
    <row r="55" spans="1:19" x14ac:dyDescent="0.25">
      <c r="A55" s="1" t="s">
        <v>5</v>
      </c>
      <c r="B55">
        <v>57.98</v>
      </c>
      <c r="C55">
        <v>80.400000000000006</v>
      </c>
      <c r="D55">
        <v>80.75</v>
      </c>
      <c r="E55">
        <v>80.75</v>
      </c>
      <c r="I55" s="6" t="s">
        <v>212</v>
      </c>
      <c r="J55" s="5" t="s">
        <v>250</v>
      </c>
      <c r="K55" s="5" t="s">
        <v>254</v>
      </c>
      <c r="L55" s="5"/>
      <c r="M55" s="5"/>
    </row>
    <row r="56" spans="1:19" x14ac:dyDescent="0.25">
      <c r="A56" s="1" t="s">
        <v>7</v>
      </c>
      <c r="B56">
        <v>0</v>
      </c>
      <c r="C56">
        <v>0</v>
      </c>
      <c r="D56">
        <v>0</v>
      </c>
      <c r="E56">
        <v>0</v>
      </c>
      <c r="I56" s="6" t="s">
        <v>213</v>
      </c>
      <c r="J56" s="5" t="s">
        <v>57</v>
      </c>
      <c r="K56" s="5" t="s">
        <v>256</v>
      </c>
      <c r="L56" s="5"/>
      <c r="M56" s="5"/>
    </row>
    <row r="57" spans="1:19" x14ac:dyDescent="0.25">
      <c r="A57" s="1" t="s">
        <v>6</v>
      </c>
      <c r="B57">
        <v>0</v>
      </c>
      <c r="C57">
        <v>90.45</v>
      </c>
      <c r="D57">
        <v>89.73</v>
      </c>
      <c r="E57">
        <v>89.73</v>
      </c>
      <c r="I57" s="6" t="s">
        <v>214</v>
      </c>
      <c r="J57" s="5" t="s">
        <v>61</v>
      </c>
      <c r="K57" s="5" t="s">
        <v>256</v>
      </c>
      <c r="L57" s="5"/>
      <c r="M57" s="5"/>
    </row>
    <row r="58" spans="1:19" x14ac:dyDescent="0.25">
      <c r="A58" s="1" t="s">
        <v>10</v>
      </c>
      <c r="B58" t="s">
        <v>9</v>
      </c>
      <c r="C58">
        <v>4</v>
      </c>
      <c r="D58">
        <v>4</v>
      </c>
      <c r="E58">
        <v>4</v>
      </c>
      <c r="I58" s="6" t="s">
        <v>215</v>
      </c>
      <c r="J58" s="5" t="s">
        <v>63</v>
      </c>
      <c r="K58" s="5" t="s">
        <v>256</v>
      </c>
      <c r="L58" s="5"/>
      <c r="M58" s="5"/>
    </row>
    <row r="59" spans="1:19" x14ac:dyDescent="0.25">
      <c r="A59" s="1" t="s">
        <v>8</v>
      </c>
      <c r="B59" t="s">
        <v>9</v>
      </c>
      <c r="C59">
        <v>6</v>
      </c>
      <c r="D59">
        <v>6</v>
      </c>
      <c r="E59">
        <v>6</v>
      </c>
      <c r="I59" s="6" t="s">
        <v>216</v>
      </c>
      <c r="J59" s="5" t="s">
        <v>64</v>
      </c>
      <c r="K59" s="5" t="s">
        <v>257</v>
      </c>
      <c r="L59" s="5"/>
      <c r="M59" s="5"/>
    </row>
    <row r="60" spans="1:19" x14ac:dyDescent="0.25">
      <c r="I60" s="6" t="s">
        <v>217</v>
      </c>
      <c r="J60" s="5" t="s">
        <v>251</v>
      </c>
      <c r="K60" s="5" t="s">
        <v>256</v>
      </c>
      <c r="L60" s="5"/>
      <c r="M60" s="5"/>
    </row>
    <row r="61" spans="1:19" x14ac:dyDescent="0.25">
      <c r="A61" s="10" t="s">
        <v>20</v>
      </c>
      <c r="B61" s="10"/>
      <c r="C61" s="10"/>
      <c r="D61" s="10"/>
      <c r="E61" s="10"/>
      <c r="I61" s="6" t="s">
        <v>218</v>
      </c>
      <c r="J61" s="5" t="s">
        <v>68</v>
      </c>
      <c r="K61" s="5" t="s">
        <v>258</v>
      </c>
      <c r="L61" s="5"/>
      <c r="M61" s="5"/>
    </row>
    <row r="62" spans="1:19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9" x14ac:dyDescent="0.25">
      <c r="A63" s="1" t="s">
        <v>11</v>
      </c>
      <c r="B63" t="s">
        <v>9</v>
      </c>
      <c r="C63" s="1" t="s">
        <v>62</v>
      </c>
      <c r="D63" s="1" t="s">
        <v>63</v>
      </c>
      <c r="E63" s="1" t="s">
        <v>58</v>
      </c>
      <c r="F63" s="1" t="s">
        <v>63</v>
      </c>
      <c r="G63" s="1" t="s">
        <v>58</v>
      </c>
    </row>
    <row r="64" spans="1:19" x14ac:dyDescent="0.25">
      <c r="A64" s="1" t="s">
        <v>4</v>
      </c>
      <c r="B64" s="1">
        <v>52.6</v>
      </c>
      <c r="C64">
        <v>86.76</v>
      </c>
      <c r="D64">
        <v>86.83</v>
      </c>
      <c r="E64" s="2">
        <v>86.83</v>
      </c>
    </row>
    <row r="65" spans="1:7" x14ac:dyDescent="0.25">
      <c r="A65" s="1" t="s">
        <v>5</v>
      </c>
      <c r="B65">
        <v>0</v>
      </c>
      <c r="C65">
        <v>80.63</v>
      </c>
      <c r="D65">
        <v>80.73</v>
      </c>
      <c r="E65" s="2">
        <v>80.739999999999995</v>
      </c>
    </row>
    <row r="66" spans="1:7" x14ac:dyDescent="0.25">
      <c r="A66" s="1" t="s">
        <v>7</v>
      </c>
      <c r="B66" s="7">
        <v>52.6</v>
      </c>
      <c r="C66">
        <v>0</v>
      </c>
      <c r="D66">
        <v>0</v>
      </c>
      <c r="E66" s="2">
        <v>0</v>
      </c>
    </row>
    <row r="67" spans="1:7" x14ac:dyDescent="0.25">
      <c r="A67" s="1" t="s">
        <v>6</v>
      </c>
      <c r="C67">
        <v>93.69</v>
      </c>
      <c r="D67">
        <v>93.69</v>
      </c>
      <c r="E67" s="2">
        <v>93.69</v>
      </c>
    </row>
    <row r="68" spans="1:7" x14ac:dyDescent="0.25">
      <c r="A68" s="1" t="s">
        <v>8</v>
      </c>
      <c r="B68" t="s">
        <v>9</v>
      </c>
      <c r="C68">
        <v>6</v>
      </c>
      <c r="D68">
        <v>6</v>
      </c>
      <c r="E68" s="2">
        <v>5</v>
      </c>
    </row>
    <row r="69" spans="1:7" x14ac:dyDescent="0.25">
      <c r="A69" s="1" t="s">
        <v>10</v>
      </c>
      <c r="B69" t="s">
        <v>9</v>
      </c>
      <c r="C69">
        <v>9</v>
      </c>
      <c r="D69">
        <v>9</v>
      </c>
      <c r="E69" s="2">
        <v>7</v>
      </c>
    </row>
    <row r="71" spans="1:7" x14ac:dyDescent="0.25">
      <c r="A71" s="10" t="s">
        <v>21</v>
      </c>
      <c r="B71" s="10"/>
      <c r="C71" s="10"/>
      <c r="D71" s="10"/>
      <c r="E71" s="10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2" t="s">
        <v>66</v>
      </c>
      <c r="D73" s="2">
        <v>8</v>
      </c>
      <c r="E73" s="2">
        <v>8</v>
      </c>
      <c r="F73" t="s">
        <v>64</v>
      </c>
      <c r="G73" t="s">
        <v>65</v>
      </c>
    </row>
    <row r="74" spans="1:7" x14ac:dyDescent="0.25">
      <c r="A74" s="1" t="s">
        <v>4</v>
      </c>
      <c r="B74">
        <v>56.13</v>
      </c>
      <c r="C74">
        <v>85.99</v>
      </c>
      <c r="D74">
        <v>85.88</v>
      </c>
      <c r="E74">
        <v>85.88</v>
      </c>
    </row>
    <row r="75" spans="1:7" x14ac:dyDescent="0.25">
      <c r="A75" s="1" t="s">
        <v>5</v>
      </c>
      <c r="B75">
        <v>56.13</v>
      </c>
      <c r="C75">
        <v>82.46</v>
      </c>
      <c r="D75">
        <v>82.78</v>
      </c>
      <c r="E75">
        <v>82.78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0</v>
      </c>
      <c r="C77">
        <v>92.93</v>
      </c>
      <c r="D77">
        <v>91.8</v>
      </c>
      <c r="E77">
        <v>91.8</v>
      </c>
    </row>
    <row r="78" spans="1:7" x14ac:dyDescent="0.25">
      <c r="A78" s="1" t="s">
        <v>10</v>
      </c>
      <c r="B78" t="s">
        <v>9</v>
      </c>
      <c r="C78">
        <v>5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8</v>
      </c>
      <c r="D79">
        <v>4</v>
      </c>
      <c r="E79">
        <v>4</v>
      </c>
    </row>
    <row r="81" spans="1:7" x14ac:dyDescent="0.25">
      <c r="A81" s="10" t="s">
        <v>22</v>
      </c>
      <c r="B81" s="10"/>
      <c r="C81" s="10"/>
      <c r="D81" s="10"/>
      <c r="E81" s="10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>
        <v>6</v>
      </c>
      <c r="D83" s="2">
        <v>6</v>
      </c>
      <c r="E83" s="2">
        <v>6</v>
      </c>
      <c r="F83" t="s">
        <v>67</v>
      </c>
      <c r="G83" t="s">
        <v>58</v>
      </c>
    </row>
    <row r="84" spans="1:7" x14ac:dyDescent="0.25">
      <c r="A84" s="1" t="s">
        <v>4</v>
      </c>
      <c r="B84">
        <v>50.07</v>
      </c>
      <c r="C84" s="2">
        <v>85.16</v>
      </c>
      <c r="D84" s="2">
        <v>85.16</v>
      </c>
      <c r="E84" s="2">
        <v>85.16</v>
      </c>
    </row>
    <row r="85" spans="1:7" x14ac:dyDescent="0.25">
      <c r="A85" s="1" t="s">
        <v>5</v>
      </c>
      <c r="B85">
        <v>0</v>
      </c>
      <c r="C85" s="9">
        <v>0.78</v>
      </c>
      <c r="D85" s="9">
        <v>0.78</v>
      </c>
      <c r="E85" s="9">
        <v>0.78</v>
      </c>
    </row>
    <row r="86" spans="1:7" x14ac:dyDescent="0.25">
      <c r="A86" s="1" t="s">
        <v>7</v>
      </c>
      <c r="B86">
        <v>0</v>
      </c>
      <c r="C86" s="2">
        <v>0</v>
      </c>
      <c r="D86" s="2">
        <v>0</v>
      </c>
      <c r="E86" s="2">
        <v>0</v>
      </c>
    </row>
    <row r="87" spans="1:7" x14ac:dyDescent="0.25">
      <c r="A87" s="1" t="s">
        <v>6</v>
      </c>
      <c r="B87">
        <v>50.07</v>
      </c>
      <c r="C87" s="2">
        <v>95.79</v>
      </c>
      <c r="D87" s="2">
        <v>95.79</v>
      </c>
      <c r="E87" s="2">
        <v>95.79</v>
      </c>
    </row>
    <row r="88" spans="1:7" x14ac:dyDescent="0.25">
      <c r="A88" s="1" t="s">
        <v>10</v>
      </c>
      <c r="B88" t="s">
        <v>9</v>
      </c>
      <c r="C88" s="2">
        <v>3</v>
      </c>
      <c r="D88" s="2">
        <v>3</v>
      </c>
      <c r="E88" s="2">
        <v>3</v>
      </c>
    </row>
    <row r="89" spans="1:7" x14ac:dyDescent="0.25">
      <c r="A89" s="1" t="s">
        <v>8</v>
      </c>
      <c r="B89" t="s">
        <v>9</v>
      </c>
      <c r="C89" s="2">
        <v>4</v>
      </c>
      <c r="D89" s="2">
        <v>4</v>
      </c>
      <c r="E89" s="2">
        <v>4</v>
      </c>
    </row>
    <row r="91" spans="1:7" x14ac:dyDescent="0.25">
      <c r="A91" s="10" t="s">
        <v>23</v>
      </c>
      <c r="B91" s="10"/>
      <c r="C91" s="10"/>
      <c r="D91" s="10"/>
      <c r="E91" s="10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1" t="s">
        <v>70</v>
      </c>
      <c r="D93" s="1" t="s">
        <v>46</v>
      </c>
      <c r="E93" s="1" t="s">
        <v>46</v>
      </c>
      <c r="F93" t="s">
        <v>68</v>
      </c>
      <c r="G93" t="s">
        <v>69</v>
      </c>
    </row>
    <row r="94" spans="1:7" x14ac:dyDescent="0.25">
      <c r="A94" s="1" t="s">
        <v>4</v>
      </c>
      <c r="B94">
        <v>49.84</v>
      </c>
      <c r="C94">
        <v>85.58</v>
      </c>
      <c r="D94">
        <v>86.05</v>
      </c>
      <c r="E94">
        <v>86.05</v>
      </c>
    </row>
    <row r="95" spans="1:7" x14ac:dyDescent="0.25">
      <c r="A95" s="1" t="s">
        <v>5</v>
      </c>
      <c r="B95">
        <v>0</v>
      </c>
      <c r="C95">
        <v>79.44</v>
      </c>
      <c r="D95">
        <v>79.67</v>
      </c>
      <c r="E95">
        <v>79.67</v>
      </c>
    </row>
    <row r="96" spans="1:7" x14ac:dyDescent="0.25">
      <c r="A96" s="1" t="s">
        <v>7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1" t="s">
        <v>6</v>
      </c>
      <c r="B97">
        <v>49.84</v>
      </c>
      <c r="C97">
        <v>94.2</v>
      </c>
      <c r="D97">
        <v>94.26</v>
      </c>
      <c r="E97">
        <v>94.26</v>
      </c>
    </row>
    <row r="98" spans="1:5" x14ac:dyDescent="0.25">
      <c r="A98" s="1" t="s">
        <v>10</v>
      </c>
      <c r="B98" t="s">
        <v>9</v>
      </c>
      <c r="C98">
        <v>6</v>
      </c>
      <c r="D98">
        <v>5</v>
      </c>
      <c r="E98">
        <v>5</v>
      </c>
    </row>
    <row r="99" spans="1:5" x14ac:dyDescent="0.25">
      <c r="A99" s="1" t="s">
        <v>8</v>
      </c>
      <c r="B99" t="s">
        <v>9</v>
      </c>
      <c r="C99">
        <v>9</v>
      </c>
      <c r="D99">
        <v>7</v>
      </c>
      <c r="E99">
        <v>7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EB62-FD8D-4782-99A6-24C1CF6C3326}">
  <dimension ref="A1:Q99"/>
  <sheetViews>
    <sheetView topLeftCell="F13" zoomScale="70" zoomScaleNormal="70" workbookViewId="0">
      <selection activeCell="L39" sqref="L39:M39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14.42578125" customWidth="1"/>
    <col min="7" max="7" width="12" customWidth="1"/>
    <col min="12" max="12" width="17.7109375" customWidth="1"/>
    <col min="13" max="13" width="16.7109375" customWidth="1"/>
    <col min="14" max="14" width="16.42578125" customWidth="1"/>
    <col min="15" max="15" width="17.140625" customWidth="1"/>
    <col min="16" max="16" width="17.85546875" customWidth="1"/>
    <col min="17" max="17" width="11.28515625" customWidth="1"/>
  </cols>
  <sheetData>
    <row r="1" spans="1:17" x14ac:dyDescent="0.25">
      <c r="A1" s="10" t="s">
        <v>24</v>
      </c>
      <c r="B1" s="10"/>
      <c r="C1" s="10"/>
      <c r="D1" s="10"/>
      <c r="E1" s="10"/>
    </row>
    <row r="2" spans="1:17" x14ac:dyDescent="0.25">
      <c r="A2" s="3" t="s">
        <v>76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P2" s="7"/>
    </row>
    <row r="3" spans="1:17" x14ac:dyDescent="0.25">
      <c r="A3" s="1" t="s">
        <v>11</v>
      </c>
      <c r="B3" t="s">
        <v>9</v>
      </c>
      <c r="C3" s="2" t="s">
        <v>73</v>
      </c>
      <c r="D3" s="2" t="s">
        <v>71</v>
      </c>
      <c r="E3" s="2">
        <v>13</v>
      </c>
      <c r="F3" s="2" t="s">
        <v>71</v>
      </c>
      <c r="G3" s="2" t="s">
        <v>72</v>
      </c>
      <c r="K3" s="6" t="s">
        <v>155</v>
      </c>
      <c r="L3" s="6" t="s">
        <v>4</v>
      </c>
      <c r="M3" s="6" t="s">
        <v>152</v>
      </c>
      <c r="N3" s="6" t="s">
        <v>154</v>
      </c>
      <c r="O3" s="6" t="s">
        <v>153</v>
      </c>
      <c r="P3" s="6" t="s">
        <v>158</v>
      </c>
      <c r="Q3" s="6" t="s">
        <v>159</v>
      </c>
    </row>
    <row r="4" spans="1:17" x14ac:dyDescent="0.25">
      <c r="A4" s="1" t="s">
        <v>4</v>
      </c>
      <c r="B4">
        <v>53.76</v>
      </c>
      <c r="C4">
        <v>94.87</v>
      </c>
      <c r="D4">
        <v>94.75</v>
      </c>
      <c r="E4">
        <v>94.66</v>
      </c>
      <c r="K4" s="5">
        <v>1</v>
      </c>
      <c r="L4">
        <v>94.87</v>
      </c>
      <c r="M4">
        <v>98.33</v>
      </c>
      <c r="N4">
        <v>3.13</v>
      </c>
      <c r="O4">
        <v>95.26</v>
      </c>
      <c r="P4">
        <v>14</v>
      </c>
      <c r="Q4">
        <v>23</v>
      </c>
    </row>
    <row r="5" spans="1:17" x14ac:dyDescent="0.25">
      <c r="A5" s="1" t="s">
        <v>5</v>
      </c>
      <c r="B5">
        <v>0</v>
      </c>
      <c r="C5">
        <v>98.33</v>
      </c>
      <c r="D5">
        <v>98.32</v>
      </c>
      <c r="E5">
        <v>97.92</v>
      </c>
      <c r="K5" s="5">
        <v>2</v>
      </c>
      <c r="L5">
        <v>92.62</v>
      </c>
      <c r="M5">
        <v>98.42</v>
      </c>
      <c r="N5">
        <v>12.5</v>
      </c>
      <c r="O5">
        <v>89.92</v>
      </c>
      <c r="P5">
        <v>8</v>
      </c>
      <c r="Q5">
        <v>13</v>
      </c>
    </row>
    <row r="6" spans="1:17" x14ac:dyDescent="0.25">
      <c r="A6" s="1" t="s">
        <v>7</v>
      </c>
      <c r="B6">
        <v>100</v>
      </c>
      <c r="C6">
        <v>3.13</v>
      </c>
      <c r="D6">
        <v>0</v>
      </c>
      <c r="E6">
        <v>0</v>
      </c>
      <c r="K6" s="5">
        <v>3</v>
      </c>
      <c r="L6">
        <v>92.84</v>
      </c>
      <c r="M6">
        <v>98.89</v>
      </c>
      <c r="N6">
        <v>0</v>
      </c>
      <c r="O6">
        <v>87.02</v>
      </c>
      <c r="P6">
        <v>4</v>
      </c>
      <c r="Q6">
        <v>6</v>
      </c>
    </row>
    <row r="7" spans="1:17" x14ac:dyDescent="0.25">
      <c r="A7" s="1" t="s">
        <v>6</v>
      </c>
      <c r="B7">
        <v>0</v>
      </c>
      <c r="C7">
        <v>95.26</v>
      </c>
      <c r="D7">
        <v>98.15</v>
      </c>
      <c r="E7">
        <v>95.31</v>
      </c>
      <c r="K7" s="5">
        <v>4</v>
      </c>
      <c r="L7">
        <v>87.79</v>
      </c>
      <c r="M7">
        <v>98.18</v>
      </c>
      <c r="N7">
        <v>0</v>
      </c>
      <c r="O7">
        <v>79.180000000000007</v>
      </c>
      <c r="P7">
        <v>8</v>
      </c>
      <c r="Q7">
        <v>12</v>
      </c>
    </row>
    <row r="8" spans="1:17" x14ac:dyDescent="0.25">
      <c r="A8" s="1" t="s">
        <v>10</v>
      </c>
      <c r="B8" t="s">
        <v>9</v>
      </c>
      <c r="C8">
        <v>14</v>
      </c>
      <c r="D8">
        <v>4</v>
      </c>
      <c r="E8">
        <v>3</v>
      </c>
      <c r="K8" s="5">
        <v>5</v>
      </c>
      <c r="L8">
        <v>90.93</v>
      </c>
      <c r="M8">
        <v>96.91</v>
      </c>
      <c r="N8">
        <v>0</v>
      </c>
      <c r="O8">
        <v>82.09</v>
      </c>
      <c r="P8">
        <v>12</v>
      </c>
      <c r="Q8">
        <v>19</v>
      </c>
    </row>
    <row r="9" spans="1:17" x14ac:dyDescent="0.25">
      <c r="A9" s="1" t="s">
        <v>8</v>
      </c>
      <c r="B9" t="s">
        <v>9</v>
      </c>
      <c r="C9">
        <v>23</v>
      </c>
      <c r="D9">
        <v>6</v>
      </c>
      <c r="E9">
        <v>4</v>
      </c>
      <c r="K9" s="5">
        <v>6</v>
      </c>
      <c r="L9">
        <v>89.64</v>
      </c>
      <c r="M9">
        <v>95.5</v>
      </c>
      <c r="N9">
        <v>0</v>
      </c>
      <c r="O9">
        <v>92.01</v>
      </c>
      <c r="P9">
        <v>8</v>
      </c>
      <c r="Q9">
        <v>13</v>
      </c>
    </row>
    <row r="10" spans="1:17" x14ac:dyDescent="0.25">
      <c r="A10" s="1"/>
      <c r="K10" s="5">
        <v>7</v>
      </c>
      <c r="L10">
        <v>71.14</v>
      </c>
      <c r="M10">
        <v>93.88</v>
      </c>
      <c r="N10">
        <v>0</v>
      </c>
      <c r="O10">
        <v>71.37</v>
      </c>
      <c r="P10">
        <v>5</v>
      </c>
      <c r="Q10">
        <v>7</v>
      </c>
    </row>
    <row r="11" spans="1:17" x14ac:dyDescent="0.25">
      <c r="A11" s="10" t="s">
        <v>25</v>
      </c>
      <c r="B11" s="10"/>
      <c r="C11" s="10"/>
      <c r="D11" s="10"/>
      <c r="E11" s="10"/>
      <c r="K11" s="5">
        <v>8</v>
      </c>
      <c r="L11">
        <v>91.42</v>
      </c>
      <c r="M11">
        <v>95.62</v>
      </c>
      <c r="N11">
        <v>0</v>
      </c>
      <c r="O11">
        <v>90.59</v>
      </c>
      <c r="P11">
        <v>6</v>
      </c>
      <c r="Q11">
        <v>9</v>
      </c>
    </row>
    <row r="12" spans="1:17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K12" s="5">
        <v>9</v>
      </c>
      <c r="L12">
        <v>87.88</v>
      </c>
      <c r="M12">
        <v>90.79</v>
      </c>
      <c r="N12">
        <v>0</v>
      </c>
      <c r="O12">
        <v>90.53</v>
      </c>
      <c r="P12">
        <v>7</v>
      </c>
      <c r="Q12">
        <v>11</v>
      </c>
    </row>
    <row r="13" spans="1:17" x14ac:dyDescent="0.25">
      <c r="A13" s="1" t="s">
        <v>11</v>
      </c>
      <c r="B13" t="s">
        <v>9</v>
      </c>
      <c r="C13" s="2" t="s">
        <v>74</v>
      </c>
      <c r="D13" s="2" t="s">
        <v>75</v>
      </c>
      <c r="E13" s="2">
        <v>12</v>
      </c>
      <c r="F13" s="2" t="s">
        <v>75</v>
      </c>
      <c r="G13" s="2" t="s">
        <v>79</v>
      </c>
      <c r="K13" s="5">
        <v>10</v>
      </c>
      <c r="L13" s="2">
        <v>89.18</v>
      </c>
      <c r="M13">
        <v>98.09</v>
      </c>
      <c r="N13">
        <v>10</v>
      </c>
      <c r="O13">
        <v>91.73</v>
      </c>
      <c r="P13">
        <v>4</v>
      </c>
      <c r="Q13">
        <v>6</v>
      </c>
    </row>
    <row r="14" spans="1:17" x14ac:dyDescent="0.25">
      <c r="A14" s="1" t="s">
        <v>4</v>
      </c>
      <c r="B14">
        <v>62.59</v>
      </c>
      <c r="C14">
        <v>92.62</v>
      </c>
      <c r="D14">
        <v>92.51</v>
      </c>
      <c r="E14">
        <v>91.85</v>
      </c>
      <c r="K14" s="6" t="s">
        <v>151</v>
      </c>
      <c r="L14" s="6">
        <f t="shared" ref="L14:Q14" si="0">AVERAGE(L4:L13)</f>
        <v>88.830999999999989</v>
      </c>
      <c r="M14" s="6">
        <f t="shared" si="0"/>
        <v>96.460999999999999</v>
      </c>
      <c r="N14" s="6">
        <f t="shared" si="0"/>
        <v>2.5629999999999997</v>
      </c>
      <c r="O14" s="6">
        <f t="shared" si="0"/>
        <v>86.97</v>
      </c>
      <c r="P14" s="6">
        <f t="shared" si="0"/>
        <v>7.6</v>
      </c>
      <c r="Q14" s="6">
        <f t="shared" si="0"/>
        <v>11.9</v>
      </c>
    </row>
    <row r="15" spans="1:17" x14ac:dyDescent="0.25">
      <c r="A15" s="1" t="s">
        <v>5</v>
      </c>
      <c r="B15">
        <v>100</v>
      </c>
      <c r="C15">
        <v>98.42</v>
      </c>
      <c r="D15">
        <v>98.42</v>
      </c>
      <c r="E15">
        <v>98.42</v>
      </c>
      <c r="P15" s="7"/>
    </row>
    <row r="16" spans="1:17" x14ac:dyDescent="0.25">
      <c r="A16" s="1" t="s">
        <v>7</v>
      </c>
      <c r="B16">
        <v>0</v>
      </c>
      <c r="C16">
        <v>12.5</v>
      </c>
      <c r="D16">
        <v>12.5</v>
      </c>
      <c r="E16">
        <v>1.56</v>
      </c>
      <c r="K16" s="6" t="s">
        <v>156</v>
      </c>
      <c r="L16" s="6" t="s">
        <v>4</v>
      </c>
      <c r="M16" s="6" t="s">
        <v>152</v>
      </c>
      <c r="N16" s="6" t="s">
        <v>154</v>
      </c>
      <c r="O16" s="6" t="s">
        <v>153</v>
      </c>
      <c r="P16" s="6" t="s">
        <v>158</v>
      </c>
      <c r="Q16" s="6" t="s">
        <v>159</v>
      </c>
    </row>
    <row r="17" spans="1:17" x14ac:dyDescent="0.25">
      <c r="A17" s="1" t="s">
        <v>6</v>
      </c>
      <c r="B17">
        <v>0</v>
      </c>
      <c r="C17">
        <v>89.92</v>
      </c>
      <c r="D17">
        <v>89.92</v>
      </c>
      <c r="E17">
        <v>89.11</v>
      </c>
      <c r="K17" s="5">
        <v>1</v>
      </c>
      <c r="L17">
        <v>94.75</v>
      </c>
      <c r="M17">
        <v>98.32</v>
      </c>
      <c r="N17">
        <v>0</v>
      </c>
      <c r="O17">
        <v>98.15</v>
      </c>
      <c r="P17">
        <v>4</v>
      </c>
      <c r="Q17">
        <v>6</v>
      </c>
    </row>
    <row r="18" spans="1:17" x14ac:dyDescent="0.25">
      <c r="A18" s="1" t="s">
        <v>10</v>
      </c>
      <c r="B18" t="s">
        <v>9</v>
      </c>
      <c r="C18">
        <v>8</v>
      </c>
      <c r="D18">
        <v>4</v>
      </c>
      <c r="E18">
        <v>3</v>
      </c>
      <c r="K18" s="5">
        <v>2</v>
      </c>
      <c r="L18">
        <v>92.51</v>
      </c>
      <c r="M18">
        <v>98.42</v>
      </c>
      <c r="N18">
        <v>12.5</v>
      </c>
      <c r="O18">
        <v>89.92</v>
      </c>
      <c r="P18">
        <v>4</v>
      </c>
      <c r="Q18">
        <v>6</v>
      </c>
    </row>
    <row r="19" spans="1:17" x14ac:dyDescent="0.25">
      <c r="A19" s="1" t="s">
        <v>8</v>
      </c>
      <c r="B19" t="s">
        <v>9</v>
      </c>
      <c r="C19">
        <v>13</v>
      </c>
      <c r="D19">
        <v>6</v>
      </c>
      <c r="E19">
        <v>4</v>
      </c>
      <c r="K19" s="5">
        <v>3</v>
      </c>
      <c r="L19">
        <v>92.91</v>
      </c>
      <c r="M19">
        <v>98.89</v>
      </c>
      <c r="N19">
        <v>0</v>
      </c>
      <c r="O19">
        <v>87.24</v>
      </c>
      <c r="P19">
        <v>3</v>
      </c>
      <c r="Q19">
        <v>4</v>
      </c>
    </row>
    <row r="20" spans="1:17" x14ac:dyDescent="0.25">
      <c r="K20" s="5">
        <v>4</v>
      </c>
      <c r="L20">
        <v>88.05</v>
      </c>
      <c r="M20">
        <v>98.18</v>
      </c>
      <c r="N20">
        <v>0</v>
      </c>
      <c r="O20">
        <v>79.86</v>
      </c>
      <c r="P20">
        <v>3</v>
      </c>
      <c r="Q20">
        <v>4</v>
      </c>
    </row>
    <row r="21" spans="1:17" x14ac:dyDescent="0.25">
      <c r="A21" s="10" t="s">
        <v>26</v>
      </c>
      <c r="B21" s="10"/>
      <c r="C21" s="10"/>
      <c r="D21" s="10"/>
      <c r="E21" s="10"/>
      <c r="K21" s="5">
        <v>5</v>
      </c>
      <c r="L21">
        <v>90.22</v>
      </c>
      <c r="M21">
        <v>98.53</v>
      </c>
      <c r="N21">
        <v>0</v>
      </c>
      <c r="O21">
        <v>77.540000000000006</v>
      </c>
      <c r="P21">
        <v>7</v>
      </c>
      <c r="Q21">
        <v>10</v>
      </c>
    </row>
    <row r="22" spans="1:17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K22" s="5">
        <v>6</v>
      </c>
      <c r="L22">
        <v>90.24</v>
      </c>
      <c r="M22">
        <v>95.69</v>
      </c>
      <c r="N22">
        <v>0</v>
      </c>
      <c r="O22">
        <v>93.4</v>
      </c>
      <c r="P22">
        <v>5</v>
      </c>
      <c r="Q22">
        <v>7</v>
      </c>
    </row>
    <row r="23" spans="1:17" x14ac:dyDescent="0.25">
      <c r="A23" s="1" t="s">
        <v>11</v>
      </c>
      <c r="B23" t="s">
        <v>9</v>
      </c>
      <c r="C23" s="2" t="s">
        <v>77</v>
      </c>
      <c r="D23" s="2">
        <v>11</v>
      </c>
      <c r="E23" s="2">
        <v>11</v>
      </c>
      <c r="F23" s="2" t="s">
        <v>80</v>
      </c>
      <c r="G23" s="2" t="s">
        <v>81</v>
      </c>
      <c r="K23" s="5">
        <v>7</v>
      </c>
      <c r="L23">
        <v>71.5</v>
      </c>
      <c r="M23">
        <v>95.08</v>
      </c>
      <c r="N23">
        <v>0</v>
      </c>
      <c r="O23">
        <v>71.569999999999993</v>
      </c>
      <c r="P23">
        <v>5</v>
      </c>
      <c r="Q23">
        <v>7</v>
      </c>
    </row>
    <row r="24" spans="1:17" x14ac:dyDescent="0.25">
      <c r="A24" s="1" t="s">
        <v>4</v>
      </c>
      <c r="B24">
        <v>65.64</v>
      </c>
      <c r="C24">
        <v>92.84</v>
      </c>
      <c r="D24">
        <v>92.91</v>
      </c>
      <c r="E24">
        <v>92.98</v>
      </c>
      <c r="K24" s="5">
        <v>8</v>
      </c>
      <c r="L24">
        <v>91.42</v>
      </c>
      <c r="M24">
        <v>95.62</v>
      </c>
      <c r="N24">
        <v>0</v>
      </c>
      <c r="O24">
        <v>90.59</v>
      </c>
      <c r="P24">
        <v>3</v>
      </c>
      <c r="Q24">
        <v>4</v>
      </c>
    </row>
    <row r="25" spans="1:17" x14ac:dyDescent="0.25">
      <c r="A25" s="1" t="s">
        <v>5</v>
      </c>
      <c r="B25">
        <v>100</v>
      </c>
      <c r="C25">
        <v>98.89</v>
      </c>
      <c r="D25">
        <v>98.89</v>
      </c>
      <c r="E25">
        <v>92.91</v>
      </c>
      <c r="K25" s="5">
        <v>9</v>
      </c>
      <c r="L25" s="2">
        <v>88.81</v>
      </c>
      <c r="M25">
        <v>90.79</v>
      </c>
      <c r="N25">
        <v>0</v>
      </c>
      <c r="O25">
        <v>92.04</v>
      </c>
      <c r="P25">
        <v>5</v>
      </c>
      <c r="Q25">
        <v>7</v>
      </c>
    </row>
    <row r="26" spans="1:17" x14ac:dyDescent="0.25">
      <c r="A26" s="1" t="s">
        <v>7</v>
      </c>
      <c r="B26">
        <v>0</v>
      </c>
      <c r="C26">
        <v>0</v>
      </c>
      <c r="D26">
        <v>0</v>
      </c>
      <c r="E26">
        <v>0</v>
      </c>
      <c r="K26" s="5">
        <v>10</v>
      </c>
      <c r="L26">
        <v>88.65</v>
      </c>
      <c r="M26">
        <v>98.09</v>
      </c>
      <c r="N26">
        <v>5</v>
      </c>
      <c r="O26">
        <v>91.34</v>
      </c>
      <c r="P26">
        <v>3</v>
      </c>
      <c r="Q26">
        <v>4</v>
      </c>
    </row>
    <row r="27" spans="1:17" x14ac:dyDescent="0.25">
      <c r="A27" s="1" t="s">
        <v>6</v>
      </c>
      <c r="B27">
        <v>0</v>
      </c>
      <c r="C27">
        <v>87.02</v>
      </c>
      <c r="D27">
        <v>87.24</v>
      </c>
      <c r="E27">
        <v>87.47</v>
      </c>
      <c r="K27" s="6" t="s">
        <v>151</v>
      </c>
      <c r="L27" s="6">
        <f t="shared" ref="L27:Q27" si="1">AVERAGE(L17:L26)</f>
        <v>88.905999999999977</v>
      </c>
      <c r="M27" s="6">
        <f t="shared" si="1"/>
        <v>96.760999999999996</v>
      </c>
      <c r="N27" s="6">
        <f t="shared" si="1"/>
        <v>1.75</v>
      </c>
      <c r="O27" s="6">
        <f t="shared" si="1"/>
        <v>87.165000000000006</v>
      </c>
      <c r="P27" s="6">
        <f t="shared" si="1"/>
        <v>4.2</v>
      </c>
      <c r="Q27" s="6">
        <f t="shared" si="1"/>
        <v>5.9</v>
      </c>
    </row>
    <row r="28" spans="1:17" x14ac:dyDescent="0.25">
      <c r="A28" s="1" t="s">
        <v>10</v>
      </c>
      <c r="B28" t="s">
        <v>9</v>
      </c>
      <c r="C28">
        <v>4</v>
      </c>
      <c r="D28">
        <v>3</v>
      </c>
      <c r="E28">
        <v>3</v>
      </c>
    </row>
    <row r="29" spans="1:17" x14ac:dyDescent="0.25">
      <c r="A29" s="1" t="s">
        <v>8</v>
      </c>
      <c r="B29" t="s">
        <v>9</v>
      </c>
      <c r="C29">
        <v>6</v>
      </c>
      <c r="D29">
        <v>4</v>
      </c>
      <c r="E29">
        <v>4</v>
      </c>
      <c r="K29" s="6" t="s">
        <v>157</v>
      </c>
      <c r="L29" s="6" t="s">
        <v>4</v>
      </c>
      <c r="M29" s="6" t="s">
        <v>152</v>
      </c>
      <c r="N29" s="6" t="s">
        <v>154</v>
      </c>
      <c r="O29" s="6" t="s">
        <v>153</v>
      </c>
      <c r="P29" s="6" t="s">
        <v>158</v>
      </c>
      <c r="Q29" s="6" t="s">
        <v>159</v>
      </c>
    </row>
    <row r="30" spans="1:17" x14ac:dyDescent="0.25">
      <c r="K30" s="5">
        <v>1</v>
      </c>
      <c r="L30">
        <v>94.66</v>
      </c>
      <c r="M30">
        <v>97.92</v>
      </c>
      <c r="N30">
        <v>0</v>
      </c>
      <c r="O30">
        <v>95.31</v>
      </c>
      <c r="P30">
        <v>3</v>
      </c>
      <c r="Q30">
        <v>4</v>
      </c>
    </row>
    <row r="31" spans="1:17" x14ac:dyDescent="0.25">
      <c r="A31" s="10" t="s">
        <v>27</v>
      </c>
      <c r="B31" s="10"/>
      <c r="C31" s="10"/>
      <c r="D31" s="10"/>
      <c r="E31" s="10"/>
      <c r="K31" s="5">
        <v>2</v>
      </c>
      <c r="L31">
        <v>91.85</v>
      </c>
      <c r="M31">
        <v>98.42</v>
      </c>
      <c r="N31">
        <v>1.56</v>
      </c>
      <c r="O31">
        <v>89.11</v>
      </c>
      <c r="P31">
        <v>3</v>
      </c>
      <c r="Q31">
        <v>4</v>
      </c>
    </row>
    <row r="32" spans="1:17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K32" s="5">
        <v>3</v>
      </c>
      <c r="L32">
        <v>92.98</v>
      </c>
      <c r="M32">
        <v>92.91</v>
      </c>
      <c r="N32">
        <v>0</v>
      </c>
      <c r="O32">
        <v>87.47</v>
      </c>
      <c r="P32">
        <v>3</v>
      </c>
      <c r="Q32">
        <v>4</v>
      </c>
    </row>
    <row r="33" spans="1:17" x14ac:dyDescent="0.25">
      <c r="A33" s="1" t="s">
        <v>11</v>
      </c>
      <c r="B33" t="s">
        <v>9</v>
      </c>
      <c r="C33" s="2" t="s">
        <v>83</v>
      </c>
      <c r="D33" s="2">
        <v>6</v>
      </c>
      <c r="E33" s="2">
        <v>6</v>
      </c>
      <c r="F33">
        <v>6</v>
      </c>
      <c r="G33" t="s">
        <v>82</v>
      </c>
      <c r="K33" s="5">
        <v>4</v>
      </c>
      <c r="L33">
        <v>87.96</v>
      </c>
      <c r="M33">
        <v>98.18</v>
      </c>
      <c r="N33">
        <v>0</v>
      </c>
      <c r="O33">
        <v>79.63</v>
      </c>
      <c r="P33">
        <v>3</v>
      </c>
      <c r="Q33">
        <v>4</v>
      </c>
    </row>
    <row r="34" spans="1:17" x14ac:dyDescent="0.25">
      <c r="A34" s="1" t="s">
        <v>4</v>
      </c>
      <c r="B34">
        <v>58.23</v>
      </c>
      <c r="C34">
        <v>87.79</v>
      </c>
      <c r="D34">
        <v>88.05</v>
      </c>
      <c r="E34">
        <v>87.96</v>
      </c>
      <c r="K34" s="5">
        <v>5</v>
      </c>
      <c r="L34">
        <v>90.22</v>
      </c>
      <c r="M34">
        <v>98.53</v>
      </c>
      <c r="N34">
        <v>0</v>
      </c>
      <c r="O34">
        <v>77.540000000000006</v>
      </c>
      <c r="P34">
        <v>7</v>
      </c>
      <c r="Q34">
        <v>10</v>
      </c>
    </row>
    <row r="35" spans="1:17" x14ac:dyDescent="0.25">
      <c r="A35" s="1" t="s">
        <v>5</v>
      </c>
      <c r="B35">
        <v>100</v>
      </c>
      <c r="C35">
        <v>98.18</v>
      </c>
      <c r="D35">
        <v>98.18</v>
      </c>
      <c r="E35">
        <v>98.18</v>
      </c>
      <c r="K35" s="5">
        <v>6</v>
      </c>
      <c r="L35">
        <v>90.12</v>
      </c>
      <c r="M35">
        <v>95.69</v>
      </c>
      <c r="N35">
        <v>0</v>
      </c>
      <c r="O35">
        <v>93.06</v>
      </c>
      <c r="P35">
        <v>5</v>
      </c>
      <c r="Q35">
        <v>7</v>
      </c>
    </row>
    <row r="36" spans="1:17" x14ac:dyDescent="0.25">
      <c r="A36" s="1" t="s">
        <v>7</v>
      </c>
      <c r="B36">
        <v>0</v>
      </c>
      <c r="C36">
        <v>0</v>
      </c>
      <c r="D36">
        <v>0</v>
      </c>
      <c r="E36">
        <v>0</v>
      </c>
      <c r="K36" s="5">
        <v>7</v>
      </c>
      <c r="L36">
        <v>71.14</v>
      </c>
      <c r="M36">
        <v>94.69</v>
      </c>
      <c r="N36">
        <v>0</v>
      </c>
      <c r="O36">
        <v>70.989999999999995</v>
      </c>
      <c r="P36">
        <v>5</v>
      </c>
      <c r="Q36">
        <v>7</v>
      </c>
    </row>
    <row r="37" spans="1:17" x14ac:dyDescent="0.25">
      <c r="A37" s="1" t="s">
        <v>6</v>
      </c>
      <c r="B37">
        <v>0</v>
      </c>
      <c r="C37">
        <v>79.180000000000007</v>
      </c>
      <c r="D37">
        <v>79.86</v>
      </c>
      <c r="E37">
        <v>79.63</v>
      </c>
      <c r="K37" s="5">
        <v>8</v>
      </c>
      <c r="L37">
        <v>91.42</v>
      </c>
      <c r="M37">
        <v>95.62</v>
      </c>
      <c r="N37">
        <v>0</v>
      </c>
      <c r="O37">
        <v>90.59</v>
      </c>
      <c r="P37">
        <v>3</v>
      </c>
      <c r="Q37">
        <v>4</v>
      </c>
    </row>
    <row r="38" spans="1:17" x14ac:dyDescent="0.25">
      <c r="A38" s="1" t="s">
        <v>10</v>
      </c>
      <c r="B38" t="s">
        <v>9</v>
      </c>
      <c r="C38">
        <v>8</v>
      </c>
      <c r="D38">
        <v>3</v>
      </c>
      <c r="E38">
        <v>3</v>
      </c>
      <c r="K38" s="5">
        <v>9</v>
      </c>
      <c r="L38" s="2">
        <v>88.81</v>
      </c>
      <c r="M38">
        <v>90.79</v>
      </c>
      <c r="N38">
        <v>0</v>
      </c>
      <c r="O38">
        <v>92.04</v>
      </c>
      <c r="P38">
        <v>5</v>
      </c>
      <c r="Q38">
        <v>7</v>
      </c>
    </row>
    <row r="39" spans="1:17" x14ac:dyDescent="0.25">
      <c r="A39" s="1" t="s">
        <v>8</v>
      </c>
      <c r="B39" t="s">
        <v>9</v>
      </c>
      <c r="C39">
        <v>12</v>
      </c>
      <c r="D39">
        <v>4</v>
      </c>
      <c r="E39">
        <v>4</v>
      </c>
      <c r="K39" s="5">
        <v>10</v>
      </c>
      <c r="L39" s="3">
        <v>69.39</v>
      </c>
      <c r="M39" s="3">
        <v>28.57</v>
      </c>
      <c r="N39" s="3">
        <v>0</v>
      </c>
      <c r="O39" s="3">
        <v>91.73</v>
      </c>
      <c r="P39" s="3">
        <v>2</v>
      </c>
      <c r="Q39" s="3">
        <v>3</v>
      </c>
    </row>
    <row r="40" spans="1:17" x14ac:dyDescent="0.25">
      <c r="K40" s="6" t="s">
        <v>151</v>
      </c>
      <c r="L40" s="6">
        <f t="shared" ref="L40:Q40" si="2">AVERAGE(L30:L39)</f>
        <v>86.85499999999999</v>
      </c>
      <c r="M40" s="6">
        <f t="shared" si="2"/>
        <v>89.132000000000019</v>
      </c>
      <c r="N40" s="6">
        <f t="shared" si="2"/>
        <v>0.156</v>
      </c>
      <c r="O40" s="6">
        <f t="shared" si="2"/>
        <v>86.747</v>
      </c>
      <c r="P40" s="6">
        <f t="shared" si="2"/>
        <v>3.9</v>
      </c>
      <c r="Q40" s="6">
        <f t="shared" si="2"/>
        <v>5.4</v>
      </c>
    </row>
    <row r="41" spans="1:17" x14ac:dyDescent="0.25">
      <c r="A41" s="10" t="s">
        <v>28</v>
      </c>
      <c r="B41" s="10"/>
      <c r="C41" s="10"/>
      <c r="D41" s="10"/>
      <c r="E41" s="10"/>
    </row>
    <row r="42" spans="1:17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K42" s="6" t="s">
        <v>209</v>
      </c>
      <c r="L42" s="11" t="s">
        <v>219</v>
      </c>
      <c r="M42" s="11" t="s">
        <v>220</v>
      </c>
      <c r="N42" s="11"/>
      <c r="O42" s="5"/>
    </row>
    <row r="43" spans="1:17" x14ac:dyDescent="0.25">
      <c r="A43" s="1" t="s">
        <v>11</v>
      </c>
      <c r="B43" t="s">
        <v>9</v>
      </c>
      <c r="C43" s="2" t="s">
        <v>86</v>
      </c>
      <c r="D43" s="2" t="s">
        <v>87</v>
      </c>
      <c r="E43" s="2" t="s">
        <v>87</v>
      </c>
      <c r="F43" t="s">
        <v>84</v>
      </c>
      <c r="G43" t="s">
        <v>85</v>
      </c>
      <c r="K43" s="6" t="s">
        <v>210</v>
      </c>
      <c r="L43" s="5" t="s">
        <v>222</v>
      </c>
      <c r="M43" s="5" t="s">
        <v>221</v>
      </c>
      <c r="N43" s="5"/>
      <c r="O43" s="5"/>
    </row>
    <row r="44" spans="1:17" x14ac:dyDescent="0.25">
      <c r="A44" s="1" t="s">
        <v>4</v>
      </c>
      <c r="B44">
        <v>61.9</v>
      </c>
      <c r="C44">
        <v>90.93</v>
      </c>
      <c r="D44">
        <v>90.22</v>
      </c>
      <c r="E44">
        <v>90.22</v>
      </c>
      <c r="K44" s="6" t="s">
        <v>211</v>
      </c>
      <c r="L44" s="5" t="s">
        <v>223</v>
      </c>
      <c r="M44" s="5" t="s">
        <v>221</v>
      </c>
      <c r="N44" s="5"/>
      <c r="O44" s="5"/>
    </row>
    <row r="45" spans="1:17" x14ac:dyDescent="0.25">
      <c r="A45" s="1" t="s">
        <v>5</v>
      </c>
      <c r="B45">
        <v>100</v>
      </c>
      <c r="C45">
        <v>96.91</v>
      </c>
      <c r="D45">
        <v>98.53</v>
      </c>
      <c r="E45">
        <v>98.53</v>
      </c>
      <c r="K45" s="6" t="s">
        <v>212</v>
      </c>
      <c r="L45" s="5" t="s">
        <v>82</v>
      </c>
      <c r="M45" s="5" t="s">
        <v>227</v>
      </c>
      <c r="N45" s="5"/>
      <c r="O45" s="5"/>
    </row>
    <row r="46" spans="1:17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K46" s="6" t="s">
        <v>213</v>
      </c>
      <c r="L46" s="5" t="s">
        <v>224</v>
      </c>
      <c r="M46" s="5" t="s">
        <v>228</v>
      </c>
      <c r="N46" s="5"/>
      <c r="O46" s="5"/>
    </row>
    <row r="47" spans="1:17" x14ac:dyDescent="0.25">
      <c r="A47" s="1" t="s">
        <v>6</v>
      </c>
      <c r="B47">
        <v>0</v>
      </c>
      <c r="C47">
        <v>82.09</v>
      </c>
      <c r="D47">
        <v>77.540000000000006</v>
      </c>
      <c r="E47">
        <v>77.540000000000006</v>
      </c>
      <c r="K47" s="6" t="s">
        <v>214</v>
      </c>
      <c r="L47" s="5" t="s">
        <v>225</v>
      </c>
      <c r="M47" s="5" t="s">
        <v>229</v>
      </c>
      <c r="N47" s="5"/>
      <c r="O47" s="5"/>
    </row>
    <row r="48" spans="1:17" x14ac:dyDescent="0.25">
      <c r="A48" s="1" t="s">
        <v>10</v>
      </c>
      <c r="B48" t="s">
        <v>9</v>
      </c>
      <c r="C48">
        <v>12</v>
      </c>
      <c r="D48">
        <v>7</v>
      </c>
      <c r="E48">
        <v>7</v>
      </c>
      <c r="K48" s="6" t="s">
        <v>215</v>
      </c>
      <c r="L48" s="5" t="s">
        <v>226</v>
      </c>
      <c r="M48" s="5" t="s">
        <v>230</v>
      </c>
      <c r="N48" s="5"/>
      <c r="O48" s="5"/>
    </row>
    <row r="49" spans="1:15" x14ac:dyDescent="0.25">
      <c r="A49" s="1" t="s">
        <v>8</v>
      </c>
      <c r="B49" t="s">
        <v>9</v>
      </c>
      <c r="C49">
        <v>19</v>
      </c>
      <c r="D49">
        <v>10</v>
      </c>
      <c r="E49">
        <v>10</v>
      </c>
      <c r="K49" s="6" t="s">
        <v>216</v>
      </c>
      <c r="L49" s="5" t="s">
        <v>94</v>
      </c>
      <c r="M49" s="5" t="s">
        <v>229</v>
      </c>
      <c r="N49" s="5"/>
      <c r="O49" s="5"/>
    </row>
    <row r="50" spans="1:15" x14ac:dyDescent="0.25">
      <c r="K50" s="6" t="s">
        <v>217</v>
      </c>
      <c r="L50" s="5" t="s">
        <v>78</v>
      </c>
      <c r="M50" s="5" t="s">
        <v>231</v>
      </c>
      <c r="N50" s="5"/>
      <c r="O50" s="5"/>
    </row>
    <row r="51" spans="1:15" x14ac:dyDescent="0.25">
      <c r="A51" s="10" t="s">
        <v>29</v>
      </c>
      <c r="B51" s="10"/>
      <c r="C51" s="10"/>
      <c r="D51" s="10"/>
      <c r="E51" s="10"/>
      <c r="K51" s="6" t="s">
        <v>218</v>
      </c>
      <c r="L51" s="5" t="s">
        <v>46</v>
      </c>
      <c r="M51" s="5" t="s">
        <v>232</v>
      </c>
      <c r="N51" s="5"/>
      <c r="O51" s="5"/>
    </row>
    <row r="52" spans="1:15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</row>
    <row r="53" spans="1:15" x14ac:dyDescent="0.25">
      <c r="A53" s="1" t="s">
        <v>11</v>
      </c>
      <c r="B53" t="s">
        <v>9</v>
      </c>
      <c r="C53" s="1" t="s">
        <v>90</v>
      </c>
      <c r="D53" s="1" t="s">
        <v>91</v>
      </c>
      <c r="E53" s="1" t="s">
        <v>91</v>
      </c>
      <c r="F53" t="s">
        <v>88</v>
      </c>
      <c r="G53" t="s">
        <v>89</v>
      </c>
    </row>
    <row r="54" spans="1:15" x14ac:dyDescent="0.25">
      <c r="A54" s="1" t="s">
        <v>4</v>
      </c>
      <c r="B54">
        <v>60.83</v>
      </c>
      <c r="C54">
        <v>89.64</v>
      </c>
      <c r="D54">
        <v>90.24</v>
      </c>
      <c r="E54">
        <v>90.12</v>
      </c>
    </row>
    <row r="55" spans="1:15" x14ac:dyDescent="0.25">
      <c r="A55" s="1" t="s">
        <v>5</v>
      </c>
      <c r="B55">
        <v>100</v>
      </c>
      <c r="C55">
        <v>95.5</v>
      </c>
      <c r="D55">
        <v>95.69</v>
      </c>
      <c r="E55">
        <v>95.69</v>
      </c>
    </row>
    <row r="56" spans="1:15" x14ac:dyDescent="0.25">
      <c r="A56" s="1" t="s">
        <v>7</v>
      </c>
      <c r="B56">
        <v>0</v>
      </c>
      <c r="C56">
        <v>0</v>
      </c>
      <c r="D56">
        <v>0</v>
      </c>
      <c r="E56">
        <v>0</v>
      </c>
    </row>
    <row r="57" spans="1:15" x14ac:dyDescent="0.25">
      <c r="A57" s="1" t="s">
        <v>6</v>
      </c>
      <c r="B57">
        <v>0</v>
      </c>
      <c r="C57">
        <v>92.01</v>
      </c>
      <c r="D57">
        <v>93.4</v>
      </c>
      <c r="E57">
        <v>93.06</v>
      </c>
    </row>
    <row r="58" spans="1:15" x14ac:dyDescent="0.25">
      <c r="A58" s="1" t="s">
        <v>10</v>
      </c>
      <c r="B58" t="s">
        <v>9</v>
      </c>
      <c r="C58">
        <v>8</v>
      </c>
      <c r="D58">
        <v>5</v>
      </c>
      <c r="E58">
        <v>5</v>
      </c>
    </row>
    <row r="59" spans="1:15" x14ac:dyDescent="0.25">
      <c r="A59" s="1" t="s">
        <v>8</v>
      </c>
      <c r="B59" t="s">
        <v>9</v>
      </c>
      <c r="C59">
        <v>13</v>
      </c>
      <c r="D59">
        <v>7</v>
      </c>
      <c r="E59">
        <v>7</v>
      </c>
    </row>
    <row r="61" spans="1:15" x14ac:dyDescent="0.25">
      <c r="A61" s="10" t="s">
        <v>30</v>
      </c>
      <c r="B61" s="10"/>
      <c r="C61" s="10"/>
      <c r="D61" s="10"/>
      <c r="E61" s="10"/>
    </row>
    <row r="62" spans="1:15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5" x14ac:dyDescent="0.25">
      <c r="A63" s="1" t="s">
        <v>11</v>
      </c>
      <c r="B63" t="s">
        <v>9</v>
      </c>
      <c r="C63" s="1" t="s">
        <v>90</v>
      </c>
      <c r="D63" s="1" t="s">
        <v>91</v>
      </c>
      <c r="E63" s="1" t="s">
        <v>91</v>
      </c>
      <c r="F63" t="s">
        <v>92</v>
      </c>
      <c r="G63" t="s">
        <v>93</v>
      </c>
    </row>
    <row r="64" spans="1:15" x14ac:dyDescent="0.25">
      <c r="A64" s="1" t="s">
        <v>4</v>
      </c>
      <c r="B64">
        <v>61.4</v>
      </c>
      <c r="C64">
        <v>71.14</v>
      </c>
      <c r="D64">
        <v>71.5</v>
      </c>
      <c r="E64">
        <v>71.14</v>
      </c>
    </row>
    <row r="65" spans="1:7" x14ac:dyDescent="0.25">
      <c r="A65" s="1" t="s">
        <v>5</v>
      </c>
      <c r="B65">
        <v>0</v>
      </c>
      <c r="C65">
        <v>93.88</v>
      </c>
      <c r="D65">
        <v>95.08</v>
      </c>
      <c r="E65">
        <v>94.69</v>
      </c>
    </row>
    <row r="66" spans="1:7" x14ac:dyDescent="0.25">
      <c r="A66" s="1" t="s">
        <v>7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s="1" t="s">
        <v>6</v>
      </c>
      <c r="B67">
        <v>100</v>
      </c>
      <c r="C67">
        <v>71.37</v>
      </c>
      <c r="D67">
        <v>71.569999999999993</v>
      </c>
      <c r="E67">
        <v>70.989999999999995</v>
      </c>
    </row>
    <row r="68" spans="1:7" x14ac:dyDescent="0.25">
      <c r="A68" s="1" t="s">
        <v>10</v>
      </c>
      <c r="B68" t="s">
        <v>9</v>
      </c>
      <c r="C68">
        <v>5</v>
      </c>
      <c r="D68">
        <v>5</v>
      </c>
      <c r="E68">
        <v>5</v>
      </c>
    </row>
    <row r="69" spans="1:7" x14ac:dyDescent="0.25">
      <c r="A69" s="1" t="s">
        <v>8</v>
      </c>
      <c r="B69" t="s">
        <v>9</v>
      </c>
      <c r="C69">
        <v>7</v>
      </c>
      <c r="D69">
        <v>7</v>
      </c>
      <c r="E69">
        <v>7</v>
      </c>
    </row>
    <row r="71" spans="1:7" x14ac:dyDescent="0.25">
      <c r="A71" s="10" t="s">
        <v>31</v>
      </c>
      <c r="B71" s="10"/>
      <c r="C71" s="10"/>
      <c r="D71" s="10"/>
      <c r="E71" s="10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2" t="s">
        <v>95</v>
      </c>
      <c r="D73" s="2">
        <v>10</v>
      </c>
      <c r="E73" s="2">
        <v>10</v>
      </c>
      <c r="F73" t="s">
        <v>51</v>
      </c>
      <c r="G73" t="s">
        <v>94</v>
      </c>
    </row>
    <row r="74" spans="1:7" x14ac:dyDescent="0.25">
      <c r="A74" s="1" t="s">
        <v>4</v>
      </c>
      <c r="B74" s="2">
        <v>50.26</v>
      </c>
      <c r="C74">
        <v>91.42</v>
      </c>
      <c r="D74">
        <v>91.42</v>
      </c>
      <c r="E74">
        <v>91.42</v>
      </c>
    </row>
    <row r="75" spans="1:7" x14ac:dyDescent="0.25">
      <c r="A75" s="1" t="s">
        <v>5</v>
      </c>
      <c r="B75">
        <v>0</v>
      </c>
      <c r="C75">
        <v>95.62</v>
      </c>
      <c r="D75">
        <v>95.62</v>
      </c>
      <c r="E75">
        <v>95.62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100</v>
      </c>
      <c r="C77">
        <v>90.59</v>
      </c>
      <c r="D77">
        <v>90.59</v>
      </c>
      <c r="E77">
        <v>90.59</v>
      </c>
    </row>
    <row r="78" spans="1:7" x14ac:dyDescent="0.25">
      <c r="A78" s="1" t="s">
        <v>10</v>
      </c>
      <c r="B78" t="s">
        <v>9</v>
      </c>
      <c r="C78">
        <v>6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9</v>
      </c>
      <c r="D79">
        <v>4</v>
      </c>
      <c r="E79">
        <v>4</v>
      </c>
    </row>
    <row r="81" spans="1:7" x14ac:dyDescent="0.25">
      <c r="A81" s="10" t="s">
        <v>13</v>
      </c>
      <c r="B81" s="10"/>
      <c r="C81" s="10"/>
      <c r="D81" s="10"/>
      <c r="E81" s="10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 t="s">
        <v>96</v>
      </c>
      <c r="D83" s="2" t="s">
        <v>97</v>
      </c>
      <c r="E83" s="2" t="s">
        <v>97</v>
      </c>
      <c r="F83" s="2" t="s">
        <v>78</v>
      </c>
      <c r="G83" s="2" t="s">
        <v>78</v>
      </c>
    </row>
    <row r="84" spans="1:7" x14ac:dyDescent="0.25">
      <c r="A84" s="1" t="s">
        <v>4</v>
      </c>
      <c r="B84">
        <v>61.54</v>
      </c>
      <c r="C84">
        <v>87.88</v>
      </c>
      <c r="D84" s="2">
        <v>88.81</v>
      </c>
      <c r="E84" s="2">
        <v>88.81</v>
      </c>
    </row>
    <row r="85" spans="1:7" x14ac:dyDescent="0.25">
      <c r="A85" s="1" t="s">
        <v>5</v>
      </c>
      <c r="B85">
        <v>0</v>
      </c>
      <c r="C85">
        <v>90.79</v>
      </c>
      <c r="D85">
        <v>90.79</v>
      </c>
      <c r="E85">
        <v>90.79</v>
      </c>
    </row>
    <row r="86" spans="1:7" x14ac:dyDescent="0.25">
      <c r="A86" s="1" t="s">
        <v>7</v>
      </c>
      <c r="B86">
        <v>0</v>
      </c>
      <c r="C86">
        <v>0</v>
      </c>
      <c r="D86">
        <v>0</v>
      </c>
      <c r="E86">
        <v>0</v>
      </c>
    </row>
    <row r="87" spans="1:7" x14ac:dyDescent="0.25">
      <c r="A87" s="1" t="s">
        <v>6</v>
      </c>
      <c r="B87">
        <v>100</v>
      </c>
      <c r="C87">
        <v>90.53</v>
      </c>
      <c r="D87">
        <v>92.04</v>
      </c>
      <c r="E87">
        <v>92.04</v>
      </c>
    </row>
    <row r="88" spans="1:7" x14ac:dyDescent="0.25">
      <c r="A88" s="1" t="s">
        <v>10</v>
      </c>
      <c r="B88" t="s">
        <v>9</v>
      </c>
      <c r="C88">
        <v>7</v>
      </c>
      <c r="D88">
        <v>5</v>
      </c>
      <c r="E88">
        <v>5</v>
      </c>
    </row>
    <row r="89" spans="1:7" x14ac:dyDescent="0.25">
      <c r="A89" s="1" t="s">
        <v>8</v>
      </c>
      <c r="B89" t="s">
        <v>9</v>
      </c>
      <c r="C89">
        <v>11</v>
      </c>
      <c r="D89">
        <v>7</v>
      </c>
      <c r="E89">
        <v>7</v>
      </c>
    </row>
    <row r="91" spans="1:7" x14ac:dyDescent="0.25">
      <c r="A91" s="10" t="s">
        <v>32</v>
      </c>
      <c r="B91" s="10"/>
      <c r="C91" s="10"/>
      <c r="D91" s="10"/>
      <c r="E91" s="10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 t="s">
        <v>98</v>
      </c>
      <c r="D93" s="2">
        <v>5</v>
      </c>
      <c r="E93" s="2">
        <v>2</v>
      </c>
      <c r="F93" s="2" t="s">
        <v>46</v>
      </c>
      <c r="G93" s="2" t="s">
        <v>46</v>
      </c>
    </row>
    <row r="94" spans="1:7" x14ac:dyDescent="0.25">
      <c r="A94" s="1" t="s">
        <v>4</v>
      </c>
      <c r="B94">
        <v>67.02</v>
      </c>
      <c r="C94" s="2">
        <v>89.18</v>
      </c>
      <c r="D94">
        <v>88.65</v>
      </c>
      <c r="E94">
        <v>69.39</v>
      </c>
    </row>
    <row r="95" spans="1:7" x14ac:dyDescent="0.25">
      <c r="A95" s="1" t="s">
        <v>5</v>
      </c>
      <c r="B95">
        <v>0</v>
      </c>
      <c r="C95">
        <v>98.09</v>
      </c>
      <c r="D95">
        <v>98.09</v>
      </c>
      <c r="E95">
        <v>28.57</v>
      </c>
    </row>
    <row r="96" spans="1:7" x14ac:dyDescent="0.25">
      <c r="A96" s="1" t="s">
        <v>7</v>
      </c>
      <c r="B96">
        <v>0</v>
      </c>
      <c r="C96">
        <v>10</v>
      </c>
      <c r="D96">
        <v>5</v>
      </c>
      <c r="E96">
        <v>0</v>
      </c>
    </row>
    <row r="97" spans="1:5" x14ac:dyDescent="0.25">
      <c r="A97" s="1" t="s">
        <v>6</v>
      </c>
      <c r="B97">
        <v>100</v>
      </c>
      <c r="C97">
        <v>91.73</v>
      </c>
      <c r="D97">
        <v>91.34</v>
      </c>
      <c r="E97">
        <v>91.73</v>
      </c>
    </row>
    <row r="98" spans="1:5" x14ac:dyDescent="0.25">
      <c r="A98" s="1" t="s">
        <v>10</v>
      </c>
      <c r="B98" t="s">
        <v>9</v>
      </c>
      <c r="C98">
        <v>4</v>
      </c>
      <c r="D98">
        <v>3</v>
      </c>
      <c r="E98">
        <v>2</v>
      </c>
    </row>
    <row r="99" spans="1:5" x14ac:dyDescent="0.25">
      <c r="A99" s="1" t="s">
        <v>8</v>
      </c>
      <c r="B99" t="s">
        <v>9</v>
      </c>
      <c r="C99">
        <v>6</v>
      </c>
      <c r="D99">
        <v>4</v>
      </c>
      <c r="E99">
        <v>3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08A6-E773-48CF-BFE0-DB7632AEEFBC}">
  <dimension ref="A1:R99"/>
  <sheetViews>
    <sheetView topLeftCell="I1" zoomScale="85" zoomScaleNormal="85" workbookViewId="0">
      <selection activeCell="L41" sqref="L41:P50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14.42578125" customWidth="1"/>
    <col min="7" max="7" width="12" customWidth="1"/>
    <col min="13" max="13" width="20.5703125" customWidth="1"/>
    <col min="14" max="14" width="21.140625" customWidth="1"/>
    <col min="15" max="15" width="22.85546875" customWidth="1"/>
    <col min="16" max="16" width="26.140625" customWidth="1"/>
    <col min="17" max="17" width="20" customWidth="1"/>
    <col min="18" max="18" width="16.42578125" customWidth="1"/>
  </cols>
  <sheetData>
    <row r="1" spans="1:18" x14ac:dyDescent="0.25">
      <c r="A1" s="10" t="s">
        <v>33</v>
      </c>
      <c r="B1" s="10"/>
      <c r="C1" s="10"/>
      <c r="D1" s="10"/>
      <c r="E1" s="10"/>
    </row>
    <row r="2" spans="1: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L2" s="6" t="s">
        <v>155</v>
      </c>
      <c r="M2" s="6" t="s">
        <v>4</v>
      </c>
      <c r="N2" s="6" t="s">
        <v>152</v>
      </c>
      <c r="O2" s="6" t="s">
        <v>154</v>
      </c>
      <c r="P2" s="6" t="s">
        <v>153</v>
      </c>
      <c r="Q2" s="6" t="s">
        <v>158</v>
      </c>
      <c r="R2" s="6" t="s">
        <v>159</v>
      </c>
    </row>
    <row r="3" spans="1:18" x14ac:dyDescent="0.25">
      <c r="A3" s="1" t="s">
        <v>11</v>
      </c>
      <c r="B3" t="s">
        <v>9</v>
      </c>
      <c r="C3" s="2" t="s">
        <v>99</v>
      </c>
      <c r="D3" s="2">
        <v>8</v>
      </c>
      <c r="E3" s="2">
        <v>8</v>
      </c>
      <c r="F3" s="2" t="s">
        <v>100</v>
      </c>
      <c r="G3" s="2">
        <v>8</v>
      </c>
      <c r="L3" s="5">
        <v>1</v>
      </c>
      <c r="M3">
        <v>91.49</v>
      </c>
      <c r="N3">
        <v>98</v>
      </c>
      <c r="O3">
        <v>0</v>
      </c>
      <c r="P3">
        <v>71.14</v>
      </c>
      <c r="Q3">
        <v>10</v>
      </c>
      <c r="R3">
        <v>18</v>
      </c>
    </row>
    <row r="4" spans="1:18" x14ac:dyDescent="0.25">
      <c r="A4" s="1" t="s">
        <v>4</v>
      </c>
      <c r="B4">
        <v>77.97</v>
      </c>
      <c r="C4">
        <v>91.49</v>
      </c>
      <c r="D4">
        <v>91.6</v>
      </c>
      <c r="E4">
        <v>91.62</v>
      </c>
      <c r="L4" s="5">
        <v>2</v>
      </c>
      <c r="M4">
        <v>93.88</v>
      </c>
      <c r="N4">
        <v>97.73</v>
      </c>
      <c r="O4">
        <v>2.67</v>
      </c>
      <c r="P4">
        <v>81.56</v>
      </c>
      <c r="Q4">
        <v>10</v>
      </c>
      <c r="R4">
        <v>17</v>
      </c>
    </row>
    <row r="5" spans="1:18" x14ac:dyDescent="0.25">
      <c r="A5" s="1" t="s">
        <v>5</v>
      </c>
      <c r="B5">
        <v>100</v>
      </c>
      <c r="C5">
        <v>98</v>
      </c>
      <c r="D5">
        <v>97.97</v>
      </c>
      <c r="E5">
        <v>97.97</v>
      </c>
      <c r="L5" s="5">
        <v>3</v>
      </c>
      <c r="M5">
        <v>88.69</v>
      </c>
      <c r="N5">
        <v>98.63</v>
      </c>
      <c r="O5">
        <v>2.86</v>
      </c>
      <c r="P5" s="7">
        <v>58.12</v>
      </c>
      <c r="Q5">
        <v>9</v>
      </c>
      <c r="R5">
        <v>14</v>
      </c>
    </row>
    <row r="6" spans="1:18" x14ac:dyDescent="0.25">
      <c r="A6" s="1" t="s">
        <v>7</v>
      </c>
      <c r="B6">
        <v>0</v>
      </c>
      <c r="C6">
        <v>0</v>
      </c>
      <c r="D6">
        <v>0</v>
      </c>
      <c r="E6">
        <v>0</v>
      </c>
      <c r="L6" s="5">
        <v>4</v>
      </c>
      <c r="M6">
        <v>88.39</v>
      </c>
      <c r="N6">
        <v>97.64</v>
      </c>
      <c r="O6">
        <v>0</v>
      </c>
      <c r="P6">
        <v>65.06</v>
      </c>
      <c r="Q6">
        <v>14</v>
      </c>
      <c r="R6">
        <v>26</v>
      </c>
    </row>
    <row r="7" spans="1:18" x14ac:dyDescent="0.25">
      <c r="A7" s="1" t="s">
        <v>6</v>
      </c>
      <c r="B7">
        <v>0</v>
      </c>
      <c r="C7">
        <v>71.14</v>
      </c>
      <c r="D7">
        <v>71.760000000000005</v>
      </c>
      <c r="E7">
        <v>71.849999999999994</v>
      </c>
      <c r="L7" s="5">
        <v>5</v>
      </c>
      <c r="M7">
        <v>88.47</v>
      </c>
      <c r="N7">
        <v>97.19</v>
      </c>
      <c r="O7">
        <v>0</v>
      </c>
      <c r="P7">
        <v>63.58</v>
      </c>
      <c r="Q7">
        <v>10</v>
      </c>
      <c r="R7">
        <v>18</v>
      </c>
    </row>
    <row r="8" spans="1:18" x14ac:dyDescent="0.25">
      <c r="A8" s="1" t="s">
        <v>10</v>
      </c>
      <c r="B8" t="s">
        <v>9</v>
      </c>
      <c r="C8">
        <v>10</v>
      </c>
      <c r="D8">
        <v>3</v>
      </c>
      <c r="E8">
        <v>3</v>
      </c>
      <c r="L8" s="5">
        <v>6</v>
      </c>
      <c r="M8">
        <v>91.11</v>
      </c>
      <c r="N8">
        <v>97.47</v>
      </c>
      <c r="O8">
        <v>0</v>
      </c>
      <c r="P8">
        <v>77.23</v>
      </c>
      <c r="Q8">
        <v>7</v>
      </c>
      <c r="R8">
        <v>12</v>
      </c>
    </row>
    <row r="9" spans="1:18" x14ac:dyDescent="0.25">
      <c r="A9" s="1" t="s">
        <v>8</v>
      </c>
      <c r="B9" t="s">
        <v>9</v>
      </c>
      <c r="C9">
        <v>18</v>
      </c>
      <c r="D9">
        <v>4</v>
      </c>
      <c r="E9">
        <v>4</v>
      </c>
      <c r="L9" s="5">
        <v>7</v>
      </c>
      <c r="M9">
        <v>85.26</v>
      </c>
      <c r="N9">
        <v>95.28</v>
      </c>
      <c r="O9">
        <v>0</v>
      </c>
      <c r="P9">
        <v>74.02</v>
      </c>
      <c r="Q9">
        <v>8</v>
      </c>
      <c r="R9">
        <v>14</v>
      </c>
    </row>
    <row r="10" spans="1:18" x14ac:dyDescent="0.25">
      <c r="A10" s="1"/>
      <c r="L10" s="5">
        <v>8</v>
      </c>
      <c r="M10">
        <v>79.55</v>
      </c>
      <c r="N10">
        <v>96.44</v>
      </c>
      <c r="O10">
        <v>0</v>
      </c>
      <c r="P10">
        <v>63.72</v>
      </c>
      <c r="Q10">
        <v>3</v>
      </c>
      <c r="R10">
        <v>4</v>
      </c>
    </row>
    <row r="11" spans="1:18" x14ac:dyDescent="0.25">
      <c r="A11" s="10" t="s">
        <v>34</v>
      </c>
      <c r="B11" s="10"/>
      <c r="C11" s="10"/>
      <c r="D11" s="10"/>
      <c r="E11" s="10"/>
      <c r="L11" s="5">
        <v>9</v>
      </c>
      <c r="M11">
        <v>95.26</v>
      </c>
      <c r="N11">
        <v>97.61</v>
      </c>
      <c r="O11">
        <v>0</v>
      </c>
      <c r="P11">
        <v>90.45</v>
      </c>
      <c r="Q11">
        <v>4</v>
      </c>
      <c r="R11">
        <v>6</v>
      </c>
    </row>
    <row r="12" spans="1:18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L12" s="5">
        <v>10</v>
      </c>
      <c r="M12">
        <v>86.93</v>
      </c>
      <c r="N12">
        <v>95.74</v>
      </c>
      <c r="O12">
        <v>0</v>
      </c>
      <c r="P12">
        <v>79.63</v>
      </c>
      <c r="Q12">
        <v>3</v>
      </c>
      <c r="R12">
        <v>4</v>
      </c>
    </row>
    <row r="13" spans="1:18" x14ac:dyDescent="0.25">
      <c r="A13" s="1" t="s">
        <v>11</v>
      </c>
      <c r="B13" t="s">
        <v>9</v>
      </c>
      <c r="C13" s="2" t="s">
        <v>102</v>
      </c>
      <c r="D13" s="1" t="s">
        <v>101</v>
      </c>
      <c r="E13" s="1">
        <v>11</v>
      </c>
      <c r="F13" t="s">
        <v>101</v>
      </c>
      <c r="G13">
        <v>11</v>
      </c>
      <c r="L13" s="6" t="s">
        <v>151</v>
      </c>
      <c r="M13" s="6">
        <f t="shared" ref="M13:R13" si="0">AVERAGE(M3:M12)</f>
        <v>88.902999999999992</v>
      </c>
      <c r="N13" s="6">
        <f t="shared" si="0"/>
        <v>97.172999999999988</v>
      </c>
      <c r="O13" s="6">
        <f t="shared" si="0"/>
        <v>0.55299999999999994</v>
      </c>
      <c r="P13" s="6">
        <f t="shared" si="0"/>
        <v>72.450999999999993</v>
      </c>
      <c r="Q13" s="6">
        <f t="shared" si="0"/>
        <v>7.8</v>
      </c>
      <c r="R13" s="6">
        <f t="shared" si="0"/>
        <v>13.3</v>
      </c>
    </row>
    <row r="14" spans="1:18" x14ac:dyDescent="0.25">
      <c r="A14" s="1" t="s">
        <v>4</v>
      </c>
      <c r="B14">
        <v>84.33</v>
      </c>
      <c r="C14">
        <v>93.88</v>
      </c>
      <c r="D14">
        <v>93.99</v>
      </c>
      <c r="E14">
        <v>94.01</v>
      </c>
    </row>
    <row r="15" spans="1:18" x14ac:dyDescent="0.25">
      <c r="A15" s="1" t="s">
        <v>5</v>
      </c>
      <c r="B15">
        <v>100</v>
      </c>
      <c r="C15">
        <v>97.73</v>
      </c>
      <c r="D15">
        <v>97.68</v>
      </c>
      <c r="E15">
        <v>97.68</v>
      </c>
      <c r="L15" s="6" t="s">
        <v>156</v>
      </c>
      <c r="M15" s="6" t="s">
        <v>4</v>
      </c>
      <c r="N15" s="6" t="s">
        <v>152</v>
      </c>
      <c r="O15" s="6" t="s">
        <v>154</v>
      </c>
      <c r="P15" s="6" t="s">
        <v>153</v>
      </c>
      <c r="Q15" s="6" t="s">
        <v>158</v>
      </c>
      <c r="R15" s="6" t="s">
        <v>159</v>
      </c>
    </row>
    <row r="16" spans="1:18" x14ac:dyDescent="0.25">
      <c r="A16" s="1" t="s">
        <v>7</v>
      </c>
      <c r="B16">
        <v>0</v>
      </c>
      <c r="C16">
        <v>2.67</v>
      </c>
      <c r="D16">
        <v>1.33</v>
      </c>
      <c r="E16">
        <v>0</v>
      </c>
      <c r="L16" s="5">
        <v>1</v>
      </c>
      <c r="M16">
        <v>91.6</v>
      </c>
      <c r="N16">
        <v>97.97</v>
      </c>
      <c r="O16">
        <v>0</v>
      </c>
      <c r="P16">
        <v>71.760000000000005</v>
      </c>
      <c r="Q16">
        <v>3</v>
      </c>
      <c r="R16">
        <v>4</v>
      </c>
    </row>
    <row r="17" spans="1:18" x14ac:dyDescent="0.25">
      <c r="A17" s="1" t="s">
        <v>6</v>
      </c>
      <c r="B17">
        <v>0</v>
      </c>
      <c r="C17">
        <v>81.56</v>
      </c>
      <c r="D17">
        <v>82.83</v>
      </c>
      <c r="E17">
        <v>83.15</v>
      </c>
      <c r="L17" s="5">
        <v>2</v>
      </c>
      <c r="M17">
        <v>93.99</v>
      </c>
      <c r="N17">
        <v>97.68</v>
      </c>
      <c r="O17">
        <v>1.33</v>
      </c>
      <c r="P17">
        <v>82.83</v>
      </c>
      <c r="Q17">
        <v>4</v>
      </c>
      <c r="R17">
        <v>6</v>
      </c>
    </row>
    <row r="18" spans="1:18" x14ac:dyDescent="0.25">
      <c r="A18" s="1" t="s">
        <v>10</v>
      </c>
      <c r="B18" t="s">
        <v>9</v>
      </c>
      <c r="C18">
        <v>10</v>
      </c>
      <c r="D18">
        <v>4</v>
      </c>
      <c r="E18">
        <v>3</v>
      </c>
      <c r="L18" s="5">
        <v>3</v>
      </c>
      <c r="M18">
        <v>87.97</v>
      </c>
      <c r="N18">
        <v>97.39</v>
      </c>
      <c r="O18">
        <v>0</v>
      </c>
      <c r="P18">
        <v>59.71</v>
      </c>
      <c r="Q18">
        <v>5</v>
      </c>
      <c r="R18">
        <v>7</v>
      </c>
    </row>
    <row r="19" spans="1:18" x14ac:dyDescent="0.25">
      <c r="A19" s="1" t="s">
        <v>8</v>
      </c>
      <c r="B19" t="s">
        <v>9</v>
      </c>
      <c r="C19">
        <v>17</v>
      </c>
      <c r="D19">
        <v>6</v>
      </c>
      <c r="E19">
        <v>4</v>
      </c>
      <c r="L19" s="5">
        <v>4</v>
      </c>
      <c r="M19">
        <v>88.53</v>
      </c>
      <c r="N19">
        <v>97.02</v>
      </c>
      <c r="O19">
        <v>0</v>
      </c>
      <c r="P19">
        <v>67.58</v>
      </c>
      <c r="Q19">
        <v>3</v>
      </c>
      <c r="R19">
        <v>4</v>
      </c>
    </row>
    <row r="20" spans="1:18" x14ac:dyDescent="0.25">
      <c r="L20" s="5">
        <v>5</v>
      </c>
      <c r="M20">
        <v>88.59</v>
      </c>
      <c r="N20">
        <v>96.96</v>
      </c>
      <c r="O20">
        <v>0</v>
      </c>
      <c r="P20">
        <v>64.91</v>
      </c>
      <c r="Q20">
        <v>3</v>
      </c>
      <c r="R20">
        <v>4</v>
      </c>
    </row>
    <row r="21" spans="1:18" x14ac:dyDescent="0.25">
      <c r="A21" s="10" t="s">
        <v>35</v>
      </c>
      <c r="B21" s="10"/>
      <c r="C21" s="10"/>
      <c r="D21" s="10"/>
      <c r="E21" s="10"/>
      <c r="L21" s="5">
        <v>6</v>
      </c>
      <c r="M21">
        <v>91.27</v>
      </c>
      <c r="N21">
        <v>97.42</v>
      </c>
      <c r="O21">
        <v>0</v>
      </c>
      <c r="P21">
        <v>77.989999999999995</v>
      </c>
      <c r="Q21">
        <v>3</v>
      </c>
      <c r="R21">
        <v>4</v>
      </c>
    </row>
    <row r="22" spans="1:18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L22" s="5">
        <v>7</v>
      </c>
      <c r="M22">
        <v>85.26</v>
      </c>
      <c r="N22">
        <v>95.11</v>
      </c>
      <c r="O22">
        <v>0</v>
      </c>
      <c r="P22">
        <v>74.33</v>
      </c>
      <c r="Q22">
        <v>3</v>
      </c>
      <c r="R22">
        <v>4</v>
      </c>
    </row>
    <row r="23" spans="1:18" x14ac:dyDescent="0.25">
      <c r="A23" s="1" t="s">
        <v>11</v>
      </c>
      <c r="B23" t="s">
        <v>9</v>
      </c>
      <c r="C23" s="1" t="s">
        <v>104</v>
      </c>
      <c r="D23" s="1" t="s">
        <v>105</v>
      </c>
      <c r="E23" s="1" t="s">
        <v>105</v>
      </c>
      <c r="F23" t="s">
        <v>103</v>
      </c>
      <c r="G23" t="s">
        <v>103</v>
      </c>
      <c r="L23" s="5">
        <v>8</v>
      </c>
      <c r="M23">
        <v>79.55</v>
      </c>
      <c r="N23">
        <v>96.44</v>
      </c>
      <c r="O23">
        <v>0</v>
      </c>
      <c r="P23">
        <v>63.72</v>
      </c>
      <c r="Q23">
        <v>3</v>
      </c>
      <c r="R23">
        <v>4</v>
      </c>
    </row>
    <row r="24" spans="1:18" x14ac:dyDescent="0.25">
      <c r="A24" s="1" t="s">
        <v>4</v>
      </c>
      <c r="B24">
        <v>77.75</v>
      </c>
      <c r="C24">
        <v>88.69</v>
      </c>
      <c r="D24">
        <v>87.97</v>
      </c>
      <c r="E24">
        <v>87.97</v>
      </c>
      <c r="L24" s="5">
        <v>9</v>
      </c>
      <c r="M24">
        <v>95.55</v>
      </c>
      <c r="N24">
        <v>97.88</v>
      </c>
      <c r="O24">
        <v>0</v>
      </c>
      <c r="P24">
        <v>90.79</v>
      </c>
      <c r="Q24">
        <v>4</v>
      </c>
      <c r="R24">
        <v>6</v>
      </c>
    </row>
    <row r="25" spans="1:18" x14ac:dyDescent="0.25">
      <c r="A25" s="1" t="s">
        <v>5</v>
      </c>
      <c r="B25">
        <v>100</v>
      </c>
      <c r="C25">
        <v>98.63</v>
      </c>
      <c r="D25">
        <v>97.39</v>
      </c>
      <c r="E25">
        <v>97.39</v>
      </c>
      <c r="L25" s="5">
        <v>10</v>
      </c>
      <c r="M25">
        <v>86.93</v>
      </c>
      <c r="N25">
        <v>95.74</v>
      </c>
      <c r="O25">
        <v>0</v>
      </c>
      <c r="P25">
        <v>79.8</v>
      </c>
      <c r="Q25">
        <v>3</v>
      </c>
      <c r="R25">
        <v>4</v>
      </c>
    </row>
    <row r="26" spans="1:18" x14ac:dyDescent="0.25">
      <c r="A26" s="1" t="s">
        <v>7</v>
      </c>
      <c r="B26">
        <v>0</v>
      </c>
      <c r="C26">
        <v>2.86</v>
      </c>
      <c r="D26">
        <v>0</v>
      </c>
      <c r="E26">
        <v>0</v>
      </c>
      <c r="L26" s="6" t="s">
        <v>151</v>
      </c>
      <c r="M26" s="6">
        <f t="shared" ref="M26:R26" si="1">AVERAGE(M16:M25)</f>
        <v>88.923999999999978</v>
      </c>
      <c r="N26" s="6">
        <f t="shared" si="1"/>
        <v>96.960999999999999</v>
      </c>
      <c r="O26" s="6">
        <f t="shared" si="1"/>
        <v>0.13300000000000001</v>
      </c>
      <c r="P26" s="6">
        <f t="shared" si="1"/>
        <v>73.341999999999985</v>
      </c>
      <c r="Q26" s="6">
        <f t="shared" si="1"/>
        <v>3.4</v>
      </c>
      <c r="R26" s="6">
        <f t="shared" si="1"/>
        <v>4.7</v>
      </c>
    </row>
    <row r="27" spans="1:18" x14ac:dyDescent="0.25">
      <c r="A27" s="1" t="s">
        <v>6</v>
      </c>
      <c r="B27">
        <v>0</v>
      </c>
      <c r="C27" s="3">
        <v>58.12</v>
      </c>
      <c r="D27">
        <v>59.71</v>
      </c>
      <c r="E27">
        <v>59.71</v>
      </c>
    </row>
    <row r="28" spans="1:18" x14ac:dyDescent="0.25">
      <c r="A28" s="1" t="s">
        <v>10</v>
      </c>
      <c r="B28" t="s">
        <v>9</v>
      </c>
      <c r="C28">
        <v>9</v>
      </c>
      <c r="D28">
        <v>5</v>
      </c>
      <c r="E28">
        <v>5</v>
      </c>
      <c r="L28" s="6" t="s">
        <v>157</v>
      </c>
      <c r="M28" s="6" t="s">
        <v>4</v>
      </c>
      <c r="N28" s="6" t="s">
        <v>152</v>
      </c>
      <c r="O28" s="6" t="s">
        <v>154</v>
      </c>
      <c r="P28" s="6" t="s">
        <v>153</v>
      </c>
      <c r="Q28" s="6" t="s">
        <v>158</v>
      </c>
      <c r="R28" s="6" t="s">
        <v>159</v>
      </c>
    </row>
    <row r="29" spans="1:18" x14ac:dyDescent="0.25">
      <c r="A29" s="1" t="s">
        <v>8</v>
      </c>
      <c r="B29" t="s">
        <v>9</v>
      </c>
      <c r="C29">
        <v>14</v>
      </c>
      <c r="D29">
        <v>7</v>
      </c>
      <c r="E29">
        <v>7</v>
      </c>
      <c r="L29" s="5">
        <v>1</v>
      </c>
      <c r="M29">
        <v>91.62</v>
      </c>
      <c r="N29">
        <v>97.97</v>
      </c>
      <c r="O29">
        <v>0</v>
      </c>
      <c r="P29">
        <v>71.849999999999994</v>
      </c>
      <c r="Q29">
        <v>3</v>
      </c>
      <c r="R29">
        <v>4</v>
      </c>
    </row>
    <row r="30" spans="1:18" x14ac:dyDescent="0.25">
      <c r="L30" s="5">
        <v>2</v>
      </c>
      <c r="M30">
        <v>94.01</v>
      </c>
      <c r="N30">
        <v>97.68</v>
      </c>
      <c r="O30">
        <v>0</v>
      </c>
      <c r="P30">
        <v>83.15</v>
      </c>
      <c r="Q30">
        <v>3</v>
      </c>
      <c r="R30">
        <v>4</v>
      </c>
    </row>
    <row r="31" spans="1:18" x14ac:dyDescent="0.25">
      <c r="A31" s="10" t="s">
        <v>36</v>
      </c>
      <c r="B31" s="10"/>
      <c r="C31" s="10"/>
      <c r="D31" s="10"/>
      <c r="E31" s="10"/>
      <c r="L31" s="5">
        <v>3</v>
      </c>
      <c r="M31">
        <v>87.97</v>
      </c>
      <c r="N31">
        <v>97.39</v>
      </c>
      <c r="O31">
        <v>0</v>
      </c>
      <c r="P31">
        <v>59.71</v>
      </c>
      <c r="Q31">
        <v>5</v>
      </c>
      <c r="R31">
        <v>7</v>
      </c>
    </row>
    <row r="32" spans="1:18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L32" s="5">
        <v>4</v>
      </c>
      <c r="M32">
        <v>88.53</v>
      </c>
      <c r="N32">
        <v>96.99</v>
      </c>
      <c r="O32">
        <v>0</v>
      </c>
      <c r="P32">
        <v>67.58</v>
      </c>
      <c r="Q32">
        <v>3</v>
      </c>
      <c r="R32">
        <v>4</v>
      </c>
    </row>
    <row r="33" spans="1:18" x14ac:dyDescent="0.25">
      <c r="A33" s="1" t="s">
        <v>11</v>
      </c>
      <c r="B33" t="s">
        <v>9</v>
      </c>
      <c r="C33" s="1" t="s">
        <v>107</v>
      </c>
      <c r="D33" s="1">
        <v>3</v>
      </c>
      <c r="E33" s="1">
        <v>3</v>
      </c>
      <c r="F33" t="s">
        <v>106</v>
      </c>
      <c r="G33">
        <v>3</v>
      </c>
      <c r="L33" s="5">
        <v>5</v>
      </c>
      <c r="M33">
        <v>88.59</v>
      </c>
      <c r="N33">
        <v>96.96</v>
      </c>
      <c r="O33">
        <v>0</v>
      </c>
      <c r="P33">
        <v>64.91</v>
      </c>
      <c r="Q33">
        <v>3</v>
      </c>
      <c r="R33">
        <v>4</v>
      </c>
    </row>
    <row r="34" spans="1:18" x14ac:dyDescent="0.25">
      <c r="A34" s="1" t="s">
        <v>4</v>
      </c>
      <c r="B34">
        <v>74.760000000000005</v>
      </c>
      <c r="C34">
        <v>88.39</v>
      </c>
      <c r="D34">
        <v>88.53</v>
      </c>
      <c r="E34">
        <v>88.53</v>
      </c>
      <c r="L34" s="5">
        <v>6</v>
      </c>
      <c r="M34">
        <v>91.27</v>
      </c>
      <c r="N34">
        <v>97.42</v>
      </c>
      <c r="O34">
        <v>0</v>
      </c>
      <c r="P34">
        <v>77.989999999999995</v>
      </c>
      <c r="Q34">
        <v>3</v>
      </c>
      <c r="R34">
        <v>4</v>
      </c>
    </row>
    <row r="35" spans="1:18" x14ac:dyDescent="0.25">
      <c r="A35" s="1" t="s">
        <v>5</v>
      </c>
      <c r="B35">
        <v>100</v>
      </c>
      <c r="C35">
        <v>97.64</v>
      </c>
      <c r="D35">
        <v>97.02</v>
      </c>
      <c r="E35">
        <v>96.99</v>
      </c>
      <c r="L35" s="5">
        <v>7</v>
      </c>
      <c r="M35">
        <v>85.26</v>
      </c>
      <c r="N35">
        <v>95.11</v>
      </c>
      <c r="O35">
        <v>0</v>
      </c>
      <c r="P35">
        <v>74.33</v>
      </c>
      <c r="Q35">
        <v>3</v>
      </c>
      <c r="R35">
        <v>4</v>
      </c>
    </row>
    <row r="36" spans="1:18" x14ac:dyDescent="0.25">
      <c r="A36" s="1" t="s">
        <v>7</v>
      </c>
      <c r="B36">
        <v>0</v>
      </c>
      <c r="C36">
        <v>0</v>
      </c>
      <c r="D36">
        <v>0</v>
      </c>
      <c r="E36">
        <v>0</v>
      </c>
      <c r="L36" s="5">
        <v>8</v>
      </c>
      <c r="M36">
        <v>79.55</v>
      </c>
      <c r="N36">
        <v>96.44</v>
      </c>
      <c r="O36">
        <v>0</v>
      </c>
      <c r="P36">
        <v>63.72</v>
      </c>
      <c r="Q36">
        <v>3</v>
      </c>
      <c r="R36">
        <v>4</v>
      </c>
    </row>
    <row r="37" spans="1:18" x14ac:dyDescent="0.25">
      <c r="A37" s="1" t="s">
        <v>6</v>
      </c>
      <c r="B37">
        <v>0</v>
      </c>
      <c r="C37">
        <v>65.06</v>
      </c>
      <c r="D37">
        <v>67.58</v>
      </c>
      <c r="E37">
        <v>67.58</v>
      </c>
      <c r="L37" s="5">
        <v>9</v>
      </c>
      <c r="M37">
        <v>95.4</v>
      </c>
      <c r="N37">
        <v>97.14</v>
      </c>
      <c r="O37">
        <v>0</v>
      </c>
      <c r="P37">
        <v>92.13</v>
      </c>
      <c r="Q37">
        <v>3</v>
      </c>
      <c r="R37">
        <v>4</v>
      </c>
    </row>
    <row r="38" spans="1:18" x14ac:dyDescent="0.25">
      <c r="A38" s="1" t="s">
        <v>10</v>
      </c>
      <c r="B38" t="s">
        <v>9</v>
      </c>
      <c r="C38">
        <v>14</v>
      </c>
      <c r="D38">
        <v>3</v>
      </c>
      <c r="E38">
        <v>3</v>
      </c>
      <c r="L38" s="5">
        <v>10</v>
      </c>
      <c r="M38">
        <v>86.93</v>
      </c>
      <c r="N38">
        <v>95.74</v>
      </c>
      <c r="O38">
        <v>0</v>
      </c>
      <c r="P38">
        <v>79.8</v>
      </c>
      <c r="Q38">
        <v>3</v>
      </c>
      <c r="R38">
        <v>4</v>
      </c>
    </row>
    <row r="39" spans="1:18" x14ac:dyDescent="0.25">
      <c r="A39" s="1" t="s">
        <v>8</v>
      </c>
      <c r="B39" t="s">
        <v>9</v>
      </c>
      <c r="C39">
        <v>26</v>
      </c>
      <c r="D39">
        <v>4</v>
      </c>
      <c r="E39">
        <v>4</v>
      </c>
      <c r="L39" s="6" t="s">
        <v>151</v>
      </c>
      <c r="M39" s="6">
        <f t="shared" ref="M39:R39" si="2">AVERAGE(M29:M38)</f>
        <v>88.912999999999982</v>
      </c>
      <c r="N39" s="6">
        <f t="shared" si="2"/>
        <v>96.884</v>
      </c>
      <c r="O39" s="6">
        <f t="shared" si="2"/>
        <v>0</v>
      </c>
      <c r="P39" s="6">
        <f t="shared" si="2"/>
        <v>73.516999999999996</v>
      </c>
      <c r="Q39" s="6">
        <f t="shared" si="2"/>
        <v>3.2</v>
      </c>
      <c r="R39" s="6">
        <f t="shared" si="2"/>
        <v>4.3</v>
      </c>
    </row>
    <row r="41" spans="1:18" x14ac:dyDescent="0.25">
      <c r="A41" s="10" t="s">
        <v>37</v>
      </c>
      <c r="B41" s="10"/>
      <c r="C41" s="10"/>
      <c r="D41" s="10"/>
      <c r="E41" s="10"/>
      <c r="L41" s="6" t="s">
        <v>209</v>
      </c>
      <c r="M41" s="11" t="s">
        <v>234</v>
      </c>
      <c r="N41" s="11" t="s">
        <v>233</v>
      </c>
      <c r="O41" s="11"/>
      <c r="P41" s="5"/>
    </row>
    <row r="42" spans="1:18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L42" s="6" t="s">
        <v>210</v>
      </c>
      <c r="M42" s="5" t="s">
        <v>101</v>
      </c>
      <c r="N42" s="5" t="s">
        <v>235</v>
      </c>
      <c r="O42" s="5"/>
      <c r="P42" s="5"/>
    </row>
    <row r="43" spans="1:18" x14ac:dyDescent="0.25">
      <c r="A43" s="1" t="s">
        <v>11</v>
      </c>
      <c r="B43" t="s">
        <v>9</v>
      </c>
      <c r="C43" s="2" t="s">
        <v>108</v>
      </c>
      <c r="D43" s="2">
        <v>11</v>
      </c>
      <c r="E43" s="2">
        <v>11</v>
      </c>
      <c r="F43" s="2" t="s">
        <v>109</v>
      </c>
      <c r="G43">
        <v>11</v>
      </c>
      <c r="L43" s="6" t="s">
        <v>211</v>
      </c>
      <c r="M43" s="5" t="s">
        <v>103</v>
      </c>
      <c r="N43" s="5" t="s">
        <v>236</v>
      </c>
      <c r="O43" s="5"/>
      <c r="P43" s="5"/>
    </row>
    <row r="44" spans="1:18" x14ac:dyDescent="0.25">
      <c r="A44" s="1" t="s">
        <v>4</v>
      </c>
      <c r="B44">
        <v>76.34</v>
      </c>
      <c r="C44">
        <v>88.47</v>
      </c>
      <c r="D44">
        <v>88.59</v>
      </c>
      <c r="E44">
        <v>88.59</v>
      </c>
      <c r="L44" s="6" t="s">
        <v>212</v>
      </c>
      <c r="M44" s="5" t="s">
        <v>106</v>
      </c>
      <c r="N44" s="5" t="s">
        <v>231</v>
      </c>
      <c r="O44" s="5"/>
      <c r="P44" s="5"/>
    </row>
    <row r="45" spans="1:18" x14ac:dyDescent="0.25">
      <c r="A45" s="1" t="s">
        <v>5</v>
      </c>
      <c r="B45">
        <v>100</v>
      </c>
      <c r="C45">
        <v>97.19</v>
      </c>
      <c r="D45">
        <v>96.96</v>
      </c>
      <c r="E45">
        <v>96.96</v>
      </c>
      <c r="L45" s="6" t="s">
        <v>213</v>
      </c>
      <c r="M45" s="5" t="s">
        <v>109</v>
      </c>
      <c r="N45" s="5" t="s">
        <v>237</v>
      </c>
      <c r="O45" s="5"/>
      <c r="P45" s="5"/>
    </row>
    <row r="46" spans="1:18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L46" s="6" t="s">
        <v>214</v>
      </c>
      <c r="M46" s="5" t="s">
        <v>110</v>
      </c>
      <c r="N46" s="5" t="s">
        <v>239</v>
      </c>
      <c r="O46" s="5"/>
      <c r="P46" s="5"/>
    </row>
    <row r="47" spans="1:18" x14ac:dyDescent="0.25">
      <c r="A47" s="1" t="s">
        <v>6</v>
      </c>
      <c r="B47">
        <v>0</v>
      </c>
      <c r="C47">
        <v>63.58</v>
      </c>
      <c r="D47">
        <v>64.91</v>
      </c>
      <c r="E47">
        <v>64.91</v>
      </c>
      <c r="L47" s="6" t="s">
        <v>215</v>
      </c>
      <c r="M47" s="5" t="s">
        <v>113</v>
      </c>
      <c r="N47" s="5" t="s">
        <v>237</v>
      </c>
      <c r="O47" s="5"/>
      <c r="P47" s="5"/>
    </row>
    <row r="48" spans="1:18" x14ac:dyDescent="0.25">
      <c r="A48" s="1" t="s">
        <v>10</v>
      </c>
      <c r="B48" t="s">
        <v>9</v>
      </c>
      <c r="C48">
        <v>10</v>
      </c>
      <c r="D48">
        <v>3</v>
      </c>
      <c r="E48">
        <v>3</v>
      </c>
      <c r="L48" s="6" t="s">
        <v>216</v>
      </c>
      <c r="M48" s="12">
        <v>5</v>
      </c>
      <c r="N48" s="5" t="s">
        <v>238</v>
      </c>
      <c r="O48" s="5"/>
      <c r="P48" s="5"/>
    </row>
    <row r="49" spans="1:16" x14ac:dyDescent="0.25">
      <c r="A49" s="1" t="s">
        <v>8</v>
      </c>
      <c r="B49" t="s">
        <v>9</v>
      </c>
      <c r="C49">
        <v>18</v>
      </c>
      <c r="D49">
        <v>4</v>
      </c>
      <c r="E49">
        <v>4</v>
      </c>
      <c r="L49" s="6" t="s">
        <v>217</v>
      </c>
      <c r="M49" s="12" t="s">
        <v>115</v>
      </c>
      <c r="N49" s="5" t="s">
        <v>240</v>
      </c>
      <c r="O49" s="5"/>
      <c r="P49" s="5"/>
    </row>
    <row r="50" spans="1:16" x14ac:dyDescent="0.25">
      <c r="L50" s="6" t="s">
        <v>218</v>
      </c>
      <c r="M50" s="12">
        <v>8</v>
      </c>
      <c r="N50" s="5" t="s">
        <v>238</v>
      </c>
      <c r="O50" s="5"/>
      <c r="P50" s="5"/>
    </row>
    <row r="51" spans="1:16" x14ac:dyDescent="0.25">
      <c r="A51" s="10" t="s">
        <v>38</v>
      </c>
      <c r="B51" s="10"/>
      <c r="C51" s="10"/>
      <c r="D51" s="10"/>
      <c r="E51" s="10"/>
    </row>
    <row r="52" spans="1:16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</row>
    <row r="53" spans="1:16" x14ac:dyDescent="0.25">
      <c r="A53" s="1" t="s">
        <v>11</v>
      </c>
      <c r="B53" t="s">
        <v>9</v>
      </c>
      <c r="C53" s="1" t="s">
        <v>112</v>
      </c>
      <c r="D53" s="1">
        <v>16</v>
      </c>
      <c r="E53" s="1">
        <v>16</v>
      </c>
      <c r="F53" t="s">
        <v>110</v>
      </c>
      <c r="G53" t="s">
        <v>111</v>
      </c>
    </row>
    <row r="54" spans="1:16" x14ac:dyDescent="0.25">
      <c r="A54" s="1" t="s">
        <v>4</v>
      </c>
      <c r="B54">
        <v>72.97</v>
      </c>
      <c r="C54">
        <v>91.11</v>
      </c>
      <c r="D54">
        <v>91.27</v>
      </c>
      <c r="E54">
        <v>91.27</v>
      </c>
    </row>
    <row r="55" spans="1:16" x14ac:dyDescent="0.25">
      <c r="A55" s="1" t="s">
        <v>5</v>
      </c>
      <c r="B55">
        <v>100</v>
      </c>
      <c r="C55">
        <v>97.47</v>
      </c>
      <c r="D55">
        <v>97.42</v>
      </c>
      <c r="E55">
        <v>97.42</v>
      </c>
    </row>
    <row r="56" spans="1:16" x14ac:dyDescent="0.25">
      <c r="A56" s="1" t="s">
        <v>7</v>
      </c>
      <c r="B56">
        <v>0</v>
      </c>
      <c r="C56">
        <v>0</v>
      </c>
      <c r="D56">
        <v>0</v>
      </c>
      <c r="E56">
        <v>0</v>
      </c>
    </row>
    <row r="57" spans="1:16" x14ac:dyDescent="0.25">
      <c r="A57" s="1" t="s">
        <v>6</v>
      </c>
      <c r="B57">
        <v>0</v>
      </c>
      <c r="C57">
        <v>77.23</v>
      </c>
      <c r="D57">
        <v>77.989999999999995</v>
      </c>
      <c r="E57">
        <v>77.989999999999995</v>
      </c>
    </row>
    <row r="58" spans="1:16" x14ac:dyDescent="0.25">
      <c r="A58" s="1" t="s">
        <v>10</v>
      </c>
      <c r="B58" t="s">
        <v>9</v>
      </c>
      <c r="C58">
        <v>7</v>
      </c>
      <c r="D58">
        <v>3</v>
      </c>
      <c r="E58">
        <v>3</v>
      </c>
    </row>
    <row r="59" spans="1:16" x14ac:dyDescent="0.25">
      <c r="A59" s="1" t="s">
        <v>8</v>
      </c>
      <c r="B59" t="s">
        <v>9</v>
      </c>
      <c r="C59">
        <v>12</v>
      </c>
      <c r="D59">
        <v>4</v>
      </c>
      <c r="E59">
        <v>4</v>
      </c>
    </row>
    <row r="61" spans="1:16" x14ac:dyDescent="0.25">
      <c r="A61" s="10" t="s">
        <v>12</v>
      </c>
      <c r="B61" s="10"/>
      <c r="C61" s="10"/>
      <c r="D61" s="10"/>
      <c r="E61" s="10"/>
    </row>
    <row r="62" spans="1:16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6" x14ac:dyDescent="0.25">
      <c r="A63" s="1" t="s">
        <v>11</v>
      </c>
      <c r="B63" t="s">
        <v>9</v>
      </c>
      <c r="C63" s="1" t="s">
        <v>114</v>
      </c>
      <c r="D63" s="1">
        <v>5</v>
      </c>
      <c r="E63" s="1">
        <v>5</v>
      </c>
      <c r="F63" t="s">
        <v>113</v>
      </c>
      <c r="G63">
        <v>5</v>
      </c>
    </row>
    <row r="64" spans="1:16" x14ac:dyDescent="0.25">
      <c r="A64" s="1" t="s">
        <v>4</v>
      </c>
      <c r="B64">
        <v>62.85</v>
      </c>
      <c r="C64">
        <v>85.26</v>
      </c>
      <c r="D64">
        <v>85.26</v>
      </c>
      <c r="E64">
        <v>85.26</v>
      </c>
    </row>
    <row r="65" spans="1:7" x14ac:dyDescent="0.25">
      <c r="A65" s="1" t="s">
        <v>5</v>
      </c>
      <c r="B65">
        <v>100</v>
      </c>
      <c r="C65">
        <v>95.28</v>
      </c>
      <c r="D65">
        <v>95.11</v>
      </c>
      <c r="E65">
        <v>95.11</v>
      </c>
    </row>
    <row r="66" spans="1:7" x14ac:dyDescent="0.25">
      <c r="A66" s="1" t="s">
        <v>7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s="1" t="s">
        <v>6</v>
      </c>
      <c r="B67">
        <v>0</v>
      </c>
      <c r="C67">
        <v>74.02</v>
      </c>
      <c r="D67">
        <v>74.33</v>
      </c>
      <c r="E67">
        <v>74.33</v>
      </c>
    </row>
    <row r="68" spans="1:7" x14ac:dyDescent="0.25">
      <c r="A68" s="1" t="s">
        <v>10</v>
      </c>
      <c r="B68" t="s">
        <v>9</v>
      </c>
      <c r="C68">
        <v>8</v>
      </c>
      <c r="D68">
        <v>3</v>
      </c>
      <c r="E68">
        <v>3</v>
      </c>
    </row>
    <row r="69" spans="1:7" x14ac:dyDescent="0.25">
      <c r="A69" s="1" t="s">
        <v>8</v>
      </c>
      <c r="B69" t="s">
        <v>9</v>
      </c>
      <c r="C69">
        <v>14</v>
      </c>
      <c r="D69">
        <v>4</v>
      </c>
      <c r="E69">
        <v>4</v>
      </c>
    </row>
    <row r="71" spans="1:7" x14ac:dyDescent="0.25">
      <c r="A71" s="10" t="s">
        <v>39</v>
      </c>
      <c r="B71" s="10"/>
      <c r="C71" s="10"/>
      <c r="D71" s="10"/>
      <c r="E71" s="10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1">
        <v>5</v>
      </c>
      <c r="D73" s="1">
        <v>5</v>
      </c>
      <c r="E73" s="1">
        <v>5</v>
      </c>
      <c r="F73">
        <v>5</v>
      </c>
      <c r="G73">
        <v>5</v>
      </c>
    </row>
    <row r="74" spans="1:7" x14ac:dyDescent="0.25">
      <c r="A74" s="1" t="s">
        <v>4</v>
      </c>
      <c r="B74">
        <v>54.06</v>
      </c>
      <c r="C74">
        <v>79.55</v>
      </c>
      <c r="D74">
        <v>79.55</v>
      </c>
      <c r="E74">
        <v>79.55</v>
      </c>
    </row>
    <row r="75" spans="1:7" x14ac:dyDescent="0.25">
      <c r="A75" s="1" t="s">
        <v>5</v>
      </c>
      <c r="B75">
        <v>100</v>
      </c>
      <c r="C75">
        <v>96.44</v>
      </c>
      <c r="D75">
        <v>96.44</v>
      </c>
      <c r="E75">
        <v>96.44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0</v>
      </c>
      <c r="C77">
        <v>63.72</v>
      </c>
      <c r="D77">
        <v>63.72</v>
      </c>
      <c r="E77">
        <v>63.72</v>
      </c>
    </row>
    <row r="78" spans="1:7" x14ac:dyDescent="0.25">
      <c r="A78" s="1" t="s">
        <v>10</v>
      </c>
      <c r="B78" t="s">
        <v>9</v>
      </c>
      <c r="C78">
        <v>3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4</v>
      </c>
      <c r="D79">
        <v>4</v>
      </c>
      <c r="E79">
        <v>4</v>
      </c>
    </row>
    <row r="81" spans="1:7" x14ac:dyDescent="0.25">
      <c r="A81" s="10" t="s">
        <v>13</v>
      </c>
      <c r="B81" s="10"/>
      <c r="C81" s="10"/>
      <c r="D81" s="10"/>
      <c r="E81" s="10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1" t="s">
        <v>116</v>
      </c>
      <c r="D83" s="1" t="s">
        <v>116</v>
      </c>
      <c r="E83" s="1">
        <v>10</v>
      </c>
      <c r="F83" t="s">
        <v>115</v>
      </c>
      <c r="G83" t="s">
        <v>44</v>
      </c>
    </row>
    <row r="84" spans="1:7" x14ac:dyDescent="0.25">
      <c r="A84" s="1" t="s">
        <v>4</v>
      </c>
      <c r="B84">
        <v>71.37</v>
      </c>
      <c r="C84">
        <v>95.26</v>
      </c>
      <c r="D84">
        <v>95.55</v>
      </c>
      <c r="E84">
        <v>95.4</v>
      </c>
    </row>
    <row r="85" spans="1:7" x14ac:dyDescent="0.25">
      <c r="A85" s="1" t="s">
        <v>5</v>
      </c>
      <c r="B85">
        <v>100</v>
      </c>
      <c r="C85">
        <v>97.61</v>
      </c>
      <c r="D85">
        <v>97.88</v>
      </c>
      <c r="E85">
        <v>97.14</v>
      </c>
    </row>
    <row r="86" spans="1:7" x14ac:dyDescent="0.25">
      <c r="A86" s="1" t="s">
        <v>7</v>
      </c>
      <c r="B86">
        <v>0</v>
      </c>
      <c r="C86">
        <v>0</v>
      </c>
      <c r="D86">
        <v>0</v>
      </c>
      <c r="E86">
        <v>0</v>
      </c>
    </row>
    <row r="87" spans="1:7" x14ac:dyDescent="0.25">
      <c r="A87" s="1" t="s">
        <v>6</v>
      </c>
      <c r="B87">
        <v>0</v>
      </c>
      <c r="C87">
        <v>90.45</v>
      </c>
      <c r="D87">
        <v>90.79</v>
      </c>
      <c r="E87">
        <v>92.13</v>
      </c>
    </row>
    <row r="88" spans="1:7" x14ac:dyDescent="0.25">
      <c r="A88" s="1" t="s">
        <v>10</v>
      </c>
      <c r="B88" t="s">
        <v>9</v>
      </c>
      <c r="C88">
        <v>4</v>
      </c>
      <c r="D88">
        <v>4</v>
      </c>
      <c r="E88">
        <v>3</v>
      </c>
    </row>
    <row r="89" spans="1:7" x14ac:dyDescent="0.25">
      <c r="A89" s="1" t="s">
        <v>8</v>
      </c>
      <c r="B89" t="s">
        <v>9</v>
      </c>
      <c r="C89">
        <v>6</v>
      </c>
      <c r="D89">
        <v>6</v>
      </c>
      <c r="E89">
        <v>4</v>
      </c>
    </row>
    <row r="91" spans="1:7" x14ac:dyDescent="0.25">
      <c r="A91" s="10" t="s">
        <v>40</v>
      </c>
      <c r="B91" s="10"/>
      <c r="C91" s="10"/>
      <c r="D91" s="10"/>
      <c r="E91" s="10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>
        <v>8</v>
      </c>
      <c r="D93" s="1">
        <v>8</v>
      </c>
      <c r="E93" s="1">
        <v>8</v>
      </c>
      <c r="F93">
        <v>8</v>
      </c>
      <c r="G93">
        <v>8</v>
      </c>
    </row>
    <row r="94" spans="1:7" x14ac:dyDescent="0.25">
      <c r="A94" s="1" t="s">
        <v>4</v>
      </c>
      <c r="B94">
        <v>65.22</v>
      </c>
      <c r="C94">
        <v>86.93</v>
      </c>
      <c r="D94">
        <v>86.93</v>
      </c>
      <c r="E94">
        <v>86.93</v>
      </c>
    </row>
    <row r="95" spans="1:7" x14ac:dyDescent="0.25">
      <c r="A95" s="1" t="s">
        <v>5</v>
      </c>
      <c r="B95">
        <v>100</v>
      </c>
      <c r="C95">
        <v>95.74</v>
      </c>
      <c r="D95">
        <v>95.74</v>
      </c>
      <c r="E95">
        <v>95.74</v>
      </c>
    </row>
    <row r="96" spans="1:7" x14ac:dyDescent="0.25">
      <c r="A96" s="1" t="s">
        <v>7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1" t="s">
        <v>6</v>
      </c>
      <c r="B97">
        <v>0</v>
      </c>
      <c r="C97">
        <v>79.63</v>
      </c>
      <c r="D97">
        <v>79.8</v>
      </c>
      <c r="E97">
        <v>79.8</v>
      </c>
    </row>
    <row r="98" spans="1:5" x14ac:dyDescent="0.25">
      <c r="A98" s="1" t="s">
        <v>10</v>
      </c>
      <c r="B98" t="s">
        <v>9</v>
      </c>
      <c r="C98">
        <v>3</v>
      </c>
      <c r="D98">
        <v>3</v>
      </c>
      <c r="E98">
        <v>3</v>
      </c>
    </row>
    <row r="99" spans="1:5" x14ac:dyDescent="0.25">
      <c r="A99" s="1" t="s">
        <v>8</v>
      </c>
      <c r="B99" t="s">
        <v>9</v>
      </c>
      <c r="C99">
        <v>4</v>
      </c>
      <c r="D99">
        <v>4</v>
      </c>
      <c r="E99">
        <v>4</v>
      </c>
    </row>
  </sheetData>
  <mergeCells count="10">
    <mergeCell ref="A1:E1"/>
    <mergeCell ref="A11:E11"/>
    <mergeCell ref="A21:E21"/>
    <mergeCell ref="A31:E31"/>
    <mergeCell ref="A41:E41"/>
    <mergeCell ref="A51:E51"/>
    <mergeCell ref="A61:E61"/>
    <mergeCell ref="A71:E71"/>
    <mergeCell ref="A81:E81"/>
    <mergeCell ref="A91:E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6F52-BCA9-48C0-AE8C-5F68A7747020}">
  <dimension ref="A1:O99"/>
  <sheetViews>
    <sheetView topLeftCell="G13" zoomScale="70" zoomScaleNormal="70" workbookViewId="0">
      <selection activeCell="O17" sqref="O17"/>
    </sheetView>
  </sheetViews>
  <sheetFormatPr defaultRowHeight="15" x14ac:dyDescent="0.25"/>
  <cols>
    <col min="1" max="1" width="29.42578125" customWidth="1"/>
    <col min="2" max="2" width="17.42578125" customWidth="1"/>
    <col min="3" max="3" width="41.85546875" customWidth="1"/>
    <col min="4" max="6" width="24.140625" customWidth="1"/>
    <col min="7" max="7" width="37.85546875" customWidth="1"/>
    <col min="8" max="8" width="17.28515625" customWidth="1"/>
    <col min="9" max="9" width="48.42578125" customWidth="1"/>
    <col min="10" max="10" width="43.28515625" customWidth="1"/>
    <col min="11" max="11" width="41" customWidth="1"/>
    <col min="12" max="12" width="35.5703125" customWidth="1"/>
    <col min="13" max="13" width="27.140625" customWidth="1"/>
    <col min="14" max="14" width="20" customWidth="1"/>
  </cols>
  <sheetData>
    <row r="1" spans="1:14" x14ac:dyDescent="0.25">
      <c r="A1" s="10" t="s">
        <v>117</v>
      </c>
      <c r="B1" s="10"/>
      <c r="C1" s="10"/>
      <c r="D1" s="10"/>
      <c r="E1" s="10"/>
      <c r="M1" s="7"/>
    </row>
    <row r="2" spans="1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H2" s="6" t="s">
        <v>155</v>
      </c>
      <c r="I2" s="6" t="s">
        <v>4</v>
      </c>
      <c r="J2" s="6" t="s">
        <v>152</v>
      </c>
      <c r="K2" s="6" t="s">
        <v>154</v>
      </c>
      <c r="L2" s="6" t="s">
        <v>153</v>
      </c>
      <c r="M2" s="6" t="s">
        <v>158</v>
      </c>
      <c r="N2" s="6" t="s">
        <v>159</v>
      </c>
    </row>
    <row r="3" spans="1:14" x14ac:dyDescent="0.25">
      <c r="A3" s="1" t="s">
        <v>11</v>
      </c>
      <c r="B3" t="s">
        <v>9</v>
      </c>
      <c r="C3" s="2" t="s">
        <v>125</v>
      </c>
      <c r="D3" s="2" t="s">
        <v>126</v>
      </c>
      <c r="E3" s="2">
        <v>16</v>
      </c>
      <c r="F3" s="2" t="s">
        <v>126</v>
      </c>
      <c r="G3" s="2" t="s">
        <v>111</v>
      </c>
      <c r="H3" s="5">
        <v>1</v>
      </c>
      <c r="I3" s="7">
        <v>95.37</v>
      </c>
      <c r="J3" s="7">
        <v>98.82</v>
      </c>
      <c r="K3" s="7">
        <v>0.86</v>
      </c>
      <c r="L3" s="7">
        <v>87.91</v>
      </c>
      <c r="M3" s="7">
        <v>20</v>
      </c>
      <c r="N3" s="7">
        <v>34</v>
      </c>
    </row>
    <row r="4" spans="1:14" x14ac:dyDescent="0.25">
      <c r="A4" s="1" t="s">
        <v>4</v>
      </c>
      <c r="B4">
        <v>79.2</v>
      </c>
      <c r="C4">
        <v>95.37</v>
      </c>
      <c r="D4">
        <v>95.4</v>
      </c>
      <c r="E4">
        <v>95.34</v>
      </c>
      <c r="H4" s="5">
        <v>2</v>
      </c>
      <c r="I4" s="7">
        <v>95.37</v>
      </c>
      <c r="J4" s="7">
        <v>98.75</v>
      </c>
      <c r="K4" s="7">
        <v>13.48</v>
      </c>
      <c r="L4" s="7">
        <v>85.12</v>
      </c>
      <c r="M4" s="7">
        <v>18</v>
      </c>
      <c r="N4" s="7">
        <v>31</v>
      </c>
    </row>
    <row r="5" spans="1:14" x14ac:dyDescent="0.25">
      <c r="A5" s="1" t="s">
        <v>5</v>
      </c>
      <c r="B5">
        <v>100</v>
      </c>
      <c r="C5">
        <v>98.82</v>
      </c>
      <c r="D5">
        <v>98.71</v>
      </c>
      <c r="E5">
        <v>98.62</v>
      </c>
      <c r="H5" s="5">
        <v>3</v>
      </c>
      <c r="I5" s="7">
        <v>94.97</v>
      </c>
      <c r="J5" s="7">
        <v>98.74</v>
      </c>
      <c r="K5" s="7">
        <v>4.6500000000000004</v>
      </c>
      <c r="L5" s="7">
        <v>81.540000000000006</v>
      </c>
      <c r="M5" s="7">
        <v>16</v>
      </c>
      <c r="N5" s="7">
        <v>27</v>
      </c>
    </row>
    <row r="6" spans="1:14" x14ac:dyDescent="0.25">
      <c r="A6" s="1" t="s">
        <v>7</v>
      </c>
      <c r="B6">
        <v>0</v>
      </c>
      <c r="C6">
        <v>0.86</v>
      </c>
      <c r="D6">
        <v>0.86</v>
      </c>
      <c r="E6">
        <v>4.3099999999999996</v>
      </c>
      <c r="H6" s="5">
        <v>4</v>
      </c>
      <c r="I6" s="7">
        <v>93.16</v>
      </c>
      <c r="J6" s="7">
        <v>98.6</v>
      </c>
      <c r="K6" s="7">
        <v>8.9700000000000006</v>
      </c>
      <c r="L6" s="7">
        <v>76.22</v>
      </c>
      <c r="M6" s="7">
        <v>14</v>
      </c>
      <c r="N6" s="7">
        <v>24</v>
      </c>
    </row>
    <row r="7" spans="1:14" x14ac:dyDescent="0.25">
      <c r="A7" s="1" t="s">
        <v>6</v>
      </c>
      <c r="B7">
        <v>0</v>
      </c>
      <c r="C7">
        <v>87.91</v>
      </c>
      <c r="D7">
        <v>88.69</v>
      </c>
      <c r="E7">
        <v>88.33</v>
      </c>
      <c r="H7" s="5">
        <v>5</v>
      </c>
      <c r="I7" s="7">
        <v>91.82</v>
      </c>
      <c r="J7" s="7">
        <v>98.09</v>
      </c>
      <c r="K7" s="7">
        <v>0</v>
      </c>
      <c r="L7" s="7">
        <v>69.709999999999994</v>
      </c>
      <c r="M7" s="7">
        <v>35</v>
      </c>
      <c r="N7" s="7">
        <v>63</v>
      </c>
    </row>
    <row r="8" spans="1:14" x14ac:dyDescent="0.25">
      <c r="A8" s="1" t="s">
        <v>10</v>
      </c>
      <c r="B8" t="s">
        <v>9</v>
      </c>
      <c r="C8">
        <v>20</v>
      </c>
      <c r="D8">
        <v>4</v>
      </c>
      <c r="E8">
        <v>3</v>
      </c>
      <c r="H8" s="5">
        <v>6</v>
      </c>
      <c r="I8" s="7">
        <v>92.86</v>
      </c>
      <c r="J8" s="7">
        <v>98.3</v>
      </c>
      <c r="K8" s="7">
        <v>5.21</v>
      </c>
      <c r="L8" s="7">
        <v>81.400000000000006</v>
      </c>
      <c r="M8" s="7">
        <v>5</v>
      </c>
      <c r="N8" s="7">
        <v>7</v>
      </c>
    </row>
    <row r="9" spans="1:14" x14ac:dyDescent="0.25">
      <c r="A9" s="1" t="s">
        <v>8</v>
      </c>
      <c r="B9" t="s">
        <v>9</v>
      </c>
      <c r="C9">
        <v>34</v>
      </c>
      <c r="D9">
        <v>6</v>
      </c>
      <c r="E9">
        <v>4</v>
      </c>
      <c r="H9" s="5">
        <v>7</v>
      </c>
      <c r="I9" s="7">
        <v>77.099999999999994</v>
      </c>
      <c r="J9" s="7">
        <v>96.8</v>
      </c>
      <c r="K9" s="7">
        <v>0</v>
      </c>
      <c r="L9" s="7">
        <v>52.46</v>
      </c>
      <c r="M9" s="7">
        <v>3</v>
      </c>
      <c r="N9" s="7">
        <v>4</v>
      </c>
    </row>
    <row r="10" spans="1:14" x14ac:dyDescent="0.25">
      <c r="A10" s="1"/>
      <c r="H10" s="5">
        <v>8</v>
      </c>
      <c r="I10" s="7">
        <v>90.22</v>
      </c>
      <c r="J10" s="7">
        <v>97.98</v>
      </c>
      <c r="K10" s="7">
        <v>7.89</v>
      </c>
      <c r="L10" s="7">
        <v>77.47</v>
      </c>
      <c r="M10" s="7">
        <v>12</v>
      </c>
      <c r="N10" s="7">
        <v>20</v>
      </c>
    </row>
    <row r="11" spans="1:14" x14ac:dyDescent="0.25">
      <c r="A11" s="10" t="s">
        <v>118</v>
      </c>
      <c r="B11" s="10"/>
      <c r="C11" s="10"/>
      <c r="D11" s="10"/>
      <c r="E11" s="10"/>
      <c r="H11" s="5">
        <v>9</v>
      </c>
      <c r="I11" s="7">
        <v>91.7</v>
      </c>
      <c r="J11" s="7">
        <v>96.29</v>
      </c>
      <c r="K11" s="7">
        <v>16</v>
      </c>
      <c r="L11" s="7">
        <v>85.49</v>
      </c>
      <c r="M11" s="7">
        <v>10</v>
      </c>
      <c r="N11" s="7">
        <v>17</v>
      </c>
    </row>
    <row r="12" spans="1:14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H12" s="5">
        <v>10</v>
      </c>
      <c r="I12" s="7">
        <v>85.14</v>
      </c>
      <c r="J12" s="7">
        <v>97.21</v>
      </c>
      <c r="K12" s="7">
        <v>1.83</v>
      </c>
      <c r="L12" s="7">
        <v>78.849999999999994</v>
      </c>
      <c r="M12" s="7">
        <v>6</v>
      </c>
      <c r="N12" s="7">
        <v>9</v>
      </c>
    </row>
    <row r="13" spans="1:14" x14ac:dyDescent="0.25">
      <c r="A13" s="1" t="s">
        <v>11</v>
      </c>
      <c r="B13" t="s">
        <v>9</v>
      </c>
      <c r="C13" s="2" t="s">
        <v>127</v>
      </c>
      <c r="D13" s="1" t="s">
        <v>128</v>
      </c>
      <c r="E13" s="4" t="s">
        <v>129</v>
      </c>
      <c r="F13" t="s">
        <v>131</v>
      </c>
      <c r="G13" t="s">
        <v>130</v>
      </c>
      <c r="H13" s="6" t="s">
        <v>151</v>
      </c>
      <c r="I13" s="6">
        <f t="shared" ref="I13:N13" si="0">AVERAGE(I3:I12)</f>
        <v>90.771000000000001</v>
      </c>
      <c r="J13" s="6">
        <f t="shared" si="0"/>
        <v>97.957999999999998</v>
      </c>
      <c r="K13" s="6">
        <f t="shared" si="0"/>
        <v>5.8890000000000002</v>
      </c>
      <c r="L13" s="4">
        <f t="shared" si="0"/>
        <v>77.617000000000004</v>
      </c>
      <c r="M13" s="6">
        <f t="shared" si="0"/>
        <v>13.9</v>
      </c>
      <c r="N13" s="6">
        <f t="shared" si="0"/>
        <v>23.6</v>
      </c>
    </row>
    <row r="14" spans="1:14" x14ac:dyDescent="0.25">
      <c r="A14" s="1" t="s">
        <v>4</v>
      </c>
      <c r="B14">
        <v>81.59</v>
      </c>
      <c r="C14">
        <v>95.37</v>
      </c>
      <c r="D14">
        <v>95.18</v>
      </c>
      <c r="E14">
        <v>94.86</v>
      </c>
      <c r="M14" s="7"/>
    </row>
    <row r="15" spans="1:14" x14ac:dyDescent="0.25">
      <c r="A15" s="1" t="s">
        <v>5</v>
      </c>
      <c r="B15">
        <v>100</v>
      </c>
      <c r="C15">
        <v>98.75</v>
      </c>
      <c r="D15">
        <v>98.79</v>
      </c>
      <c r="E15">
        <v>98.02</v>
      </c>
      <c r="H15" s="6" t="s">
        <v>156</v>
      </c>
      <c r="I15" s="6" t="s">
        <v>4</v>
      </c>
      <c r="J15" s="6" t="s">
        <v>152</v>
      </c>
      <c r="K15" s="6" t="s">
        <v>154</v>
      </c>
      <c r="L15" s="6" t="s">
        <v>153</v>
      </c>
      <c r="M15" s="6" t="s">
        <v>158</v>
      </c>
      <c r="N15" s="6" t="s">
        <v>159</v>
      </c>
    </row>
    <row r="16" spans="1:14" x14ac:dyDescent="0.25">
      <c r="A16" s="1" t="s">
        <v>7</v>
      </c>
      <c r="B16">
        <v>0</v>
      </c>
      <c r="C16">
        <v>13.48</v>
      </c>
      <c r="D16">
        <v>6.74</v>
      </c>
      <c r="E16">
        <v>10.11</v>
      </c>
      <c r="H16" s="5">
        <v>1</v>
      </c>
      <c r="I16" s="7">
        <v>95.4</v>
      </c>
      <c r="J16" s="7">
        <v>98.71</v>
      </c>
      <c r="K16" s="7">
        <v>0.86</v>
      </c>
      <c r="L16" s="7">
        <v>88.69</v>
      </c>
      <c r="M16" s="7">
        <v>4</v>
      </c>
      <c r="N16" s="7">
        <v>6</v>
      </c>
    </row>
    <row r="17" spans="1:14" x14ac:dyDescent="0.25">
      <c r="A17" s="1" t="s">
        <v>6</v>
      </c>
      <c r="B17">
        <v>0</v>
      </c>
      <c r="C17">
        <v>85.12</v>
      </c>
      <c r="D17">
        <v>84.4</v>
      </c>
      <c r="E17">
        <v>85.84</v>
      </c>
      <c r="H17" s="5">
        <v>2</v>
      </c>
      <c r="I17" s="7">
        <v>95.18</v>
      </c>
      <c r="J17" s="7">
        <v>98.79</v>
      </c>
      <c r="K17" s="7">
        <v>6.74</v>
      </c>
      <c r="L17" s="7">
        <v>84.4</v>
      </c>
      <c r="M17" s="7">
        <v>5</v>
      </c>
      <c r="N17" s="7">
        <v>8</v>
      </c>
    </row>
    <row r="18" spans="1:14" x14ac:dyDescent="0.25">
      <c r="A18" s="1" t="s">
        <v>10</v>
      </c>
      <c r="B18" t="s">
        <v>9</v>
      </c>
      <c r="C18">
        <v>18</v>
      </c>
      <c r="D18">
        <v>5</v>
      </c>
      <c r="E18">
        <v>7</v>
      </c>
      <c r="H18" s="5">
        <v>3</v>
      </c>
      <c r="I18" s="7">
        <v>95.13</v>
      </c>
      <c r="J18" s="7">
        <v>98.69</v>
      </c>
      <c r="K18" s="7">
        <v>4.6500000000000004</v>
      </c>
      <c r="L18" s="7">
        <v>82.91</v>
      </c>
      <c r="M18" s="7">
        <v>7</v>
      </c>
      <c r="N18" s="7">
        <v>11</v>
      </c>
    </row>
    <row r="19" spans="1:14" x14ac:dyDescent="0.25">
      <c r="A19" s="1" t="s">
        <v>8</v>
      </c>
      <c r="B19" t="s">
        <v>9</v>
      </c>
      <c r="C19">
        <v>31</v>
      </c>
      <c r="D19">
        <v>8</v>
      </c>
      <c r="E19">
        <v>10</v>
      </c>
      <c r="H19" s="5">
        <v>4</v>
      </c>
      <c r="I19" s="7">
        <v>93.04</v>
      </c>
      <c r="J19" s="7">
        <v>98.18</v>
      </c>
      <c r="K19" s="7">
        <v>6.41</v>
      </c>
      <c r="L19" s="7">
        <v>77.53</v>
      </c>
      <c r="M19" s="7">
        <v>5</v>
      </c>
      <c r="N19" s="7">
        <v>7</v>
      </c>
    </row>
    <row r="20" spans="1:14" x14ac:dyDescent="0.25">
      <c r="H20" s="5">
        <v>5</v>
      </c>
      <c r="I20" s="7">
        <v>91.66</v>
      </c>
      <c r="J20" s="7">
        <v>99.06</v>
      </c>
      <c r="K20" s="7">
        <v>0</v>
      </c>
      <c r="L20" s="7">
        <v>65.010000000000005</v>
      </c>
      <c r="M20" s="7">
        <v>7</v>
      </c>
      <c r="N20" s="7">
        <v>10</v>
      </c>
    </row>
    <row r="21" spans="1:14" x14ac:dyDescent="0.25">
      <c r="A21" s="10" t="s">
        <v>119</v>
      </c>
      <c r="B21" s="10"/>
      <c r="C21" s="10"/>
      <c r="D21" s="10"/>
      <c r="E21" s="10"/>
      <c r="H21" s="5">
        <v>6</v>
      </c>
      <c r="I21" s="7">
        <v>92.48</v>
      </c>
      <c r="J21" s="7">
        <v>97.59</v>
      </c>
      <c r="K21" s="7">
        <v>5.21</v>
      </c>
      <c r="L21" s="7">
        <v>82.26</v>
      </c>
      <c r="M21" s="7">
        <v>5</v>
      </c>
      <c r="N21" s="7">
        <v>7</v>
      </c>
    </row>
    <row r="22" spans="1:14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H22" s="5">
        <v>7</v>
      </c>
      <c r="I22" s="7">
        <v>77.25</v>
      </c>
      <c r="J22" s="7">
        <v>96.73</v>
      </c>
      <c r="K22" s="7">
        <v>0</v>
      </c>
      <c r="L22" s="7">
        <v>52.94</v>
      </c>
      <c r="M22" s="7">
        <v>3</v>
      </c>
      <c r="N22" s="7">
        <v>4</v>
      </c>
    </row>
    <row r="23" spans="1:14" x14ac:dyDescent="0.25">
      <c r="A23" s="1" t="s">
        <v>11</v>
      </c>
      <c r="B23" t="s">
        <v>9</v>
      </c>
      <c r="C23" s="2" t="s">
        <v>132</v>
      </c>
      <c r="D23" s="2" t="s">
        <v>133</v>
      </c>
      <c r="E23" s="2" t="s">
        <v>134</v>
      </c>
      <c r="F23" s="2" t="s">
        <v>135</v>
      </c>
      <c r="G23" s="2" t="s">
        <v>138</v>
      </c>
      <c r="H23" s="5">
        <v>8</v>
      </c>
      <c r="I23" s="7">
        <v>90.31</v>
      </c>
      <c r="J23" s="7">
        <v>97.51</v>
      </c>
      <c r="K23" s="7">
        <v>10.53</v>
      </c>
      <c r="L23" s="7">
        <v>79.19</v>
      </c>
      <c r="M23" s="7">
        <v>5</v>
      </c>
      <c r="N23" s="7">
        <v>7</v>
      </c>
    </row>
    <row r="24" spans="1:14" x14ac:dyDescent="0.25">
      <c r="A24" s="1" t="s">
        <v>4</v>
      </c>
      <c r="B24">
        <v>81.59</v>
      </c>
      <c r="C24">
        <v>94.97</v>
      </c>
      <c r="D24">
        <v>95.13</v>
      </c>
      <c r="E24">
        <v>94.96</v>
      </c>
      <c r="H24" s="5">
        <v>9</v>
      </c>
      <c r="I24" s="7">
        <v>91.96</v>
      </c>
      <c r="J24" s="7">
        <v>96.06</v>
      </c>
      <c r="K24" s="7">
        <v>0</v>
      </c>
      <c r="L24" s="7">
        <v>86.88</v>
      </c>
      <c r="M24" s="7">
        <v>3</v>
      </c>
      <c r="N24" s="7">
        <v>4</v>
      </c>
    </row>
    <row r="25" spans="1:14" x14ac:dyDescent="0.25">
      <c r="A25" s="1" t="s">
        <v>5</v>
      </c>
      <c r="B25">
        <v>100</v>
      </c>
      <c r="C25">
        <v>98.74</v>
      </c>
      <c r="D25">
        <v>98.69</v>
      </c>
      <c r="E25">
        <v>98.49</v>
      </c>
      <c r="H25" s="5">
        <v>10</v>
      </c>
      <c r="I25" s="7">
        <v>85.14</v>
      </c>
      <c r="J25" s="7">
        <v>97.15</v>
      </c>
      <c r="K25" s="7">
        <v>0</v>
      </c>
      <c r="L25" s="7">
        <v>79.05</v>
      </c>
      <c r="M25" s="7">
        <v>3</v>
      </c>
      <c r="N25" s="7">
        <v>4</v>
      </c>
    </row>
    <row r="26" spans="1:14" x14ac:dyDescent="0.25">
      <c r="A26" s="1" t="s">
        <v>7</v>
      </c>
      <c r="B26">
        <v>0</v>
      </c>
      <c r="C26">
        <v>4.6500000000000004</v>
      </c>
      <c r="D26">
        <v>4.6500000000000004</v>
      </c>
      <c r="E26">
        <v>4.6500000000000004</v>
      </c>
      <c r="H26" s="6" t="s">
        <v>151</v>
      </c>
      <c r="I26" s="6">
        <f t="shared" ref="I26:N26" si="1">AVERAGE(I16:I25)</f>
        <v>90.75500000000001</v>
      </c>
      <c r="J26" s="6">
        <f t="shared" si="1"/>
        <v>97.846999999999994</v>
      </c>
      <c r="K26" s="6">
        <f t="shared" si="1"/>
        <v>3.44</v>
      </c>
      <c r="L26" s="4">
        <f t="shared" si="1"/>
        <v>77.885999999999996</v>
      </c>
      <c r="M26" s="5">
        <f t="shared" si="1"/>
        <v>4.7</v>
      </c>
      <c r="N26" s="5">
        <f t="shared" si="1"/>
        <v>6.8</v>
      </c>
    </row>
    <row r="27" spans="1:14" x14ac:dyDescent="0.25">
      <c r="A27" s="1" t="s">
        <v>6</v>
      </c>
      <c r="B27">
        <v>0</v>
      </c>
      <c r="C27">
        <v>81.540000000000006</v>
      </c>
      <c r="D27">
        <v>82.91</v>
      </c>
      <c r="E27">
        <v>82.91</v>
      </c>
    </row>
    <row r="28" spans="1:14" x14ac:dyDescent="0.25">
      <c r="A28" s="1" t="s">
        <v>10</v>
      </c>
      <c r="B28" t="s">
        <v>9</v>
      </c>
      <c r="C28">
        <v>16</v>
      </c>
      <c r="D28">
        <v>7</v>
      </c>
      <c r="E28">
        <v>7</v>
      </c>
      <c r="H28" s="6" t="s">
        <v>157</v>
      </c>
      <c r="I28" s="6" t="s">
        <v>4</v>
      </c>
      <c r="J28" s="6" t="s">
        <v>152</v>
      </c>
      <c r="K28" s="6" t="s">
        <v>154</v>
      </c>
      <c r="L28" s="6" t="s">
        <v>153</v>
      </c>
      <c r="M28" s="6" t="s">
        <v>158</v>
      </c>
      <c r="N28" s="6" t="s">
        <v>159</v>
      </c>
    </row>
    <row r="29" spans="1:14" x14ac:dyDescent="0.25">
      <c r="A29" s="1" t="s">
        <v>8</v>
      </c>
      <c r="B29" t="s">
        <v>9</v>
      </c>
      <c r="C29">
        <v>27</v>
      </c>
      <c r="D29">
        <v>11</v>
      </c>
      <c r="E29">
        <v>10</v>
      </c>
      <c r="H29" s="5">
        <v>1</v>
      </c>
      <c r="I29">
        <v>95.34</v>
      </c>
      <c r="J29">
        <v>98.62</v>
      </c>
      <c r="K29">
        <v>4.3099999999999996</v>
      </c>
      <c r="L29">
        <v>88.33</v>
      </c>
      <c r="M29">
        <v>3</v>
      </c>
      <c r="N29">
        <v>4</v>
      </c>
    </row>
    <row r="30" spans="1:14" x14ac:dyDescent="0.25">
      <c r="H30" s="5">
        <v>2</v>
      </c>
      <c r="I30" s="7">
        <v>94.86</v>
      </c>
      <c r="J30" s="7">
        <v>98.02</v>
      </c>
      <c r="K30" s="7">
        <v>10.11</v>
      </c>
      <c r="L30" s="7">
        <v>85.84</v>
      </c>
      <c r="M30" s="7">
        <v>7</v>
      </c>
      <c r="N30" s="7">
        <v>10</v>
      </c>
    </row>
    <row r="31" spans="1:14" x14ac:dyDescent="0.25">
      <c r="A31" s="10" t="s">
        <v>120</v>
      </c>
      <c r="B31" s="10"/>
      <c r="C31" s="10"/>
      <c r="D31" s="10"/>
      <c r="E31" s="10"/>
      <c r="H31" s="5">
        <v>3</v>
      </c>
      <c r="I31" s="7">
        <v>94.96</v>
      </c>
      <c r="J31" s="7">
        <v>98.49</v>
      </c>
      <c r="K31" s="7">
        <v>4.6500000000000004</v>
      </c>
      <c r="L31" s="7">
        <v>82.91</v>
      </c>
      <c r="M31" s="7">
        <v>7</v>
      </c>
      <c r="N31" s="7">
        <v>10</v>
      </c>
    </row>
    <row r="32" spans="1:14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H32" s="5">
        <v>4</v>
      </c>
      <c r="I32" s="7">
        <v>93.09</v>
      </c>
      <c r="J32" s="7">
        <v>98.18</v>
      </c>
      <c r="K32" s="7">
        <v>14.7</v>
      </c>
      <c r="L32" s="7">
        <v>77.349999999999994</v>
      </c>
      <c r="M32" s="7">
        <v>5</v>
      </c>
      <c r="N32" s="7">
        <v>7</v>
      </c>
    </row>
    <row r="33" spans="1:15" x14ac:dyDescent="0.25">
      <c r="A33" s="1" t="s">
        <v>11</v>
      </c>
      <c r="B33" t="s">
        <v>9</v>
      </c>
      <c r="C33" s="2" t="s">
        <v>139</v>
      </c>
      <c r="D33" s="2" t="s">
        <v>91</v>
      </c>
      <c r="E33" s="2"/>
      <c r="F33" s="2" t="s">
        <v>136</v>
      </c>
      <c r="G33" s="2" t="s">
        <v>137</v>
      </c>
      <c r="H33" s="5">
        <v>5</v>
      </c>
      <c r="I33" s="7">
        <v>91.66</v>
      </c>
      <c r="J33" s="7">
        <v>99.06</v>
      </c>
      <c r="K33" s="7">
        <v>0</v>
      </c>
      <c r="L33" s="7">
        <v>65.010000000000005</v>
      </c>
      <c r="M33" s="7">
        <v>7</v>
      </c>
      <c r="N33" s="7">
        <v>10</v>
      </c>
    </row>
    <row r="34" spans="1:15" x14ac:dyDescent="0.25">
      <c r="A34" s="1" t="s">
        <v>4</v>
      </c>
      <c r="B34">
        <v>79.599999999999994</v>
      </c>
      <c r="C34">
        <v>93.16</v>
      </c>
      <c r="D34">
        <v>93.04</v>
      </c>
      <c r="E34">
        <v>93.09</v>
      </c>
      <c r="H34" s="5">
        <v>6</v>
      </c>
      <c r="I34" s="7">
        <v>92.401700000000005</v>
      </c>
      <c r="J34" s="7">
        <v>97.52</v>
      </c>
      <c r="K34" s="7">
        <v>5.21</v>
      </c>
      <c r="L34" s="7">
        <v>82.16</v>
      </c>
      <c r="M34" s="7">
        <v>5</v>
      </c>
      <c r="N34" s="7">
        <v>7</v>
      </c>
    </row>
    <row r="35" spans="1:15" x14ac:dyDescent="0.25">
      <c r="A35" s="1" t="s">
        <v>5</v>
      </c>
      <c r="B35">
        <v>100</v>
      </c>
      <c r="C35">
        <v>98.6</v>
      </c>
      <c r="D35">
        <v>98.18</v>
      </c>
      <c r="E35">
        <v>98.18</v>
      </c>
      <c r="H35" s="5">
        <v>7</v>
      </c>
      <c r="I35" s="7">
        <v>77.25</v>
      </c>
      <c r="J35" s="7">
        <v>96.73</v>
      </c>
      <c r="K35" s="7">
        <v>0</v>
      </c>
      <c r="L35" s="7">
        <v>52.94</v>
      </c>
      <c r="M35" s="7">
        <v>3</v>
      </c>
      <c r="N35" s="7">
        <v>4</v>
      </c>
    </row>
    <row r="36" spans="1:15" x14ac:dyDescent="0.25">
      <c r="A36" s="1" t="s">
        <v>7</v>
      </c>
      <c r="B36">
        <v>0</v>
      </c>
      <c r="C36">
        <v>8.9700000000000006</v>
      </c>
      <c r="D36">
        <v>6.41</v>
      </c>
      <c r="E36">
        <v>14.7</v>
      </c>
      <c r="H36" s="5">
        <v>8</v>
      </c>
      <c r="I36" s="7">
        <v>90.31</v>
      </c>
      <c r="J36" s="7">
        <v>97.51</v>
      </c>
      <c r="K36" s="7">
        <v>10.53</v>
      </c>
      <c r="L36" s="7">
        <v>79.19</v>
      </c>
      <c r="M36" s="7">
        <v>5</v>
      </c>
      <c r="N36" s="7">
        <v>7</v>
      </c>
    </row>
    <row r="37" spans="1:15" x14ac:dyDescent="0.25">
      <c r="A37" s="1" t="s">
        <v>6</v>
      </c>
      <c r="B37">
        <v>0</v>
      </c>
      <c r="C37">
        <v>76.22</v>
      </c>
      <c r="D37">
        <v>77.53</v>
      </c>
      <c r="E37">
        <v>77.349999999999994</v>
      </c>
      <c r="H37" s="5">
        <v>9</v>
      </c>
      <c r="I37" s="7">
        <v>91.93</v>
      </c>
      <c r="J37" s="7">
        <v>96.07</v>
      </c>
      <c r="K37" s="7">
        <v>4</v>
      </c>
      <c r="L37" s="7">
        <v>86.73</v>
      </c>
      <c r="M37" s="7">
        <v>5</v>
      </c>
      <c r="N37" s="7">
        <v>7</v>
      </c>
    </row>
    <row r="38" spans="1:15" x14ac:dyDescent="0.25">
      <c r="A38" s="1" t="s">
        <v>10</v>
      </c>
      <c r="B38" t="s">
        <v>9</v>
      </c>
      <c r="C38">
        <v>14</v>
      </c>
      <c r="D38">
        <v>5</v>
      </c>
      <c r="E38">
        <v>5</v>
      </c>
      <c r="H38" s="5">
        <v>10</v>
      </c>
      <c r="I38" s="7">
        <v>85.14</v>
      </c>
      <c r="J38" s="7">
        <v>97.15</v>
      </c>
      <c r="K38" s="7">
        <v>0</v>
      </c>
      <c r="L38" s="7">
        <v>79.05</v>
      </c>
      <c r="M38" s="7">
        <v>3</v>
      </c>
      <c r="N38" s="7">
        <v>4</v>
      </c>
    </row>
    <row r="39" spans="1:15" x14ac:dyDescent="0.25">
      <c r="A39" s="1" t="s">
        <v>8</v>
      </c>
      <c r="B39" t="s">
        <v>9</v>
      </c>
      <c r="C39">
        <v>24</v>
      </c>
      <c r="D39">
        <v>7</v>
      </c>
      <c r="E39">
        <v>7</v>
      </c>
      <c r="H39" s="6" t="s">
        <v>151</v>
      </c>
      <c r="I39" s="6">
        <f t="shared" ref="I39:N39" si="2">AVERAGE(I29:I38)</f>
        <v>90.69417</v>
      </c>
      <c r="J39" s="6">
        <f t="shared" si="2"/>
        <v>97.734999999999999</v>
      </c>
      <c r="K39" s="6">
        <f t="shared" si="2"/>
        <v>5.351</v>
      </c>
      <c r="L39" s="4">
        <f t="shared" si="2"/>
        <v>77.950999999999993</v>
      </c>
      <c r="M39" s="6">
        <f t="shared" si="2"/>
        <v>5</v>
      </c>
      <c r="N39" s="6">
        <f t="shared" si="2"/>
        <v>7</v>
      </c>
    </row>
    <row r="41" spans="1:15" x14ac:dyDescent="0.25">
      <c r="A41" s="10" t="s">
        <v>121</v>
      </c>
      <c r="B41" s="10"/>
      <c r="C41" s="10"/>
      <c r="D41" s="10"/>
      <c r="E41" s="10"/>
    </row>
    <row r="42" spans="1:15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H42" s="6" t="s">
        <v>209</v>
      </c>
      <c r="I42" s="11" t="s">
        <v>126</v>
      </c>
      <c r="J42" s="11" t="s">
        <v>231</v>
      </c>
      <c r="K42" s="11"/>
      <c r="L42" s="5"/>
      <c r="M42" s="7"/>
      <c r="N42" s="7"/>
      <c r="O42" s="7"/>
    </row>
    <row r="43" spans="1:15" x14ac:dyDescent="0.25">
      <c r="A43" s="1" t="s">
        <v>11</v>
      </c>
      <c r="B43" t="s">
        <v>9</v>
      </c>
      <c r="C43" s="2" t="s">
        <v>140</v>
      </c>
      <c r="D43" s="2" t="s">
        <v>141</v>
      </c>
      <c r="E43" s="2" t="s">
        <v>87</v>
      </c>
      <c r="F43" s="2" t="s">
        <v>85</v>
      </c>
      <c r="G43" s="2" t="s">
        <v>85</v>
      </c>
      <c r="H43" s="6" t="s">
        <v>210</v>
      </c>
      <c r="I43" s="5" t="s">
        <v>131</v>
      </c>
      <c r="J43" s="5" t="s">
        <v>243</v>
      </c>
      <c r="K43" s="5"/>
      <c r="L43" s="5"/>
      <c r="M43" s="7"/>
      <c r="N43" s="7"/>
      <c r="O43" s="7"/>
    </row>
    <row r="44" spans="1:15" x14ac:dyDescent="0.25">
      <c r="A44" s="1" t="s">
        <v>4</v>
      </c>
      <c r="B44">
        <v>79.430000000000007</v>
      </c>
      <c r="C44">
        <v>91.82</v>
      </c>
      <c r="D44">
        <v>91.66</v>
      </c>
      <c r="E44">
        <v>91.66</v>
      </c>
      <c r="H44" s="6" t="s">
        <v>211</v>
      </c>
      <c r="I44" s="5" t="s">
        <v>135</v>
      </c>
      <c r="J44" s="5" t="s">
        <v>244</v>
      </c>
      <c r="K44" s="5"/>
      <c r="L44" s="5"/>
      <c r="M44" s="7"/>
      <c r="N44" s="7"/>
      <c r="O44" s="7"/>
    </row>
    <row r="45" spans="1:15" x14ac:dyDescent="0.25">
      <c r="A45" s="1" t="s">
        <v>5</v>
      </c>
      <c r="B45">
        <v>100</v>
      </c>
      <c r="C45">
        <v>98.09</v>
      </c>
      <c r="D45">
        <v>99.06</v>
      </c>
      <c r="E45">
        <v>99.06</v>
      </c>
      <c r="H45" s="6" t="s">
        <v>212</v>
      </c>
      <c r="I45" s="5" t="s">
        <v>136</v>
      </c>
      <c r="J45" s="5" t="s">
        <v>245</v>
      </c>
      <c r="K45" s="5"/>
      <c r="L45" s="5"/>
      <c r="M45" s="7"/>
      <c r="N45" s="7"/>
      <c r="O45" s="7"/>
    </row>
    <row r="46" spans="1:15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H46" s="6" t="s">
        <v>213</v>
      </c>
      <c r="I46" s="5" t="s">
        <v>85</v>
      </c>
      <c r="J46" s="5" t="s">
        <v>229</v>
      </c>
      <c r="K46" s="5"/>
      <c r="L46" s="5"/>
      <c r="M46" s="7"/>
      <c r="N46" s="7"/>
      <c r="O46" s="7"/>
    </row>
    <row r="47" spans="1:15" x14ac:dyDescent="0.25">
      <c r="A47" s="1" t="s">
        <v>6</v>
      </c>
      <c r="B47">
        <v>0</v>
      </c>
      <c r="C47">
        <v>69.709999999999994</v>
      </c>
      <c r="D47">
        <v>65.010000000000005</v>
      </c>
      <c r="E47">
        <v>65.010000000000005</v>
      </c>
      <c r="H47" s="6" t="s">
        <v>214</v>
      </c>
      <c r="I47" s="5" t="s">
        <v>142</v>
      </c>
      <c r="J47" s="5" t="s">
        <v>229</v>
      </c>
      <c r="K47" s="5"/>
      <c r="L47" s="5"/>
      <c r="M47" s="7"/>
      <c r="N47" s="7"/>
      <c r="O47" s="7"/>
    </row>
    <row r="48" spans="1:15" x14ac:dyDescent="0.25">
      <c r="A48" s="1" t="s">
        <v>10</v>
      </c>
      <c r="B48" t="s">
        <v>9</v>
      </c>
      <c r="C48">
        <v>35</v>
      </c>
      <c r="D48">
        <v>7</v>
      </c>
      <c r="E48">
        <v>7</v>
      </c>
      <c r="H48" s="6" t="s">
        <v>215</v>
      </c>
      <c r="I48" s="5" t="s">
        <v>241</v>
      </c>
      <c r="J48" s="5" t="s">
        <v>246</v>
      </c>
      <c r="K48" s="5"/>
      <c r="L48" s="5"/>
      <c r="M48" s="7"/>
      <c r="N48" s="7"/>
      <c r="O48" s="7"/>
    </row>
    <row r="49" spans="1:15" x14ac:dyDescent="0.25">
      <c r="A49" s="1" t="s">
        <v>8</v>
      </c>
      <c r="B49" t="s">
        <v>9</v>
      </c>
      <c r="C49">
        <v>63</v>
      </c>
      <c r="D49">
        <v>10</v>
      </c>
      <c r="E49">
        <v>10</v>
      </c>
      <c r="H49" s="6" t="s">
        <v>216</v>
      </c>
      <c r="I49" s="12" t="s">
        <v>138</v>
      </c>
      <c r="J49" s="5" t="s">
        <v>229</v>
      </c>
      <c r="K49" s="5"/>
      <c r="L49" s="5"/>
      <c r="M49" s="7"/>
      <c r="N49" s="7"/>
      <c r="O49" s="7"/>
    </row>
    <row r="50" spans="1:15" x14ac:dyDescent="0.25">
      <c r="H50" s="6" t="s">
        <v>217</v>
      </c>
      <c r="I50" s="12" t="s">
        <v>242</v>
      </c>
      <c r="J50" s="5" t="s">
        <v>247</v>
      </c>
      <c r="K50" s="5"/>
      <c r="L50" s="5"/>
      <c r="M50" s="7"/>
      <c r="N50" s="7"/>
      <c r="O50" s="7"/>
    </row>
    <row r="51" spans="1:15" x14ac:dyDescent="0.25">
      <c r="A51" s="10" t="s">
        <v>122</v>
      </c>
      <c r="B51" s="10"/>
      <c r="C51" s="10"/>
      <c r="D51" s="10"/>
      <c r="E51" s="10"/>
      <c r="H51" s="6" t="s">
        <v>218</v>
      </c>
      <c r="I51" s="12" t="s">
        <v>46</v>
      </c>
      <c r="J51" s="5" t="s">
        <v>236</v>
      </c>
      <c r="K51" s="5"/>
      <c r="L51" s="5"/>
      <c r="M51" s="7"/>
      <c r="N51" s="7"/>
      <c r="O51" s="7"/>
    </row>
    <row r="52" spans="1:15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1" t="s">
        <v>11</v>
      </c>
      <c r="B53" t="s">
        <v>9</v>
      </c>
      <c r="C53" s="2" t="s">
        <v>91</v>
      </c>
      <c r="D53" s="1" t="s">
        <v>97</v>
      </c>
      <c r="E53" s="1"/>
      <c r="F53" s="1" t="s">
        <v>78</v>
      </c>
      <c r="G53" s="1" t="s">
        <v>142</v>
      </c>
      <c r="H53" s="8"/>
      <c r="I53" s="7"/>
      <c r="J53" s="7"/>
      <c r="K53" s="7"/>
      <c r="L53" s="7"/>
      <c r="M53" s="7"/>
      <c r="N53" s="7"/>
      <c r="O53" s="7"/>
    </row>
    <row r="54" spans="1:15" x14ac:dyDescent="0.25">
      <c r="A54" s="1" t="s">
        <v>4</v>
      </c>
      <c r="B54">
        <v>77.680000000000007</v>
      </c>
      <c r="C54">
        <v>92.86</v>
      </c>
      <c r="D54">
        <v>92.48</v>
      </c>
      <c r="E54">
        <v>92.401700000000005</v>
      </c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1" t="s">
        <v>5</v>
      </c>
      <c r="B55">
        <v>100</v>
      </c>
      <c r="C55">
        <v>98.3</v>
      </c>
      <c r="D55">
        <v>97.59</v>
      </c>
      <c r="E55">
        <v>97.52</v>
      </c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1" t="s">
        <v>7</v>
      </c>
      <c r="B56">
        <v>0</v>
      </c>
      <c r="C56">
        <v>5.21</v>
      </c>
      <c r="D56">
        <v>5.21</v>
      </c>
      <c r="E56">
        <v>5.21</v>
      </c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1" t="s">
        <v>6</v>
      </c>
      <c r="B57">
        <v>0</v>
      </c>
      <c r="C57">
        <v>81.400000000000006</v>
      </c>
      <c r="D57">
        <v>82.26</v>
      </c>
      <c r="E57">
        <v>82.16</v>
      </c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1" t="s">
        <v>10</v>
      </c>
      <c r="B58" t="s">
        <v>9</v>
      </c>
      <c r="C58">
        <v>5</v>
      </c>
      <c r="D58">
        <v>5</v>
      </c>
      <c r="E58">
        <v>5</v>
      </c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8</v>
      </c>
      <c r="B59" t="s">
        <v>9</v>
      </c>
      <c r="C59">
        <v>7</v>
      </c>
      <c r="D59">
        <v>7</v>
      </c>
      <c r="E59">
        <v>7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10" t="s">
        <v>12</v>
      </c>
      <c r="B61" s="10"/>
      <c r="C61" s="10"/>
      <c r="D61" s="10"/>
      <c r="E61" s="10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 s="1" t="s">
        <v>11</v>
      </c>
      <c r="B63" t="s">
        <v>9</v>
      </c>
      <c r="C63" s="1">
        <v>4</v>
      </c>
      <c r="D63" s="1">
        <v>4</v>
      </c>
      <c r="E63" s="1">
        <v>4</v>
      </c>
      <c r="F63" t="s">
        <v>143</v>
      </c>
      <c r="G63" t="s">
        <v>144</v>
      </c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 s="1" t="s">
        <v>4</v>
      </c>
      <c r="B64">
        <v>59.72</v>
      </c>
      <c r="C64">
        <v>77.099999999999994</v>
      </c>
      <c r="D64">
        <v>77.25</v>
      </c>
      <c r="E64">
        <v>77.25</v>
      </c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1" t="s">
        <v>5</v>
      </c>
      <c r="B65">
        <v>100</v>
      </c>
      <c r="C65">
        <v>96.8</v>
      </c>
      <c r="D65">
        <v>96.73</v>
      </c>
      <c r="E65">
        <v>96.73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1" t="s">
        <v>7</v>
      </c>
      <c r="B66">
        <v>0</v>
      </c>
      <c r="C66">
        <v>0</v>
      </c>
      <c r="D66">
        <v>0</v>
      </c>
      <c r="E66">
        <v>0</v>
      </c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1" t="s">
        <v>6</v>
      </c>
      <c r="B67">
        <v>0</v>
      </c>
      <c r="C67">
        <v>52.46</v>
      </c>
      <c r="D67">
        <v>52.94</v>
      </c>
      <c r="E67">
        <v>52.94</v>
      </c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1" t="s">
        <v>10</v>
      </c>
      <c r="B68" t="s">
        <v>9</v>
      </c>
      <c r="C68">
        <v>3</v>
      </c>
      <c r="D68">
        <v>3</v>
      </c>
      <c r="E68">
        <v>3</v>
      </c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1" t="s">
        <v>8</v>
      </c>
      <c r="B69" t="s">
        <v>9</v>
      </c>
      <c r="C69">
        <v>4</v>
      </c>
      <c r="D69">
        <v>4</v>
      </c>
      <c r="E69">
        <v>4</v>
      </c>
      <c r="H69" s="7"/>
      <c r="I69" s="7"/>
      <c r="J69" s="7"/>
      <c r="K69" s="7"/>
      <c r="L69" s="7"/>
      <c r="M69" s="7"/>
      <c r="N69" s="7"/>
      <c r="O69" s="7"/>
    </row>
    <row r="71" spans="1:15" x14ac:dyDescent="0.25">
      <c r="A71" s="10" t="s">
        <v>123</v>
      </c>
      <c r="B71" s="10"/>
      <c r="C71" s="10"/>
      <c r="D71" s="10"/>
      <c r="E71" s="10"/>
    </row>
    <row r="72" spans="1:15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15" x14ac:dyDescent="0.25">
      <c r="A73" s="1" t="s">
        <v>11</v>
      </c>
      <c r="B73" t="s">
        <v>9</v>
      </c>
      <c r="C73" s="2" t="s">
        <v>146</v>
      </c>
      <c r="D73" s="2" t="s">
        <v>147</v>
      </c>
      <c r="E73" s="2" t="s">
        <v>147</v>
      </c>
      <c r="F73" s="2" t="s">
        <v>145</v>
      </c>
      <c r="G73" t="s">
        <v>138</v>
      </c>
    </row>
    <row r="74" spans="1:15" x14ac:dyDescent="0.25">
      <c r="A74" s="1" t="s">
        <v>4</v>
      </c>
      <c r="B74">
        <v>67.540000000000006</v>
      </c>
      <c r="C74">
        <v>90.22</v>
      </c>
      <c r="D74">
        <v>90.31</v>
      </c>
      <c r="E74">
        <v>90.31</v>
      </c>
    </row>
    <row r="75" spans="1:15" x14ac:dyDescent="0.25">
      <c r="A75" s="1" t="s">
        <v>5</v>
      </c>
      <c r="B75">
        <v>100</v>
      </c>
      <c r="C75">
        <v>97.98</v>
      </c>
      <c r="D75">
        <v>97.51</v>
      </c>
      <c r="E75">
        <v>97.51</v>
      </c>
    </row>
    <row r="76" spans="1:15" x14ac:dyDescent="0.25">
      <c r="A76" s="1" t="s">
        <v>7</v>
      </c>
      <c r="B76">
        <v>0</v>
      </c>
      <c r="C76">
        <v>7.89</v>
      </c>
      <c r="D76">
        <v>10.53</v>
      </c>
      <c r="E76">
        <v>10.53</v>
      </c>
    </row>
    <row r="77" spans="1:15" x14ac:dyDescent="0.25">
      <c r="A77" s="1" t="s">
        <v>6</v>
      </c>
      <c r="B77">
        <v>0</v>
      </c>
      <c r="C77">
        <v>77.47</v>
      </c>
      <c r="D77">
        <v>79.19</v>
      </c>
      <c r="E77">
        <v>79.19</v>
      </c>
    </row>
    <row r="78" spans="1:15" x14ac:dyDescent="0.25">
      <c r="A78" s="1" t="s">
        <v>10</v>
      </c>
      <c r="B78" t="s">
        <v>9</v>
      </c>
      <c r="C78">
        <v>12</v>
      </c>
      <c r="D78">
        <v>5</v>
      </c>
      <c r="E78">
        <v>5</v>
      </c>
    </row>
    <row r="79" spans="1:15" x14ac:dyDescent="0.25">
      <c r="A79" s="1" t="s">
        <v>8</v>
      </c>
      <c r="B79" t="s">
        <v>9</v>
      </c>
      <c r="C79">
        <v>20</v>
      </c>
      <c r="D79">
        <v>7</v>
      </c>
      <c r="E79">
        <v>7</v>
      </c>
    </row>
    <row r="81" spans="1:7" x14ac:dyDescent="0.25">
      <c r="A81" s="10" t="s">
        <v>13</v>
      </c>
      <c r="B81" s="10"/>
      <c r="C81" s="10"/>
      <c r="D81" s="10"/>
      <c r="E81" s="10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 t="s">
        <v>149</v>
      </c>
      <c r="D83" s="1">
        <v>12</v>
      </c>
      <c r="E83" s="1" t="s">
        <v>97</v>
      </c>
      <c r="F83" t="s">
        <v>148</v>
      </c>
      <c r="G83" t="s">
        <v>78</v>
      </c>
    </row>
    <row r="84" spans="1:7" x14ac:dyDescent="0.25">
      <c r="A84" s="1" t="s">
        <v>4</v>
      </c>
      <c r="B84">
        <v>62.06</v>
      </c>
      <c r="C84">
        <v>91.7</v>
      </c>
      <c r="D84">
        <v>91.96</v>
      </c>
      <c r="E84">
        <v>91.93</v>
      </c>
    </row>
    <row r="85" spans="1:7" x14ac:dyDescent="0.25">
      <c r="A85" s="1" t="s">
        <v>5</v>
      </c>
      <c r="B85">
        <v>100</v>
      </c>
      <c r="C85">
        <v>96.29</v>
      </c>
      <c r="D85">
        <v>96.06</v>
      </c>
      <c r="E85">
        <v>96.07</v>
      </c>
    </row>
    <row r="86" spans="1:7" x14ac:dyDescent="0.25">
      <c r="A86" s="1" t="s">
        <v>7</v>
      </c>
      <c r="B86">
        <v>0</v>
      </c>
      <c r="C86">
        <v>16</v>
      </c>
      <c r="D86">
        <v>0</v>
      </c>
      <c r="E86">
        <v>4</v>
      </c>
    </row>
    <row r="87" spans="1:7" x14ac:dyDescent="0.25">
      <c r="A87" s="1" t="s">
        <v>6</v>
      </c>
      <c r="B87">
        <v>0</v>
      </c>
      <c r="C87">
        <v>85.49</v>
      </c>
      <c r="D87">
        <v>86.88</v>
      </c>
      <c r="E87">
        <v>86.73</v>
      </c>
    </row>
    <row r="88" spans="1:7" x14ac:dyDescent="0.25">
      <c r="A88" s="1" t="s">
        <v>10</v>
      </c>
      <c r="B88" t="s">
        <v>9</v>
      </c>
      <c r="C88">
        <v>10</v>
      </c>
      <c r="D88">
        <v>3</v>
      </c>
      <c r="E88">
        <v>5</v>
      </c>
    </row>
    <row r="89" spans="1:7" x14ac:dyDescent="0.25">
      <c r="A89" s="1" t="s">
        <v>8</v>
      </c>
      <c r="B89" t="s">
        <v>9</v>
      </c>
      <c r="C89">
        <v>17</v>
      </c>
      <c r="D89">
        <v>4</v>
      </c>
      <c r="E89">
        <v>7</v>
      </c>
    </row>
    <row r="91" spans="1:7" x14ac:dyDescent="0.25">
      <c r="A91" s="10" t="s">
        <v>124</v>
      </c>
      <c r="B91" s="10"/>
      <c r="C91" s="10"/>
      <c r="D91" s="10"/>
      <c r="E91" s="10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 t="s">
        <v>150</v>
      </c>
      <c r="D93" s="1">
        <v>5</v>
      </c>
      <c r="E93" s="1">
        <v>5</v>
      </c>
      <c r="F93" t="s">
        <v>46</v>
      </c>
      <c r="G93" t="s">
        <v>46</v>
      </c>
    </row>
    <row r="94" spans="1:7" x14ac:dyDescent="0.25">
      <c r="A94" s="1" t="s">
        <v>4</v>
      </c>
      <c r="B94">
        <v>48.66</v>
      </c>
      <c r="C94">
        <v>85.14</v>
      </c>
      <c r="D94">
        <v>85.14</v>
      </c>
      <c r="E94">
        <v>85.14</v>
      </c>
    </row>
    <row r="95" spans="1:7" x14ac:dyDescent="0.25">
      <c r="A95" s="1" t="s">
        <v>5</v>
      </c>
      <c r="B95">
        <v>100</v>
      </c>
      <c r="C95">
        <v>97.21</v>
      </c>
      <c r="D95">
        <v>97.15</v>
      </c>
      <c r="E95">
        <v>97.15</v>
      </c>
    </row>
    <row r="96" spans="1:7" x14ac:dyDescent="0.25">
      <c r="A96" s="1" t="s">
        <v>7</v>
      </c>
      <c r="B96">
        <v>0</v>
      </c>
      <c r="C96">
        <v>1.83</v>
      </c>
      <c r="D96">
        <v>0</v>
      </c>
      <c r="E96">
        <v>0</v>
      </c>
    </row>
    <row r="97" spans="1:5" x14ac:dyDescent="0.25">
      <c r="A97" s="1" t="s">
        <v>6</v>
      </c>
      <c r="B97">
        <v>0</v>
      </c>
      <c r="C97">
        <v>78.849999999999994</v>
      </c>
      <c r="D97">
        <v>79.05</v>
      </c>
      <c r="E97">
        <v>79.05</v>
      </c>
    </row>
    <row r="98" spans="1:5" x14ac:dyDescent="0.25">
      <c r="A98" s="1" t="s">
        <v>10</v>
      </c>
      <c r="B98" t="s">
        <v>9</v>
      </c>
      <c r="C98">
        <v>6</v>
      </c>
      <c r="D98">
        <v>3</v>
      </c>
      <c r="E98">
        <v>3</v>
      </c>
    </row>
    <row r="99" spans="1:5" x14ac:dyDescent="0.25">
      <c r="A99" s="1" t="s">
        <v>8</v>
      </c>
      <c r="B99" t="s">
        <v>9</v>
      </c>
      <c r="C99">
        <v>9</v>
      </c>
      <c r="D99">
        <v>4</v>
      </c>
      <c r="E99">
        <v>4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952-11BD-40D9-AE95-C4D214390311}">
  <dimension ref="A1:K98"/>
  <sheetViews>
    <sheetView topLeftCell="D43" zoomScaleNormal="100" workbookViewId="0">
      <selection activeCell="G74" sqref="G74"/>
    </sheetView>
  </sheetViews>
  <sheetFormatPr defaultRowHeight="15" x14ac:dyDescent="0.25"/>
  <cols>
    <col min="1" max="1" width="24.7109375" customWidth="1"/>
    <col min="2" max="2" width="13.5703125" customWidth="1"/>
    <col min="3" max="3" width="27.28515625" customWidth="1"/>
    <col min="4" max="4" width="26.28515625" customWidth="1"/>
  </cols>
  <sheetData>
    <row r="1" spans="1:7" x14ac:dyDescent="0.25">
      <c r="A1" s="10" t="s">
        <v>117</v>
      </c>
      <c r="B1" s="10"/>
      <c r="C1" s="10"/>
    </row>
    <row r="2" spans="1:7" x14ac:dyDescent="0.25">
      <c r="B2" s="1" t="s">
        <v>0</v>
      </c>
      <c r="C2" s="1" t="s">
        <v>3</v>
      </c>
      <c r="D2" s="1" t="s">
        <v>47</v>
      </c>
    </row>
    <row r="3" spans="1:7" x14ac:dyDescent="0.25">
      <c r="A3" s="1" t="s">
        <v>11</v>
      </c>
      <c r="B3" t="s">
        <v>9</v>
      </c>
      <c r="C3" s="2">
        <v>9</v>
      </c>
      <c r="D3" s="2" t="s">
        <v>59</v>
      </c>
      <c r="E3" s="2" t="s">
        <v>161</v>
      </c>
    </row>
    <row r="4" spans="1:7" x14ac:dyDescent="0.25">
      <c r="A4" s="1" t="s">
        <v>4</v>
      </c>
      <c r="B4">
        <v>79.959999999999994</v>
      </c>
      <c r="C4">
        <v>91.2</v>
      </c>
      <c r="E4">
        <v>91.33</v>
      </c>
    </row>
    <row r="5" spans="1:7" x14ac:dyDescent="0.25">
      <c r="A5" s="1" t="s">
        <v>5</v>
      </c>
      <c r="B5">
        <v>100</v>
      </c>
      <c r="C5">
        <f>6719/(6719+115) * 100</f>
        <v>98.317237342698277</v>
      </c>
      <c r="E5">
        <f>6737/(6737+97)</f>
        <v>0.98580626280362893</v>
      </c>
      <c r="G5">
        <f>1076/(1076+467)*100</f>
        <v>69.734283862605324</v>
      </c>
    </row>
    <row r="6" spans="1:7" x14ac:dyDescent="0.25">
      <c r="A6" s="1" t="s">
        <v>7</v>
      </c>
      <c r="B6">
        <v>0</v>
      </c>
      <c r="C6">
        <v>0</v>
      </c>
      <c r="E6">
        <v>0</v>
      </c>
      <c r="G6">
        <f>554/(554+348)*100</f>
        <v>61.419068736141902</v>
      </c>
    </row>
    <row r="7" spans="1:7" x14ac:dyDescent="0.25">
      <c r="A7" s="1" t="s">
        <v>6</v>
      </c>
      <c r="B7">
        <v>0</v>
      </c>
      <c r="C7">
        <f>1076/(1076+467)*100</f>
        <v>69.734283862605324</v>
      </c>
      <c r="E7">
        <f>1069/(1069+474)</f>
        <v>0.69280622164614392</v>
      </c>
      <c r="G7">
        <f>522/(522+155)*100</f>
        <v>77.104874446085674</v>
      </c>
    </row>
    <row r="8" spans="1:7" x14ac:dyDescent="0.25">
      <c r="A8" s="1" t="s">
        <v>10</v>
      </c>
      <c r="B8" t="s">
        <v>9</v>
      </c>
      <c r="C8">
        <v>3</v>
      </c>
      <c r="G8">
        <f>589/(589+165)*100</f>
        <v>78.116710875331563</v>
      </c>
    </row>
    <row r="9" spans="1:7" x14ac:dyDescent="0.25">
      <c r="A9" s="1" t="s">
        <v>8</v>
      </c>
      <c r="B9" t="s">
        <v>9</v>
      </c>
      <c r="C9">
        <v>4</v>
      </c>
      <c r="E9">
        <v>9</v>
      </c>
      <c r="G9">
        <f>512/(512+244)*100</f>
        <v>67.724867724867721</v>
      </c>
    </row>
    <row r="10" spans="1:7" x14ac:dyDescent="0.25">
      <c r="A10" s="1"/>
      <c r="G10">
        <f>679/(679+162)*100</f>
        <v>80.737217598097502</v>
      </c>
    </row>
    <row r="11" spans="1:7" x14ac:dyDescent="0.25">
      <c r="A11" s="10" t="s">
        <v>118</v>
      </c>
      <c r="B11" s="10"/>
      <c r="C11" s="10"/>
      <c r="G11">
        <f>(825/(825+238))*100</f>
        <v>77.610536218250232</v>
      </c>
    </row>
    <row r="12" spans="1:7" x14ac:dyDescent="0.25">
      <c r="B12" s="1" t="s">
        <v>0</v>
      </c>
      <c r="C12" s="1" t="s">
        <v>3</v>
      </c>
      <c r="D12" s="1" t="s">
        <v>47</v>
      </c>
      <c r="G12">
        <f>759/(759+207)*100</f>
        <v>78.571428571428569</v>
      </c>
    </row>
    <row r="13" spans="1:7" x14ac:dyDescent="0.25">
      <c r="A13" s="1" t="s">
        <v>11</v>
      </c>
      <c r="B13" t="s">
        <v>9</v>
      </c>
      <c r="C13" s="9">
        <v>1</v>
      </c>
      <c r="D13">
        <v>1</v>
      </c>
      <c r="E13" t="s">
        <v>162</v>
      </c>
      <c r="G13">
        <f>773/(773+383)*100</f>
        <v>66.868512110726641</v>
      </c>
    </row>
    <row r="14" spans="1:7" x14ac:dyDescent="0.25">
      <c r="A14" s="1" t="s">
        <v>4</v>
      </c>
      <c r="B14">
        <v>81.59</v>
      </c>
      <c r="C14">
        <v>92.3</v>
      </c>
      <c r="E14">
        <v>92.58</v>
      </c>
      <c r="G14" s="4">
        <f>AVERAGE(G5:G13)</f>
        <v>73.098611127059471</v>
      </c>
    </row>
    <row r="15" spans="1:7" x14ac:dyDescent="0.25">
      <c r="A15" s="1" t="s">
        <v>5</v>
      </c>
      <c r="B15">
        <v>100</v>
      </c>
      <c r="C15">
        <f>6160/(6160+121)</f>
        <v>0.98073555166374782</v>
      </c>
      <c r="E15">
        <f>6202/(6202+79)</f>
        <v>0.98742238497054613</v>
      </c>
    </row>
    <row r="16" spans="1:7" x14ac:dyDescent="0.25">
      <c r="A16" s="1" t="s">
        <v>7</v>
      </c>
      <c r="B16">
        <v>0</v>
      </c>
      <c r="C16">
        <f>0</f>
        <v>0</v>
      </c>
      <c r="E16">
        <f>0</f>
        <v>0</v>
      </c>
      <c r="G16" t="s">
        <v>163</v>
      </c>
    </row>
    <row r="17" spans="1:7" x14ac:dyDescent="0.25">
      <c r="A17" s="1" t="s">
        <v>6</v>
      </c>
      <c r="B17">
        <v>0</v>
      </c>
      <c r="C17">
        <f>554/(554+348)*100</f>
        <v>61.419068736141902</v>
      </c>
      <c r="E17">
        <f>532/(532+370)</f>
        <v>0.58980044345898008</v>
      </c>
    </row>
    <row r="18" spans="1:7" x14ac:dyDescent="0.25">
      <c r="A18" s="1" t="s">
        <v>10</v>
      </c>
      <c r="B18" t="s">
        <v>9</v>
      </c>
      <c r="C18">
        <v>3</v>
      </c>
      <c r="E18">
        <v>5</v>
      </c>
      <c r="G18" t="s">
        <v>164</v>
      </c>
    </row>
    <row r="19" spans="1:7" x14ac:dyDescent="0.25">
      <c r="A19" s="1" t="s">
        <v>8</v>
      </c>
      <c r="B19" t="s">
        <v>9</v>
      </c>
      <c r="C19">
        <v>4</v>
      </c>
      <c r="E19">
        <v>8</v>
      </c>
      <c r="G19" t="s">
        <v>165</v>
      </c>
    </row>
    <row r="20" spans="1:7" x14ac:dyDescent="0.25">
      <c r="G20" t="s">
        <v>166</v>
      </c>
    </row>
    <row r="21" spans="1:7" x14ac:dyDescent="0.25">
      <c r="A21" s="10" t="s">
        <v>119</v>
      </c>
      <c r="B21" s="10"/>
      <c r="C21" s="10"/>
      <c r="G21">
        <f>512/(512+244)*100</f>
        <v>67.724867724867721</v>
      </c>
    </row>
    <row r="22" spans="1:7" x14ac:dyDescent="0.25">
      <c r="B22" s="1" t="s">
        <v>0</v>
      </c>
      <c r="C22" s="1" t="s">
        <v>3</v>
      </c>
      <c r="D22" s="1" t="s">
        <v>47</v>
      </c>
      <c r="G22" s="1" t="s">
        <v>167</v>
      </c>
    </row>
    <row r="23" spans="1:7" x14ac:dyDescent="0.25">
      <c r="A23" s="1" t="s">
        <v>11</v>
      </c>
      <c r="B23" t="s">
        <v>9</v>
      </c>
      <c r="C23" s="2">
        <v>4</v>
      </c>
      <c r="D23" s="2">
        <v>4</v>
      </c>
      <c r="G23" t="s">
        <v>168</v>
      </c>
    </row>
    <row r="24" spans="1:7" x14ac:dyDescent="0.25">
      <c r="A24" s="1" t="s">
        <v>4</v>
      </c>
      <c r="B24">
        <v>88.66</v>
      </c>
      <c r="C24">
        <v>95.11</v>
      </c>
      <c r="G24" t="s">
        <v>168</v>
      </c>
    </row>
    <row r="25" spans="1:7" x14ac:dyDescent="0.25">
      <c r="A25" s="1" t="s">
        <v>5</v>
      </c>
      <c r="B25">
        <v>100</v>
      </c>
      <c r="C25">
        <f>5624/(5624+105)</f>
        <v>0.98167219410019202</v>
      </c>
      <c r="G25" t="s">
        <v>169</v>
      </c>
    </row>
    <row r="26" spans="1:7" x14ac:dyDescent="0.25">
      <c r="A26" s="1" t="s">
        <v>7</v>
      </c>
      <c r="B26">
        <v>0</v>
      </c>
      <c r="C26">
        <f>0</f>
        <v>0</v>
      </c>
      <c r="G26" t="s">
        <v>170</v>
      </c>
    </row>
    <row r="27" spans="1:7" x14ac:dyDescent="0.25">
      <c r="A27" s="1" t="s">
        <v>6</v>
      </c>
      <c r="B27">
        <v>0</v>
      </c>
      <c r="C27">
        <f>522/(522+155)*100</f>
        <v>77.104874446085674</v>
      </c>
    </row>
    <row r="28" spans="1:7" x14ac:dyDescent="0.25">
      <c r="A28" s="1" t="s">
        <v>10</v>
      </c>
      <c r="B28" t="s">
        <v>9</v>
      </c>
      <c r="C28">
        <v>3</v>
      </c>
      <c r="G28" t="s">
        <v>171</v>
      </c>
    </row>
    <row r="29" spans="1:7" x14ac:dyDescent="0.25">
      <c r="A29" s="1" t="s">
        <v>8</v>
      </c>
      <c r="B29" t="s">
        <v>9</v>
      </c>
      <c r="C29">
        <v>4</v>
      </c>
      <c r="G29" t="s">
        <v>172</v>
      </c>
    </row>
    <row r="30" spans="1:7" x14ac:dyDescent="0.25">
      <c r="G30" t="s">
        <v>173</v>
      </c>
    </row>
    <row r="31" spans="1:7" x14ac:dyDescent="0.25">
      <c r="A31" s="10" t="s">
        <v>120</v>
      </c>
      <c r="B31" s="10"/>
      <c r="C31" s="10"/>
      <c r="G31" t="s">
        <v>174</v>
      </c>
    </row>
    <row r="32" spans="1:7" x14ac:dyDescent="0.25">
      <c r="B32" s="1" t="s">
        <v>0</v>
      </c>
      <c r="C32" s="1" t="s">
        <v>3</v>
      </c>
      <c r="D32" s="1" t="s">
        <v>47</v>
      </c>
      <c r="G32" s="1" t="s">
        <v>175</v>
      </c>
    </row>
    <row r="33" spans="1:11" x14ac:dyDescent="0.25">
      <c r="A33" s="1" t="s">
        <v>11</v>
      </c>
      <c r="B33" t="s">
        <v>9</v>
      </c>
      <c r="C33" s="2">
        <v>4</v>
      </c>
      <c r="D33" s="2">
        <v>4</v>
      </c>
    </row>
    <row r="34" spans="1:11" x14ac:dyDescent="0.25">
      <c r="A34" s="1" t="s">
        <v>4</v>
      </c>
      <c r="B34">
        <v>86.4</v>
      </c>
      <c r="C34">
        <v>94.74</v>
      </c>
      <c r="G34" t="s">
        <v>176</v>
      </c>
    </row>
    <row r="35" spans="1:11" x14ac:dyDescent="0.25">
      <c r="A35" s="1" t="s">
        <v>5</v>
      </c>
      <c r="B35">
        <v>100</v>
      </c>
      <c r="C35">
        <f>5104/(5104+89)</f>
        <v>0.98286154438667439</v>
      </c>
      <c r="G35" t="s">
        <v>177</v>
      </c>
    </row>
    <row r="36" spans="1:11" x14ac:dyDescent="0.25">
      <c r="A36" s="1" t="s">
        <v>7</v>
      </c>
      <c r="B36">
        <v>0</v>
      </c>
      <c r="C36">
        <f>0</f>
        <v>0</v>
      </c>
      <c r="G36" t="s">
        <v>178</v>
      </c>
    </row>
    <row r="37" spans="1:11" x14ac:dyDescent="0.25">
      <c r="A37" s="1" t="s">
        <v>6</v>
      </c>
      <c r="B37">
        <v>0</v>
      </c>
      <c r="C37">
        <f>589/(589+165)*100</f>
        <v>78.116710875331563</v>
      </c>
      <c r="G37" t="s">
        <v>179</v>
      </c>
    </row>
    <row r="38" spans="1:11" x14ac:dyDescent="0.25">
      <c r="A38" s="1" t="s">
        <v>10</v>
      </c>
      <c r="B38" t="s">
        <v>9</v>
      </c>
      <c r="C38">
        <v>3</v>
      </c>
      <c r="G38" t="s">
        <v>180</v>
      </c>
    </row>
    <row r="39" spans="1:11" x14ac:dyDescent="0.25">
      <c r="A39" s="1" t="s">
        <v>8</v>
      </c>
      <c r="B39" t="s">
        <v>9</v>
      </c>
      <c r="C39">
        <v>4</v>
      </c>
    </row>
    <row r="40" spans="1:11" x14ac:dyDescent="0.25">
      <c r="G40" s="3" t="s">
        <v>181</v>
      </c>
      <c r="H40" s="3"/>
      <c r="I40" s="3"/>
      <c r="J40" s="3"/>
      <c r="K40" s="3"/>
    </row>
    <row r="41" spans="1:11" x14ac:dyDescent="0.25">
      <c r="A41" s="10" t="s">
        <v>121</v>
      </c>
      <c r="B41" s="10"/>
      <c r="C41" s="10"/>
    </row>
    <row r="42" spans="1:11" x14ac:dyDescent="0.25">
      <c r="B42" s="1" t="s">
        <v>0</v>
      </c>
      <c r="C42" s="1" t="s">
        <v>3</v>
      </c>
      <c r="D42" s="1" t="s">
        <v>47</v>
      </c>
      <c r="G42" s="1" t="s">
        <v>182</v>
      </c>
    </row>
    <row r="43" spans="1:11" x14ac:dyDescent="0.25">
      <c r="A43" s="1" t="s">
        <v>11</v>
      </c>
      <c r="B43" t="s">
        <v>9</v>
      </c>
      <c r="C43" s="2">
        <v>3</v>
      </c>
      <c r="D43" s="2">
        <v>3</v>
      </c>
      <c r="G43" s="1" t="s">
        <v>183</v>
      </c>
    </row>
    <row r="44" spans="1:11" x14ac:dyDescent="0.25">
      <c r="A44" s="1" t="s">
        <v>4</v>
      </c>
      <c r="B44">
        <v>84.57</v>
      </c>
      <c r="C44">
        <v>92.21</v>
      </c>
      <c r="G44" s="4" t="s">
        <v>184</v>
      </c>
    </row>
    <row r="45" spans="1:11" x14ac:dyDescent="0.25">
      <c r="A45" s="1" t="s">
        <v>5</v>
      </c>
      <c r="B45">
        <v>100</v>
      </c>
      <c r="C45">
        <f>4705/(4705+80)</f>
        <v>0.98328108672936254</v>
      </c>
      <c r="G45" t="s">
        <v>185</v>
      </c>
    </row>
    <row r="46" spans="1:11" x14ac:dyDescent="0.25">
      <c r="A46" s="1" t="s">
        <v>7</v>
      </c>
      <c r="B46">
        <v>0</v>
      </c>
      <c r="C46">
        <v>0</v>
      </c>
    </row>
    <row r="47" spans="1:11" x14ac:dyDescent="0.25">
      <c r="A47" s="1" t="s">
        <v>6</v>
      </c>
      <c r="B47">
        <v>0</v>
      </c>
      <c r="C47">
        <f>512/(512+244)*100</f>
        <v>67.724867724867721</v>
      </c>
      <c r="G47" t="s">
        <v>186</v>
      </c>
    </row>
    <row r="48" spans="1:11" x14ac:dyDescent="0.25">
      <c r="A48" s="1" t="s">
        <v>10</v>
      </c>
      <c r="B48" t="s">
        <v>9</v>
      </c>
      <c r="C48">
        <v>3</v>
      </c>
      <c r="G48" t="s">
        <v>187</v>
      </c>
    </row>
    <row r="49" spans="1:7" x14ac:dyDescent="0.25">
      <c r="A49" s="1" t="s">
        <v>8</v>
      </c>
      <c r="B49" t="s">
        <v>9</v>
      </c>
      <c r="C49">
        <v>4</v>
      </c>
    </row>
    <row r="50" spans="1:7" x14ac:dyDescent="0.25">
      <c r="G50" t="s">
        <v>188</v>
      </c>
    </row>
    <row r="51" spans="1:7" x14ac:dyDescent="0.25">
      <c r="A51" s="10" t="s">
        <v>122</v>
      </c>
      <c r="B51" s="10"/>
      <c r="C51" s="10"/>
      <c r="G51" t="s">
        <v>189</v>
      </c>
    </row>
    <row r="52" spans="1:7" x14ac:dyDescent="0.25">
      <c r="B52" s="1" t="s">
        <v>0</v>
      </c>
      <c r="C52" s="1" t="s">
        <v>3</v>
      </c>
      <c r="D52" s="1" t="s">
        <v>47</v>
      </c>
      <c r="G52" s="1" t="s">
        <v>190</v>
      </c>
    </row>
    <row r="53" spans="1:7" x14ac:dyDescent="0.25">
      <c r="A53" s="1" t="s">
        <v>11</v>
      </c>
      <c r="B53" t="s">
        <v>9</v>
      </c>
      <c r="C53" s="1"/>
      <c r="D53" s="2">
        <v>2</v>
      </c>
    </row>
    <row r="54" spans="1:7" x14ac:dyDescent="0.25">
      <c r="A54" s="1" t="s">
        <v>4</v>
      </c>
      <c r="B54">
        <v>77.680000000000007</v>
      </c>
      <c r="C54">
        <v>94.52</v>
      </c>
      <c r="G54" t="s">
        <v>191</v>
      </c>
    </row>
    <row r="55" spans="1:7" x14ac:dyDescent="0.25">
      <c r="A55" s="1" t="s">
        <v>5</v>
      </c>
      <c r="B55">
        <v>100</v>
      </c>
      <c r="C55">
        <f>4272/(4272+82)</f>
        <v>0.98116674322462105</v>
      </c>
      <c r="G55" t="s">
        <v>192</v>
      </c>
    </row>
    <row r="56" spans="1:7" x14ac:dyDescent="0.25">
      <c r="A56" s="1" t="s">
        <v>7</v>
      </c>
      <c r="B56">
        <v>0</v>
      </c>
      <c r="C56">
        <v>0</v>
      </c>
    </row>
    <row r="57" spans="1:7" x14ac:dyDescent="0.25">
      <c r="A57" s="1" t="s">
        <v>6</v>
      </c>
      <c r="B57">
        <v>0</v>
      </c>
      <c r="C57">
        <f>679/(679+162)*100</f>
        <v>80.737217598097502</v>
      </c>
      <c r="G57" t="s">
        <v>193</v>
      </c>
    </row>
    <row r="58" spans="1:7" x14ac:dyDescent="0.25">
      <c r="A58" s="1" t="s">
        <v>10</v>
      </c>
      <c r="B58" t="s">
        <v>9</v>
      </c>
      <c r="C58">
        <v>3</v>
      </c>
      <c r="G58" t="s">
        <v>194</v>
      </c>
    </row>
    <row r="59" spans="1:7" x14ac:dyDescent="0.25">
      <c r="A59" s="1" t="s">
        <v>8</v>
      </c>
      <c r="B59" t="s">
        <v>9</v>
      </c>
      <c r="C59">
        <v>4</v>
      </c>
      <c r="G59" t="s">
        <v>195</v>
      </c>
    </row>
    <row r="61" spans="1:7" x14ac:dyDescent="0.25">
      <c r="A61" s="10" t="s">
        <v>12</v>
      </c>
      <c r="B61" s="10"/>
      <c r="C61" s="10"/>
      <c r="G61" t="s">
        <v>196</v>
      </c>
    </row>
    <row r="62" spans="1:7" x14ac:dyDescent="0.25">
      <c r="B62" s="1" t="s">
        <v>0</v>
      </c>
      <c r="C62" s="1" t="s">
        <v>3</v>
      </c>
      <c r="D62" s="1" t="s">
        <v>47</v>
      </c>
      <c r="G62" s="1" t="s">
        <v>197</v>
      </c>
    </row>
    <row r="63" spans="1:7" x14ac:dyDescent="0.25">
      <c r="A63" s="1" t="s">
        <v>11</v>
      </c>
      <c r="B63" t="s">
        <v>9</v>
      </c>
      <c r="C63" s="2">
        <v>2</v>
      </c>
      <c r="D63">
        <v>2</v>
      </c>
    </row>
    <row r="64" spans="1:7" x14ac:dyDescent="0.25">
      <c r="A64" s="1" t="s">
        <v>4</v>
      </c>
      <c r="B64">
        <v>78.08</v>
      </c>
      <c r="C64">
        <v>91.13</v>
      </c>
      <c r="G64" t="s">
        <v>198</v>
      </c>
    </row>
    <row r="65" spans="1:7" x14ac:dyDescent="0.25">
      <c r="A65" s="1" t="s">
        <v>5</v>
      </c>
      <c r="B65">
        <v>100</v>
      </c>
      <c r="C65">
        <f>3806/(3806+163)</f>
        <v>0.9589317208364827</v>
      </c>
      <c r="G65" t="s">
        <v>199</v>
      </c>
    </row>
    <row r="66" spans="1:7" x14ac:dyDescent="0.25">
      <c r="A66" s="1" t="s">
        <v>7</v>
      </c>
      <c r="B66">
        <v>0</v>
      </c>
      <c r="C66">
        <f>0</f>
        <v>0</v>
      </c>
      <c r="G66" t="s">
        <v>200</v>
      </c>
    </row>
    <row r="67" spans="1:7" x14ac:dyDescent="0.25">
      <c r="A67" s="1" t="s">
        <v>6</v>
      </c>
      <c r="B67">
        <v>0</v>
      </c>
      <c r="C67">
        <f>(825/(825+238))*100</f>
        <v>77.610536218250232</v>
      </c>
      <c r="G67" t="s">
        <v>201</v>
      </c>
    </row>
    <row r="68" spans="1:7" x14ac:dyDescent="0.25">
      <c r="A68" s="1" t="s">
        <v>10</v>
      </c>
      <c r="B68" t="s">
        <v>9</v>
      </c>
      <c r="C68">
        <v>5</v>
      </c>
      <c r="G68" t="s">
        <v>202</v>
      </c>
    </row>
    <row r="69" spans="1:7" x14ac:dyDescent="0.25">
      <c r="A69" s="1" t="s">
        <v>8</v>
      </c>
      <c r="B69" t="s">
        <v>9</v>
      </c>
      <c r="C69">
        <v>7</v>
      </c>
      <c r="G69" t="s">
        <v>203</v>
      </c>
    </row>
    <row r="70" spans="1:7" x14ac:dyDescent="0.25">
      <c r="G70" t="s">
        <v>204</v>
      </c>
    </row>
    <row r="71" spans="1:7" x14ac:dyDescent="0.25">
      <c r="A71" s="10" t="s">
        <v>123</v>
      </c>
      <c r="B71" s="10"/>
      <c r="C71" s="10"/>
      <c r="G71" t="s">
        <v>205</v>
      </c>
    </row>
    <row r="72" spans="1:7" x14ac:dyDescent="0.25">
      <c r="B72" s="1" t="s">
        <v>0</v>
      </c>
      <c r="C72" s="1" t="s">
        <v>3</v>
      </c>
      <c r="D72" s="1" t="s">
        <v>47</v>
      </c>
      <c r="G72" s="1" t="s">
        <v>206</v>
      </c>
    </row>
    <row r="73" spans="1:7" x14ac:dyDescent="0.25">
      <c r="A73" s="1" t="s">
        <v>11</v>
      </c>
      <c r="B73" t="s">
        <v>9</v>
      </c>
      <c r="C73" s="2">
        <v>4</v>
      </c>
      <c r="D73">
        <v>4</v>
      </c>
      <c r="G73" t="s">
        <v>207</v>
      </c>
    </row>
    <row r="74" spans="1:7" x14ac:dyDescent="0.25">
      <c r="A74" s="1" t="s">
        <v>4</v>
      </c>
      <c r="B74">
        <v>75.06</v>
      </c>
      <c r="C74">
        <v>92.11</v>
      </c>
      <c r="G74" s="4" t="s">
        <v>208</v>
      </c>
    </row>
    <row r="75" spans="1:7" x14ac:dyDescent="0.25">
      <c r="A75" s="1" t="s">
        <v>5</v>
      </c>
      <c r="B75">
        <v>100</v>
      </c>
      <c r="C75">
        <f>3083/(3083+79)</f>
        <v>0.97501581277672356</v>
      </c>
    </row>
    <row r="76" spans="1:7" x14ac:dyDescent="0.25">
      <c r="A76" s="1" t="s">
        <v>7</v>
      </c>
      <c r="B76">
        <v>0</v>
      </c>
      <c r="C76">
        <f>0</f>
        <v>0</v>
      </c>
    </row>
    <row r="77" spans="1:7" x14ac:dyDescent="0.25">
      <c r="A77" s="1" t="s">
        <v>6</v>
      </c>
      <c r="B77">
        <v>0</v>
      </c>
      <c r="C77">
        <f>759/(759+207)*100</f>
        <v>78.571428571428569</v>
      </c>
    </row>
    <row r="78" spans="1:7" x14ac:dyDescent="0.25">
      <c r="A78" s="1" t="s">
        <v>10</v>
      </c>
      <c r="B78" t="s">
        <v>9</v>
      </c>
      <c r="C78">
        <v>3</v>
      </c>
    </row>
    <row r="79" spans="1:7" x14ac:dyDescent="0.25">
      <c r="A79" s="1" t="s">
        <v>8</v>
      </c>
      <c r="B79" t="s">
        <v>9</v>
      </c>
      <c r="C79">
        <v>4</v>
      </c>
    </row>
    <row r="81" spans="1:4" x14ac:dyDescent="0.25">
      <c r="A81" s="10" t="s">
        <v>13</v>
      </c>
      <c r="B81" s="10"/>
      <c r="C81" s="10"/>
    </row>
    <row r="82" spans="1:4" x14ac:dyDescent="0.25">
      <c r="B82" s="1" t="s">
        <v>0</v>
      </c>
      <c r="C82" s="1" t="s">
        <v>3</v>
      </c>
      <c r="D82" s="1" t="s">
        <v>47</v>
      </c>
    </row>
    <row r="83" spans="1:4" x14ac:dyDescent="0.25">
      <c r="A83" s="1" t="s">
        <v>11</v>
      </c>
      <c r="B83" t="s">
        <v>9</v>
      </c>
      <c r="C83" s="2">
        <v>7</v>
      </c>
      <c r="D83">
        <v>7</v>
      </c>
    </row>
    <row r="84" spans="1:4" x14ac:dyDescent="0.25">
      <c r="A84" s="1" t="s">
        <v>4</v>
      </c>
      <c r="B84">
        <v>64.88</v>
      </c>
      <c r="C84">
        <v>85.18</v>
      </c>
    </row>
    <row r="85" spans="1:4" x14ac:dyDescent="0.25">
      <c r="A85" s="1" t="s">
        <v>5</v>
      </c>
      <c r="B85">
        <v>100</v>
      </c>
      <c r="C85">
        <f>2193/(2193+66)</f>
        <v>0.97078353253652061</v>
      </c>
    </row>
    <row r="86" spans="1:4" x14ac:dyDescent="0.25">
      <c r="A86" s="1" t="s">
        <v>7</v>
      </c>
      <c r="B86">
        <v>0</v>
      </c>
      <c r="C86">
        <v>0</v>
      </c>
    </row>
    <row r="87" spans="1:4" x14ac:dyDescent="0.25">
      <c r="A87" s="1" t="s">
        <v>6</v>
      </c>
      <c r="B87">
        <v>0</v>
      </c>
      <c r="C87">
        <f>773/(773+383)*100</f>
        <v>66.868512110726641</v>
      </c>
    </row>
    <row r="88" spans="1:4" x14ac:dyDescent="0.25">
      <c r="A88" s="1" t="s">
        <v>10</v>
      </c>
      <c r="B88" t="s">
        <v>9</v>
      </c>
      <c r="C88">
        <v>3</v>
      </c>
    </row>
    <row r="89" spans="1:4" x14ac:dyDescent="0.25">
      <c r="A89" s="1" t="s">
        <v>8</v>
      </c>
      <c r="B89" t="s">
        <v>9</v>
      </c>
      <c r="C89">
        <v>4</v>
      </c>
    </row>
    <row r="91" spans="1:4" x14ac:dyDescent="0.25">
      <c r="A91" s="10" t="s">
        <v>124</v>
      </c>
      <c r="B91" s="10"/>
      <c r="C91" s="10"/>
    </row>
    <row r="92" spans="1:4" x14ac:dyDescent="0.25">
      <c r="B92" s="1" t="s">
        <v>0</v>
      </c>
      <c r="C92" s="1" t="s">
        <v>3</v>
      </c>
      <c r="D92" s="1" t="s">
        <v>47</v>
      </c>
    </row>
    <row r="93" spans="1:4" x14ac:dyDescent="0.25">
      <c r="A93" s="1" t="s">
        <v>11</v>
      </c>
      <c r="B93" t="s">
        <v>9</v>
      </c>
      <c r="C93" s="1"/>
      <c r="D93" t="s">
        <v>160</v>
      </c>
    </row>
    <row r="94" spans="1:4" x14ac:dyDescent="0.25">
      <c r="A94" s="1" t="s">
        <v>4</v>
      </c>
      <c r="B94">
        <v>60.05</v>
      </c>
      <c r="C94">
        <v>60.05</v>
      </c>
    </row>
    <row r="95" spans="1:4" x14ac:dyDescent="0.25">
      <c r="A95" s="1" t="s">
        <v>5</v>
      </c>
      <c r="B95">
        <v>100</v>
      </c>
      <c r="C95">
        <v>100</v>
      </c>
    </row>
    <row r="96" spans="1:4" x14ac:dyDescent="0.25">
      <c r="A96" s="1" t="s">
        <v>7</v>
      </c>
      <c r="B96">
        <v>0</v>
      </c>
      <c r="C96">
        <v>0</v>
      </c>
    </row>
    <row r="97" spans="1:3" x14ac:dyDescent="0.25">
      <c r="A97" s="1" t="s">
        <v>6</v>
      </c>
      <c r="B97">
        <v>0</v>
      </c>
      <c r="C97">
        <v>0</v>
      </c>
    </row>
    <row r="98" spans="1:3" x14ac:dyDescent="0.25">
      <c r="A98" s="1" t="s">
        <v>10</v>
      </c>
      <c r="B98" t="s">
        <v>9</v>
      </c>
      <c r="C98">
        <v>1</v>
      </c>
    </row>
  </sheetData>
  <mergeCells count="10">
    <mergeCell ref="A61:C61"/>
    <mergeCell ref="A71:C71"/>
    <mergeCell ref="A81:C81"/>
    <mergeCell ref="A91:C91"/>
    <mergeCell ref="A1:C1"/>
    <mergeCell ref="A11:C11"/>
    <mergeCell ref="A21:C21"/>
    <mergeCell ref="A31:C31"/>
    <mergeCell ref="A41:C41"/>
    <mergeCell ref="A51:C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challenge-newbies-2018</vt:lpstr>
      <vt:lpstr>challenge-beginners-blockly-201</vt:lpstr>
      <vt:lpstr>challenge-intermediate-2018</vt:lpstr>
      <vt:lpstr>challenge-beginners-2018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Zhang</dc:creator>
  <cp:lastModifiedBy>Vincent Zhang</cp:lastModifiedBy>
  <dcterms:created xsi:type="dcterms:W3CDTF">2022-09-20T11:03:02Z</dcterms:created>
  <dcterms:modified xsi:type="dcterms:W3CDTF">2022-10-01T05:27:07Z</dcterms:modified>
</cp:coreProperties>
</file>