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yliekau/Library/CloudStorage/GoogleDrive-wyliekau@stanford.edu/My Drive/RnD/ML for Ion Selective Membranes/Data/"/>
    </mc:Choice>
  </mc:AlternateContent>
  <xr:revisionPtr revIDLastSave="0" documentId="13_ncr:1_{2AF95F54-AFAB-724F-B84D-BC07F0C6249E}" xr6:coauthVersionLast="47" xr6:coauthVersionMax="47" xr10:uidLastSave="{00000000-0000-0000-0000-000000000000}"/>
  <bookViews>
    <workbookView xWindow="38400" yWindow="740" windowWidth="29400" windowHeight="18380" activeTab="4" xr2:uid="{B11E0402-DF83-3E46-ABFC-368107C58268}"/>
  </bookViews>
  <sheets>
    <sheet name="Set1" sheetId="1" r:id="rId1"/>
    <sheet name="Set2" sheetId="4" r:id="rId2"/>
    <sheet name="Set3" sheetId="5" r:id="rId3"/>
    <sheet name="Set4" sheetId="6" r:id="rId4"/>
    <sheet name="Set5" sheetId="7" r:id="rId5"/>
    <sheet name="Sourc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7" l="1"/>
  <c r="E26" i="7"/>
  <c r="H24" i="7"/>
  <c r="H19" i="7"/>
  <c r="H17" i="7"/>
  <c r="H16" i="7"/>
  <c r="H15" i="7"/>
  <c r="H14" i="7"/>
  <c r="H13" i="7"/>
  <c r="H24" i="6"/>
  <c r="H19" i="6"/>
  <c r="H17" i="6"/>
  <c r="H16" i="6"/>
  <c r="H15" i="6"/>
  <c r="H14" i="6"/>
  <c r="H13" i="6"/>
  <c r="E26" i="6"/>
  <c r="E26" i="5"/>
  <c r="E7" i="4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Wylie Kau</author>
  </authors>
  <commentList>
    <comment ref="E1" authorId="0" shapeId="0" xr:uid="{B0BA0C21-8879-6A4B-B84E-4C97C564536F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Don Burgess' Metal Ions in Solution Table 7.1.</t>
        </r>
      </text>
    </comment>
    <comment ref="I1" authorId="0" shapeId="0" xr:uid="{BBA9ED5B-3C48-1D4D-95F1-EF428C4258CE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1st, 2nd, 3rd Ionization Energies from https://websites.umich.edu/~cowley/ionen.htm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Wylie Kau</author>
  </authors>
  <commentList>
    <comment ref="E1" authorId="0" shapeId="0" xr:uid="{760CAC1C-6827-AB4B-A055-B2C59ECB3B99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Don Burgess' Metal Ions in Solution Table 7.1.</t>
        </r>
      </text>
    </comment>
    <comment ref="F1" authorId="0" shapeId="0" xr:uid="{5781607C-18B3-3245-888E-101894973725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Metal Ions in Solution Table 7.4
</t>
        </r>
      </text>
    </comment>
    <comment ref="H1" authorId="0" shapeId="0" xr:uid="{DC4D0A3F-0B68-3D4D-985D-D32014EB90D4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Metal Ions in Solution table 7.6
</t>
        </r>
      </text>
    </comment>
    <comment ref="I1" authorId="0" shapeId="0" xr:uid="{E19E6D94-3CDF-AF43-B953-B766FEABDD98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Table 7.7, Metal Ions in Solution
</t>
        </r>
      </text>
    </comment>
    <comment ref="J1" authorId="0" shapeId="0" xr:uid="{42FF5E89-5E20-D846-91AE-8D8BE618D41C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7.8, Metal Ions in Solution</t>
        </r>
      </text>
    </comment>
    <comment ref="K1" authorId="0" shapeId="0" xr:uid="{EDFE460A-AA64-C442-A7D8-4E595003C414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Table 7.9, Metal ions in Solution.
</t>
        </r>
      </text>
    </comment>
    <comment ref="L1" authorId="0" shapeId="0" xr:uid="{FE879F5D-34F5-A14E-A96C-15A98F623E28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</t>
        </r>
        <r>
          <rPr>
            <sz val="10"/>
            <color rgb="FF000000"/>
            <rFont val="Aptos Narrow"/>
            <scheme val="minor"/>
          </rPr>
          <t xml:space="preserve">(1)
</t>
        </r>
        <r>
          <rPr>
            <sz val="10"/>
            <color rgb="FF000000"/>
            <rFont val="Aptos Narrow"/>
            <scheme val="minor"/>
          </rPr>
          <t xml:space="preserve">Marcus, Y. Ionic Radii in Aqueous Solutions. </t>
        </r>
        <r>
          <rPr>
            <i/>
            <sz val="10"/>
            <color rgb="FF000000"/>
            <rFont val="Aptos Narrow"/>
            <scheme val="minor"/>
          </rPr>
          <t>Chem. Rev.</t>
        </r>
        <r>
          <rPr>
            <sz val="10"/>
            <color rgb="FF000000"/>
            <rFont val="Aptos Narrow"/>
            <scheme val="minor"/>
          </rPr>
          <t xml:space="preserve"> </t>
        </r>
        <r>
          <rPr>
            <b/>
            <sz val="10"/>
            <color rgb="FF000000"/>
            <rFont val="Aptos Narrow"/>
            <scheme val="minor"/>
          </rPr>
          <t>1988</t>
        </r>
        <r>
          <rPr>
            <sz val="10"/>
            <color rgb="FF000000"/>
            <rFont val="Aptos Narrow"/>
            <scheme val="minor"/>
          </rPr>
          <t xml:space="preserve">, </t>
        </r>
        <r>
          <rPr>
            <i/>
            <sz val="10"/>
            <color rgb="FF000000"/>
            <rFont val="Aptos Narrow"/>
            <scheme val="minor"/>
          </rPr>
          <t>88</t>
        </r>
        <r>
          <rPr>
            <sz val="10"/>
            <color rgb="FF000000"/>
            <rFont val="Aptos Narrow"/>
            <scheme val="minor"/>
          </rPr>
          <t xml:space="preserve"> (8), 1475–1498. https://doi.org/10.1021/cr00090a003.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1" authorId="0" shapeId="0" xr:uid="{F6893C5C-7145-5648-A671-CD0662E48AD6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</t>
        </r>
        <r>
          <rPr>
            <sz val="10"/>
            <color rgb="FF000000"/>
            <rFont val="Aptos Narrow"/>
            <scheme val="minor"/>
          </rPr>
          <t xml:space="preserve">(1)
</t>
        </r>
        <r>
          <rPr>
            <sz val="10"/>
            <color rgb="FF000000"/>
            <rFont val="Aptos Narrow"/>
            <scheme val="minor"/>
          </rPr>
          <t xml:space="preserve">Marcus, Y. Ionic Radii in Aqueous Solutions. </t>
        </r>
        <r>
          <rPr>
            <i/>
            <sz val="10"/>
            <color rgb="FF000000"/>
            <rFont val="Aptos Narrow"/>
            <scheme val="minor"/>
          </rPr>
          <t>Chem. Rev.</t>
        </r>
        <r>
          <rPr>
            <sz val="10"/>
            <color rgb="FF000000"/>
            <rFont val="Aptos Narrow"/>
            <scheme val="minor"/>
          </rPr>
          <t xml:space="preserve"> </t>
        </r>
        <r>
          <rPr>
            <b/>
            <sz val="10"/>
            <color rgb="FF000000"/>
            <rFont val="Aptos Narrow"/>
            <scheme val="minor"/>
          </rPr>
          <t>1988</t>
        </r>
        <r>
          <rPr>
            <sz val="10"/>
            <color rgb="FF000000"/>
            <rFont val="Aptos Narrow"/>
            <scheme val="minor"/>
          </rPr>
          <t xml:space="preserve">, </t>
        </r>
        <r>
          <rPr>
            <i/>
            <sz val="10"/>
            <color rgb="FF000000"/>
            <rFont val="Aptos Narrow"/>
            <scheme val="minor"/>
          </rPr>
          <t>88</t>
        </r>
        <r>
          <rPr>
            <sz val="10"/>
            <color rgb="FF000000"/>
            <rFont val="Aptos Narrow"/>
            <scheme val="minor"/>
          </rPr>
          <t xml:space="preserve"> (8), 1475–1498. https://doi.org/10.1021/cr00090a003.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N1" authorId="0" shapeId="0" xr:uid="{54A973D8-D178-994B-93B1-73FD7B0FD815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</t>
        </r>
        <r>
          <rPr>
            <sz val="10"/>
            <color rgb="FF000000"/>
            <rFont val="Aptos Narrow"/>
            <scheme val="minor"/>
          </rPr>
          <t xml:space="preserve">(1)
</t>
        </r>
        <r>
          <rPr>
            <sz val="10"/>
            <color rgb="FF000000"/>
            <rFont val="Aptos Narrow"/>
            <scheme val="minor"/>
          </rPr>
          <t xml:space="preserve">Marcus, Y. Ionic Radii in Aqueous Solutions. </t>
        </r>
        <r>
          <rPr>
            <i/>
            <sz val="10"/>
            <color rgb="FF000000"/>
            <rFont val="Aptos Narrow"/>
            <scheme val="minor"/>
          </rPr>
          <t>Chem. Rev.</t>
        </r>
        <r>
          <rPr>
            <sz val="10"/>
            <color rgb="FF000000"/>
            <rFont val="Aptos Narrow"/>
            <scheme val="minor"/>
          </rPr>
          <t xml:space="preserve"> </t>
        </r>
        <r>
          <rPr>
            <b/>
            <sz val="10"/>
            <color rgb="FF000000"/>
            <rFont val="Aptos Narrow"/>
            <scheme val="minor"/>
          </rPr>
          <t>1988</t>
        </r>
        <r>
          <rPr>
            <sz val="10"/>
            <color rgb="FF000000"/>
            <rFont val="Aptos Narrow"/>
            <scheme val="minor"/>
          </rPr>
          <t xml:space="preserve">, </t>
        </r>
        <r>
          <rPr>
            <i/>
            <sz val="10"/>
            <color rgb="FF000000"/>
            <rFont val="Aptos Narrow"/>
            <scheme val="minor"/>
          </rPr>
          <t>88</t>
        </r>
        <r>
          <rPr>
            <sz val="10"/>
            <color rgb="FF000000"/>
            <rFont val="Aptos Narrow"/>
            <scheme val="minor"/>
          </rPr>
          <t xml:space="preserve"> (8), 1475–1498. https://doi.org/10.1021/cr00090a003.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O1" authorId="0" shapeId="0" xr:uid="{C6CD5F67-EAD6-6D4A-AA8F-E48C9EEBE9D4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1st, 2nd, 3rd Ionization Energies from https://websites.umich.edu/~cowley/ionen.htm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Wylie Kau</author>
  </authors>
  <commentList>
    <comment ref="E1" authorId="0" shapeId="0" xr:uid="{EDCC4138-4FFA-B14D-9A68-AA4272871EC7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Don Burgess' Metal Ions in Solution Table 7.1.</t>
        </r>
      </text>
    </comment>
    <comment ref="F1" authorId="0" shapeId="0" xr:uid="{7787C923-A438-5447-826F-E14B4E047200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Metal Ions in Solution Table 7.4
</t>
        </r>
      </text>
    </comment>
    <comment ref="H1" authorId="0" shapeId="0" xr:uid="{1A727C9E-245B-564A-B67F-78E97DF4A4A3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Metal Ions in Solution table 7.6
</t>
        </r>
      </text>
    </comment>
    <comment ref="I1" authorId="0" shapeId="0" xr:uid="{E223784F-28A7-8B41-A683-193868CB9515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Table 7.7, Metal Ions in Solution
</t>
        </r>
      </text>
    </comment>
    <comment ref="J1" authorId="0" shapeId="0" xr:uid="{99AE469B-3AAB-1347-B45F-A0860017D4E8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Table 7.8, Metal Ions in Solution</t>
        </r>
      </text>
    </comment>
    <comment ref="K1" authorId="0" shapeId="0" xr:uid="{42957775-2C61-FD4F-B22F-A79D23BDFF8A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Table 7.9, Metal ions in Solution.
</t>
        </r>
      </text>
    </comment>
    <comment ref="L1" authorId="0" shapeId="0" xr:uid="{E4F36E79-C9B5-994E-B451-13F4D903FAC5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</t>
        </r>
        <r>
          <rPr>
            <sz val="10"/>
            <color rgb="FF000000"/>
            <rFont val="Aptos Narrow"/>
            <scheme val="minor"/>
          </rPr>
          <t xml:space="preserve">(1)
</t>
        </r>
        <r>
          <rPr>
            <sz val="10"/>
            <color rgb="FF000000"/>
            <rFont val="Aptos Narrow"/>
            <scheme val="minor"/>
          </rPr>
          <t xml:space="preserve">Marcus, Y. Ionic Radii in Aqueous Solutions. </t>
        </r>
        <r>
          <rPr>
            <i/>
            <sz val="10"/>
            <color rgb="FF000000"/>
            <rFont val="Aptos Narrow"/>
            <scheme val="minor"/>
          </rPr>
          <t>Chem. Rev.</t>
        </r>
        <r>
          <rPr>
            <sz val="10"/>
            <color rgb="FF000000"/>
            <rFont val="Aptos Narrow"/>
            <scheme val="minor"/>
          </rPr>
          <t xml:space="preserve"> </t>
        </r>
        <r>
          <rPr>
            <b/>
            <sz val="10"/>
            <color rgb="FF000000"/>
            <rFont val="Aptos Narrow"/>
            <scheme val="minor"/>
          </rPr>
          <t>1988</t>
        </r>
        <r>
          <rPr>
            <sz val="10"/>
            <color rgb="FF000000"/>
            <rFont val="Aptos Narrow"/>
            <scheme val="minor"/>
          </rPr>
          <t xml:space="preserve">, </t>
        </r>
        <r>
          <rPr>
            <i/>
            <sz val="10"/>
            <color rgb="FF000000"/>
            <rFont val="Aptos Narrow"/>
            <scheme val="minor"/>
          </rPr>
          <t>88</t>
        </r>
        <r>
          <rPr>
            <sz val="10"/>
            <color rgb="FF000000"/>
            <rFont val="Aptos Narrow"/>
            <scheme val="minor"/>
          </rPr>
          <t xml:space="preserve"> (8), 1475–1498. https://doi.org/10.1021/cr00090a003.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1" authorId="0" shapeId="0" xr:uid="{48515C34-1CED-0B4B-A9E5-EA00358776A4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</t>
        </r>
        <r>
          <rPr>
            <sz val="10"/>
            <color rgb="FF000000"/>
            <rFont val="Aptos Narrow"/>
            <scheme val="minor"/>
          </rPr>
          <t xml:space="preserve">(1)
</t>
        </r>
        <r>
          <rPr>
            <sz val="10"/>
            <color rgb="FF000000"/>
            <rFont val="Aptos Narrow"/>
            <scheme val="minor"/>
          </rPr>
          <t xml:space="preserve">Marcus, Y. Ionic Radii in Aqueous Solutions. </t>
        </r>
        <r>
          <rPr>
            <i/>
            <sz val="10"/>
            <color rgb="FF000000"/>
            <rFont val="Aptos Narrow"/>
            <scheme val="minor"/>
          </rPr>
          <t>Chem. Rev.</t>
        </r>
        <r>
          <rPr>
            <sz val="10"/>
            <color rgb="FF000000"/>
            <rFont val="Aptos Narrow"/>
            <scheme val="minor"/>
          </rPr>
          <t xml:space="preserve"> </t>
        </r>
        <r>
          <rPr>
            <b/>
            <sz val="10"/>
            <color rgb="FF000000"/>
            <rFont val="Aptos Narrow"/>
            <scheme val="minor"/>
          </rPr>
          <t>1988</t>
        </r>
        <r>
          <rPr>
            <sz val="10"/>
            <color rgb="FF000000"/>
            <rFont val="Aptos Narrow"/>
            <scheme val="minor"/>
          </rPr>
          <t xml:space="preserve">, </t>
        </r>
        <r>
          <rPr>
            <i/>
            <sz val="10"/>
            <color rgb="FF000000"/>
            <rFont val="Aptos Narrow"/>
            <scheme val="minor"/>
          </rPr>
          <t>88</t>
        </r>
        <r>
          <rPr>
            <sz val="10"/>
            <color rgb="FF000000"/>
            <rFont val="Aptos Narrow"/>
            <scheme val="minor"/>
          </rPr>
          <t xml:space="preserve"> (8), 1475–1498. https://doi.org/10.1021/cr00090a003.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N1" authorId="0" shapeId="0" xr:uid="{52B2E227-250E-944A-B2E2-A5D37759B152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</t>
        </r>
        <r>
          <rPr>
            <sz val="10"/>
            <color rgb="FF000000"/>
            <rFont val="Aptos Narrow"/>
          </rPr>
          <t xml:space="preserve">(1)
</t>
        </r>
        <r>
          <rPr>
            <sz val="10"/>
            <color rgb="FF000000"/>
            <rFont val="Aptos Narrow"/>
          </rPr>
          <t xml:space="preserve">Marcus, Y. Ionic Radii in Aqueous Solutions. </t>
        </r>
        <r>
          <rPr>
            <i/>
            <sz val="10"/>
            <color rgb="FF000000"/>
            <rFont val="Aptos Narrow"/>
          </rPr>
          <t>Chem. Rev.</t>
        </r>
        <r>
          <rPr>
            <sz val="10"/>
            <color rgb="FF000000"/>
            <rFont val="Aptos Narrow"/>
          </rPr>
          <t xml:space="preserve"> </t>
        </r>
        <r>
          <rPr>
            <b/>
            <sz val="10"/>
            <color rgb="FF000000"/>
            <rFont val="Aptos Narrow"/>
          </rPr>
          <t>1988</t>
        </r>
        <r>
          <rPr>
            <sz val="10"/>
            <color rgb="FF000000"/>
            <rFont val="Aptos Narrow"/>
          </rPr>
          <t xml:space="preserve">, </t>
        </r>
        <r>
          <rPr>
            <i/>
            <sz val="10"/>
            <color rgb="FF000000"/>
            <rFont val="Aptos Narrow"/>
          </rPr>
          <t>88</t>
        </r>
        <r>
          <rPr>
            <sz val="10"/>
            <color rgb="FF000000"/>
            <rFont val="Aptos Narrow"/>
          </rPr>
          <t xml:space="preserve"> (8), 1475–1498. https://doi.org/10.1021/cr00090a003.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O1" authorId="0" shapeId="0" xr:uid="{2F71B771-A134-F243-B9DE-80530F4B696B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1st, 2nd, 3rd Ionization Energies from https://websites.umich.edu/~cowley/ionen.htm
</t>
        </r>
      </text>
    </comment>
    <comment ref="T1" authorId="0" shapeId="0" xr:uid="{55F68563-A59C-0845-80DE-95EF6C82D835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https://en.wikipedia.org/wiki/Standard_electrode_potential_(data_page)</t>
        </r>
      </text>
    </comment>
    <comment ref="U1" authorId="0" shapeId="0" xr:uid="{041F0CE6-7F40-2C47-A372-8DE1B6AA4F64}">
      <text>
        <r>
          <rPr>
            <b/>
            <sz val="10"/>
            <color rgb="FF000000"/>
            <rFont val="Tahoma"/>
            <family val="2"/>
          </rPr>
          <t>Wylie Kau: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https://en.wikipedia.org/wiki/Template:Periodic_table_(electronegativity_by_Pauling_scale)
</t>
        </r>
      </text>
    </comment>
  </commentList>
</comments>
</file>

<file path=xl/sharedStrings.xml><?xml version="1.0" encoding="utf-8"?>
<sst xmlns="http://schemas.openxmlformats.org/spreadsheetml/2006/main" count="247" uniqueCount="85">
  <si>
    <t>Electrophile</t>
  </si>
  <si>
    <t>Cu2+</t>
  </si>
  <si>
    <t>Zn2+</t>
  </si>
  <si>
    <t>Fe3+</t>
  </si>
  <si>
    <t>Sn2+</t>
  </si>
  <si>
    <t>Atomic Number</t>
  </si>
  <si>
    <t>Molecular Weight</t>
  </si>
  <si>
    <t>Charge</t>
  </si>
  <si>
    <t>1st Ionization Energy (eV)</t>
  </si>
  <si>
    <t>2nd Ionization Energy (eV)</t>
  </si>
  <si>
    <t>Proton Affinity (kJ/mol)</t>
  </si>
  <si>
    <t>Gas Basicity (kJ/mol)</t>
  </si>
  <si>
    <t>Ionic Radius Coordination IV (A)</t>
  </si>
  <si>
    <t>Ionic Radius Coordination V (A)</t>
  </si>
  <si>
    <t>Ionic Radius Coordination VI (A)</t>
  </si>
  <si>
    <t>Sources</t>
  </si>
  <si>
    <t>Single Ion Hydration Enthalpy (kcal/mol)</t>
  </si>
  <si>
    <t>http://abulafia.mt.ic.ac.uk/shannon/ptable.php</t>
  </si>
  <si>
    <t>Source Link</t>
  </si>
  <si>
    <t>Theory or Experimental</t>
  </si>
  <si>
    <t>https://archive.org/details/metalionsinsolut00unse</t>
  </si>
  <si>
    <t>Li+</t>
  </si>
  <si>
    <t>Na+</t>
  </si>
  <si>
    <t>K+</t>
  </si>
  <si>
    <t>Ion-Water Internuclear Distance [nm]</t>
  </si>
  <si>
    <t>Ionic Radii in Solution [nm]</t>
  </si>
  <si>
    <t>Pauling Crystal Ionic Radii [nm]</t>
  </si>
  <si>
    <t>Single Ion Hydration Enthalpy [kcal/mol]</t>
  </si>
  <si>
    <t>Mg2+</t>
  </si>
  <si>
    <t>Ca2+</t>
  </si>
  <si>
    <t>Co2+</t>
  </si>
  <si>
    <t>Ni2+</t>
  </si>
  <si>
    <t>Al3+</t>
  </si>
  <si>
    <t>https://websites.umich.edu/~cowley/ionen.htm</t>
  </si>
  <si>
    <t>3rd Ionization Energy [eV]</t>
  </si>
  <si>
    <t>2nd Ionization Energy [eV]</t>
  </si>
  <si>
    <t>1st Ionization Energy [eV]</t>
  </si>
  <si>
    <t>Mn2+</t>
  </si>
  <si>
    <t>Sr2+</t>
  </si>
  <si>
    <t>Pb2+</t>
  </si>
  <si>
    <t>Ephile Molecular Weight</t>
  </si>
  <si>
    <t>Rb+</t>
  </si>
  <si>
    <t>Cs+</t>
  </si>
  <si>
    <t>Cr2+</t>
  </si>
  <si>
    <t>Ga3+</t>
  </si>
  <si>
    <t>Y3+</t>
  </si>
  <si>
    <t>Cr3+</t>
  </si>
  <si>
    <t>Sc3+</t>
  </si>
  <si>
    <t>Fe2+</t>
  </si>
  <si>
    <t>In3+</t>
  </si>
  <si>
    <t>Tl3+</t>
  </si>
  <si>
    <t>Tl+</t>
  </si>
  <si>
    <t>Cd2+</t>
  </si>
  <si>
    <t>La3+</t>
  </si>
  <si>
    <t>Ce3+</t>
  </si>
  <si>
    <t>Ce4+</t>
  </si>
  <si>
    <t>Pr3+</t>
  </si>
  <si>
    <t>Nd3+</t>
  </si>
  <si>
    <t>Pm3+</t>
  </si>
  <si>
    <t>Sm3+</t>
  </si>
  <si>
    <t>Eu3+</t>
  </si>
  <si>
    <t>Gd3+</t>
  </si>
  <si>
    <t>Tb3+</t>
  </si>
  <si>
    <t>Dy3+</t>
  </si>
  <si>
    <t>Ho3+</t>
  </si>
  <si>
    <t>Er3+</t>
  </si>
  <si>
    <t>Tm3+</t>
  </si>
  <si>
    <t>Yb3+</t>
  </si>
  <si>
    <t>Lu3+</t>
  </si>
  <si>
    <t>No2+</t>
  </si>
  <si>
    <t>Pu3+</t>
  </si>
  <si>
    <t>Cu+</t>
  </si>
  <si>
    <t>Be2+</t>
  </si>
  <si>
    <t>4th Ionization Energy [eV]</t>
  </si>
  <si>
    <t>5th Ionization Energy [eV]</t>
  </si>
  <si>
    <t>https://pubs.acs.org/doi/epdf/10.1021/cr00090a003?ref=article_openPDF</t>
  </si>
  <si>
    <t>Single Ion Hydration Gibbs Free Energy [kcal/mol]</t>
  </si>
  <si>
    <t>dS_tr_1mtoH2O [cal/(deg*mol)]</t>
  </si>
  <si>
    <t>Hydrated Cation Standard Partial Molal Hydrated Entropy [cal/(deg*mol)]</t>
  </si>
  <si>
    <t>Single Ion Hydration Entropy-25C [cal/(deg*mol)]</t>
  </si>
  <si>
    <t>TdS_Lattice to Solution-25C [kcal/mol]</t>
  </si>
  <si>
    <t>Partial Molal Hydration Volume-relH+-25C [cm3/mol]</t>
  </si>
  <si>
    <t>Standard Reduction Potentials to Neutral [V]</t>
  </si>
  <si>
    <t>Pauling Electronegativity</t>
  </si>
  <si>
    <t>https://en.wikipedia.org/wiki/Template:Periodic_table_(electronegativity_by_Pauling_scale)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</si>
</sst>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4"/>
      <color rgb="FF666666"/>
      <name val="Arial"/>
      <family val="2"/>
    </font>
    <font>
      <sz val="10"/>
      <color rgb="FF000000"/>
      <name val="Arial Unicode MS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Aptos Narrow"/>
      <family val="2"/>
      <scheme val="minor"/>
    </font>
    <font>
      <sz val="10"/>
      <color rgb="FF000000"/>
      <name val="Aptos Narrow"/>
      <scheme val="minor"/>
    </font>
    <font>
      <i/>
      <sz val="10"/>
      <color rgb="FF000000"/>
      <name val="Aptos Narrow"/>
      <scheme val="minor"/>
    </font>
    <font>
      <b/>
      <sz val="10"/>
      <color rgb="FF000000"/>
      <name val="Aptos Narrow"/>
      <scheme val="minor"/>
    </font>
    <font>
      <sz val="10"/>
      <color rgb="FF000000"/>
      <name val="Aptos Narrow"/>
    </font>
    <font>
      <i/>
      <sz val="10"/>
      <color rgb="FF000000"/>
      <name val="Aptos Narrow"/>
    </font>
    <font>
      <b/>
      <sz val="10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368300</xdr:colOff>
      <xdr:row>10</xdr:row>
      <xdr:rowOff>187242</xdr:rowOff>
    </xdr:from>
    <xdr:to>
      <xdr:col>13</xdr:col>
      <xdr:colOff>533400</xdr:colOff>
      <xdr:row>33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E5D189-6E2B-7943-B1AA-14582349A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" y="2828842"/>
          <a:ext cx="10896600" cy="4524458"/>
        </a:xfrm>
        <a:prstGeom prst="rect">
          <a:avLst/>
        </a:prstGeom>
      </xdr:spPr>
    </xdr:pic>
    <xdr:clientData/>
  </xdr:twoCellAnchor>
  <xdr:twoCellAnchor editAs="oneCell">
    <xdr:from>
      <xdr:col>14</xdr:col>
      <xdr:colOff>558800</xdr:colOff>
      <xdr:row>2</xdr:row>
      <xdr:rowOff>117528</xdr:rowOff>
    </xdr:from>
    <xdr:to>
      <xdr:col>18</xdr:col>
      <xdr:colOff>596900</xdr:colOff>
      <xdr:row>39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5834E7-D0AF-7E4D-99AF-708B02AC4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15800" y="523928"/>
          <a:ext cx="3340100" cy="7565972"/>
        </a:xfrm>
        <a:prstGeom prst="rect">
          <a:avLst/>
        </a:prstGeom>
      </xdr:spPr>
    </xdr:pic>
    <xdr:clientData/>
  </xdr:twoCellAnchor>
  <xdr:twoCellAnchor editAs="oneCell">
    <xdr:from>
      <xdr:col>1</xdr:col>
      <xdr:colOff>744483</xdr:colOff>
      <xdr:row>34</xdr:row>
      <xdr:rowOff>164224</xdr:rowOff>
    </xdr:from>
    <xdr:to>
      <xdr:col>11</xdr:col>
      <xdr:colOff>305676</xdr:colOff>
      <xdr:row>49</xdr:row>
      <xdr:rowOff>88483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9A8069-ECF5-C8F9-0F3B-3B103B38F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5604" y="7236810"/>
          <a:ext cx="7772400" cy="3044518"/>
        </a:xfrm>
        <a:prstGeom prst="rect">
          <a:avLst/>
        </a:prstGeom>
      </xdr:spPr>
    </xdr:pic>
    <xdr:clientData/>
  </xdr:twoCellAnchor>
  <xdr:twoCellAnchor editAs="oneCell">
    <xdr:from>
      <xdr:col>1</xdr:col>
      <xdr:colOff>711637</xdr:colOff>
      <xdr:row>50</xdr:row>
      <xdr:rowOff>197068</xdr:rowOff>
    </xdr:from>
    <xdr:to>
      <xdr:col>11</xdr:col>
      <xdr:colOff>272830</xdr:colOff>
      <xdr:row>64</xdr:row>
      <xdr:rowOff>30423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210E4B-95BC-AE3D-1715-3A012A87F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2758" y="10597930"/>
          <a:ext cx="7772400" cy="274559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DA91A2-9A0C-2748-8BC5-8102338183F4}" name="Table1" displayName="Table1" ref="A1:K16" totalsRowShown="0" headerRowDxfId="63" dataDxfId="62">
  <autoFilter ref="A1:K16" xr:uid="{A5DA91A2-9A0C-2748-8BC5-8102338183F4}"/>
  <sortState xmlns:xlrd2="http://schemas.microsoft.com/office/spreadsheetml/2017/richdata2" ref="A2:K16">
    <sortCondition ref="D1:D16"/>
  </sortState>
  <tableColumns count="11">
    <tableColumn id="1" xr3:uid="{E3083CC4-DF72-AF49-9B97-425B10AF176E}" name="Electrophile" dataDxfId="61"/>
    <tableColumn id="2" xr3:uid="{C3062609-B509-A94A-BACA-857F0A07FB9F}" name="Atomic Number" dataDxfId="60"/>
    <tableColumn id="3" xr3:uid="{41196609-02F3-E845-A3E1-D16355C743F6}" name="Ephile Molecular Weight" dataDxfId="59"/>
    <tableColumn id="4" xr3:uid="{4C2BB05E-B6D1-2845-BC93-3BDDAE2AF252}" name="Charge" dataDxfId="58"/>
    <tableColumn id="5" xr3:uid="{4B5859F2-7CCA-4544-9BB5-8048BE5187F4}" name="Single Ion Hydration Enthalpy [kcal/mol]" dataDxfId="57"/>
    <tableColumn id="6" xr3:uid="{BA740F5D-1764-B34C-92CB-8A85AC54EF15}" name="Ion-Water Internuclear Distance [nm]" dataDxfId="56"/>
    <tableColumn id="7" xr3:uid="{0ACAC83E-DA92-7647-96FE-1487FBE084D8}" name="Ionic Radii in Solution [nm]" dataDxfId="55"/>
    <tableColumn id="8" xr3:uid="{F1438820-97E2-3E41-A329-6A87133875B8}" name="Pauling Crystal Ionic Radii [nm]" dataDxfId="54"/>
    <tableColumn id="9" xr3:uid="{5C1C57D5-960A-3144-958B-9B2A4C265685}" name="1st Ionization Energy [eV]" dataDxfId="53"/>
    <tableColumn id="10" xr3:uid="{4D7EA89D-19F6-C942-8194-57A15E4CB532}" name="2nd Ionization Energy [eV]" dataDxfId="52"/>
    <tableColumn id="11" xr3:uid="{18017AA7-4E27-2743-9904-A85716C7313B}" name="3rd Ionization Energy [eV]" dataDxfId="5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EF75BF-BE82-D441-AF15-3C5061908751}" name="Table13" displayName="Table13" ref="A1:M48" totalsRowShown="0" headerRowDxfId="50" dataDxfId="49">
  <autoFilter ref="A1:M48" xr:uid="{A5DA91A2-9A0C-2748-8BC5-8102338183F4}"/>
  <sortState xmlns:xlrd2="http://schemas.microsoft.com/office/spreadsheetml/2017/richdata2" ref="A2:K48">
    <sortCondition ref="B1:B48"/>
  </sortState>
  <tableColumns count="13">
    <tableColumn id="1" xr3:uid="{08B20830-B509-974E-9561-E414F4E409A5}" name="Electrophile" dataDxfId="48"/>
    <tableColumn id="2" xr3:uid="{CEE63BD0-8678-634E-BE87-1868176B45BB}" name="Atomic Number" dataDxfId="47"/>
    <tableColumn id="3" xr3:uid="{FD82588D-A907-C14C-87D8-DC0DC230A42E}" name="Ephile Molecular Weight" dataDxfId="46"/>
    <tableColumn id="4" xr3:uid="{543260D8-AFE6-B14B-8E0E-C155007F89ED}" name="Charge" dataDxfId="45"/>
    <tableColumn id="5" xr3:uid="{4FAE6011-983C-654F-83BE-25E7FE3E49C5}" name="Single Ion Hydration Enthalpy [kcal/mol]" dataDxfId="44"/>
    <tableColumn id="6" xr3:uid="{44EF425D-21BB-7E48-A22D-5276B63E61FC}" name="Ion-Water Internuclear Distance [nm]" dataDxfId="43"/>
    <tableColumn id="7" xr3:uid="{2F7E0239-600A-9B40-8BB6-903C7F31C0B1}" name="Ionic Radii in Solution [nm]" dataDxfId="42"/>
    <tableColumn id="8" xr3:uid="{5F41EABD-B0CE-384A-8BFB-E6A1161C2368}" name="Pauling Crystal Ionic Radii [nm]" dataDxfId="41"/>
    <tableColumn id="9" xr3:uid="{8F7CA299-B59F-434E-AF67-63ACA49FB76E}" name="1st Ionization Energy [eV]" dataDxfId="40"/>
    <tableColumn id="10" xr3:uid="{F6589CCA-431F-4245-982D-D3BA9F4AC90C}" name="2nd Ionization Energy [eV]" dataDxfId="39"/>
    <tableColumn id="11" xr3:uid="{E09E3320-B66F-BD43-A722-B2D1D1BD734B}" name="3rd Ionization Energy [eV]" dataDxfId="38"/>
    <tableColumn id="12" xr3:uid="{F45967E8-3721-8B42-8D61-F01E518FD10B}" name="4th Ionization Energy [eV]" dataDxfId="37"/>
    <tableColumn id="13" xr3:uid="{14E16427-A9F8-F848-998E-1B5CEA4DA017}" name="5th Ionization Energy [eV]" dataDxfId="3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41ABF2-C87E-3441-9DF9-339B7A4362C3}" name="Table134" displayName="Table134" ref="A1:S48" totalsRowShown="0" headerRowDxfId="35" dataDxfId="34">
  <autoFilter ref="A1:S48" xr:uid="{A5DA91A2-9A0C-2748-8BC5-8102338183F4}"/>
  <sortState xmlns:xlrd2="http://schemas.microsoft.com/office/spreadsheetml/2017/richdata2" ref="A2:Q48">
    <sortCondition ref="B1:B48"/>
  </sortState>
  <tableColumns count="19">
    <tableColumn id="1" xr3:uid="{32F81819-348E-BA40-83C5-90AD0A2AB894}" name="Electrophile" dataDxfId="33"/>
    <tableColumn id="2" xr3:uid="{63259D7A-2261-EE48-A44D-BA626375B4AA}" name="Atomic Number" dataDxfId="32"/>
    <tableColumn id="3" xr3:uid="{FC2F3E9F-5517-8345-AC97-01C3655520D5}" name="Ephile Molecular Weight" dataDxfId="31"/>
    <tableColumn id="4" xr3:uid="{B4C2DA62-B561-5441-90D2-E7A9C846DA4C}" name="Charge" dataDxfId="30"/>
    <tableColumn id="5" xr3:uid="{DE315732-2B4F-EF47-9056-966A524AF7DB}" name="Single Ion Hydration Enthalpy [kcal/mol]" dataDxfId="29"/>
    <tableColumn id="14" xr3:uid="{07D42ACB-5B9A-AC42-956D-D3E205C4AE2C}" name="Single Ion Hydration Gibbs Free Energy [kcal/mol]" dataDxfId="28"/>
    <tableColumn id="19" xr3:uid="{CB7D33FE-22CC-E84E-888D-44AC271B5C2D}" name="Single Ion Hydration Entropy-25C [cal/(deg*mol)]"/>
    <tableColumn id="15" xr3:uid="{EBEAC62D-2105-2E4E-99A6-18F7FA53AC75}" name="Hydrated Cation Standard Partial Molal Hydrated Entropy [cal/(deg*mol)]" dataDxfId="27"/>
    <tableColumn id="17" xr3:uid="{B6F8826F-0198-584F-9D01-0D93C6579C0D}" name="TdS_Lattice to Solution-25C [kcal/mol]"/>
    <tableColumn id="16" xr3:uid="{E4C37147-860B-9546-B543-BF71DB814D8C}" name="dS_tr_1mtoH2O [cal/(deg*mol)]"/>
    <tableColumn id="18" xr3:uid="{A8B72965-97B4-0643-B5A5-107FF1C5DBFB}" name="Partial Molal Hydration Volume-relH+-25C [cm3/mol]"/>
    <tableColumn id="6" xr3:uid="{42F28933-B7A0-5E4E-82CD-047C35F87EC7}" name="Ion-Water Internuclear Distance [nm]" dataDxfId="26"/>
    <tableColumn id="7" xr3:uid="{150EEB47-1322-B24A-ADF6-88302F603BAA}" name="Ionic Radii in Solution [nm]" dataDxfId="25"/>
    <tableColumn id="8" xr3:uid="{95446B48-9EFA-E547-9B41-41C01678AD1A}" name="Pauling Crystal Ionic Radii [nm]" dataDxfId="24"/>
    <tableColumn id="9" xr3:uid="{10FF50FF-C503-9C40-B5DE-ECCC9B274F5B}" name="1st Ionization Energy [eV]" dataDxfId="23"/>
    <tableColumn id="10" xr3:uid="{28435633-FEF3-E741-8BB8-952F78601E36}" name="2nd Ionization Energy [eV]" dataDxfId="22"/>
    <tableColumn id="11" xr3:uid="{2DE09824-AC65-1845-A154-9DB81AB37D04}" name="3rd Ionization Energy [eV]" dataDxfId="21"/>
    <tableColumn id="12" xr3:uid="{E952CF63-79CE-AC41-9CBC-4BCA9221A79E}" name="4th Ionization Energy [eV]" dataDxfId="20"/>
    <tableColumn id="13" xr3:uid="{834755EC-FFA5-4A41-BF97-25AFE987DC9B}" name="5th Ionization Energy [eV]" dataDxfId="1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5D080D-2F64-5641-A65D-E4560B9AC59E}" name="Table1345" displayName="Table1345" ref="A1:U48" totalsRowShown="0" headerRowDxfId="18" dataDxfId="17">
  <autoFilter ref="A1:U48" xr:uid="{A5DA91A2-9A0C-2748-8BC5-8102338183F4}"/>
  <sortState xmlns:xlrd2="http://schemas.microsoft.com/office/spreadsheetml/2017/richdata2" ref="A2:Q48">
    <sortCondition ref="B1:B48"/>
  </sortState>
  <tableColumns count="21">
    <tableColumn id="1" xr3:uid="{6CCB5EF6-F5F4-CC41-81BD-AFBCC1328FCC}" name="Electrophile" dataDxfId="16"/>
    <tableColumn id="2" xr3:uid="{07732A09-58D3-5146-9146-FE65436E7AE6}" name="Atomic Number" dataDxfId="15"/>
    <tableColumn id="3" xr3:uid="{841B2200-10B1-A949-897B-AD0772D21D5F}" name="Ephile Molecular Weight" dataDxfId="14"/>
    <tableColumn id="4" xr3:uid="{B8D8EDAA-C006-874E-9E7F-6C9A6E1B09F6}" name="Charge" dataDxfId="13"/>
    <tableColumn id="5" xr3:uid="{AA641804-45C2-5C43-8725-90BFE2C4A057}" name="Single Ion Hydration Enthalpy [kcal/mol]" dataDxfId="12"/>
    <tableColumn id="14" xr3:uid="{4224CDB6-CE2D-6842-8C74-A01405875ABD}" name="Single Ion Hydration Gibbs Free Energy [kcal/mol]" dataDxfId="11"/>
    <tableColumn id="19" xr3:uid="{17EFA4FF-0B21-0645-A6B2-555DA9D51BBA}" name="Single Ion Hydration Entropy-25C [cal/(deg*mol)]"/>
    <tableColumn id="15" xr3:uid="{FC9CC786-0799-384E-866D-D747486C038F}" name="Hydrated Cation Standard Partial Molal Hydrated Entropy [cal/(deg*mol)]" dataDxfId="10"/>
    <tableColumn id="17" xr3:uid="{C6D50F37-983D-A145-BD61-BADD9D238A3E}" name="TdS_Lattice to Solution-25C [kcal/mol]"/>
    <tableColumn id="16" xr3:uid="{CCB3B899-C995-4C45-9B6A-41DF2266BB04}" name="dS_tr_1mtoH2O [cal/(deg*mol)]"/>
    <tableColumn id="18" xr3:uid="{AB3FE764-C1B4-5A4A-8EE4-478E566A678D}" name="Partial Molal Hydration Volume-relH+-25C [cm3/mol]"/>
    <tableColumn id="6" xr3:uid="{06FF8E13-D7AF-C946-AAB8-DB5C3D05329C}" name="Ion-Water Internuclear Distance [nm]" dataDxfId="9"/>
    <tableColumn id="7" xr3:uid="{4EF65C9B-24E4-EC4E-B278-4B126D31C91E}" name="Ionic Radii in Solution [nm]" dataDxfId="8"/>
    <tableColumn id="8" xr3:uid="{E00B86C2-3E4F-154E-9734-D7A809C9E56B}" name="Pauling Crystal Ionic Radii [nm]" dataDxfId="7"/>
    <tableColumn id="9" xr3:uid="{45629325-F25B-0344-9300-A19A4593C5C0}" name="1st Ionization Energy [eV]" dataDxfId="6"/>
    <tableColumn id="10" xr3:uid="{39A1ABC3-A62D-D042-A351-EB75C5695D4D}" name="2nd Ionization Energy [eV]" dataDxfId="5"/>
    <tableColumn id="11" xr3:uid="{6513E8DD-AB0E-4147-A3F2-CF1714532CF7}" name="3rd Ionization Energy [eV]" dataDxfId="4"/>
    <tableColumn id="12" xr3:uid="{6D863C59-F1C3-CE46-ACC9-97AD30D493C8}" name="4th Ionization Energy [eV]" dataDxfId="3"/>
    <tableColumn id="13" xr3:uid="{7AB82C9A-1B3D-E246-B22D-12D3DF98F793}" name="5th Ionization Energy [eV]" dataDxfId="2"/>
    <tableColumn id="20" xr3:uid="{274657B0-6225-4142-8F22-B853B1F6F1A4}" name="Standard Reduction Potentials to Neutral [V]" dataDxfId="1"/>
    <tableColumn id="21" xr3:uid="{1DDDAE3D-3E65-2D49-AB5B-1A4BE4C38232}" name="Pauling Electronegativit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ubs.acs.org/doi/epdf/10.1021/cr00090a003?ref=article_openPDF" TargetMode="External"/><Relationship Id="rId2" Type="http://schemas.openxmlformats.org/officeDocument/2006/relationships/hyperlink" Target="https://websites.umich.edu/~cowley/ionen.htm" TargetMode="External"/><Relationship Id="rId1" Type="http://schemas.openxmlformats.org/officeDocument/2006/relationships/hyperlink" Target="http://abulafia.mt.ic.ac.uk/shannon/ptable.php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6E8CD-85AE-8D48-BBE0-76D5FD7A8548}">
  <dimension ref="A1:L8"/>
  <sheetViews>
    <sheetView workbookViewId="0">
      <selection activeCell="C33" sqref="C33"/>
    </sheetView>
  </sheetViews>
  <sheetFormatPr baseColWidth="10" defaultRowHeight="16" x14ac:dyDescent="0.2"/>
  <cols>
    <col min="1" max="1" width="11" bestFit="1" customWidth="1"/>
    <col min="2" max="2" width="13.6640625" bestFit="1" customWidth="1"/>
    <col min="3" max="3" width="15.33203125" bestFit="1" customWidth="1"/>
    <col min="4" max="4" width="7" bestFit="1" customWidth="1"/>
    <col min="5" max="5" width="21.6640625" bestFit="1" customWidth="1"/>
    <col min="6" max="6" width="22.1640625" bestFit="1" customWidth="1"/>
    <col min="7" max="7" width="19.33203125" bestFit="1" customWidth="1"/>
    <col min="8" max="8" width="18.1640625" bestFit="1" customWidth="1"/>
    <col min="9" max="9" width="27" bestFit="1" customWidth="1"/>
    <col min="10" max="10" width="26.33203125" bestFit="1" customWidth="1"/>
    <col min="11" max="11" width="27" bestFit="1" customWidth="1"/>
    <col min="12" max="12" width="33.83203125" bestFit="1" customWidth="1"/>
  </cols>
  <sheetData>
    <row r="1" spans="1:12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</row>
    <row r="2" spans="1:12" x14ac:dyDescent="0.2">
      <c r="A2" t="s">
        <v>1</v>
      </c>
      <c r="B2">
        <v>29</v>
      </c>
      <c r="C2">
        <v>63.545999999999999</v>
      </c>
      <c r="D2">
        <v>2</v>
      </c>
      <c r="E2">
        <v>7.7263999999999999</v>
      </c>
      <c r="F2">
        <v>20.292400000000001</v>
      </c>
      <c r="G2">
        <v>655.29999999999995</v>
      </c>
      <c r="H2">
        <v>632.4</v>
      </c>
      <c r="I2">
        <v>0.56999999999999995</v>
      </c>
      <c r="J2">
        <v>0.65</v>
      </c>
      <c r="K2">
        <v>0.73</v>
      </c>
      <c r="L2">
        <v>-502</v>
      </c>
    </row>
    <row r="3" spans="1:12" x14ac:dyDescent="0.2">
      <c r="A3" t="s">
        <v>2</v>
      </c>
      <c r="B3">
        <v>30</v>
      </c>
      <c r="C3">
        <v>65.38</v>
      </c>
      <c r="D3">
        <v>2</v>
      </c>
      <c r="E3">
        <v>9.3941999999999997</v>
      </c>
      <c r="F3">
        <v>17.964390000000002</v>
      </c>
      <c r="G3">
        <v>608.6</v>
      </c>
      <c r="H3">
        <v>586</v>
      </c>
      <c r="I3">
        <v>0.6</v>
      </c>
      <c r="J3">
        <v>0.68</v>
      </c>
      <c r="K3">
        <v>0.74</v>
      </c>
      <c r="L3">
        <v>-488.6</v>
      </c>
    </row>
    <row r="4" spans="1:12" x14ac:dyDescent="0.2">
      <c r="A4" t="s">
        <v>3</v>
      </c>
      <c r="B4">
        <v>26</v>
      </c>
      <c r="C4">
        <v>55.844999999999999</v>
      </c>
      <c r="D4">
        <v>3</v>
      </c>
      <c r="E4">
        <v>7.9024000000000001</v>
      </c>
      <c r="F4">
        <v>16.1877</v>
      </c>
      <c r="G4">
        <v>754</v>
      </c>
      <c r="H4">
        <v>731.1</v>
      </c>
      <c r="I4">
        <v>0.49</v>
      </c>
      <c r="J4">
        <v>0.57999999999999996</v>
      </c>
      <c r="K4">
        <v>0.64500000000000002</v>
      </c>
    </row>
    <row r="5" spans="1:12" x14ac:dyDescent="0.2">
      <c r="A5" t="s">
        <v>4</v>
      </c>
      <c r="B5">
        <v>50</v>
      </c>
      <c r="C5">
        <v>118.71</v>
      </c>
      <c r="D5">
        <v>2</v>
      </c>
      <c r="E5">
        <v>7.3438999999999997</v>
      </c>
      <c r="F5">
        <v>14.632199999999999</v>
      </c>
      <c r="L5">
        <f>-371.5</f>
        <v>-371.5</v>
      </c>
    </row>
    <row r="6" spans="1:12" ht="18" x14ac:dyDescent="0.2">
      <c r="A6" t="s">
        <v>21</v>
      </c>
      <c r="B6">
        <v>3</v>
      </c>
      <c r="C6">
        <v>6.94</v>
      </c>
      <c r="D6">
        <v>1</v>
      </c>
      <c r="I6" s="2">
        <v>0.59</v>
      </c>
      <c r="K6" s="2">
        <v>0.76</v>
      </c>
      <c r="L6">
        <v>-123</v>
      </c>
    </row>
    <row r="7" spans="1:12" x14ac:dyDescent="0.2">
      <c r="A7" t="s">
        <v>22</v>
      </c>
      <c r="B7">
        <v>11</v>
      </c>
      <c r="C7">
        <v>22.99</v>
      </c>
      <c r="D7">
        <v>1</v>
      </c>
      <c r="I7">
        <v>0.99</v>
      </c>
      <c r="J7">
        <v>1</v>
      </c>
      <c r="K7">
        <v>1.02</v>
      </c>
      <c r="L7">
        <v>-96.9</v>
      </c>
    </row>
    <row r="8" spans="1:12" x14ac:dyDescent="0.2">
      <c r="A8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DD3F-3387-F34A-A039-E8BD2A2E4374}">
  <dimension ref="A1:K16"/>
  <sheetViews>
    <sheetView workbookViewId="0">
      <selection activeCell="E29" sqref="E29"/>
    </sheetView>
  </sheetViews>
  <sheetFormatPr baseColWidth="10" defaultRowHeight="16" x14ac:dyDescent="0.2"/>
  <cols>
    <col min="1" max="1" width="13.5" bestFit="1" customWidth="1"/>
    <col min="2" max="2" width="11" customWidth="1"/>
    <col min="3" max="3" width="17.5" customWidth="1"/>
    <col min="4" max="4" width="9.6640625" bestFit="1" customWidth="1"/>
    <col min="5" max="5" width="19.5" customWidth="1"/>
    <col min="6" max="6" width="20.83203125" customWidth="1"/>
    <col min="7" max="7" width="18" customWidth="1"/>
    <col min="8" max="9" width="16.1640625" customWidth="1"/>
    <col min="10" max="10" width="14.1640625" customWidth="1"/>
    <col min="11" max="11" width="15.33203125" customWidth="1"/>
  </cols>
  <sheetData>
    <row r="1" spans="1:11" s="4" customFormat="1" ht="39" customHeight="1" x14ac:dyDescent="0.2">
      <c r="A1" s="4" t="s">
        <v>0</v>
      </c>
      <c r="B1" s="4" t="s">
        <v>5</v>
      </c>
      <c r="C1" s="4" t="s">
        <v>40</v>
      </c>
      <c r="D1" s="4" t="s">
        <v>7</v>
      </c>
      <c r="E1" s="4" t="s">
        <v>27</v>
      </c>
      <c r="F1" s="4" t="s">
        <v>24</v>
      </c>
      <c r="G1" s="4" t="s">
        <v>25</v>
      </c>
      <c r="H1" s="4" t="s">
        <v>26</v>
      </c>
      <c r="I1" s="4" t="s">
        <v>36</v>
      </c>
      <c r="J1" s="4" t="s">
        <v>35</v>
      </c>
      <c r="K1" s="4" t="s">
        <v>34</v>
      </c>
    </row>
    <row r="2" spans="1:11" ht="17" x14ac:dyDescent="0.25">
      <c r="A2" t="s">
        <v>21</v>
      </c>
      <c r="B2">
        <v>3</v>
      </c>
      <c r="C2">
        <v>6.94</v>
      </c>
      <c r="D2">
        <v>1</v>
      </c>
      <c r="E2">
        <v>-123</v>
      </c>
      <c r="F2">
        <v>0.20799999999999999</v>
      </c>
      <c r="G2">
        <v>7.0999999999999994E-2</v>
      </c>
      <c r="H2">
        <v>7.3999999999999996E-2</v>
      </c>
      <c r="I2" s="3">
        <v>5.3917000000000002</v>
      </c>
      <c r="J2" s="3">
        <v>75.64</v>
      </c>
      <c r="K2" s="3">
        <v>122.45429</v>
      </c>
    </row>
    <row r="3" spans="1:11" ht="17" x14ac:dyDescent="0.25">
      <c r="A3" t="s">
        <v>22</v>
      </c>
      <c r="B3">
        <v>11</v>
      </c>
      <c r="C3">
        <v>22.99</v>
      </c>
      <c r="D3">
        <v>1</v>
      </c>
      <c r="E3">
        <v>-96.9</v>
      </c>
      <c r="F3">
        <v>0.2356</v>
      </c>
      <c r="G3">
        <v>9.7000000000000003E-2</v>
      </c>
      <c r="H3">
        <v>0.10199999999999999</v>
      </c>
      <c r="I3" s="3">
        <v>5.1391</v>
      </c>
      <c r="J3" s="3">
        <v>47.2864</v>
      </c>
      <c r="K3" s="3">
        <v>71.62</v>
      </c>
    </row>
    <row r="4" spans="1:11" ht="17" x14ac:dyDescent="0.25">
      <c r="A4" t="s">
        <v>23</v>
      </c>
      <c r="B4">
        <v>19</v>
      </c>
      <c r="C4">
        <v>39.097999999999999</v>
      </c>
      <c r="D4">
        <v>1</v>
      </c>
      <c r="E4">
        <v>-76.7</v>
      </c>
      <c r="F4">
        <v>0.27979999999999999</v>
      </c>
      <c r="G4">
        <v>0.14099999999999999</v>
      </c>
      <c r="H4">
        <v>0.13800000000000001</v>
      </c>
      <c r="I4" s="3">
        <v>4.3407</v>
      </c>
      <c r="J4" s="3">
        <v>31.63</v>
      </c>
      <c r="K4" s="3">
        <v>45.805999999999997</v>
      </c>
    </row>
    <row r="5" spans="1:11" ht="17" x14ac:dyDescent="0.25">
      <c r="A5" t="s">
        <v>1</v>
      </c>
      <c r="B5">
        <v>29</v>
      </c>
      <c r="C5">
        <v>63.545999999999999</v>
      </c>
      <c r="D5">
        <v>2</v>
      </c>
      <c r="E5">
        <v>-502</v>
      </c>
      <c r="F5">
        <v>0.21099999999999999</v>
      </c>
      <c r="G5">
        <v>7.1999999999999995E-2</v>
      </c>
      <c r="H5">
        <v>7.2999999999999995E-2</v>
      </c>
      <c r="I5" s="3">
        <v>7.7263999999999999</v>
      </c>
      <c r="J5" s="3">
        <v>20.292400000000001</v>
      </c>
      <c r="K5" s="3">
        <v>36.841000000000001</v>
      </c>
    </row>
    <row r="6" spans="1:11" ht="17" x14ac:dyDescent="0.25">
      <c r="A6" t="s">
        <v>2</v>
      </c>
      <c r="B6">
        <v>30</v>
      </c>
      <c r="C6">
        <v>65.38</v>
      </c>
      <c r="D6">
        <v>2</v>
      </c>
      <c r="E6">
        <v>-488.6</v>
      </c>
      <c r="F6">
        <v>0.20979999999999999</v>
      </c>
      <c r="G6">
        <v>7.0000000000000007E-2</v>
      </c>
      <c r="H6">
        <v>7.4999999999999997E-2</v>
      </c>
      <c r="I6" s="3">
        <v>9.3941999999999997</v>
      </c>
      <c r="J6" s="3">
        <v>17.964390000000002</v>
      </c>
      <c r="K6" s="3">
        <v>39.722999999999999</v>
      </c>
    </row>
    <row r="7" spans="1:11" ht="17" x14ac:dyDescent="0.25">
      <c r="A7" t="s">
        <v>4</v>
      </c>
      <c r="B7">
        <v>50</v>
      </c>
      <c r="C7">
        <v>118.71</v>
      </c>
      <c r="D7">
        <v>2</v>
      </c>
      <c r="E7">
        <f>-371.5</f>
        <v>-371.5</v>
      </c>
      <c r="F7">
        <v>0.23300000000000001</v>
      </c>
      <c r="G7">
        <v>9.4E-2</v>
      </c>
      <c r="H7">
        <v>9.2999999999999999E-2</v>
      </c>
      <c r="I7" s="3">
        <v>7.3438999999999997</v>
      </c>
      <c r="J7" s="3">
        <v>14.632199999999999</v>
      </c>
      <c r="K7" s="3">
        <v>30.502600000000001</v>
      </c>
    </row>
    <row r="8" spans="1:11" ht="17" x14ac:dyDescent="0.25">
      <c r="A8" t="s">
        <v>28</v>
      </c>
      <c r="B8">
        <v>12</v>
      </c>
      <c r="C8">
        <v>24.305</v>
      </c>
      <c r="D8">
        <v>2</v>
      </c>
      <c r="E8">
        <v>-459.4</v>
      </c>
      <c r="F8">
        <v>0.20899999999999999</v>
      </c>
      <c r="G8">
        <v>7.0000000000000007E-2</v>
      </c>
      <c r="H8">
        <v>7.1999999999999995E-2</v>
      </c>
      <c r="I8" s="3">
        <v>7.6462000000000003</v>
      </c>
      <c r="J8" s="3">
        <v>15.035270000000001</v>
      </c>
      <c r="K8" s="3">
        <v>80.143699999999995</v>
      </c>
    </row>
    <row r="9" spans="1:11" ht="17" x14ac:dyDescent="0.25">
      <c r="A9" t="s">
        <v>29</v>
      </c>
      <c r="B9">
        <v>20</v>
      </c>
      <c r="C9">
        <v>40.078000000000003</v>
      </c>
      <c r="D9">
        <v>2</v>
      </c>
      <c r="E9">
        <v>-380.6</v>
      </c>
      <c r="F9">
        <v>0.2422</v>
      </c>
      <c r="G9">
        <v>0.10299999999999999</v>
      </c>
      <c r="H9">
        <v>0.1</v>
      </c>
      <c r="I9" s="3">
        <v>6.1132</v>
      </c>
      <c r="J9" s="3">
        <v>11.87172</v>
      </c>
      <c r="K9" s="3">
        <v>50.9131</v>
      </c>
    </row>
    <row r="10" spans="1:11" ht="17" x14ac:dyDescent="0.25">
      <c r="A10" t="s">
        <v>30</v>
      </c>
      <c r="B10">
        <v>27</v>
      </c>
      <c r="C10">
        <v>58.933</v>
      </c>
      <c r="D10">
        <v>2</v>
      </c>
      <c r="E10">
        <v>-491</v>
      </c>
      <c r="F10">
        <v>0.21060000000000001</v>
      </c>
      <c r="G10">
        <v>7.1999999999999995E-2</v>
      </c>
      <c r="H10">
        <v>7.4999999999999997E-2</v>
      </c>
      <c r="I10" s="3">
        <v>7.8810000000000002</v>
      </c>
      <c r="J10" s="3">
        <v>17.084</v>
      </c>
      <c r="K10" s="3">
        <v>33.5</v>
      </c>
    </row>
    <row r="11" spans="1:11" ht="17" x14ac:dyDescent="0.25">
      <c r="A11" t="s">
        <v>31</v>
      </c>
      <c r="B11">
        <v>28</v>
      </c>
      <c r="C11">
        <v>58.692999999999998</v>
      </c>
      <c r="D11">
        <v>2</v>
      </c>
      <c r="E11">
        <v>-503.3</v>
      </c>
      <c r="F11">
        <v>0.20610000000000001</v>
      </c>
      <c r="G11">
        <v>6.7000000000000004E-2</v>
      </c>
      <c r="H11">
        <v>6.9000000000000006E-2</v>
      </c>
      <c r="I11" s="3">
        <v>7.6398000000000001</v>
      </c>
      <c r="J11" s="3">
        <v>18.168839999999999</v>
      </c>
      <c r="K11" s="3">
        <v>35.19</v>
      </c>
    </row>
    <row r="12" spans="1:11" ht="17" x14ac:dyDescent="0.25">
      <c r="A12" t="s">
        <v>37</v>
      </c>
      <c r="B12">
        <v>25</v>
      </c>
      <c r="C12">
        <v>54.938000000000002</v>
      </c>
      <c r="D12">
        <v>2</v>
      </c>
      <c r="E12">
        <v>-441</v>
      </c>
      <c r="F12">
        <v>0.20610000000000001</v>
      </c>
      <c r="G12">
        <v>0.08</v>
      </c>
      <c r="H12">
        <v>8.3000000000000004E-2</v>
      </c>
      <c r="I12" s="3">
        <v>7.4340000000000002</v>
      </c>
      <c r="J12" s="3">
        <v>15.64</v>
      </c>
      <c r="K12" s="3">
        <v>33.667999999999999</v>
      </c>
    </row>
    <row r="13" spans="1:11" ht="17" x14ac:dyDescent="0.25">
      <c r="A13" t="s">
        <v>38</v>
      </c>
      <c r="B13">
        <v>38</v>
      </c>
      <c r="C13">
        <v>87.62</v>
      </c>
      <c r="D13">
        <v>2</v>
      </c>
      <c r="E13">
        <v>-345.3</v>
      </c>
      <c r="F13">
        <v>0.26400000000000001</v>
      </c>
      <c r="G13">
        <v>0.125</v>
      </c>
      <c r="H13">
        <v>0.125</v>
      </c>
      <c r="I13" s="3">
        <v>5.6948999999999996</v>
      </c>
      <c r="J13" s="3">
        <v>11.030099999999999</v>
      </c>
      <c r="K13" s="3">
        <v>42.89</v>
      </c>
    </row>
    <row r="14" spans="1:11" ht="17" x14ac:dyDescent="0.25">
      <c r="A14" t="s">
        <v>39</v>
      </c>
      <c r="B14">
        <v>82</v>
      </c>
      <c r="C14">
        <v>207.2</v>
      </c>
      <c r="D14">
        <v>2</v>
      </c>
      <c r="E14">
        <v>-353.7</v>
      </c>
      <c r="I14" s="3">
        <v>7.4166999999999996</v>
      </c>
      <c r="J14" s="3">
        <v>15.03248</v>
      </c>
      <c r="K14" s="3">
        <v>31.9373</v>
      </c>
    </row>
    <row r="15" spans="1:11" ht="17" x14ac:dyDescent="0.25">
      <c r="A15" t="s">
        <v>3</v>
      </c>
      <c r="B15">
        <v>26</v>
      </c>
      <c r="C15">
        <v>55.844999999999999</v>
      </c>
      <c r="D15">
        <v>3</v>
      </c>
      <c r="E15">
        <v>-1046</v>
      </c>
      <c r="F15">
        <v>0.2031</v>
      </c>
      <c r="G15">
        <v>6.4000000000000001E-2</v>
      </c>
      <c r="H15">
        <v>6.5000000000000002E-2</v>
      </c>
      <c r="I15" s="3">
        <v>7.9024000000000001</v>
      </c>
      <c r="J15" s="3">
        <v>16.1877</v>
      </c>
      <c r="K15" s="3">
        <v>30.652000000000001</v>
      </c>
    </row>
    <row r="16" spans="1:11" ht="17" x14ac:dyDescent="0.25">
      <c r="A16" t="s">
        <v>32</v>
      </c>
      <c r="B16">
        <v>13</v>
      </c>
      <c r="C16">
        <v>26.981999999999999</v>
      </c>
      <c r="D16">
        <v>3</v>
      </c>
      <c r="E16">
        <v>-1113.7</v>
      </c>
      <c r="F16">
        <v>0.18870000000000001</v>
      </c>
      <c r="G16">
        <v>0.05</v>
      </c>
      <c r="H16">
        <v>5.2999999999999999E-2</v>
      </c>
      <c r="I16" s="3">
        <v>5.9858000000000002</v>
      </c>
      <c r="J16" s="3">
        <v>18.82855</v>
      </c>
      <c r="K16" s="3">
        <v>28.447649999999999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DECF9-88DF-C84A-A62F-9462DBEB6D7B}">
  <dimension ref="A1:M48"/>
  <sheetViews>
    <sheetView topLeftCell="A7" zoomScale="89" workbookViewId="0">
      <selection activeCell="F18" sqref="F18"/>
    </sheetView>
  </sheetViews>
  <sheetFormatPr baseColWidth="10" defaultRowHeight="16" x14ac:dyDescent="0.2"/>
  <cols>
    <col min="1" max="1" width="13.5" bestFit="1" customWidth="1"/>
    <col min="2" max="2" width="11" customWidth="1"/>
    <col min="3" max="3" width="17.5" customWidth="1"/>
    <col min="4" max="4" width="9.6640625" bestFit="1" customWidth="1"/>
    <col min="5" max="5" width="19.5" customWidth="1"/>
    <col min="6" max="6" width="20.83203125" customWidth="1"/>
    <col min="7" max="7" width="18" customWidth="1"/>
    <col min="8" max="9" width="16.1640625" customWidth="1"/>
    <col min="10" max="10" width="14.1640625" customWidth="1"/>
    <col min="11" max="11" width="15.33203125" customWidth="1"/>
  </cols>
  <sheetData>
    <row r="1" spans="1:13" s="4" customFormat="1" ht="49" customHeight="1" x14ac:dyDescent="0.2">
      <c r="A1" s="4" t="s">
        <v>0</v>
      </c>
      <c r="B1" s="4" t="s">
        <v>5</v>
      </c>
      <c r="C1" s="4" t="s">
        <v>40</v>
      </c>
      <c r="D1" s="4" t="s">
        <v>7</v>
      </c>
      <c r="E1" s="4" t="s">
        <v>27</v>
      </c>
      <c r="F1" s="4" t="s">
        <v>24</v>
      </c>
      <c r="G1" s="4" t="s">
        <v>25</v>
      </c>
      <c r="H1" s="4" t="s">
        <v>26</v>
      </c>
      <c r="I1" s="4" t="s">
        <v>36</v>
      </c>
      <c r="J1" s="4" t="s">
        <v>35</v>
      </c>
      <c r="K1" s="4" t="s">
        <v>34</v>
      </c>
      <c r="L1" s="4" t="s">
        <v>73</v>
      </c>
      <c r="M1" s="4" t="s">
        <v>74</v>
      </c>
    </row>
    <row r="2" spans="1:13" ht="17" x14ac:dyDescent="0.25">
      <c r="A2" t="s">
        <v>21</v>
      </c>
      <c r="B2">
        <v>3</v>
      </c>
      <c r="C2">
        <v>6.94</v>
      </c>
      <c r="D2">
        <v>1</v>
      </c>
      <c r="E2">
        <v>-123</v>
      </c>
      <c r="F2">
        <v>0.20799999999999999</v>
      </c>
      <c r="G2">
        <v>7.0999999999999994E-2</v>
      </c>
      <c r="H2">
        <v>7.3999999999999996E-2</v>
      </c>
      <c r="I2" s="3">
        <v>5.3917000000000002</v>
      </c>
      <c r="J2" s="3">
        <v>75.64</v>
      </c>
      <c r="K2" s="3">
        <v>122.45429</v>
      </c>
      <c r="L2" s="3"/>
      <c r="M2" s="3"/>
    </row>
    <row r="3" spans="1:13" ht="17" x14ac:dyDescent="0.25">
      <c r="A3" t="s">
        <v>72</v>
      </c>
      <c r="B3">
        <v>4</v>
      </c>
      <c r="C3">
        <v>9.0121800000000007</v>
      </c>
      <c r="D3">
        <v>2</v>
      </c>
      <c r="E3">
        <v>-595.4</v>
      </c>
      <c r="I3" s="3">
        <v>9.3222699999999996</v>
      </c>
      <c r="J3" s="3">
        <v>18.21114</v>
      </c>
      <c r="K3" s="3">
        <v>153.89661000000001</v>
      </c>
      <c r="L3" s="3">
        <v>217.71865</v>
      </c>
      <c r="M3" s="3"/>
    </row>
    <row r="4" spans="1:13" ht="17" x14ac:dyDescent="0.25">
      <c r="A4" t="s">
        <v>22</v>
      </c>
      <c r="B4">
        <v>11</v>
      </c>
      <c r="C4">
        <v>22.99</v>
      </c>
      <c r="D4">
        <v>1</v>
      </c>
      <c r="E4">
        <v>-96.9</v>
      </c>
      <c r="F4">
        <v>0.2356</v>
      </c>
      <c r="G4">
        <v>9.7000000000000003E-2</v>
      </c>
      <c r="H4">
        <v>0.10199999999999999</v>
      </c>
      <c r="I4" s="3">
        <v>5.1391</v>
      </c>
      <c r="J4" s="3">
        <v>47.2864</v>
      </c>
      <c r="K4" s="3">
        <v>71.62</v>
      </c>
      <c r="L4" s="3">
        <v>98.91</v>
      </c>
      <c r="M4" s="3">
        <v>138.4</v>
      </c>
    </row>
    <row r="5" spans="1:13" ht="17" x14ac:dyDescent="0.25">
      <c r="A5" t="s">
        <v>28</v>
      </c>
      <c r="B5">
        <v>12</v>
      </c>
      <c r="C5">
        <v>24.305</v>
      </c>
      <c r="D5">
        <v>2</v>
      </c>
      <c r="E5">
        <v>-459.4</v>
      </c>
      <c r="F5">
        <v>0.20899999999999999</v>
      </c>
      <c r="G5">
        <v>7.0000000000000007E-2</v>
      </c>
      <c r="H5">
        <v>7.1999999999999995E-2</v>
      </c>
      <c r="I5" s="3">
        <v>7.6462000000000003</v>
      </c>
      <c r="J5" s="3">
        <v>15.035270000000001</v>
      </c>
      <c r="K5" s="3">
        <v>80.143699999999995</v>
      </c>
      <c r="L5" s="3">
        <v>109.2655</v>
      </c>
      <c r="M5" s="3">
        <v>141.27000000000001</v>
      </c>
    </row>
    <row r="6" spans="1:13" ht="17" x14ac:dyDescent="0.25">
      <c r="A6" t="s">
        <v>32</v>
      </c>
      <c r="B6">
        <v>13</v>
      </c>
      <c r="C6">
        <v>26.981999999999999</v>
      </c>
      <c r="D6">
        <v>3</v>
      </c>
      <c r="E6">
        <v>-1113.7</v>
      </c>
      <c r="F6">
        <v>0.18870000000000001</v>
      </c>
      <c r="G6">
        <v>0.05</v>
      </c>
      <c r="H6">
        <v>5.2999999999999999E-2</v>
      </c>
      <c r="I6" s="3">
        <v>5.9858000000000002</v>
      </c>
      <c r="J6" s="3">
        <v>18.82855</v>
      </c>
      <c r="K6" s="3">
        <v>28.447649999999999</v>
      </c>
      <c r="L6" s="3">
        <v>119.992</v>
      </c>
      <c r="M6" s="3">
        <v>153.82499999999999</v>
      </c>
    </row>
    <row r="7" spans="1:13" ht="17" x14ac:dyDescent="0.25">
      <c r="A7" t="s">
        <v>23</v>
      </c>
      <c r="B7">
        <v>19</v>
      </c>
      <c r="C7">
        <v>39.097999999999999</v>
      </c>
      <c r="D7">
        <v>1</v>
      </c>
      <c r="E7">
        <v>-76.7</v>
      </c>
      <c r="F7">
        <v>0.27979999999999999</v>
      </c>
      <c r="G7">
        <v>0.14099999999999999</v>
      </c>
      <c r="H7">
        <v>0.13800000000000001</v>
      </c>
      <c r="I7" s="3">
        <v>4.3407</v>
      </c>
      <c r="J7" s="3">
        <v>31.63</v>
      </c>
      <c r="K7" s="3">
        <v>45.805999999999997</v>
      </c>
      <c r="L7" s="3">
        <v>60.91</v>
      </c>
      <c r="M7" s="3">
        <v>82.66</v>
      </c>
    </row>
    <row r="8" spans="1:13" ht="17" x14ac:dyDescent="0.25">
      <c r="A8" t="s">
        <v>29</v>
      </c>
      <c r="B8">
        <v>20</v>
      </c>
      <c r="C8">
        <v>40.078000000000003</v>
      </c>
      <c r="D8">
        <v>2</v>
      </c>
      <c r="E8">
        <v>-380.6</v>
      </c>
      <c r="F8">
        <v>0.2422</v>
      </c>
      <c r="G8">
        <v>0.10299999999999999</v>
      </c>
      <c r="H8">
        <v>0.1</v>
      </c>
      <c r="I8" s="3">
        <v>6.1132</v>
      </c>
      <c r="J8" s="3">
        <v>11.87172</v>
      </c>
      <c r="K8" s="3">
        <v>50.9131</v>
      </c>
      <c r="L8" s="3">
        <v>67.27</v>
      </c>
      <c r="M8" s="3">
        <v>84.5</v>
      </c>
    </row>
    <row r="9" spans="1:13" ht="17" x14ac:dyDescent="0.25">
      <c r="A9" t="s">
        <v>47</v>
      </c>
      <c r="B9">
        <v>21</v>
      </c>
      <c r="C9">
        <v>44.955910000000003</v>
      </c>
      <c r="D9">
        <v>3</v>
      </c>
      <c r="E9">
        <v>-946.5</v>
      </c>
      <c r="I9" s="3">
        <v>6.5614999999999997</v>
      </c>
      <c r="J9" s="3">
        <v>12.799770000000001</v>
      </c>
      <c r="K9" s="3">
        <v>24.75666</v>
      </c>
      <c r="L9" s="3">
        <v>73.489400000000003</v>
      </c>
      <c r="M9" s="3">
        <v>91.65</v>
      </c>
    </row>
    <row r="10" spans="1:13" ht="17" x14ac:dyDescent="0.25">
      <c r="A10" t="s">
        <v>43</v>
      </c>
      <c r="B10">
        <v>24</v>
      </c>
      <c r="C10">
        <v>51.996099999999998</v>
      </c>
      <c r="D10">
        <v>2</v>
      </c>
      <c r="E10">
        <v>-442.1</v>
      </c>
      <c r="I10" s="3">
        <v>6.7664999999999997</v>
      </c>
      <c r="J10" s="3">
        <v>16.485700000000001</v>
      </c>
      <c r="K10" s="3">
        <v>30.96</v>
      </c>
      <c r="L10" s="3">
        <v>49.16</v>
      </c>
      <c r="M10" s="3">
        <v>69.459999999999994</v>
      </c>
    </row>
    <row r="11" spans="1:13" ht="17" x14ac:dyDescent="0.25">
      <c r="A11" t="s">
        <v>46</v>
      </c>
      <c r="B11">
        <v>24</v>
      </c>
      <c r="C11">
        <v>51.996099999999998</v>
      </c>
      <c r="D11">
        <v>3</v>
      </c>
      <c r="E11">
        <v>-442.1</v>
      </c>
      <c r="F11">
        <v>0.19689999999999999</v>
      </c>
      <c r="G11">
        <v>5.8000000000000003E-2</v>
      </c>
      <c r="H11">
        <v>6.2E-2</v>
      </c>
      <c r="I11" s="3">
        <v>6.7664999999999997</v>
      </c>
      <c r="J11" s="3">
        <v>16.485700000000001</v>
      </c>
      <c r="K11" s="3">
        <v>30.96</v>
      </c>
      <c r="L11" s="3">
        <v>49.16</v>
      </c>
      <c r="M11" s="3">
        <v>69.459999999999994</v>
      </c>
    </row>
    <row r="12" spans="1:13" ht="17" x14ac:dyDescent="0.25">
      <c r="A12" t="s">
        <v>37</v>
      </c>
      <c r="B12">
        <v>25</v>
      </c>
      <c r="C12">
        <v>54.938000000000002</v>
      </c>
      <c r="D12">
        <v>2</v>
      </c>
      <c r="E12">
        <v>-441</v>
      </c>
      <c r="F12">
        <v>0.20610000000000001</v>
      </c>
      <c r="G12">
        <v>0.08</v>
      </c>
      <c r="H12">
        <v>8.3000000000000004E-2</v>
      </c>
      <c r="I12" s="3">
        <v>7.4340000000000002</v>
      </c>
      <c r="J12" s="3">
        <v>15.64</v>
      </c>
      <c r="K12" s="3">
        <v>33.667999999999999</v>
      </c>
      <c r="L12" s="3">
        <v>51.2</v>
      </c>
      <c r="M12" s="3">
        <v>72.400000000000006</v>
      </c>
    </row>
    <row r="13" spans="1:13" ht="17" x14ac:dyDescent="0.25">
      <c r="A13" t="s">
        <v>3</v>
      </c>
      <c r="B13">
        <v>26</v>
      </c>
      <c r="C13">
        <v>55.844999999999999</v>
      </c>
      <c r="D13">
        <v>3</v>
      </c>
      <c r="E13">
        <v>-1046</v>
      </c>
      <c r="F13">
        <v>0.2031</v>
      </c>
      <c r="G13">
        <v>6.4000000000000001E-2</v>
      </c>
      <c r="H13">
        <v>6.5000000000000002E-2</v>
      </c>
      <c r="I13" s="3">
        <v>7.9024000000000001</v>
      </c>
      <c r="J13" s="3">
        <v>16.1877</v>
      </c>
      <c r="K13" s="3">
        <v>30.652000000000001</v>
      </c>
      <c r="L13" s="3">
        <v>54.8</v>
      </c>
      <c r="M13" s="3">
        <v>75</v>
      </c>
    </row>
    <row r="14" spans="1:13" ht="17" x14ac:dyDescent="0.25">
      <c r="A14" t="s">
        <v>48</v>
      </c>
      <c r="B14">
        <v>26</v>
      </c>
      <c r="C14">
        <v>55.844999999999999</v>
      </c>
      <c r="D14">
        <v>2</v>
      </c>
      <c r="E14">
        <v>-458.9</v>
      </c>
      <c r="I14" s="3">
        <v>7.9024000000000001</v>
      </c>
      <c r="J14" s="3">
        <v>16.1877</v>
      </c>
      <c r="K14" s="3">
        <v>30.652000000000001</v>
      </c>
      <c r="L14" s="3">
        <v>54.8</v>
      </c>
      <c r="M14" s="3">
        <v>75</v>
      </c>
    </row>
    <row r="15" spans="1:13" ht="17" x14ac:dyDescent="0.25">
      <c r="A15" t="s">
        <v>30</v>
      </c>
      <c r="B15">
        <v>27</v>
      </c>
      <c r="C15">
        <v>58.933</v>
      </c>
      <c r="D15">
        <v>2</v>
      </c>
      <c r="E15">
        <v>-491</v>
      </c>
      <c r="F15">
        <v>0.21060000000000001</v>
      </c>
      <c r="G15">
        <v>7.1999999999999995E-2</v>
      </c>
      <c r="H15">
        <v>7.4999999999999997E-2</v>
      </c>
      <c r="I15" s="3">
        <v>7.8810000000000002</v>
      </c>
      <c r="J15" s="3">
        <v>17.084</v>
      </c>
      <c r="K15" s="3">
        <v>33.5</v>
      </c>
      <c r="L15" s="3">
        <v>51.3</v>
      </c>
      <c r="M15" s="3">
        <v>79.5</v>
      </c>
    </row>
    <row r="16" spans="1:13" ht="17" x14ac:dyDescent="0.25">
      <c r="A16" t="s">
        <v>31</v>
      </c>
      <c r="B16">
        <v>28</v>
      </c>
      <c r="C16">
        <v>58.692999999999998</v>
      </c>
      <c r="D16">
        <v>2</v>
      </c>
      <c r="E16">
        <v>-503.3</v>
      </c>
      <c r="F16">
        <v>0.20610000000000001</v>
      </c>
      <c r="G16">
        <v>6.7000000000000004E-2</v>
      </c>
      <c r="H16">
        <v>6.9000000000000006E-2</v>
      </c>
      <c r="I16" s="3">
        <v>7.6398000000000001</v>
      </c>
      <c r="J16" s="3">
        <v>18.168839999999999</v>
      </c>
      <c r="K16" s="3">
        <v>35.19</v>
      </c>
      <c r="L16" s="3">
        <v>54.9</v>
      </c>
      <c r="M16" s="3">
        <v>76.06</v>
      </c>
    </row>
    <row r="17" spans="1:13" ht="17" x14ac:dyDescent="0.25">
      <c r="A17" t="s">
        <v>1</v>
      </c>
      <c r="B17">
        <v>29</v>
      </c>
      <c r="C17">
        <v>63.545999999999999</v>
      </c>
      <c r="D17">
        <v>2</v>
      </c>
      <c r="E17">
        <v>-502</v>
      </c>
      <c r="F17">
        <v>0.21099999999999999</v>
      </c>
      <c r="G17">
        <v>7.1999999999999995E-2</v>
      </c>
      <c r="H17">
        <v>7.2999999999999995E-2</v>
      </c>
      <c r="I17" s="3">
        <v>7.7263999999999999</v>
      </c>
      <c r="J17" s="3">
        <v>20.292400000000001</v>
      </c>
      <c r="K17" s="3">
        <v>36.841000000000001</v>
      </c>
      <c r="L17" s="3">
        <v>57.38</v>
      </c>
      <c r="M17" s="3">
        <v>79.8</v>
      </c>
    </row>
    <row r="18" spans="1:13" ht="17" x14ac:dyDescent="0.25">
      <c r="A18" t="s">
        <v>71</v>
      </c>
      <c r="B18">
        <v>29</v>
      </c>
      <c r="C18">
        <v>63.545999999999999</v>
      </c>
      <c r="D18">
        <v>1</v>
      </c>
      <c r="E18">
        <v>-142</v>
      </c>
      <c r="I18" s="3">
        <v>7.7263999999999999</v>
      </c>
      <c r="J18" s="3">
        <v>20.292400000000001</v>
      </c>
      <c r="K18" s="3">
        <v>36.841000000000001</v>
      </c>
      <c r="L18" s="3">
        <v>57.38</v>
      </c>
      <c r="M18" s="3">
        <v>79.8</v>
      </c>
    </row>
    <row r="19" spans="1:13" ht="17" x14ac:dyDescent="0.25">
      <c r="A19" t="s">
        <v>2</v>
      </c>
      <c r="B19">
        <v>30</v>
      </c>
      <c r="C19">
        <v>65.38</v>
      </c>
      <c r="D19">
        <v>2</v>
      </c>
      <c r="E19">
        <v>-488.6</v>
      </c>
      <c r="F19">
        <v>0.20979999999999999</v>
      </c>
      <c r="G19">
        <v>7.0000000000000007E-2</v>
      </c>
      <c r="H19">
        <v>7.4999999999999997E-2</v>
      </c>
      <c r="I19" s="3">
        <v>9.3941999999999997</v>
      </c>
      <c r="J19" s="3">
        <v>17.964390000000002</v>
      </c>
      <c r="K19" s="3">
        <v>39.722999999999999</v>
      </c>
      <c r="L19" s="3">
        <v>59.4</v>
      </c>
      <c r="M19" s="3">
        <v>82.6</v>
      </c>
    </row>
    <row r="20" spans="1:13" ht="17" x14ac:dyDescent="0.25">
      <c r="A20" t="s">
        <v>44</v>
      </c>
      <c r="B20">
        <v>31</v>
      </c>
      <c r="C20">
        <v>69.731999999999999</v>
      </c>
      <c r="D20">
        <v>3</v>
      </c>
      <c r="E20">
        <v>-1119.7</v>
      </c>
      <c r="I20" s="3">
        <v>5.9992999999999999</v>
      </c>
      <c r="J20" s="3">
        <v>20.515139999999999</v>
      </c>
      <c r="K20" s="3">
        <v>30.71</v>
      </c>
      <c r="L20" s="3">
        <v>64</v>
      </c>
      <c r="M20" s="3">
        <v>87</v>
      </c>
    </row>
    <row r="21" spans="1:13" ht="17" x14ac:dyDescent="0.25">
      <c r="A21" t="s">
        <v>41</v>
      </c>
      <c r="B21">
        <v>37</v>
      </c>
      <c r="C21">
        <v>85.467799999999997</v>
      </c>
      <c r="D21">
        <v>1</v>
      </c>
      <c r="E21">
        <v>-70.8</v>
      </c>
      <c r="F21">
        <v>0.28899999999999998</v>
      </c>
      <c r="G21">
        <v>0.15</v>
      </c>
      <c r="H21">
        <v>0.14899999999999999</v>
      </c>
      <c r="I21" s="3">
        <v>4.1771000000000003</v>
      </c>
      <c r="J21" s="3">
        <v>27.2895</v>
      </c>
      <c r="K21" s="3">
        <v>40</v>
      </c>
      <c r="L21" s="3">
        <v>52.6</v>
      </c>
      <c r="M21" s="3">
        <v>71</v>
      </c>
    </row>
    <row r="22" spans="1:13" ht="17" x14ac:dyDescent="0.25">
      <c r="A22" t="s">
        <v>38</v>
      </c>
      <c r="B22">
        <v>38</v>
      </c>
      <c r="C22">
        <v>87.62</v>
      </c>
      <c r="D22">
        <v>2</v>
      </c>
      <c r="E22">
        <v>-345.3</v>
      </c>
      <c r="F22">
        <v>0.26400000000000001</v>
      </c>
      <c r="G22">
        <v>0.125</v>
      </c>
      <c r="H22">
        <v>0.125</v>
      </c>
      <c r="I22" s="3">
        <v>5.6948999999999996</v>
      </c>
      <c r="J22" s="3">
        <v>11.030099999999999</v>
      </c>
      <c r="K22" s="3">
        <v>42.89</v>
      </c>
      <c r="L22" s="3">
        <v>57</v>
      </c>
      <c r="M22" s="3">
        <v>71.599999999999994</v>
      </c>
    </row>
    <row r="23" spans="1:13" ht="17" x14ac:dyDescent="0.25">
      <c r="A23" t="s">
        <v>45</v>
      </c>
      <c r="B23">
        <v>39</v>
      </c>
      <c r="C23">
        <v>88.905850000000001</v>
      </c>
      <c r="D23">
        <v>3</v>
      </c>
      <c r="E23">
        <v>-865.2</v>
      </c>
      <c r="F23">
        <v>0.23649999999999999</v>
      </c>
      <c r="G23">
        <v>9.7000000000000003E-2</v>
      </c>
      <c r="H23">
        <v>0.10100000000000001</v>
      </c>
      <c r="I23" s="3">
        <v>6.2171000000000003</v>
      </c>
      <c r="J23" s="3">
        <v>12.22</v>
      </c>
      <c r="K23" s="3">
        <v>20.52</v>
      </c>
      <c r="L23" s="3">
        <v>60.597000000000001</v>
      </c>
      <c r="M23" s="3">
        <v>77</v>
      </c>
    </row>
    <row r="24" spans="1:13" ht="17" x14ac:dyDescent="0.25">
      <c r="A24" t="s">
        <v>52</v>
      </c>
      <c r="B24">
        <v>48</v>
      </c>
      <c r="C24">
        <v>112.411</v>
      </c>
      <c r="D24">
        <v>2</v>
      </c>
      <c r="E24">
        <v>-431.6</v>
      </c>
      <c r="F24">
        <v>0.2301</v>
      </c>
      <c r="G24">
        <v>9.0999999999999998E-2</v>
      </c>
      <c r="H24">
        <v>9.5000000000000001E-2</v>
      </c>
      <c r="I24" s="3">
        <v>8.9938000000000002</v>
      </c>
      <c r="J24" s="3">
        <v>16.90831</v>
      </c>
      <c r="K24" s="3">
        <v>37.479999999999997</v>
      </c>
      <c r="L24" s="3">
        <v>59</v>
      </c>
      <c r="M24" s="3">
        <v>72</v>
      </c>
    </row>
    <row r="25" spans="1:13" ht="17" x14ac:dyDescent="0.25">
      <c r="A25" t="s">
        <v>49</v>
      </c>
      <c r="B25">
        <v>49</v>
      </c>
      <c r="C25">
        <v>114.818</v>
      </c>
      <c r="D25">
        <v>3</v>
      </c>
      <c r="E25">
        <v>-982</v>
      </c>
      <c r="F25">
        <v>0.21560000000000001</v>
      </c>
      <c r="G25">
        <v>7.5999999999999998E-2</v>
      </c>
      <c r="H25">
        <v>7.9000000000000001E-2</v>
      </c>
      <c r="I25" s="3">
        <v>5.7864000000000004</v>
      </c>
      <c r="J25" s="3">
        <v>18.8703</v>
      </c>
      <c r="K25" s="3">
        <v>28.03</v>
      </c>
      <c r="L25" s="3">
        <v>54.4</v>
      </c>
      <c r="M25" s="3">
        <v>77</v>
      </c>
    </row>
    <row r="26" spans="1:13" ht="17" x14ac:dyDescent="0.25">
      <c r="A26" t="s">
        <v>4</v>
      </c>
      <c r="B26">
        <v>50</v>
      </c>
      <c r="C26">
        <v>118.71</v>
      </c>
      <c r="D26">
        <v>2</v>
      </c>
      <c r="E26">
        <f>-371.5</f>
        <v>-371.5</v>
      </c>
      <c r="F26">
        <v>0.23300000000000001</v>
      </c>
      <c r="G26">
        <v>9.4E-2</v>
      </c>
      <c r="H26">
        <v>9.2999999999999999E-2</v>
      </c>
      <c r="I26" s="3">
        <v>7.3438999999999997</v>
      </c>
      <c r="J26" s="3">
        <v>14.632199999999999</v>
      </c>
      <c r="K26" s="3">
        <v>30.502600000000001</v>
      </c>
      <c r="L26" s="3">
        <v>40.735019999999999</v>
      </c>
      <c r="M26" s="3">
        <v>72.28</v>
      </c>
    </row>
    <row r="27" spans="1:13" ht="17" x14ac:dyDescent="0.25">
      <c r="A27" t="s">
        <v>42</v>
      </c>
      <c r="B27">
        <v>55</v>
      </c>
      <c r="C27">
        <v>137.327</v>
      </c>
      <c r="D27">
        <v>1</v>
      </c>
      <c r="E27">
        <v>-62.9</v>
      </c>
      <c r="F27">
        <v>0.31390000000000001</v>
      </c>
      <c r="G27">
        <v>0.17299999999999999</v>
      </c>
      <c r="H27">
        <v>0.17</v>
      </c>
      <c r="I27" s="3">
        <v>3.8938999999999999</v>
      </c>
      <c r="J27" s="3">
        <v>23.157440000000001</v>
      </c>
      <c r="K27" s="3">
        <v>35</v>
      </c>
      <c r="L27" s="3">
        <v>46</v>
      </c>
      <c r="M27" s="3">
        <v>62</v>
      </c>
    </row>
    <row r="28" spans="1:13" ht="17" x14ac:dyDescent="0.25">
      <c r="A28" t="s">
        <v>53</v>
      </c>
      <c r="B28">
        <v>57</v>
      </c>
      <c r="C28">
        <v>138.90549999999999</v>
      </c>
      <c r="D28">
        <v>3</v>
      </c>
      <c r="E28">
        <v>-784.6</v>
      </c>
      <c r="F28">
        <v>0.25280000000000002</v>
      </c>
      <c r="G28">
        <v>0.114</v>
      </c>
      <c r="H28">
        <v>0.11799999999999999</v>
      </c>
      <c r="I28" s="3">
        <v>5.5769000000000002</v>
      </c>
      <c r="J28" s="3">
        <v>11.058999999999999</v>
      </c>
      <c r="K28" s="3">
        <v>19.177299999999999</v>
      </c>
      <c r="L28" s="3">
        <v>49.95</v>
      </c>
      <c r="M28" s="3">
        <v>61.6</v>
      </c>
    </row>
    <row r="29" spans="1:13" ht="17" x14ac:dyDescent="0.25">
      <c r="A29" t="s">
        <v>54</v>
      </c>
      <c r="B29">
        <v>58</v>
      </c>
      <c r="C29">
        <v>140.11500000000001</v>
      </c>
      <c r="D29">
        <v>3</v>
      </c>
      <c r="E29">
        <v>-805.1</v>
      </c>
      <c r="F29">
        <v>0.255</v>
      </c>
      <c r="G29">
        <v>0.11600000000000001</v>
      </c>
      <c r="H29">
        <v>0.114</v>
      </c>
      <c r="I29" s="3">
        <v>5.5387000000000004</v>
      </c>
      <c r="J29" s="3">
        <v>10.85</v>
      </c>
      <c r="K29" s="3">
        <v>20.198</v>
      </c>
      <c r="L29" s="3">
        <v>36.758000000000003</v>
      </c>
      <c r="M29" s="3">
        <v>65.55</v>
      </c>
    </row>
    <row r="30" spans="1:13" ht="17" x14ac:dyDescent="0.25">
      <c r="A30" t="s">
        <v>55</v>
      </c>
      <c r="B30">
        <v>58</v>
      </c>
      <c r="C30">
        <v>140.11500000000001</v>
      </c>
      <c r="D30">
        <v>4</v>
      </c>
      <c r="E30">
        <v>-1550.8</v>
      </c>
      <c r="I30" s="3">
        <v>5.5387000000000004</v>
      </c>
      <c r="J30" s="3">
        <v>10.85</v>
      </c>
      <c r="K30" s="3">
        <v>20.198</v>
      </c>
      <c r="L30" s="3">
        <v>36.758000000000003</v>
      </c>
      <c r="M30" s="3">
        <v>65.55</v>
      </c>
    </row>
    <row r="31" spans="1:13" ht="17" x14ac:dyDescent="0.25">
      <c r="A31" t="s">
        <v>56</v>
      </c>
      <c r="B31">
        <v>59</v>
      </c>
      <c r="C31">
        <v>140.90764999999999</v>
      </c>
      <c r="D31">
        <v>3</v>
      </c>
      <c r="E31">
        <v>-815.3</v>
      </c>
      <c r="F31">
        <v>0.254</v>
      </c>
      <c r="G31">
        <v>0.115</v>
      </c>
      <c r="H31">
        <v>0.114</v>
      </c>
      <c r="I31" s="3">
        <v>5.4729999999999999</v>
      </c>
      <c r="J31" s="3">
        <v>10.55</v>
      </c>
      <c r="K31" s="3">
        <v>21.623999999999999</v>
      </c>
      <c r="L31" s="3">
        <v>38.979999999999997</v>
      </c>
      <c r="M31" s="3">
        <v>57.53</v>
      </c>
    </row>
    <row r="32" spans="1:13" ht="17" x14ac:dyDescent="0.25">
      <c r="A32" t="s">
        <v>57</v>
      </c>
      <c r="B32">
        <v>60</v>
      </c>
      <c r="C32">
        <v>144.24</v>
      </c>
      <c r="D32">
        <v>3</v>
      </c>
      <c r="E32">
        <v>-822.2</v>
      </c>
      <c r="F32">
        <v>0.2472</v>
      </c>
      <c r="G32">
        <v>0.108</v>
      </c>
      <c r="H32">
        <v>0.112</v>
      </c>
      <c r="I32" s="3">
        <v>5.5250000000000004</v>
      </c>
      <c r="J32" s="3">
        <v>10.72</v>
      </c>
      <c r="K32" s="3">
        <v>22.1</v>
      </c>
      <c r="L32" s="3">
        <v>40.4</v>
      </c>
      <c r="M32" s="3">
        <v>60</v>
      </c>
    </row>
    <row r="33" spans="1:13" ht="17" x14ac:dyDescent="0.25">
      <c r="A33" t="s">
        <v>58</v>
      </c>
      <c r="B33">
        <v>61</v>
      </c>
      <c r="C33">
        <v>144.9127</v>
      </c>
      <c r="D33">
        <v>3</v>
      </c>
      <c r="E33">
        <v>-830.8</v>
      </c>
      <c r="I33" s="3">
        <v>5.5819999999999999</v>
      </c>
      <c r="J33" s="3">
        <v>10.9</v>
      </c>
      <c r="K33" s="3">
        <v>22.3</v>
      </c>
      <c r="L33" s="3">
        <v>41.1</v>
      </c>
      <c r="M33" s="3">
        <v>61.69</v>
      </c>
    </row>
    <row r="34" spans="1:13" ht="17" x14ac:dyDescent="0.25">
      <c r="A34" t="s">
        <v>59</v>
      </c>
      <c r="B34">
        <v>62</v>
      </c>
      <c r="C34">
        <v>150.36000000000001</v>
      </c>
      <c r="D34">
        <v>3</v>
      </c>
      <c r="E34">
        <v>-839.6</v>
      </c>
      <c r="F34">
        <v>0.24479999999999999</v>
      </c>
      <c r="G34">
        <v>0.106</v>
      </c>
      <c r="H34">
        <v>0.109</v>
      </c>
      <c r="I34" s="3">
        <v>5.6436000000000002</v>
      </c>
      <c r="J34" s="3">
        <v>11.07</v>
      </c>
      <c r="K34" s="3">
        <v>23.4</v>
      </c>
      <c r="L34" s="3">
        <v>41.4</v>
      </c>
      <c r="M34" s="3">
        <v>62.66</v>
      </c>
    </row>
    <row r="35" spans="1:13" ht="17" x14ac:dyDescent="0.25">
      <c r="A35" t="s">
        <v>60</v>
      </c>
      <c r="B35">
        <v>63</v>
      </c>
      <c r="C35">
        <v>151.96549999999999</v>
      </c>
      <c r="D35">
        <v>3</v>
      </c>
      <c r="E35">
        <v>-847.4</v>
      </c>
      <c r="F35">
        <v>0.245</v>
      </c>
      <c r="G35">
        <v>0.106</v>
      </c>
      <c r="H35">
        <v>0.107</v>
      </c>
      <c r="I35" s="3">
        <v>5.6703999999999999</v>
      </c>
      <c r="J35" s="3">
        <v>11.25</v>
      </c>
      <c r="K35" s="3">
        <v>24.92</v>
      </c>
      <c r="L35" s="3">
        <v>42.7</v>
      </c>
      <c r="M35" s="3">
        <v>63.23</v>
      </c>
    </row>
    <row r="36" spans="1:13" ht="17" x14ac:dyDescent="0.25">
      <c r="A36" t="s">
        <v>61</v>
      </c>
      <c r="B36">
        <v>64</v>
      </c>
      <c r="C36">
        <v>157.26</v>
      </c>
      <c r="D36">
        <v>3</v>
      </c>
      <c r="E36">
        <v>-853.1</v>
      </c>
      <c r="F36">
        <v>0.23899999999999999</v>
      </c>
      <c r="G36">
        <v>0.1</v>
      </c>
      <c r="H36">
        <v>0.106</v>
      </c>
      <c r="I36" s="3">
        <v>6.1501000000000001</v>
      </c>
      <c r="J36" s="3">
        <v>12.09</v>
      </c>
      <c r="K36" s="3">
        <v>20.63</v>
      </c>
      <c r="L36" s="3">
        <v>44</v>
      </c>
      <c r="M36" s="3">
        <v>64.760000000000005</v>
      </c>
    </row>
    <row r="37" spans="1:13" ht="17" x14ac:dyDescent="0.25">
      <c r="A37" t="s">
        <v>62</v>
      </c>
      <c r="B37">
        <v>65</v>
      </c>
      <c r="C37">
        <v>158.92534000000001</v>
      </c>
      <c r="D37">
        <v>3</v>
      </c>
      <c r="E37">
        <v>-861.3</v>
      </c>
      <c r="F37">
        <v>0.24030000000000001</v>
      </c>
      <c r="G37">
        <v>0.10100000000000001</v>
      </c>
      <c r="H37">
        <v>0.104</v>
      </c>
      <c r="I37" s="3">
        <v>5.8635999999999999</v>
      </c>
      <c r="J37" s="3">
        <v>11.52</v>
      </c>
      <c r="K37" s="3">
        <v>21.91</v>
      </c>
      <c r="L37" s="3">
        <v>39.79</v>
      </c>
      <c r="M37" s="3">
        <v>66.459999999999994</v>
      </c>
    </row>
    <row r="38" spans="1:13" ht="17" x14ac:dyDescent="0.25">
      <c r="A38" t="s">
        <v>63</v>
      </c>
      <c r="B38">
        <v>66</v>
      </c>
      <c r="C38">
        <v>162.5</v>
      </c>
      <c r="D38">
        <v>3</v>
      </c>
      <c r="E38">
        <v>-868.8</v>
      </c>
      <c r="F38">
        <v>0.23699999999999999</v>
      </c>
      <c r="G38">
        <v>9.8000000000000004E-2</v>
      </c>
      <c r="H38">
        <v>0.10299999999999999</v>
      </c>
      <c r="I38" s="3">
        <v>5.9389000000000003</v>
      </c>
      <c r="J38" s="3">
        <v>11.67</v>
      </c>
      <c r="K38" s="3">
        <v>22.8</v>
      </c>
      <c r="L38" s="3">
        <v>41.47</v>
      </c>
      <c r="M38" s="3">
        <v>62.08</v>
      </c>
    </row>
    <row r="39" spans="1:13" ht="17" x14ac:dyDescent="0.25">
      <c r="A39" t="s">
        <v>64</v>
      </c>
      <c r="B39">
        <v>67</v>
      </c>
      <c r="C39">
        <v>164.93031999999999</v>
      </c>
      <c r="D39">
        <v>3</v>
      </c>
      <c r="E39">
        <v>-876.1</v>
      </c>
      <c r="I39" s="3">
        <v>6.0214999999999996</v>
      </c>
      <c r="J39" s="3">
        <v>11.8</v>
      </c>
      <c r="K39" s="3">
        <v>22.84</v>
      </c>
      <c r="L39" s="3">
        <v>42.5</v>
      </c>
      <c r="M39" s="3">
        <v>63.93</v>
      </c>
    </row>
    <row r="40" spans="1:13" ht="17" x14ac:dyDescent="0.25">
      <c r="A40" t="s">
        <v>65</v>
      </c>
      <c r="B40">
        <v>68</v>
      </c>
      <c r="C40">
        <v>167.26</v>
      </c>
      <c r="D40">
        <v>3</v>
      </c>
      <c r="E40">
        <v>-881.8</v>
      </c>
      <c r="F40">
        <v>0.23630000000000001</v>
      </c>
      <c r="G40">
        <v>9.7000000000000003E-2</v>
      </c>
      <c r="H40">
        <v>0.1</v>
      </c>
      <c r="I40" s="3">
        <v>6.1077000000000004</v>
      </c>
      <c r="J40" s="3">
        <v>11.93</v>
      </c>
      <c r="K40" s="3">
        <v>22.74</v>
      </c>
      <c r="L40" s="3">
        <v>42.7</v>
      </c>
      <c r="M40" s="3">
        <v>65.099999999999994</v>
      </c>
    </row>
    <row r="41" spans="1:13" ht="17" x14ac:dyDescent="0.25">
      <c r="A41" t="s">
        <v>66</v>
      </c>
      <c r="B41">
        <v>69</v>
      </c>
      <c r="C41">
        <v>168.93421000000001</v>
      </c>
      <c r="D41">
        <v>3</v>
      </c>
      <c r="E41">
        <v>-887.9</v>
      </c>
      <c r="F41">
        <v>0.23599999999999999</v>
      </c>
      <c r="G41">
        <v>9.7000000000000003E-2</v>
      </c>
      <c r="H41">
        <v>9.9000000000000005E-2</v>
      </c>
      <c r="I41" s="3">
        <v>6.1843000000000004</v>
      </c>
      <c r="J41" s="3">
        <v>12.05</v>
      </c>
      <c r="K41" s="3">
        <v>23.68</v>
      </c>
      <c r="L41" s="3">
        <v>42.7</v>
      </c>
      <c r="M41" s="3">
        <v>65.42</v>
      </c>
    </row>
    <row r="42" spans="1:13" ht="17" x14ac:dyDescent="0.25">
      <c r="A42" t="s">
        <v>67</v>
      </c>
      <c r="B42">
        <v>70</v>
      </c>
      <c r="C42">
        <v>173.04</v>
      </c>
      <c r="D42">
        <v>3</v>
      </c>
      <c r="E42">
        <v>-893.2</v>
      </c>
      <c r="I42" s="3">
        <v>6.2542</v>
      </c>
      <c r="J42" s="3">
        <v>12.176</v>
      </c>
      <c r="K42" s="3">
        <v>25.05</v>
      </c>
      <c r="L42" s="3">
        <v>43.56</v>
      </c>
      <c r="M42" s="3">
        <v>65.58</v>
      </c>
    </row>
    <row r="43" spans="1:13" ht="17" x14ac:dyDescent="0.25">
      <c r="A43" t="s">
        <v>68</v>
      </c>
      <c r="B43">
        <v>71</v>
      </c>
      <c r="C43">
        <v>174.96700000000001</v>
      </c>
      <c r="D43">
        <v>3</v>
      </c>
      <c r="E43">
        <v>-898.3</v>
      </c>
      <c r="F43">
        <v>0.23400000000000001</v>
      </c>
      <c r="G43">
        <v>9.5000000000000001E-2</v>
      </c>
      <c r="H43">
        <v>9.7000000000000003E-2</v>
      </c>
      <c r="I43" s="3">
        <v>5.4259000000000004</v>
      </c>
      <c r="J43" s="3">
        <v>13.9</v>
      </c>
      <c r="K43" s="3">
        <v>20.959399999999999</v>
      </c>
      <c r="L43" s="3">
        <v>45.25</v>
      </c>
      <c r="M43" s="3">
        <v>66.8</v>
      </c>
    </row>
    <row r="44" spans="1:13" ht="17" x14ac:dyDescent="0.25">
      <c r="A44" t="s">
        <v>50</v>
      </c>
      <c r="B44">
        <v>81</v>
      </c>
      <c r="C44">
        <v>204.38329999999999</v>
      </c>
      <c r="D44">
        <v>3</v>
      </c>
      <c r="E44">
        <v>-1000</v>
      </c>
      <c r="F44">
        <v>0.22309999999999999</v>
      </c>
      <c r="G44">
        <v>8.4000000000000005E-2</v>
      </c>
      <c r="H44">
        <v>8.7999999999999995E-2</v>
      </c>
      <c r="I44" s="3">
        <v>6.1082000000000001</v>
      </c>
      <c r="J44" s="3">
        <v>20.4283</v>
      </c>
      <c r="K44" s="3">
        <v>29.83</v>
      </c>
      <c r="L44" s="3">
        <v>50.7</v>
      </c>
      <c r="M44" s="3">
        <v>64</v>
      </c>
    </row>
    <row r="45" spans="1:13" ht="17" x14ac:dyDescent="0.25">
      <c r="A45" t="s">
        <v>51</v>
      </c>
      <c r="B45">
        <v>81</v>
      </c>
      <c r="C45">
        <v>204.38329999999999</v>
      </c>
      <c r="D45">
        <v>1</v>
      </c>
      <c r="E45">
        <v>-77.900000000000006</v>
      </c>
      <c r="I45" s="3">
        <v>6.1082000000000001</v>
      </c>
      <c r="J45" s="3">
        <v>20.4283</v>
      </c>
      <c r="K45" s="3">
        <v>29.83</v>
      </c>
      <c r="L45" s="3">
        <v>50.7</v>
      </c>
      <c r="M45" s="3">
        <v>64</v>
      </c>
    </row>
    <row r="46" spans="1:13" ht="17" x14ac:dyDescent="0.25">
      <c r="A46" t="s">
        <v>39</v>
      </c>
      <c r="B46">
        <v>82</v>
      </c>
      <c r="C46">
        <v>207.2</v>
      </c>
      <c r="D46">
        <v>2</v>
      </c>
      <c r="E46">
        <v>-353.7</v>
      </c>
      <c r="I46" s="3">
        <v>7.4166999999999996</v>
      </c>
      <c r="J46" s="3">
        <v>15.03248</v>
      </c>
      <c r="K46" s="3">
        <v>31.9373</v>
      </c>
      <c r="L46" s="3">
        <v>42.32</v>
      </c>
      <c r="M46" s="3">
        <v>68.8</v>
      </c>
    </row>
    <row r="47" spans="1:13" ht="17" x14ac:dyDescent="0.25">
      <c r="A47" t="s">
        <v>70</v>
      </c>
      <c r="B47">
        <v>94</v>
      </c>
      <c r="C47">
        <v>244.0642</v>
      </c>
      <c r="D47">
        <v>3</v>
      </c>
      <c r="E47">
        <v>-822.3</v>
      </c>
      <c r="I47" s="3">
        <v>6.0262000000000002</v>
      </c>
      <c r="J47" s="3">
        <v>11.2</v>
      </c>
      <c r="K47" s="3"/>
      <c r="L47" s="3"/>
      <c r="M47" s="3"/>
    </row>
    <row r="48" spans="1:13" ht="17" x14ac:dyDescent="0.25">
      <c r="A48" t="s">
        <v>69</v>
      </c>
      <c r="B48">
        <v>102</v>
      </c>
      <c r="C48">
        <v>259.10090000000002</v>
      </c>
      <c r="D48">
        <v>2</v>
      </c>
      <c r="E48">
        <v>-355</v>
      </c>
      <c r="I48" s="3"/>
      <c r="J48" s="3"/>
      <c r="K48" s="3"/>
      <c r="L48" s="3"/>
      <c r="M48" s="3"/>
    </row>
  </sheetData>
  <phoneticPr fontId="6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BC50-6B8C-4F4C-9177-CE68E682182F}">
  <dimension ref="A1:S48"/>
  <sheetViews>
    <sheetView workbookViewId="0">
      <pane xSplit="1" topLeftCell="I1" activePane="topRight" state="frozen"/>
      <selection pane="topRight" activeCell="I9" sqref="I9"/>
    </sheetView>
  </sheetViews>
  <sheetFormatPr baseColWidth="10" defaultRowHeight="16" x14ac:dyDescent="0.2"/>
  <cols>
    <col min="1" max="1" width="13.5" bestFit="1" customWidth="1"/>
    <col min="2" max="2" width="10.33203125" bestFit="1" customWidth="1"/>
    <col min="3" max="3" width="17.1640625" bestFit="1" customWidth="1"/>
    <col min="4" max="4" width="9.6640625" bestFit="1" customWidth="1"/>
    <col min="5" max="7" width="20" bestFit="1" customWidth="1"/>
    <col min="8" max="8" width="21.83203125" bestFit="1" customWidth="1"/>
    <col min="9" max="9" width="15.1640625" bestFit="1" customWidth="1"/>
    <col min="10" max="10" width="16.6640625" bestFit="1" customWidth="1"/>
    <col min="11" max="11" width="21.5" bestFit="1" customWidth="1"/>
    <col min="12" max="12" width="22.33203125" bestFit="1" customWidth="1"/>
    <col min="13" max="13" width="14.6640625" bestFit="1" customWidth="1"/>
    <col min="14" max="14" width="16.5" bestFit="1" customWidth="1"/>
    <col min="15" max="15" width="14.6640625" bestFit="1" customWidth="1"/>
    <col min="16" max="16" width="15" bestFit="1" customWidth="1"/>
    <col min="17" max="17" width="14.6640625" bestFit="1" customWidth="1"/>
    <col min="18" max="19" width="13" bestFit="1" customWidth="1"/>
  </cols>
  <sheetData>
    <row r="1" spans="1:19" s="4" customFormat="1" ht="85" customHeight="1" x14ac:dyDescent="0.2">
      <c r="A1" s="4" t="s">
        <v>0</v>
      </c>
      <c r="B1" s="4" t="s">
        <v>5</v>
      </c>
      <c r="C1" s="4" t="s">
        <v>40</v>
      </c>
      <c r="D1" s="4" t="s">
        <v>7</v>
      </c>
      <c r="E1" s="4" t="s">
        <v>27</v>
      </c>
      <c r="F1" s="4" t="s">
        <v>76</v>
      </c>
      <c r="G1" s="4" t="s">
        <v>79</v>
      </c>
      <c r="H1" s="4" t="s">
        <v>78</v>
      </c>
      <c r="I1" s="4" t="s">
        <v>80</v>
      </c>
      <c r="J1" s="4" t="s">
        <v>77</v>
      </c>
      <c r="K1" s="4" t="s">
        <v>81</v>
      </c>
      <c r="L1" s="4" t="s">
        <v>24</v>
      </c>
      <c r="M1" s="4" t="s">
        <v>25</v>
      </c>
      <c r="N1" s="4" t="s">
        <v>26</v>
      </c>
      <c r="O1" s="4" t="s">
        <v>36</v>
      </c>
      <c r="P1" s="4" t="s">
        <v>35</v>
      </c>
      <c r="Q1" s="4" t="s">
        <v>34</v>
      </c>
      <c r="R1" s="4" t="s">
        <v>73</v>
      </c>
      <c r="S1" s="4" t="s">
        <v>74</v>
      </c>
    </row>
    <row r="2" spans="1:19" ht="17" x14ac:dyDescent="0.25">
      <c r="A2" t="s">
        <v>21</v>
      </c>
      <c r="B2">
        <v>3</v>
      </c>
      <c r="C2">
        <v>6.94</v>
      </c>
      <c r="D2">
        <v>1</v>
      </c>
      <c r="E2">
        <v>-123</v>
      </c>
      <c r="F2">
        <v>-122.1</v>
      </c>
      <c r="G2">
        <v>-28.4</v>
      </c>
      <c r="H2">
        <v>2.7</v>
      </c>
      <c r="I2">
        <v>-1.4</v>
      </c>
      <c r="J2">
        <v>-15.7</v>
      </c>
      <c r="K2">
        <v>-0.88</v>
      </c>
      <c r="L2">
        <v>0.20799999999999999</v>
      </c>
      <c r="M2">
        <v>7.0999999999999994E-2</v>
      </c>
      <c r="N2">
        <v>7.3999999999999996E-2</v>
      </c>
      <c r="O2" s="3">
        <v>5.3917000000000002</v>
      </c>
      <c r="P2" s="3">
        <v>75.64</v>
      </c>
      <c r="Q2" s="3">
        <v>122.45429</v>
      </c>
      <c r="R2" s="3">
        <v>1000000</v>
      </c>
      <c r="S2" s="3">
        <v>1000000</v>
      </c>
    </row>
    <row r="3" spans="1:19" ht="17" x14ac:dyDescent="0.25">
      <c r="A3" t="s">
        <v>72</v>
      </c>
      <c r="B3">
        <v>4</v>
      </c>
      <c r="C3">
        <v>9.0121800000000007</v>
      </c>
      <c r="D3">
        <v>2</v>
      </c>
      <c r="E3">
        <v>-595.4</v>
      </c>
      <c r="F3">
        <v>-583.6</v>
      </c>
      <c r="H3">
        <v>-31</v>
      </c>
      <c r="I3">
        <v>-18.399999999999999</v>
      </c>
      <c r="J3">
        <v>-72.7</v>
      </c>
      <c r="K3">
        <v>-12</v>
      </c>
      <c r="O3" s="3">
        <v>9.3222699999999996</v>
      </c>
      <c r="P3" s="3">
        <v>18.21114</v>
      </c>
      <c r="Q3" s="3">
        <v>153.89661000000001</v>
      </c>
      <c r="R3" s="3">
        <v>217.71865</v>
      </c>
      <c r="S3" s="3">
        <v>1000000</v>
      </c>
    </row>
    <row r="4" spans="1:19" ht="17" x14ac:dyDescent="0.25">
      <c r="A4" t="s">
        <v>22</v>
      </c>
      <c r="B4">
        <v>11</v>
      </c>
      <c r="C4">
        <v>22.99</v>
      </c>
      <c r="D4">
        <v>1</v>
      </c>
      <c r="E4">
        <v>-96.9</v>
      </c>
      <c r="F4">
        <v>-98.2</v>
      </c>
      <c r="G4">
        <v>-20.9</v>
      </c>
      <c r="H4">
        <v>14</v>
      </c>
      <c r="I4">
        <v>1</v>
      </c>
      <c r="J4">
        <v>-7.6</v>
      </c>
      <c r="K4">
        <v>-1.21</v>
      </c>
      <c r="L4">
        <v>0.2356</v>
      </c>
      <c r="M4">
        <v>9.7000000000000003E-2</v>
      </c>
      <c r="N4">
        <v>0.10199999999999999</v>
      </c>
      <c r="O4" s="3">
        <v>5.1391</v>
      </c>
      <c r="P4" s="3">
        <v>47.2864</v>
      </c>
      <c r="Q4" s="3">
        <v>71.62</v>
      </c>
      <c r="R4" s="3">
        <v>98.91</v>
      </c>
      <c r="S4" s="3">
        <v>138.4</v>
      </c>
    </row>
    <row r="5" spans="1:19" ht="17" x14ac:dyDescent="0.25">
      <c r="A5" t="s">
        <v>28</v>
      </c>
      <c r="B5">
        <v>12</v>
      </c>
      <c r="C5">
        <v>24.305</v>
      </c>
      <c r="D5">
        <v>2</v>
      </c>
      <c r="E5">
        <v>-459.4</v>
      </c>
      <c r="F5">
        <v>-455.5</v>
      </c>
      <c r="G5">
        <v>-64</v>
      </c>
      <c r="H5">
        <v>-33</v>
      </c>
      <c r="I5">
        <v>-11.5</v>
      </c>
      <c r="J5">
        <v>-49.6</v>
      </c>
      <c r="K5">
        <v>-21.17</v>
      </c>
      <c r="L5">
        <v>0.20899999999999999</v>
      </c>
      <c r="M5">
        <v>7.0000000000000007E-2</v>
      </c>
      <c r="N5">
        <v>7.1999999999999995E-2</v>
      </c>
      <c r="O5" s="3">
        <v>7.6462000000000003</v>
      </c>
      <c r="P5" s="3">
        <v>15.035270000000001</v>
      </c>
      <c r="Q5" s="3">
        <v>80.143699999999995</v>
      </c>
      <c r="R5" s="3">
        <v>109.2655</v>
      </c>
      <c r="S5" s="3">
        <v>141.27000000000001</v>
      </c>
    </row>
    <row r="6" spans="1:19" ht="17" x14ac:dyDescent="0.25">
      <c r="A6" t="s">
        <v>32</v>
      </c>
      <c r="B6">
        <v>13</v>
      </c>
      <c r="C6">
        <v>26.981999999999999</v>
      </c>
      <c r="D6">
        <v>3</v>
      </c>
      <c r="E6">
        <v>-1113.7</v>
      </c>
      <c r="F6">
        <v>-1103.3</v>
      </c>
      <c r="G6">
        <v>-111</v>
      </c>
      <c r="H6">
        <v>-76.900000000000006</v>
      </c>
      <c r="I6">
        <v>-27.1</v>
      </c>
      <c r="J6">
        <v>-101.9</v>
      </c>
      <c r="K6">
        <v>-42.2</v>
      </c>
      <c r="L6">
        <v>0.18870000000000001</v>
      </c>
      <c r="M6">
        <v>0.05</v>
      </c>
      <c r="N6">
        <v>5.2999999999999999E-2</v>
      </c>
      <c r="O6" s="3">
        <v>5.9858000000000002</v>
      </c>
      <c r="P6" s="3">
        <v>18.82855</v>
      </c>
      <c r="Q6" s="3">
        <v>28.447649999999999</v>
      </c>
      <c r="R6" s="3">
        <v>119.992</v>
      </c>
      <c r="S6" s="3">
        <v>153.82499999999999</v>
      </c>
    </row>
    <row r="7" spans="1:19" ht="17" x14ac:dyDescent="0.25">
      <c r="A7" t="s">
        <v>23</v>
      </c>
      <c r="B7">
        <v>19</v>
      </c>
      <c r="C7">
        <v>39.097999999999999</v>
      </c>
      <c r="D7">
        <v>1</v>
      </c>
      <c r="E7">
        <v>-76.7</v>
      </c>
      <c r="F7">
        <v>-80.599999999999994</v>
      </c>
      <c r="G7">
        <v>-12.4</v>
      </c>
      <c r="H7">
        <v>24.1</v>
      </c>
      <c r="I7">
        <v>3.2</v>
      </c>
      <c r="J7">
        <v>-0.3</v>
      </c>
      <c r="K7">
        <v>9.02</v>
      </c>
      <c r="L7">
        <v>0.27979999999999999</v>
      </c>
      <c r="M7">
        <v>0.14099999999999999</v>
      </c>
      <c r="N7">
        <v>0.13800000000000001</v>
      </c>
      <c r="O7" s="3">
        <v>4.3407</v>
      </c>
      <c r="P7" s="3">
        <v>31.63</v>
      </c>
      <c r="Q7" s="3">
        <v>45.805999999999997</v>
      </c>
      <c r="R7" s="3">
        <v>60.91</v>
      </c>
      <c r="S7" s="3">
        <v>82.66</v>
      </c>
    </row>
    <row r="8" spans="1:19" ht="17" x14ac:dyDescent="0.25">
      <c r="A8" t="s">
        <v>29</v>
      </c>
      <c r="B8">
        <v>20</v>
      </c>
      <c r="C8">
        <v>40.078000000000003</v>
      </c>
      <c r="D8">
        <v>2</v>
      </c>
      <c r="E8">
        <v>-380.6</v>
      </c>
      <c r="F8">
        <v>-380.8</v>
      </c>
      <c r="G8">
        <v>-50</v>
      </c>
      <c r="H8">
        <v>-12.7</v>
      </c>
      <c r="I8">
        <v>-7.6</v>
      </c>
      <c r="J8">
        <v>-36.5</v>
      </c>
      <c r="K8">
        <v>-17.850000000000001</v>
      </c>
      <c r="L8">
        <v>0.2422</v>
      </c>
      <c r="M8">
        <v>0.10299999999999999</v>
      </c>
      <c r="N8">
        <v>0.1</v>
      </c>
      <c r="O8" s="3">
        <v>6.1132</v>
      </c>
      <c r="P8" s="3">
        <v>11.87172</v>
      </c>
      <c r="Q8" s="3">
        <v>50.9131</v>
      </c>
      <c r="R8" s="3">
        <v>67.27</v>
      </c>
      <c r="S8" s="3">
        <v>84.5</v>
      </c>
    </row>
    <row r="9" spans="1:19" ht="17" x14ac:dyDescent="0.25">
      <c r="A9" t="s">
        <v>47</v>
      </c>
      <c r="B9">
        <v>21</v>
      </c>
      <c r="C9">
        <v>44.955910000000003</v>
      </c>
      <c r="D9">
        <v>3</v>
      </c>
      <c r="E9">
        <v>-946.5</v>
      </c>
      <c r="H9">
        <v>-61</v>
      </c>
      <c r="I9">
        <v>-20.7</v>
      </c>
      <c r="J9">
        <v>-80.5</v>
      </c>
      <c r="O9" s="3">
        <v>6.5614999999999997</v>
      </c>
      <c r="P9" s="3">
        <v>12.799770000000001</v>
      </c>
      <c r="Q9" s="3">
        <v>24.75666</v>
      </c>
      <c r="R9" s="3">
        <v>73.489400000000003</v>
      </c>
      <c r="S9" s="3">
        <v>91.65</v>
      </c>
    </row>
    <row r="10" spans="1:19" ht="17" x14ac:dyDescent="0.25">
      <c r="A10" t="s">
        <v>43</v>
      </c>
      <c r="B10">
        <v>24</v>
      </c>
      <c r="C10">
        <v>51.996099999999998</v>
      </c>
      <c r="D10">
        <v>2</v>
      </c>
      <c r="E10">
        <v>-442.1</v>
      </c>
      <c r="F10">
        <v>-446.1</v>
      </c>
      <c r="O10" s="3">
        <v>6.7664999999999997</v>
      </c>
      <c r="P10" s="3">
        <v>16.485700000000001</v>
      </c>
      <c r="Q10" s="3">
        <v>30.96</v>
      </c>
      <c r="R10" s="3">
        <v>49.16</v>
      </c>
      <c r="S10" s="3">
        <v>69.459999999999994</v>
      </c>
    </row>
    <row r="11" spans="1:19" ht="17" x14ac:dyDescent="0.25">
      <c r="A11" t="s">
        <v>46</v>
      </c>
      <c r="B11">
        <v>24</v>
      </c>
      <c r="C11">
        <v>51.996099999999998</v>
      </c>
      <c r="D11">
        <v>3</v>
      </c>
      <c r="E11">
        <v>-442.1</v>
      </c>
      <c r="F11">
        <v>-1039.5</v>
      </c>
      <c r="I11">
        <v>-25.6</v>
      </c>
      <c r="J11">
        <v>-96.9</v>
      </c>
      <c r="K11">
        <v>-39.5</v>
      </c>
      <c r="L11">
        <v>0.19689999999999999</v>
      </c>
      <c r="M11">
        <v>5.8000000000000003E-2</v>
      </c>
      <c r="N11">
        <v>6.2E-2</v>
      </c>
      <c r="O11" s="3">
        <v>6.7664999999999997</v>
      </c>
      <c r="P11" s="3">
        <v>16.485700000000001</v>
      </c>
      <c r="Q11" s="3">
        <v>30.96</v>
      </c>
      <c r="R11" s="3">
        <v>49.16</v>
      </c>
      <c r="S11" s="3">
        <v>69.459999999999994</v>
      </c>
    </row>
    <row r="12" spans="1:19" ht="17" x14ac:dyDescent="0.25">
      <c r="A12" t="s">
        <v>37</v>
      </c>
      <c r="B12">
        <v>25</v>
      </c>
      <c r="C12">
        <v>54.938000000000002</v>
      </c>
      <c r="D12">
        <v>2</v>
      </c>
      <c r="E12">
        <v>-441</v>
      </c>
      <c r="F12">
        <v>-437.8</v>
      </c>
      <c r="G12">
        <v>-58</v>
      </c>
      <c r="H12">
        <v>-17.600000000000001</v>
      </c>
      <c r="I12">
        <v>-9.9</v>
      </c>
      <c r="J12">
        <v>-40.9</v>
      </c>
      <c r="K12">
        <v>-17.7</v>
      </c>
      <c r="L12">
        <v>0.20610000000000001</v>
      </c>
      <c r="M12">
        <v>0.08</v>
      </c>
      <c r="N12">
        <v>8.3000000000000004E-2</v>
      </c>
      <c r="O12" s="3">
        <v>7.4340000000000002</v>
      </c>
      <c r="P12" s="3">
        <v>15.64</v>
      </c>
      <c r="Q12" s="3">
        <v>33.667999999999999</v>
      </c>
      <c r="R12" s="3">
        <v>51.2</v>
      </c>
      <c r="S12" s="3">
        <v>72.400000000000006</v>
      </c>
    </row>
    <row r="13" spans="1:19" ht="17" x14ac:dyDescent="0.25">
      <c r="A13" t="s">
        <v>3</v>
      </c>
      <c r="B13">
        <v>26</v>
      </c>
      <c r="C13">
        <v>55.844999999999999</v>
      </c>
      <c r="D13">
        <v>3</v>
      </c>
      <c r="E13">
        <v>-1046</v>
      </c>
      <c r="F13">
        <v>-1035.5</v>
      </c>
      <c r="G13">
        <v>-110</v>
      </c>
      <c r="H13">
        <f>AVERAGE(-67, -75.5)</f>
        <v>-71.25</v>
      </c>
      <c r="I13">
        <v>-25</v>
      </c>
      <c r="J13">
        <v>-94.8</v>
      </c>
      <c r="K13">
        <v>-43.7</v>
      </c>
      <c r="L13">
        <v>0.2031</v>
      </c>
      <c r="M13">
        <v>6.4000000000000001E-2</v>
      </c>
      <c r="N13">
        <v>6.5000000000000002E-2</v>
      </c>
      <c r="O13" s="3">
        <v>7.9024000000000001</v>
      </c>
      <c r="P13" s="3">
        <v>16.1877</v>
      </c>
      <c r="Q13" s="3">
        <v>30.652000000000001</v>
      </c>
      <c r="R13" s="3">
        <v>54.8</v>
      </c>
      <c r="S13" s="3">
        <v>75</v>
      </c>
    </row>
    <row r="14" spans="1:19" ht="17" x14ac:dyDescent="0.25">
      <c r="A14" t="s">
        <v>48</v>
      </c>
      <c r="B14">
        <v>26</v>
      </c>
      <c r="C14">
        <v>55.844999999999999</v>
      </c>
      <c r="D14">
        <v>2</v>
      </c>
      <c r="E14">
        <v>-458.9</v>
      </c>
      <c r="F14">
        <v>-456.4</v>
      </c>
      <c r="G14">
        <v>-65</v>
      </c>
      <c r="H14">
        <f>AVERAGE(-25.6, -32.9)</f>
        <v>-29.25</v>
      </c>
      <c r="I14">
        <v>-12.4</v>
      </c>
      <c r="J14">
        <v>-52.6</v>
      </c>
      <c r="K14">
        <v>-24.7</v>
      </c>
      <c r="O14" s="3">
        <v>7.9024000000000001</v>
      </c>
      <c r="P14" s="3">
        <v>16.1877</v>
      </c>
      <c r="Q14" s="3">
        <v>30.652000000000001</v>
      </c>
      <c r="R14" s="3">
        <v>54.8</v>
      </c>
      <c r="S14" s="3">
        <v>75</v>
      </c>
    </row>
    <row r="15" spans="1:19" ht="17" x14ac:dyDescent="0.25">
      <c r="A15" t="s">
        <v>30</v>
      </c>
      <c r="B15">
        <v>27</v>
      </c>
      <c r="C15">
        <v>58.933</v>
      </c>
      <c r="D15">
        <v>2</v>
      </c>
      <c r="E15">
        <v>-491</v>
      </c>
      <c r="F15">
        <v>-479.5</v>
      </c>
      <c r="G15">
        <v>-76</v>
      </c>
      <c r="H15">
        <f>AVERAGE(-24.2, -26.6, -27)</f>
        <v>-25.933333333333334</v>
      </c>
      <c r="I15">
        <v>-12.5</v>
      </c>
      <c r="J15">
        <v>-52.9</v>
      </c>
      <c r="K15">
        <v>-24</v>
      </c>
      <c r="L15">
        <v>0.21060000000000001</v>
      </c>
      <c r="M15">
        <v>7.1999999999999995E-2</v>
      </c>
      <c r="N15">
        <v>7.4999999999999997E-2</v>
      </c>
      <c r="O15" s="3">
        <v>7.8810000000000002</v>
      </c>
      <c r="P15" s="3">
        <v>17.084</v>
      </c>
      <c r="Q15" s="3">
        <v>33.5</v>
      </c>
      <c r="R15" s="3">
        <v>51.3</v>
      </c>
      <c r="S15" s="3">
        <v>79.5</v>
      </c>
    </row>
    <row r="16" spans="1:19" ht="17" x14ac:dyDescent="0.25">
      <c r="A16" t="s">
        <v>31</v>
      </c>
      <c r="B16">
        <v>28</v>
      </c>
      <c r="C16">
        <v>58.692999999999998</v>
      </c>
      <c r="D16">
        <v>2</v>
      </c>
      <c r="E16">
        <v>-503.3</v>
      </c>
      <c r="F16">
        <v>-494.2</v>
      </c>
      <c r="G16">
        <v>-77</v>
      </c>
      <c r="H16">
        <f>AVERAGE(-30.8, -31.6)</f>
        <v>-31.200000000000003</v>
      </c>
      <c r="I16">
        <v>-13.8</v>
      </c>
      <c r="J16">
        <v>-57.3</v>
      </c>
      <c r="K16">
        <v>-24</v>
      </c>
      <c r="L16">
        <v>0.20610000000000001</v>
      </c>
      <c r="M16">
        <v>6.7000000000000004E-2</v>
      </c>
      <c r="N16">
        <v>6.9000000000000006E-2</v>
      </c>
      <c r="O16" s="3">
        <v>7.6398000000000001</v>
      </c>
      <c r="P16" s="3">
        <v>18.168839999999999</v>
      </c>
      <c r="Q16" s="3">
        <v>35.19</v>
      </c>
      <c r="R16" s="3">
        <v>54.9</v>
      </c>
      <c r="S16" s="3">
        <v>76.06</v>
      </c>
    </row>
    <row r="17" spans="1:19" ht="17" x14ac:dyDescent="0.25">
      <c r="A17" t="s">
        <v>1</v>
      </c>
      <c r="B17">
        <v>29</v>
      </c>
      <c r="C17">
        <v>63.545999999999999</v>
      </c>
      <c r="D17">
        <v>2</v>
      </c>
      <c r="E17">
        <v>-502</v>
      </c>
      <c r="F17">
        <v>-498.7</v>
      </c>
      <c r="G17">
        <v>-62</v>
      </c>
      <c r="H17">
        <f>AVERAGE(-22.2, -23.6)</f>
        <v>-22.9</v>
      </c>
      <c r="I17">
        <v>-10.9</v>
      </c>
      <c r="J17">
        <v>-47.6</v>
      </c>
      <c r="K17">
        <v>-27.76</v>
      </c>
      <c r="L17">
        <v>0.21099999999999999</v>
      </c>
      <c r="M17">
        <v>7.1999999999999995E-2</v>
      </c>
      <c r="N17">
        <v>7.2999999999999995E-2</v>
      </c>
      <c r="O17" s="3">
        <v>7.7263999999999999</v>
      </c>
      <c r="P17" s="3">
        <v>20.292400000000001</v>
      </c>
      <c r="Q17" s="3">
        <v>36.841000000000001</v>
      </c>
      <c r="R17" s="3">
        <v>57.38</v>
      </c>
      <c r="S17" s="3">
        <v>79.8</v>
      </c>
    </row>
    <row r="18" spans="1:19" ht="17" x14ac:dyDescent="0.25">
      <c r="A18" t="s">
        <v>71</v>
      </c>
      <c r="B18">
        <v>29</v>
      </c>
      <c r="C18">
        <v>63.545999999999999</v>
      </c>
      <c r="D18">
        <v>1</v>
      </c>
      <c r="E18">
        <v>-142</v>
      </c>
      <c r="H18">
        <v>9.6999999999999993</v>
      </c>
      <c r="O18" s="3">
        <v>7.7263999999999999</v>
      </c>
      <c r="P18" s="3">
        <v>20.292400000000001</v>
      </c>
      <c r="Q18" s="3">
        <v>36.841000000000001</v>
      </c>
      <c r="R18" s="3">
        <v>57.38</v>
      </c>
      <c r="S18" s="3">
        <v>79.8</v>
      </c>
    </row>
    <row r="19" spans="1:19" ht="17" x14ac:dyDescent="0.25">
      <c r="A19" t="s">
        <v>2</v>
      </c>
      <c r="B19">
        <v>30</v>
      </c>
      <c r="C19">
        <v>65.38</v>
      </c>
      <c r="D19">
        <v>2</v>
      </c>
      <c r="E19">
        <v>-488.6</v>
      </c>
      <c r="F19">
        <v>-484.6</v>
      </c>
      <c r="G19">
        <v>-64</v>
      </c>
      <c r="H19">
        <f>AVERAGE(-26.2, -26.9, -26.1)</f>
        <v>-26.399999999999995</v>
      </c>
      <c r="I19">
        <v>-11.7</v>
      </c>
      <c r="J19">
        <v>-50.3</v>
      </c>
      <c r="K19">
        <v>-21.6</v>
      </c>
      <c r="L19">
        <v>0.20979999999999999</v>
      </c>
      <c r="M19">
        <v>7.0000000000000007E-2</v>
      </c>
      <c r="N19">
        <v>7.4999999999999997E-2</v>
      </c>
      <c r="O19" s="3">
        <v>9.3941999999999997</v>
      </c>
      <c r="P19" s="3">
        <v>17.964390000000002</v>
      </c>
      <c r="Q19" s="3">
        <v>39.722999999999999</v>
      </c>
      <c r="R19" s="3">
        <v>59.4</v>
      </c>
      <c r="S19" s="3">
        <v>82.6</v>
      </c>
    </row>
    <row r="20" spans="1:19" ht="17" x14ac:dyDescent="0.25">
      <c r="A20" t="s">
        <v>44</v>
      </c>
      <c r="B20">
        <v>31</v>
      </c>
      <c r="C20">
        <v>69.731999999999999</v>
      </c>
      <c r="D20">
        <v>3</v>
      </c>
      <c r="E20">
        <v>-1119.7</v>
      </c>
      <c r="F20">
        <v>-1106</v>
      </c>
      <c r="G20">
        <v>-122</v>
      </c>
      <c r="H20">
        <v>-79</v>
      </c>
      <c r="O20" s="3">
        <v>5.9992999999999999</v>
      </c>
      <c r="P20" s="3">
        <v>20.515139999999999</v>
      </c>
      <c r="Q20" s="3">
        <v>30.71</v>
      </c>
      <c r="R20" s="3">
        <v>64</v>
      </c>
      <c r="S20" s="3">
        <v>87</v>
      </c>
    </row>
    <row r="21" spans="1:19" ht="17" x14ac:dyDescent="0.25">
      <c r="A21" t="s">
        <v>41</v>
      </c>
      <c r="B21">
        <v>37</v>
      </c>
      <c r="C21">
        <v>85.467799999999997</v>
      </c>
      <c r="D21">
        <v>1</v>
      </c>
      <c r="E21">
        <v>-70.8</v>
      </c>
      <c r="F21">
        <v>-75.5</v>
      </c>
      <c r="G21">
        <v>-9.6</v>
      </c>
      <c r="H21">
        <v>29.8</v>
      </c>
      <c r="I21">
        <v>4.0999999999999996</v>
      </c>
      <c r="J21">
        <v>2.7</v>
      </c>
      <c r="K21">
        <v>14.07</v>
      </c>
      <c r="L21">
        <v>0.28899999999999998</v>
      </c>
      <c r="M21">
        <v>0.15</v>
      </c>
      <c r="N21">
        <v>0.14899999999999999</v>
      </c>
      <c r="O21" s="3">
        <v>4.1771000000000003</v>
      </c>
      <c r="P21" s="3">
        <v>27.2895</v>
      </c>
      <c r="Q21" s="3">
        <v>40</v>
      </c>
      <c r="R21" s="3">
        <v>52.6</v>
      </c>
      <c r="S21" s="3">
        <v>71</v>
      </c>
    </row>
    <row r="22" spans="1:19" ht="17" x14ac:dyDescent="0.25">
      <c r="A22" t="s">
        <v>38</v>
      </c>
      <c r="B22">
        <v>38</v>
      </c>
      <c r="C22">
        <v>87.62</v>
      </c>
      <c r="D22">
        <v>2</v>
      </c>
      <c r="E22">
        <v>-345.3</v>
      </c>
      <c r="F22">
        <v>-345.9</v>
      </c>
      <c r="G22">
        <v>-49</v>
      </c>
      <c r="H22">
        <v>-7.8</v>
      </c>
      <c r="I22">
        <v>-7.2</v>
      </c>
      <c r="J22">
        <v>-35.200000000000003</v>
      </c>
      <c r="K22">
        <v>-18.16</v>
      </c>
      <c r="L22">
        <v>0.26400000000000001</v>
      </c>
      <c r="M22">
        <v>0.125</v>
      </c>
      <c r="N22">
        <v>0.125</v>
      </c>
      <c r="O22" s="3">
        <v>5.6948999999999996</v>
      </c>
      <c r="P22" s="3">
        <v>11.030099999999999</v>
      </c>
      <c r="Q22" s="3">
        <v>42.89</v>
      </c>
      <c r="R22" s="3">
        <v>57</v>
      </c>
      <c r="S22" s="3">
        <v>71.599999999999994</v>
      </c>
    </row>
    <row r="23" spans="1:19" ht="17" x14ac:dyDescent="0.25">
      <c r="A23" t="s">
        <v>45</v>
      </c>
      <c r="B23">
        <v>39</v>
      </c>
      <c r="C23">
        <v>88.905850000000001</v>
      </c>
      <c r="D23">
        <v>3</v>
      </c>
      <c r="E23">
        <v>-865.2</v>
      </c>
      <c r="I23">
        <v>-23.2</v>
      </c>
      <c r="J23">
        <v>-88.8</v>
      </c>
      <c r="L23">
        <v>0.23649999999999999</v>
      </c>
      <c r="M23">
        <v>9.7000000000000003E-2</v>
      </c>
      <c r="N23">
        <v>0.10100000000000001</v>
      </c>
      <c r="O23" s="3">
        <v>6.2171000000000003</v>
      </c>
      <c r="P23" s="3">
        <v>12.22</v>
      </c>
      <c r="Q23" s="3">
        <v>20.52</v>
      </c>
      <c r="R23" s="3">
        <v>60.597000000000001</v>
      </c>
      <c r="S23" s="3">
        <v>77</v>
      </c>
    </row>
    <row r="24" spans="1:19" ht="17" x14ac:dyDescent="0.25">
      <c r="A24" t="s">
        <v>52</v>
      </c>
      <c r="B24">
        <v>48</v>
      </c>
      <c r="C24">
        <v>112.411</v>
      </c>
      <c r="D24">
        <v>2</v>
      </c>
      <c r="E24">
        <v>-431.6</v>
      </c>
      <c r="F24">
        <v>-430.5</v>
      </c>
      <c r="G24">
        <v>-55</v>
      </c>
      <c r="H24">
        <f>AVERAGE(-18.9, -17.4)</f>
        <v>-18.149999999999999</v>
      </c>
      <c r="I24">
        <v>-9.4</v>
      </c>
      <c r="J24">
        <v>-42.5</v>
      </c>
      <c r="L24">
        <v>0.2301</v>
      </c>
      <c r="M24">
        <v>9.0999999999999998E-2</v>
      </c>
      <c r="N24">
        <v>9.5000000000000001E-2</v>
      </c>
      <c r="O24" s="3">
        <v>8.9938000000000002</v>
      </c>
      <c r="P24" s="3">
        <v>16.90831</v>
      </c>
      <c r="Q24" s="3">
        <v>37.479999999999997</v>
      </c>
      <c r="R24" s="3">
        <v>59</v>
      </c>
      <c r="S24" s="3">
        <v>72</v>
      </c>
    </row>
    <row r="25" spans="1:19" ht="17" x14ac:dyDescent="0.25">
      <c r="A25" t="s">
        <v>49</v>
      </c>
      <c r="B25">
        <v>49</v>
      </c>
      <c r="C25">
        <v>114.818</v>
      </c>
      <c r="D25">
        <v>3</v>
      </c>
      <c r="E25">
        <v>-982</v>
      </c>
      <c r="F25">
        <v>-973.2</v>
      </c>
      <c r="G25">
        <v>-102</v>
      </c>
      <c r="H25">
        <v>-63</v>
      </c>
      <c r="L25">
        <v>0.21560000000000001</v>
      </c>
      <c r="M25">
        <v>7.5999999999999998E-2</v>
      </c>
      <c r="N25">
        <v>7.9000000000000001E-2</v>
      </c>
      <c r="O25" s="3">
        <v>5.7864000000000004</v>
      </c>
      <c r="P25" s="3">
        <v>18.8703</v>
      </c>
      <c r="Q25" s="3">
        <v>28.03</v>
      </c>
      <c r="R25" s="3">
        <v>54.4</v>
      </c>
      <c r="S25" s="3">
        <v>77</v>
      </c>
    </row>
    <row r="26" spans="1:19" ht="17" x14ac:dyDescent="0.25">
      <c r="A26" t="s">
        <v>4</v>
      </c>
      <c r="B26">
        <v>50</v>
      </c>
      <c r="C26">
        <v>118.71</v>
      </c>
      <c r="D26">
        <v>2</v>
      </c>
      <c r="E26">
        <f>-371.5</f>
        <v>-371.5</v>
      </c>
      <c r="F26">
        <v>-372.7</v>
      </c>
      <c r="H26">
        <v>-4</v>
      </c>
      <c r="I26">
        <v>-6.4</v>
      </c>
      <c r="J26">
        <v>-32.5</v>
      </c>
      <c r="L26">
        <v>0.23300000000000001</v>
      </c>
      <c r="M26">
        <v>9.4E-2</v>
      </c>
      <c r="N26">
        <v>9.2999999999999999E-2</v>
      </c>
      <c r="O26" s="3">
        <v>7.3438999999999997</v>
      </c>
      <c r="P26" s="3">
        <v>14.632199999999999</v>
      </c>
      <c r="Q26" s="3">
        <v>30.502600000000001</v>
      </c>
      <c r="R26" s="3">
        <v>40.735019999999999</v>
      </c>
      <c r="S26" s="3">
        <v>72.28</v>
      </c>
    </row>
    <row r="27" spans="1:19" ht="17" x14ac:dyDescent="0.25">
      <c r="A27" t="s">
        <v>42</v>
      </c>
      <c r="B27">
        <v>55</v>
      </c>
      <c r="C27">
        <v>137.327</v>
      </c>
      <c r="D27">
        <v>1</v>
      </c>
      <c r="E27">
        <v>-62.9</v>
      </c>
      <c r="F27">
        <v>-67.8</v>
      </c>
      <c r="G27">
        <v>-8.8000000000000007</v>
      </c>
      <c r="H27">
        <v>31.8</v>
      </c>
      <c r="I27">
        <v>4.3</v>
      </c>
      <c r="J27">
        <v>3.4</v>
      </c>
      <c r="K27">
        <v>21.34</v>
      </c>
      <c r="L27">
        <v>0.31390000000000001</v>
      </c>
      <c r="M27">
        <v>0.17299999999999999</v>
      </c>
      <c r="N27">
        <v>0.17</v>
      </c>
      <c r="O27" s="3">
        <v>3.8938999999999999</v>
      </c>
      <c r="P27" s="3">
        <v>23.157440000000001</v>
      </c>
      <c r="Q27" s="3">
        <v>35</v>
      </c>
      <c r="R27" s="3">
        <v>46</v>
      </c>
      <c r="S27" s="3">
        <v>62</v>
      </c>
    </row>
    <row r="28" spans="1:19" ht="17" x14ac:dyDescent="0.25">
      <c r="A28" t="s">
        <v>53</v>
      </c>
      <c r="B28">
        <v>57</v>
      </c>
      <c r="C28">
        <v>138.90549999999999</v>
      </c>
      <c r="D28">
        <v>3</v>
      </c>
      <c r="E28">
        <v>-784.6</v>
      </c>
      <c r="G28">
        <v>-88</v>
      </c>
      <c r="H28">
        <v>-52.2</v>
      </c>
      <c r="K28">
        <v>-39.1</v>
      </c>
      <c r="L28">
        <v>0.25280000000000002</v>
      </c>
      <c r="M28">
        <v>0.114</v>
      </c>
      <c r="N28">
        <v>0.11799999999999999</v>
      </c>
      <c r="O28" s="3">
        <v>5.5769000000000002</v>
      </c>
      <c r="P28" s="3">
        <v>11.058999999999999</v>
      </c>
      <c r="Q28" s="3">
        <v>19.177299999999999</v>
      </c>
      <c r="R28" s="3">
        <v>49.95</v>
      </c>
      <c r="S28" s="3">
        <v>61.6</v>
      </c>
    </row>
    <row r="29" spans="1:19" ht="17" x14ac:dyDescent="0.25">
      <c r="A29" t="s">
        <v>54</v>
      </c>
      <c r="B29">
        <v>58</v>
      </c>
      <c r="C29">
        <v>140.11500000000001</v>
      </c>
      <c r="D29">
        <v>3</v>
      </c>
      <c r="E29">
        <v>-805.1</v>
      </c>
      <c r="H29">
        <v>-49.1</v>
      </c>
      <c r="L29">
        <v>0.255</v>
      </c>
      <c r="M29">
        <v>0.11600000000000001</v>
      </c>
      <c r="N29">
        <v>0.114</v>
      </c>
      <c r="O29" s="3">
        <v>5.5387000000000004</v>
      </c>
      <c r="P29" s="3">
        <v>10.85</v>
      </c>
      <c r="Q29" s="3">
        <v>20.198</v>
      </c>
      <c r="R29" s="3">
        <v>36.758000000000003</v>
      </c>
      <c r="S29" s="3">
        <v>65.55</v>
      </c>
    </row>
    <row r="30" spans="1:19" ht="17" x14ac:dyDescent="0.25">
      <c r="A30" t="s">
        <v>55</v>
      </c>
      <c r="B30">
        <v>58</v>
      </c>
      <c r="C30">
        <v>140.11500000000001</v>
      </c>
      <c r="D30">
        <v>4</v>
      </c>
      <c r="E30">
        <v>-1550.8</v>
      </c>
      <c r="H30">
        <v>-72</v>
      </c>
      <c r="O30" s="3">
        <v>5.5387000000000004</v>
      </c>
      <c r="P30" s="3">
        <v>10.85</v>
      </c>
      <c r="Q30" s="3">
        <v>20.198</v>
      </c>
      <c r="R30" s="3">
        <v>36.758000000000003</v>
      </c>
      <c r="S30" s="3">
        <v>65.55</v>
      </c>
    </row>
    <row r="31" spans="1:19" ht="17" x14ac:dyDescent="0.25">
      <c r="A31" t="s">
        <v>56</v>
      </c>
      <c r="B31">
        <v>59</v>
      </c>
      <c r="C31">
        <v>140.90764999999999</v>
      </c>
      <c r="D31">
        <v>3</v>
      </c>
      <c r="E31">
        <v>-815.3</v>
      </c>
      <c r="H31">
        <v>-49.9</v>
      </c>
      <c r="K31">
        <v>-42.53</v>
      </c>
      <c r="L31">
        <v>0.254</v>
      </c>
      <c r="M31">
        <v>0.115</v>
      </c>
      <c r="N31">
        <v>0.114</v>
      </c>
      <c r="O31" s="3">
        <v>5.4729999999999999</v>
      </c>
      <c r="P31" s="3">
        <v>10.55</v>
      </c>
      <c r="Q31" s="3">
        <v>21.623999999999999</v>
      </c>
      <c r="R31" s="3">
        <v>38.979999999999997</v>
      </c>
      <c r="S31" s="3">
        <v>57.53</v>
      </c>
    </row>
    <row r="32" spans="1:19" ht="17" x14ac:dyDescent="0.25">
      <c r="A32" t="s">
        <v>57</v>
      </c>
      <c r="B32">
        <v>60</v>
      </c>
      <c r="C32">
        <v>144.24</v>
      </c>
      <c r="D32">
        <v>3</v>
      </c>
      <c r="E32">
        <v>-822.2</v>
      </c>
      <c r="H32">
        <v>-49.4</v>
      </c>
      <c r="K32">
        <v>-43.31</v>
      </c>
      <c r="L32">
        <v>0.2472</v>
      </c>
      <c r="M32">
        <v>0.108</v>
      </c>
      <c r="N32">
        <v>0.112</v>
      </c>
      <c r="O32" s="3">
        <v>5.5250000000000004</v>
      </c>
      <c r="P32" s="3">
        <v>10.72</v>
      </c>
      <c r="Q32" s="3">
        <v>22.1</v>
      </c>
      <c r="R32" s="3">
        <v>40.4</v>
      </c>
      <c r="S32" s="3">
        <v>60</v>
      </c>
    </row>
    <row r="33" spans="1:19" ht="17" x14ac:dyDescent="0.25">
      <c r="A33" t="s">
        <v>58</v>
      </c>
      <c r="B33">
        <v>61</v>
      </c>
      <c r="C33">
        <v>144.9127</v>
      </c>
      <c r="D33">
        <v>3</v>
      </c>
      <c r="E33">
        <v>-830.8</v>
      </c>
      <c r="H33">
        <v>-51</v>
      </c>
      <c r="O33" s="3">
        <v>5.5819999999999999</v>
      </c>
      <c r="P33" s="3">
        <v>10.9</v>
      </c>
      <c r="Q33" s="3">
        <v>22.3</v>
      </c>
      <c r="R33" s="3">
        <v>41.1</v>
      </c>
      <c r="S33" s="3">
        <v>61.69</v>
      </c>
    </row>
    <row r="34" spans="1:19" ht="17" x14ac:dyDescent="0.25">
      <c r="A34" t="s">
        <v>59</v>
      </c>
      <c r="B34">
        <v>62</v>
      </c>
      <c r="C34">
        <v>150.36000000000001</v>
      </c>
      <c r="D34">
        <v>3</v>
      </c>
      <c r="E34">
        <v>-839.6</v>
      </c>
      <c r="H34">
        <v>-52.4</v>
      </c>
      <c r="K34">
        <v>-42.33</v>
      </c>
      <c r="L34">
        <v>0.24479999999999999</v>
      </c>
      <c r="M34">
        <v>0.106</v>
      </c>
      <c r="N34">
        <v>0.109</v>
      </c>
      <c r="O34" s="3">
        <v>5.6436000000000002</v>
      </c>
      <c r="P34" s="3">
        <v>11.07</v>
      </c>
      <c r="Q34" s="3">
        <v>23.4</v>
      </c>
      <c r="R34" s="3">
        <v>41.4</v>
      </c>
      <c r="S34" s="3">
        <v>62.66</v>
      </c>
    </row>
    <row r="35" spans="1:19" ht="17" x14ac:dyDescent="0.25">
      <c r="A35" t="s">
        <v>60</v>
      </c>
      <c r="B35">
        <v>63</v>
      </c>
      <c r="C35">
        <v>151.96549999999999</v>
      </c>
      <c r="D35">
        <v>3</v>
      </c>
      <c r="E35">
        <v>-847.4</v>
      </c>
      <c r="H35">
        <v>-52.7</v>
      </c>
      <c r="L35">
        <v>0.245</v>
      </c>
      <c r="M35">
        <v>0.106</v>
      </c>
      <c r="N35">
        <v>0.107</v>
      </c>
      <c r="O35" s="3">
        <v>5.6703999999999999</v>
      </c>
      <c r="P35" s="3">
        <v>11.25</v>
      </c>
      <c r="Q35" s="3">
        <v>24.92</v>
      </c>
      <c r="R35" s="3">
        <v>42.7</v>
      </c>
      <c r="S35" s="3">
        <v>63.23</v>
      </c>
    </row>
    <row r="36" spans="1:19" ht="17" x14ac:dyDescent="0.25">
      <c r="A36" t="s">
        <v>61</v>
      </c>
      <c r="B36">
        <v>64</v>
      </c>
      <c r="C36">
        <v>157.26</v>
      </c>
      <c r="D36">
        <v>3</v>
      </c>
      <c r="E36">
        <v>-853.1</v>
      </c>
      <c r="H36">
        <v>-53.4</v>
      </c>
      <c r="K36">
        <v>-40.409999999999997</v>
      </c>
      <c r="L36">
        <v>0.23899999999999999</v>
      </c>
      <c r="M36">
        <v>0.1</v>
      </c>
      <c r="N36">
        <v>0.106</v>
      </c>
      <c r="O36" s="3">
        <v>6.1501000000000001</v>
      </c>
      <c r="P36" s="3">
        <v>12.09</v>
      </c>
      <c r="Q36" s="3">
        <v>20.63</v>
      </c>
      <c r="R36" s="3">
        <v>44</v>
      </c>
      <c r="S36" s="3">
        <v>64.760000000000005</v>
      </c>
    </row>
    <row r="37" spans="1:19" ht="17" x14ac:dyDescent="0.25">
      <c r="A37" t="s">
        <v>62</v>
      </c>
      <c r="B37">
        <v>65</v>
      </c>
      <c r="C37">
        <v>158.92534000000001</v>
      </c>
      <c r="D37">
        <v>3</v>
      </c>
      <c r="E37">
        <v>-861.3</v>
      </c>
      <c r="H37">
        <v>-55.2</v>
      </c>
      <c r="K37">
        <v>-40.24</v>
      </c>
      <c r="L37">
        <v>0.24030000000000001</v>
      </c>
      <c r="M37">
        <v>0.10100000000000001</v>
      </c>
      <c r="N37">
        <v>0.104</v>
      </c>
      <c r="O37" s="3">
        <v>5.8635999999999999</v>
      </c>
      <c r="P37" s="3">
        <v>11.52</v>
      </c>
      <c r="Q37" s="3">
        <v>21.91</v>
      </c>
      <c r="R37" s="3">
        <v>39.79</v>
      </c>
      <c r="S37" s="3">
        <v>66.459999999999994</v>
      </c>
    </row>
    <row r="38" spans="1:19" ht="17" x14ac:dyDescent="0.25">
      <c r="A38" t="s">
        <v>63</v>
      </c>
      <c r="B38">
        <v>66</v>
      </c>
      <c r="C38">
        <v>162.5</v>
      </c>
      <c r="D38">
        <v>3</v>
      </c>
      <c r="E38">
        <v>-868.8</v>
      </c>
      <c r="H38">
        <v>-55.3</v>
      </c>
      <c r="K38">
        <v>-40.83</v>
      </c>
      <c r="L38">
        <v>0.23699999999999999</v>
      </c>
      <c r="M38">
        <v>9.8000000000000004E-2</v>
      </c>
      <c r="N38">
        <v>0.10299999999999999</v>
      </c>
      <c r="O38" s="3">
        <v>5.9389000000000003</v>
      </c>
      <c r="P38" s="3">
        <v>11.67</v>
      </c>
      <c r="Q38" s="3">
        <v>22.8</v>
      </c>
      <c r="R38" s="3">
        <v>41.47</v>
      </c>
      <c r="S38" s="3">
        <v>62.08</v>
      </c>
    </row>
    <row r="39" spans="1:19" ht="17" x14ac:dyDescent="0.25">
      <c r="A39" t="s">
        <v>64</v>
      </c>
      <c r="B39">
        <v>67</v>
      </c>
      <c r="C39">
        <v>164.93031999999999</v>
      </c>
      <c r="D39">
        <v>3</v>
      </c>
      <c r="E39">
        <v>-876.1</v>
      </c>
      <c r="H39">
        <v>-54.4</v>
      </c>
      <c r="K39">
        <v>-41.76</v>
      </c>
      <c r="O39" s="3">
        <v>6.0214999999999996</v>
      </c>
      <c r="P39" s="3">
        <v>11.8</v>
      </c>
      <c r="Q39" s="3">
        <v>22.84</v>
      </c>
      <c r="R39" s="3">
        <v>42.5</v>
      </c>
      <c r="S39" s="3">
        <v>63.93</v>
      </c>
    </row>
    <row r="40" spans="1:19" ht="17" x14ac:dyDescent="0.25">
      <c r="A40" t="s">
        <v>65</v>
      </c>
      <c r="B40">
        <v>68</v>
      </c>
      <c r="C40">
        <v>167.26</v>
      </c>
      <c r="D40">
        <v>3</v>
      </c>
      <c r="E40">
        <v>-881.8</v>
      </c>
      <c r="H40">
        <v>-58.1</v>
      </c>
      <c r="K40">
        <v>-42.86</v>
      </c>
      <c r="L40">
        <v>0.23630000000000001</v>
      </c>
      <c r="M40">
        <v>9.7000000000000003E-2</v>
      </c>
      <c r="N40">
        <v>0.1</v>
      </c>
      <c r="O40" s="3">
        <v>6.1077000000000004</v>
      </c>
      <c r="P40" s="3">
        <v>11.93</v>
      </c>
      <c r="Q40" s="3">
        <v>22.74</v>
      </c>
      <c r="R40" s="3">
        <v>42.7</v>
      </c>
      <c r="S40" s="3">
        <v>65.099999999999994</v>
      </c>
    </row>
    <row r="41" spans="1:19" ht="17" x14ac:dyDescent="0.25">
      <c r="A41" t="s">
        <v>66</v>
      </c>
      <c r="B41">
        <v>69</v>
      </c>
      <c r="C41">
        <v>168.93421000000001</v>
      </c>
      <c r="D41">
        <v>3</v>
      </c>
      <c r="E41">
        <v>-887.9</v>
      </c>
      <c r="H41">
        <v>-58</v>
      </c>
      <c r="L41">
        <v>0.23599999999999999</v>
      </c>
      <c r="M41">
        <v>9.7000000000000003E-2</v>
      </c>
      <c r="N41">
        <v>9.9000000000000005E-2</v>
      </c>
      <c r="O41" s="3">
        <v>6.1843000000000004</v>
      </c>
      <c r="P41" s="3">
        <v>12.05</v>
      </c>
      <c r="Q41" s="3">
        <v>23.68</v>
      </c>
      <c r="R41" s="3">
        <v>42.7</v>
      </c>
      <c r="S41" s="3">
        <v>65.42</v>
      </c>
    </row>
    <row r="42" spans="1:19" ht="17" x14ac:dyDescent="0.25">
      <c r="A42" t="s">
        <v>67</v>
      </c>
      <c r="B42">
        <v>70</v>
      </c>
      <c r="C42">
        <v>173.04</v>
      </c>
      <c r="D42">
        <v>3</v>
      </c>
      <c r="E42">
        <v>-893.2</v>
      </c>
      <c r="H42">
        <v>-56.8</v>
      </c>
      <c r="K42">
        <v>-44.22</v>
      </c>
      <c r="O42" s="3">
        <v>6.2542</v>
      </c>
      <c r="P42" s="3">
        <v>12.176</v>
      </c>
      <c r="Q42" s="3">
        <v>25.05</v>
      </c>
      <c r="R42" s="3">
        <v>43.56</v>
      </c>
      <c r="S42" s="3">
        <v>65.58</v>
      </c>
    </row>
    <row r="43" spans="1:19" ht="17" x14ac:dyDescent="0.25">
      <c r="A43" t="s">
        <v>68</v>
      </c>
      <c r="B43">
        <v>71</v>
      </c>
      <c r="C43">
        <v>174.96700000000001</v>
      </c>
      <c r="D43">
        <v>3</v>
      </c>
      <c r="E43">
        <v>-898.3</v>
      </c>
      <c r="H43">
        <v>-63.4</v>
      </c>
      <c r="L43">
        <v>0.23400000000000001</v>
      </c>
      <c r="M43">
        <v>9.5000000000000001E-2</v>
      </c>
      <c r="N43">
        <v>9.7000000000000003E-2</v>
      </c>
      <c r="O43" s="3">
        <v>5.4259000000000004</v>
      </c>
      <c r="P43" s="3">
        <v>13.9</v>
      </c>
      <c r="Q43" s="3">
        <v>20.959399999999999</v>
      </c>
      <c r="R43" s="3">
        <v>45.25</v>
      </c>
      <c r="S43" s="3">
        <v>66.8</v>
      </c>
    </row>
    <row r="44" spans="1:19" ht="17" x14ac:dyDescent="0.25">
      <c r="A44" t="s">
        <v>50</v>
      </c>
      <c r="B44">
        <v>81</v>
      </c>
      <c r="C44">
        <v>204.38329999999999</v>
      </c>
      <c r="D44">
        <v>3</v>
      </c>
      <c r="E44">
        <v>-1000</v>
      </c>
      <c r="F44">
        <v>-82</v>
      </c>
      <c r="G44">
        <v>-150</v>
      </c>
      <c r="L44">
        <v>0.22309999999999999</v>
      </c>
      <c r="M44">
        <v>8.4000000000000005E-2</v>
      </c>
      <c r="N44">
        <v>8.7999999999999995E-2</v>
      </c>
      <c r="O44" s="3">
        <v>6.1082000000000001</v>
      </c>
      <c r="P44" s="3">
        <v>20.4283</v>
      </c>
      <c r="Q44" s="3">
        <v>29.83</v>
      </c>
      <c r="R44" s="3">
        <v>50.7</v>
      </c>
      <c r="S44" s="3">
        <v>64</v>
      </c>
    </row>
    <row r="45" spans="1:19" ht="17" x14ac:dyDescent="0.25">
      <c r="A45" t="s">
        <v>51</v>
      </c>
      <c r="B45">
        <v>81</v>
      </c>
      <c r="C45">
        <v>204.38329999999999</v>
      </c>
      <c r="D45">
        <v>1</v>
      </c>
      <c r="E45">
        <v>-77.900000000000006</v>
      </c>
      <c r="G45">
        <v>-12</v>
      </c>
      <c r="H45">
        <v>30</v>
      </c>
      <c r="I45">
        <v>4</v>
      </c>
      <c r="J45">
        <v>2.4</v>
      </c>
      <c r="K45">
        <v>10.6</v>
      </c>
      <c r="O45" s="3">
        <v>6.1082000000000001</v>
      </c>
      <c r="P45" s="3">
        <v>20.4283</v>
      </c>
      <c r="Q45" s="3">
        <v>29.83</v>
      </c>
      <c r="R45" s="3">
        <v>50.7</v>
      </c>
      <c r="S45" s="3">
        <v>64</v>
      </c>
    </row>
    <row r="46" spans="1:19" ht="17" x14ac:dyDescent="0.25">
      <c r="A46" t="s">
        <v>39</v>
      </c>
      <c r="B46">
        <v>82</v>
      </c>
      <c r="C46">
        <v>207.2</v>
      </c>
      <c r="D46">
        <v>2</v>
      </c>
      <c r="E46">
        <v>-353.7</v>
      </c>
      <c r="F46">
        <v>-357.8</v>
      </c>
      <c r="G46">
        <v>-37</v>
      </c>
      <c r="H46">
        <v>4.8</v>
      </c>
      <c r="I46">
        <v>-4.4000000000000004</v>
      </c>
      <c r="J46">
        <v>-25.8</v>
      </c>
      <c r="K46">
        <v>-15.5</v>
      </c>
      <c r="O46" s="3">
        <v>7.4166999999999996</v>
      </c>
      <c r="P46" s="3">
        <v>15.03248</v>
      </c>
      <c r="Q46" s="3">
        <v>31.9373</v>
      </c>
      <c r="R46" s="3">
        <v>42.32</v>
      </c>
      <c r="S46" s="3">
        <v>68.8</v>
      </c>
    </row>
    <row r="47" spans="1:19" ht="17" x14ac:dyDescent="0.25">
      <c r="A47" t="s">
        <v>70</v>
      </c>
      <c r="B47">
        <v>94</v>
      </c>
      <c r="C47">
        <v>244.0642</v>
      </c>
      <c r="D47">
        <v>3</v>
      </c>
      <c r="E47">
        <v>-822.3</v>
      </c>
      <c r="H47">
        <v>-45</v>
      </c>
      <c r="O47" s="3">
        <v>6.0262000000000002</v>
      </c>
      <c r="P47" s="3">
        <v>11.2</v>
      </c>
      <c r="Q47" s="3"/>
      <c r="R47" s="3"/>
      <c r="S47" s="3"/>
    </row>
    <row r="48" spans="1:19" ht="17" x14ac:dyDescent="0.25">
      <c r="A48" t="s">
        <v>69</v>
      </c>
      <c r="B48">
        <v>102</v>
      </c>
      <c r="C48">
        <v>259.10090000000002</v>
      </c>
      <c r="D48">
        <v>2</v>
      </c>
      <c r="E48">
        <v>-355</v>
      </c>
      <c r="O48" s="3"/>
      <c r="P48" s="3"/>
      <c r="Q48" s="3"/>
      <c r="R48" s="3"/>
      <c r="S48" s="3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CC17-4098-6D46-BAB6-B591AE4DF49E}">
  <dimension ref="A1:U48"/>
  <sheetViews>
    <sheetView tabSelected="1" workbookViewId="0">
      <pane xSplit="1" topLeftCell="J1" activePane="topRight" state="frozen"/>
      <selection pane="topRight" activeCell="W7" sqref="W7"/>
    </sheetView>
  </sheetViews>
  <sheetFormatPr baseColWidth="10" defaultRowHeight="16" x14ac:dyDescent="0.2"/>
  <cols>
    <col min="1" max="1" width="13.5" bestFit="1" customWidth="1"/>
    <col min="2" max="2" width="10.33203125" bestFit="1" customWidth="1"/>
    <col min="3" max="3" width="17.1640625" bestFit="1" customWidth="1"/>
    <col min="4" max="4" width="9.6640625" bestFit="1" customWidth="1"/>
    <col min="5" max="7" width="20" bestFit="1" customWidth="1"/>
    <col min="8" max="8" width="21.83203125" bestFit="1" customWidth="1"/>
    <col min="9" max="9" width="15.1640625" bestFit="1" customWidth="1"/>
    <col min="10" max="10" width="16.6640625" bestFit="1" customWidth="1"/>
    <col min="11" max="11" width="21.5" bestFit="1" customWidth="1"/>
    <col min="12" max="12" width="22.33203125" bestFit="1" customWidth="1"/>
    <col min="13" max="13" width="14.6640625" bestFit="1" customWidth="1"/>
    <col min="14" max="14" width="16.5" bestFit="1" customWidth="1"/>
    <col min="15" max="15" width="14.6640625" bestFit="1" customWidth="1"/>
    <col min="16" max="16" width="15" bestFit="1" customWidth="1"/>
    <col min="17" max="17" width="14.6640625" bestFit="1" customWidth="1"/>
    <col min="18" max="19" width="13" bestFit="1" customWidth="1"/>
    <col min="20" max="20" width="21" customWidth="1"/>
    <col min="21" max="21" width="17.1640625" customWidth="1"/>
  </cols>
  <sheetData>
    <row r="1" spans="1:21" s="4" customFormat="1" ht="85" customHeight="1" x14ac:dyDescent="0.2">
      <c r="A1" s="4" t="s">
        <v>0</v>
      </c>
      <c r="B1" s="4" t="s">
        <v>5</v>
      </c>
      <c r="C1" s="4" t="s">
        <v>40</v>
      </c>
      <c r="D1" s="4" t="s">
        <v>7</v>
      </c>
      <c r="E1" s="4" t="s">
        <v>27</v>
      </c>
      <c r="F1" s="4" t="s">
        <v>76</v>
      </c>
      <c r="G1" s="4" t="s">
        <v>79</v>
      </c>
      <c r="H1" s="4" t="s">
        <v>78</v>
      </c>
      <c r="I1" s="4" t="s">
        <v>80</v>
      </c>
      <c r="J1" s="4" t="s">
        <v>77</v>
      </c>
      <c r="K1" s="4" t="s">
        <v>81</v>
      </c>
      <c r="L1" s="4" t="s">
        <v>24</v>
      </c>
      <c r="M1" s="4" t="s">
        <v>25</v>
      </c>
      <c r="N1" s="4" t="s">
        <v>26</v>
      </c>
      <c r="O1" s="4" t="s">
        <v>36</v>
      </c>
      <c r="P1" s="4" t="s">
        <v>35</v>
      </c>
      <c r="Q1" s="4" t="s">
        <v>34</v>
      </c>
      <c r="R1" s="4" t="s">
        <v>73</v>
      </c>
      <c r="S1" s="4" t="s">
        <v>74</v>
      </c>
      <c r="T1" s="4" t="s">
        <v>82</v>
      </c>
      <c r="U1" s="4" t="s">
        <v>83</v>
      </c>
    </row>
    <row r="2" spans="1:21" ht="17" x14ac:dyDescent="0.25">
      <c r="A2" t="s">
        <v>21</v>
      </c>
      <c r="B2">
        <v>3</v>
      </c>
      <c r="C2">
        <v>6.94</v>
      </c>
      <c r="D2">
        <v>1</v>
      </c>
      <c r="E2">
        <v>-123</v>
      </c>
      <c r="F2">
        <v>-122.1</v>
      </c>
      <c r="G2">
        <v>-28.4</v>
      </c>
      <c r="H2">
        <v>2.7</v>
      </c>
      <c r="I2">
        <v>-1.4</v>
      </c>
      <c r="J2">
        <v>-15.7</v>
      </c>
      <c r="K2">
        <v>-0.88</v>
      </c>
      <c r="L2">
        <v>0.20799999999999999</v>
      </c>
      <c r="M2">
        <v>7.0999999999999994E-2</v>
      </c>
      <c r="N2">
        <v>7.3999999999999996E-2</v>
      </c>
      <c r="O2" s="3">
        <v>5.3917000000000002</v>
      </c>
      <c r="P2" s="3">
        <v>75.64</v>
      </c>
      <c r="Q2" s="3">
        <v>122.45429</v>
      </c>
      <c r="R2" s="3">
        <v>1000000</v>
      </c>
      <c r="S2" s="3">
        <v>1000000</v>
      </c>
      <c r="T2" s="3">
        <v>-3.04</v>
      </c>
      <c r="U2" s="3">
        <v>0.98</v>
      </c>
    </row>
    <row r="3" spans="1:21" ht="17" x14ac:dyDescent="0.25">
      <c r="A3" t="s">
        <v>72</v>
      </c>
      <c r="B3">
        <v>4</v>
      </c>
      <c r="C3">
        <v>9.0121800000000007</v>
      </c>
      <c r="D3">
        <v>2</v>
      </c>
      <c r="E3">
        <v>-595.4</v>
      </c>
      <c r="F3">
        <v>-583.6</v>
      </c>
      <c r="H3">
        <v>-31</v>
      </c>
      <c r="I3">
        <v>-18.399999999999999</v>
      </c>
      <c r="J3">
        <v>-72.7</v>
      </c>
      <c r="K3">
        <v>-12</v>
      </c>
      <c r="O3" s="3">
        <v>9.3222699999999996</v>
      </c>
      <c r="P3" s="3">
        <v>18.21114</v>
      </c>
      <c r="Q3" s="3">
        <v>153.89661000000001</v>
      </c>
      <c r="R3" s="3">
        <v>217.71865</v>
      </c>
      <c r="S3" s="3">
        <v>1000000</v>
      </c>
      <c r="T3" s="3">
        <v>-1.847</v>
      </c>
      <c r="U3" s="3">
        <v>1.57</v>
      </c>
    </row>
    <row r="4" spans="1:21" ht="17" x14ac:dyDescent="0.25">
      <c r="A4" t="s">
        <v>22</v>
      </c>
      <c r="B4">
        <v>11</v>
      </c>
      <c r="C4">
        <v>22.99</v>
      </c>
      <c r="D4">
        <v>1</v>
      </c>
      <c r="E4">
        <v>-96.9</v>
      </c>
      <c r="F4">
        <v>-98.2</v>
      </c>
      <c r="G4">
        <v>-20.9</v>
      </c>
      <c r="H4">
        <v>14</v>
      </c>
      <c r="I4">
        <v>1</v>
      </c>
      <c r="J4">
        <v>-7.6</v>
      </c>
      <c r="K4">
        <v>-1.21</v>
      </c>
      <c r="L4">
        <v>0.2356</v>
      </c>
      <c r="M4">
        <v>9.7000000000000003E-2</v>
      </c>
      <c r="N4">
        <v>0.10199999999999999</v>
      </c>
      <c r="O4" s="3">
        <v>5.1391</v>
      </c>
      <c r="P4" s="3">
        <v>47.2864</v>
      </c>
      <c r="Q4" s="3">
        <v>71.62</v>
      </c>
      <c r="R4" s="3">
        <v>98.91</v>
      </c>
      <c r="S4" s="3">
        <v>138.4</v>
      </c>
      <c r="T4" s="3">
        <v>-2.71</v>
      </c>
      <c r="U4" s="3">
        <v>0.93</v>
      </c>
    </row>
    <row r="5" spans="1:21" ht="17" x14ac:dyDescent="0.25">
      <c r="A5" t="s">
        <v>28</v>
      </c>
      <c r="B5">
        <v>12</v>
      </c>
      <c r="C5">
        <v>24.305</v>
      </c>
      <c r="D5">
        <v>2</v>
      </c>
      <c r="E5">
        <v>-459.4</v>
      </c>
      <c r="F5">
        <v>-455.5</v>
      </c>
      <c r="G5">
        <v>-64</v>
      </c>
      <c r="H5">
        <v>-33</v>
      </c>
      <c r="I5">
        <v>-11.5</v>
      </c>
      <c r="J5">
        <v>-49.6</v>
      </c>
      <c r="K5">
        <v>-21.17</v>
      </c>
      <c r="L5">
        <v>0.20899999999999999</v>
      </c>
      <c r="M5">
        <v>7.0000000000000007E-2</v>
      </c>
      <c r="N5">
        <v>7.1999999999999995E-2</v>
      </c>
      <c r="O5" s="3">
        <v>7.6462000000000003</v>
      </c>
      <c r="P5" s="3">
        <v>15.035270000000001</v>
      </c>
      <c r="Q5" s="3">
        <v>80.143699999999995</v>
      </c>
      <c r="R5" s="3">
        <v>109.2655</v>
      </c>
      <c r="S5" s="3">
        <v>141.27000000000001</v>
      </c>
      <c r="T5" s="3">
        <v>-2.3719999999999999</v>
      </c>
      <c r="U5" s="3">
        <v>1.31</v>
      </c>
    </row>
    <row r="6" spans="1:21" ht="17" x14ac:dyDescent="0.25">
      <c r="A6" t="s">
        <v>32</v>
      </c>
      <c r="B6">
        <v>13</v>
      </c>
      <c r="C6">
        <v>26.981999999999999</v>
      </c>
      <c r="D6">
        <v>3</v>
      </c>
      <c r="E6">
        <v>-1113.7</v>
      </c>
      <c r="F6">
        <v>-1103.3</v>
      </c>
      <c r="G6">
        <v>-111</v>
      </c>
      <c r="H6">
        <v>-76.900000000000006</v>
      </c>
      <c r="I6">
        <v>-27.1</v>
      </c>
      <c r="J6">
        <v>-101.9</v>
      </c>
      <c r="K6">
        <v>-42.2</v>
      </c>
      <c r="L6">
        <v>0.18870000000000001</v>
      </c>
      <c r="M6">
        <v>0.05</v>
      </c>
      <c r="N6">
        <v>5.2999999999999999E-2</v>
      </c>
      <c r="O6" s="3">
        <v>5.9858000000000002</v>
      </c>
      <c r="P6" s="3">
        <v>18.82855</v>
      </c>
      <c r="Q6" s="3">
        <v>28.447649999999999</v>
      </c>
      <c r="R6" s="3">
        <v>119.992</v>
      </c>
      <c r="S6" s="3">
        <v>153.82499999999999</v>
      </c>
      <c r="T6" s="3">
        <v>-1.6619999999999999</v>
      </c>
      <c r="U6" s="3">
        <v>1.61</v>
      </c>
    </row>
    <row r="7" spans="1:21" ht="17" x14ac:dyDescent="0.25">
      <c r="A7" t="s">
        <v>23</v>
      </c>
      <c r="B7">
        <v>19</v>
      </c>
      <c r="C7">
        <v>39.097999999999999</v>
      </c>
      <c r="D7">
        <v>1</v>
      </c>
      <c r="E7">
        <v>-76.7</v>
      </c>
      <c r="F7">
        <v>-80.599999999999994</v>
      </c>
      <c r="G7">
        <v>-12.4</v>
      </c>
      <c r="H7">
        <v>24.1</v>
      </c>
      <c r="I7">
        <v>3.2</v>
      </c>
      <c r="J7">
        <v>-0.3</v>
      </c>
      <c r="K7">
        <v>9.02</v>
      </c>
      <c r="L7">
        <v>0.27979999999999999</v>
      </c>
      <c r="M7">
        <v>0.14099999999999999</v>
      </c>
      <c r="N7">
        <v>0.13800000000000001</v>
      </c>
      <c r="O7" s="3">
        <v>4.3407</v>
      </c>
      <c r="P7" s="3">
        <v>31.63</v>
      </c>
      <c r="Q7" s="3">
        <v>45.805999999999997</v>
      </c>
      <c r="R7" s="3">
        <v>60.91</v>
      </c>
      <c r="S7" s="3">
        <v>82.66</v>
      </c>
      <c r="T7" s="3">
        <v>-2.931</v>
      </c>
      <c r="U7" s="3">
        <v>0.82</v>
      </c>
    </row>
    <row r="8" spans="1:21" ht="17" x14ac:dyDescent="0.25">
      <c r="A8" t="s">
        <v>29</v>
      </c>
      <c r="B8">
        <v>20</v>
      </c>
      <c r="C8">
        <v>40.078000000000003</v>
      </c>
      <c r="D8">
        <v>2</v>
      </c>
      <c r="E8">
        <v>-380.6</v>
      </c>
      <c r="F8">
        <v>-380.8</v>
      </c>
      <c r="G8">
        <v>-50</v>
      </c>
      <c r="H8">
        <v>-12.7</v>
      </c>
      <c r="I8">
        <v>-7.6</v>
      </c>
      <c r="J8">
        <v>-36.5</v>
      </c>
      <c r="K8">
        <v>-17.850000000000001</v>
      </c>
      <c r="L8">
        <v>0.2422</v>
      </c>
      <c r="M8">
        <v>0.10299999999999999</v>
      </c>
      <c r="N8">
        <v>0.1</v>
      </c>
      <c r="O8" s="3">
        <v>6.1132</v>
      </c>
      <c r="P8" s="3">
        <v>11.87172</v>
      </c>
      <c r="Q8" s="3">
        <v>50.9131</v>
      </c>
      <c r="R8" s="3">
        <v>67.27</v>
      </c>
      <c r="S8" s="3">
        <v>84.5</v>
      </c>
      <c r="T8" s="3">
        <v>-3.02</v>
      </c>
      <c r="U8" s="3">
        <v>1</v>
      </c>
    </row>
    <row r="9" spans="1:21" ht="17" x14ac:dyDescent="0.25">
      <c r="A9" t="s">
        <v>47</v>
      </c>
      <c r="B9">
        <v>21</v>
      </c>
      <c r="C9">
        <v>44.955910000000003</v>
      </c>
      <c r="D9">
        <v>3</v>
      </c>
      <c r="E9">
        <v>-946.5</v>
      </c>
      <c r="H9">
        <v>-61</v>
      </c>
      <c r="I9">
        <v>-20.7</v>
      </c>
      <c r="J9">
        <v>-80.5</v>
      </c>
      <c r="O9" s="3">
        <v>6.5614999999999997</v>
      </c>
      <c r="P9" s="3">
        <v>12.799770000000001</v>
      </c>
      <c r="Q9" s="3">
        <v>24.75666</v>
      </c>
      <c r="R9" s="3">
        <v>73.489400000000003</v>
      </c>
      <c r="S9" s="3">
        <v>91.65</v>
      </c>
      <c r="T9" s="3">
        <v>-2.077</v>
      </c>
      <c r="U9" s="3">
        <v>1.36</v>
      </c>
    </row>
    <row r="10" spans="1:21" ht="17" x14ac:dyDescent="0.25">
      <c r="A10" t="s">
        <v>43</v>
      </c>
      <c r="B10">
        <v>24</v>
      </c>
      <c r="C10">
        <v>51.996099999999998</v>
      </c>
      <c r="D10">
        <v>2</v>
      </c>
      <c r="E10">
        <v>-442.1</v>
      </c>
      <c r="F10">
        <v>-446.1</v>
      </c>
      <c r="O10" s="3">
        <v>6.7664999999999997</v>
      </c>
      <c r="P10" s="3">
        <v>16.485700000000001</v>
      </c>
      <c r="Q10" s="3">
        <v>30.96</v>
      </c>
      <c r="R10" s="3">
        <v>49.16</v>
      </c>
      <c r="S10" s="3">
        <v>69.459999999999994</v>
      </c>
      <c r="T10" s="3">
        <v>-0.9</v>
      </c>
      <c r="U10" s="3">
        <v>1.66</v>
      </c>
    </row>
    <row r="11" spans="1:21" ht="17" x14ac:dyDescent="0.25">
      <c r="A11" t="s">
        <v>46</v>
      </c>
      <c r="B11">
        <v>24</v>
      </c>
      <c r="C11">
        <v>51.996099999999998</v>
      </c>
      <c r="D11">
        <v>3</v>
      </c>
      <c r="E11">
        <v>-442.1</v>
      </c>
      <c r="F11">
        <v>-1039.5</v>
      </c>
      <c r="I11">
        <v>-25.6</v>
      </c>
      <c r="J11">
        <v>-96.9</v>
      </c>
      <c r="K11">
        <v>-39.5</v>
      </c>
      <c r="L11">
        <v>0.19689999999999999</v>
      </c>
      <c r="M11">
        <v>5.8000000000000003E-2</v>
      </c>
      <c r="N11">
        <v>6.2E-2</v>
      </c>
      <c r="O11" s="3">
        <v>6.7664999999999997</v>
      </c>
      <c r="P11" s="3">
        <v>16.485700000000001</v>
      </c>
      <c r="Q11" s="3">
        <v>30.96</v>
      </c>
      <c r="R11" s="3">
        <v>49.16</v>
      </c>
      <c r="S11" s="3">
        <v>69.459999999999994</v>
      </c>
      <c r="T11" s="3">
        <f>-0.407+T10</f>
        <v>-1.3069999999999999</v>
      </c>
      <c r="U11" s="3">
        <v>1.66</v>
      </c>
    </row>
    <row r="12" spans="1:21" ht="17" x14ac:dyDescent="0.25">
      <c r="A12" t="s">
        <v>37</v>
      </c>
      <c r="B12">
        <v>25</v>
      </c>
      <c r="C12">
        <v>54.938000000000002</v>
      </c>
      <c r="D12">
        <v>2</v>
      </c>
      <c r="E12">
        <v>-441</v>
      </c>
      <c r="F12">
        <v>-437.8</v>
      </c>
      <c r="G12">
        <v>-58</v>
      </c>
      <c r="H12">
        <v>-17.600000000000001</v>
      </c>
      <c r="I12">
        <v>-9.9</v>
      </c>
      <c r="J12">
        <v>-40.9</v>
      </c>
      <c r="K12">
        <v>-17.7</v>
      </c>
      <c r="L12">
        <v>0.20610000000000001</v>
      </c>
      <c r="M12">
        <v>0.08</v>
      </c>
      <c r="N12">
        <v>8.3000000000000004E-2</v>
      </c>
      <c r="O12" s="3">
        <v>7.4340000000000002</v>
      </c>
      <c r="P12" s="3">
        <v>15.64</v>
      </c>
      <c r="Q12" s="3">
        <v>33.667999999999999</v>
      </c>
      <c r="R12" s="3">
        <v>51.2</v>
      </c>
      <c r="S12" s="3">
        <v>72.400000000000006</v>
      </c>
      <c r="T12" s="3">
        <v>-1.1850000000000001</v>
      </c>
      <c r="U12" s="3">
        <v>1.55</v>
      </c>
    </row>
    <row r="13" spans="1:21" ht="17" x14ac:dyDescent="0.25">
      <c r="A13" t="s">
        <v>3</v>
      </c>
      <c r="B13">
        <v>26</v>
      </c>
      <c r="C13">
        <v>55.844999999999999</v>
      </c>
      <c r="D13">
        <v>3</v>
      </c>
      <c r="E13">
        <v>-1046</v>
      </c>
      <c r="F13">
        <v>-1035.5</v>
      </c>
      <c r="G13">
        <v>-110</v>
      </c>
      <c r="H13">
        <f>AVERAGE(-67, -75.5)</f>
        <v>-71.25</v>
      </c>
      <c r="I13">
        <v>-25</v>
      </c>
      <c r="J13">
        <v>-94.8</v>
      </c>
      <c r="K13">
        <v>-43.7</v>
      </c>
      <c r="L13">
        <v>0.2031</v>
      </c>
      <c r="M13">
        <v>6.4000000000000001E-2</v>
      </c>
      <c r="N13">
        <v>6.5000000000000002E-2</v>
      </c>
      <c r="O13" s="3">
        <v>7.9024000000000001</v>
      </c>
      <c r="P13" s="3">
        <v>16.1877</v>
      </c>
      <c r="Q13" s="3">
        <v>30.652000000000001</v>
      </c>
      <c r="R13" s="3">
        <v>54.8</v>
      </c>
      <c r="S13" s="3">
        <v>75</v>
      </c>
      <c r="T13" s="3">
        <v>-0.04</v>
      </c>
      <c r="U13" s="3">
        <v>1.83</v>
      </c>
    </row>
    <row r="14" spans="1:21" ht="17" x14ac:dyDescent="0.25">
      <c r="A14" t="s">
        <v>48</v>
      </c>
      <c r="B14">
        <v>26</v>
      </c>
      <c r="C14">
        <v>55.844999999999999</v>
      </c>
      <c r="D14">
        <v>2</v>
      </c>
      <c r="E14">
        <v>-458.9</v>
      </c>
      <c r="F14">
        <v>-456.4</v>
      </c>
      <c r="G14">
        <v>-65</v>
      </c>
      <c r="H14">
        <f>AVERAGE(-25.6, -32.9)</f>
        <v>-29.25</v>
      </c>
      <c r="I14">
        <v>-12.4</v>
      </c>
      <c r="J14">
        <v>-52.6</v>
      </c>
      <c r="K14">
        <v>-24.7</v>
      </c>
      <c r="O14" s="3">
        <v>7.9024000000000001</v>
      </c>
      <c r="P14" s="3">
        <v>16.1877</v>
      </c>
      <c r="Q14" s="3">
        <v>30.652000000000001</v>
      </c>
      <c r="R14" s="3">
        <v>54.8</v>
      </c>
      <c r="S14" s="3">
        <v>75</v>
      </c>
      <c r="T14" s="3">
        <v>-0.44</v>
      </c>
      <c r="U14" s="3">
        <v>1.83</v>
      </c>
    </row>
    <row r="15" spans="1:21" ht="17" x14ac:dyDescent="0.25">
      <c r="A15" t="s">
        <v>30</v>
      </c>
      <c r="B15">
        <v>27</v>
      </c>
      <c r="C15">
        <v>58.933</v>
      </c>
      <c r="D15">
        <v>2</v>
      </c>
      <c r="E15">
        <v>-491</v>
      </c>
      <c r="F15">
        <v>-479.5</v>
      </c>
      <c r="G15">
        <v>-76</v>
      </c>
      <c r="H15">
        <f>AVERAGE(-24.2, -26.6, -27)</f>
        <v>-25.933333333333334</v>
      </c>
      <c r="I15">
        <v>-12.5</v>
      </c>
      <c r="J15">
        <v>-52.9</v>
      </c>
      <c r="K15">
        <v>-24</v>
      </c>
      <c r="L15">
        <v>0.21060000000000001</v>
      </c>
      <c r="M15">
        <v>7.1999999999999995E-2</v>
      </c>
      <c r="N15">
        <v>7.4999999999999997E-2</v>
      </c>
      <c r="O15" s="3">
        <v>7.8810000000000002</v>
      </c>
      <c r="P15" s="3">
        <v>17.084</v>
      </c>
      <c r="Q15" s="3">
        <v>33.5</v>
      </c>
      <c r="R15" s="3">
        <v>51.3</v>
      </c>
      <c r="S15" s="3">
        <v>79.5</v>
      </c>
      <c r="T15" s="3">
        <v>-0.28000000000000003</v>
      </c>
      <c r="U15" s="3">
        <v>1.88</v>
      </c>
    </row>
    <row r="16" spans="1:21" ht="17" x14ac:dyDescent="0.25">
      <c r="A16" t="s">
        <v>31</v>
      </c>
      <c r="B16">
        <v>28</v>
      </c>
      <c r="C16">
        <v>58.692999999999998</v>
      </c>
      <c r="D16">
        <v>2</v>
      </c>
      <c r="E16">
        <v>-503.3</v>
      </c>
      <c r="F16">
        <v>-494.2</v>
      </c>
      <c r="G16">
        <v>-77</v>
      </c>
      <c r="H16">
        <f>AVERAGE(-30.8, -31.6)</f>
        <v>-31.200000000000003</v>
      </c>
      <c r="I16">
        <v>-13.8</v>
      </c>
      <c r="J16">
        <v>-57.3</v>
      </c>
      <c r="K16">
        <v>-24</v>
      </c>
      <c r="L16">
        <v>0.20610000000000001</v>
      </c>
      <c r="M16">
        <v>6.7000000000000004E-2</v>
      </c>
      <c r="N16">
        <v>6.9000000000000006E-2</v>
      </c>
      <c r="O16" s="3">
        <v>7.6398000000000001</v>
      </c>
      <c r="P16" s="3">
        <v>18.168839999999999</v>
      </c>
      <c r="Q16" s="3">
        <v>35.19</v>
      </c>
      <c r="R16" s="3">
        <v>54.9</v>
      </c>
      <c r="S16" s="3">
        <v>76.06</v>
      </c>
      <c r="T16" s="3">
        <v>-0.25700000000000001</v>
      </c>
      <c r="U16" s="3">
        <v>1.91</v>
      </c>
    </row>
    <row r="17" spans="1:21" ht="17" x14ac:dyDescent="0.25">
      <c r="A17" t="s">
        <v>1</v>
      </c>
      <c r="B17">
        <v>29</v>
      </c>
      <c r="C17">
        <v>63.545999999999999</v>
      </c>
      <c r="D17">
        <v>2</v>
      </c>
      <c r="E17">
        <v>-502</v>
      </c>
      <c r="F17">
        <v>-498.7</v>
      </c>
      <c r="G17">
        <v>-62</v>
      </c>
      <c r="H17">
        <f>AVERAGE(-22.2, -23.6)</f>
        <v>-22.9</v>
      </c>
      <c r="I17">
        <v>-10.9</v>
      </c>
      <c r="J17">
        <v>-47.6</v>
      </c>
      <c r="K17">
        <v>-27.76</v>
      </c>
      <c r="L17">
        <v>0.21099999999999999</v>
      </c>
      <c r="M17">
        <v>7.1999999999999995E-2</v>
      </c>
      <c r="N17">
        <v>7.2999999999999995E-2</v>
      </c>
      <c r="O17" s="3">
        <v>7.7263999999999999</v>
      </c>
      <c r="P17" s="3">
        <v>20.292400000000001</v>
      </c>
      <c r="Q17" s="3">
        <v>36.841000000000001</v>
      </c>
      <c r="R17" s="3">
        <v>57.38</v>
      </c>
      <c r="S17" s="3">
        <v>79.8</v>
      </c>
      <c r="T17" s="3">
        <v>0.33700000000000002</v>
      </c>
      <c r="U17" s="3">
        <v>1.9</v>
      </c>
    </row>
    <row r="18" spans="1:21" ht="17" x14ac:dyDescent="0.25">
      <c r="A18" t="s">
        <v>71</v>
      </c>
      <c r="B18">
        <v>29</v>
      </c>
      <c r="C18">
        <v>63.545999999999999</v>
      </c>
      <c r="D18">
        <v>1</v>
      </c>
      <c r="E18">
        <v>-142</v>
      </c>
      <c r="H18">
        <v>9.6999999999999993</v>
      </c>
      <c r="O18" s="3">
        <v>7.7263999999999999</v>
      </c>
      <c r="P18" s="3">
        <v>20.292400000000001</v>
      </c>
      <c r="Q18" s="3">
        <v>36.841000000000001</v>
      </c>
      <c r="R18" s="3">
        <v>57.38</v>
      </c>
      <c r="S18" s="3">
        <v>79.8</v>
      </c>
      <c r="T18" s="3">
        <v>0.52</v>
      </c>
      <c r="U18" s="3">
        <v>1.9</v>
      </c>
    </row>
    <row r="19" spans="1:21" ht="17" x14ac:dyDescent="0.25">
      <c r="A19" t="s">
        <v>2</v>
      </c>
      <c r="B19">
        <v>30</v>
      </c>
      <c r="C19">
        <v>65.38</v>
      </c>
      <c r="D19">
        <v>2</v>
      </c>
      <c r="E19">
        <v>-488.6</v>
      </c>
      <c r="F19">
        <v>-484.6</v>
      </c>
      <c r="G19">
        <v>-64</v>
      </c>
      <c r="H19">
        <f>AVERAGE(-26.2, -26.9, -26.1)</f>
        <v>-26.399999999999995</v>
      </c>
      <c r="I19">
        <v>-11.7</v>
      </c>
      <c r="J19">
        <v>-50.3</v>
      </c>
      <c r="K19">
        <v>-21.6</v>
      </c>
      <c r="L19">
        <v>0.20979999999999999</v>
      </c>
      <c r="M19">
        <v>7.0000000000000007E-2</v>
      </c>
      <c r="N19">
        <v>7.4999999999999997E-2</v>
      </c>
      <c r="O19" s="3">
        <v>9.3941999999999997</v>
      </c>
      <c r="P19" s="3">
        <v>17.964390000000002</v>
      </c>
      <c r="Q19" s="3">
        <v>39.722999999999999</v>
      </c>
      <c r="R19" s="3">
        <v>59.4</v>
      </c>
      <c r="S19" s="3">
        <v>82.6</v>
      </c>
      <c r="T19" s="3">
        <v>-0.76180000000000003</v>
      </c>
      <c r="U19" s="3">
        <v>1.65</v>
      </c>
    </row>
    <row r="20" spans="1:21" ht="17" x14ac:dyDescent="0.25">
      <c r="A20" t="s">
        <v>44</v>
      </c>
      <c r="B20">
        <v>31</v>
      </c>
      <c r="C20">
        <v>69.731999999999999</v>
      </c>
      <c r="D20">
        <v>3</v>
      </c>
      <c r="E20">
        <v>-1119.7</v>
      </c>
      <c r="F20">
        <v>-1106</v>
      </c>
      <c r="G20">
        <v>-122</v>
      </c>
      <c r="H20">
        <v>-79</v>
      </c>
      <c r="O20" s="3">
        <v>5.9992999999999999</v>
      </c>
      <c r="P20" s="3">
        <v>20.515139999999999</v>
      </c>
      <c r="Q20" s="3">
        <v>30.71</v>
      </c>
      <c r="R20" s="3">
        <v>64</v>
      </c>
      <c r="S20" s="3">
        <v>87</v>
      </c>
      <c r="T20" s="3">
        <v>-0.54900000000000004</v>
      </c>
      <c r="U20" s="3">
        <v>1.81</v>
      </c>
    </row>
    <row r="21" spans="1:21" ht="17" x14ac:dyDescent="0.25">
      <c r="A21" t="s">
        <v>41</v>
      </c>
      <c r="B21">
        <v>37</v>
      </c>
      <c r="C21">
        <v>85.467799999999997</v>
      </c>
      <c r="D21">
        <v>1</v>
      </c>
      <c r="E21">
        <v>-70.8</v>
      </c>
      <c r="F21">
        <v>-75.5</v>
      </c>
      <c r="G21">
        <v>-9.6</v>
      </c>
      <c r="H21">
        <v>29.8</v>
      </c>
      <c r="I21">
        <v>4.0999999999999996</v>
      </c>
      <c r="J21">
        <v>2.7</v>
      </c>
      <c r="K21">
        <v>14.07</v>
      </c>
      <c r="L21">
        <v>0.28899999999999998</v>
      </c>
      <c r="M21">
        <v>0.15</v>
      </c>
      <c r="N21">
        <v>0.14899999999999999</v>
      </c>
      <c r="O21" s="3">
        <v>4.1771000000000003</v>
      </c>
      <c r="P21" s="3">
        <v>27.2895</v>
      </c>
      <c r="Q21" s="3">
        <v>40</v>
      </c>
      <c r="R21" s="3">
        <v>52.6</v>
      </c>
      <c r="S21" s="3">
        <v>71</v>
      </c>
      <c r="T21" s="3">
        <v>-2.98</v>
      </c>
      <c r="U21" s="3">
        <v>0.82</v>
      </c>
    </row>
    <row r="22" spans="1:21" ht="17" x14ac:dyDescent="0.25">
      <c r="A22" t="s">
        <v>38</v>
      </c>
      <c r="B22">
        <v>38</v>
      </c>
      <c r="C22">
        <v>87.62</v>
      </c>
      <c r="D22">
        <v>2</v>
      </c>
      <c r="E22">
        <v>-345.3</v>
      </c>
      <c r="F22">
        <v>-345.9</v>
      </c>
      <c r="G22">
        <v>-49</v>
      </c>
      <c r="H22">
        <v>-7.8</v>
      </c>
      <c r="I22">
        <v>-7.2</v>
      </c>
      <c r="J22">
        <v>-35.200000000000003</v>
      </c>
      <c r="K22">
        <v>-18.16</v>
      </c>
      <c r="L22">
        <v>0.26400000000000001</v>
      </c>
      <c r="M22">
        <v>0.125</v>
      </c>
      <c r="N22">
        <v>0.125</v>
      </c>
      <c r="O22" s="3">
        <v>5.6948999999999996</v>
      </c>
      <c r="P22" s="3">
        <v>11.030099999999999</v>
      </c>
      <c r="Q22" s="3">
        <v>42.89</v>
      </c>
      <c r="R22" s="3">
        <v>57</v>
      </c>
      <c r="S22" s="3">
        <v>71.599999999999994</v>
      </c>
      <c r="T22" s="3">
        <v>-2.899</v>
      </c>
      <c r="U22" s="3">
        <v>0.95</v>
      </c>
    </row>
    <row r="23" spans="1:21" ht="17" x14ac:dyDescent="0.25">
      <c r="A23" t="s">
        <v>45</v>
      </c>
      <c r="B23">
        <v>39</v>
      </c>
      <c r="C23">
        <v>88.905850000000001</v>
      </c>
      <c r="D23">
        <v>3</v>
      </c>
      <c r="E23">
        <v>-865.2</v>
      </c>
      <c r="I23">
        <v>-23.2</v>
      </c>
      <c r="J23">
        <v>-88.8</v>
      </c>
      <c r="L23">
        <v>0.23649999999999999</v>
      </c>
      <c r="M23">
        <v>9.7000000000000003E-2</v>
      </c>
      <c r="N23">
        <v>0.10100000000000001</v>
      </c>
      <c r="O23" s="3">
        <v>6.2171000000000003</v>
      </c>
      <c r="P23" s="3">
        <v>12.22</v>
      </c>
      <c r="Q23" s="3">
        <v>20.52</v>
      </c>
      <c r="R23" s="3">
        <v>60.597000000000001</v>
      </c>
      <c r="S23" s="3">
        <v>77</v>
      </c>
      <c r="T23" s="3">
        <v>-2.3719999999999999</v>
      </c>
      <c r="U23" s="3">
        <v>1.22</v>
      </c>
    </row>
    <row r="24" spans="1:21" ht="17" x14ac:dyDescent="0.25">
      <c r="A24" t="s">
        <v>52</v>
      </c>
      <c r="B24">
        <v>48</v>
      </c>
      <c r="C24">
        <v>112.411</v>
      </c>
      <c r="D24">
        <v>2</v>
      </c>
      <c r="E24">
        <v>-431.6</v>
      </c>
      <c r="F24">
        <v>-430.5</v>
      </c>
      <c r="G24">
        <v>-55</v>
      </c>
      <c r="H24">
        <f>AVERAGE(-18.9, -17.4)</f>
        <v>-18.149999999999999</v>
      </c>
      <c r="I24">
        <v>-9.4</v>
      </c>
      <c r="J24">
        <v>-42.5</v>
      </c>
      <c r="L24">
        <v>0.2301</v>
      </c>
      <c r="M24">
        <v>9.0999999999999998E-2</v>
      </c>
      <c r="N24">
        <v>9.5000000000000001E-2</v>
      </c>
      <c r="O24" s="3">
        <v>8.9938000000000002</v>
      </c>
      <c r="P24" s="3">
        <v>16.90831</v>
      </c>
      <c r="Q24" s="3">
        <v>37.479999999999997</v>
      </c>
      <c r="R24" s="3">
        <v>59</v>
      </c>
      <c r="S24" s="3">
        <v>72</v>
      </c>
      <c r="T24" s="3">
        <v>-0.4</v>
      </c>
      <c r="U24" s="3">
        <v>1.69</v>
      </c>
    </row>
    <row r="25" spans="1:21" ht="17" x14ac:dyDescent="0.25">
      <c r="A25" t="s">
        <v>49</v>
      </c>
      <c r="B25">
        <v>49</v>
      </c>
      <c r="C25">
        <v>114.818</v>
      </c>
      <c r="D25">
        <v>3</v>
      </c>
      <c r="E25">
        <v>-982</v>
      </c>
      <c r="F25">
        <v>-973.2</v>
      </c>
      <c r="G25">
        <v>-102</v>
      </c>
      <c r="H25">
        <v>-63</v>
      </c>
      <c r="L25">
        <v>0.21560000000000001</v>
      </c>
      <c r="M25">
        <v>7.5999999999999998E-2</v>
      </c>
      <c r="N25">
        <v>7.9000000000000001E-2</v>
      </c>
      <c r="O25" s="3">
        <v>5.7864000000000004</v>
      </c>
      <c r="P25" s="3">
        <v>18.8703</v>
      </c>
      <c r="Q25" s="3">
        <v>28.03</v>
      </c>
      <c r="R25" s="3">
        <v>54.4</v>
      </c>
      <c r="S25" s="3">
        <v>77</v>
      </c>
      <c r="T25" s="3">
        <v>-0.34</v>
      </c>
      <c r="U25" s="3">
        <v>1.78</v>
      </c>
    </row>
    <row r="26" spans="1:21" ht="17" x14ac:dyDescent="0.25">
      <c r="A26" t="s">
        <v>4</v>
      </c>
      <c r="B26">
        <v>50</v>
      </c>
      <c r="C26">
        <v>118.71</v>
      </c>
      <c r="D26">
        <v>2</v>
      </c>
      <c r="E26">
        <f>-371.5</f>
        <v>-371.5</v>
      </c>
      <c r="F26">
        <v>-372.7</v>
      </c>
      <c r="H26">
        <v>-4</v>
      </c>
      <c r="I26">
        <v>-6.4</v>
      </c>
      <c r="J26">
        <v>-32.5</v>
      </c>
      <c r="L26">
        <v>0.23300000000000001</v>
      </c>
      <c r="M26">
        <v>9.4E-2</v>
      </c>
      <c r="N26">
        <v>9.2999999999999999E-2</v>
      </c>
      <c r="O26" s="3">
        <v>7.3438999999999997</v>
      </c>
      <c r="P26" s="3">
        <v>14.632199999999999</v>
      </c>
      <c r="Q26" s="3">
        <v>30.502600000000001</v>
      </c>
      <c r="R26" s="3">
        <v>40.735019999999999</v>
      </c>
      <c r="S26" s="3">
        <v>72.28</v>
      </c>
      <c r="T26" s="3">
        <v>-0.13</v>
      </c>
      <c r="U26" s="3">
        <v>1.96</v>
      </c>
    </row>
    <row r="27" spans="1:21" ht="17" x14ac:dyDescent="0.25">
      <c r="A27" t="s">
        <v>42</v>
      </c>
      <c r="B27">
        <v>55</v>
      </c>
      <c r="C27">
        <v>137.327</v>
      </c>
      <c r="D27">
        <v>1</v>
      </c>
      <c r="E27">
        <v>-62.9</v>
      </c>
      <c r="F27">
        <v>-67.8</v>
      </c>
      <c r="G27">
        <v>-8.8000000000000007</v>
      </c>
      <c r="H27">
        <v>31.8</v>
      </c>
      <c r="I27">
        <v>4.3</v>
      </c>
      <c r="J27">
        <v>3.4</v>
      </c>
      <c r="K27">
        <v>21.34</v>
      </c>
      <c r="L27">
        <v>0.31390000000000001</v>
      </c>
      <c r="M27">
        <v>0.17299999999999999</v>
      </c>
      <c r="N27">
        <v>0.17</v>
      </c>
      <c r="O27" s="3">
        <v>3.8938999999999999</v>
      </c>
      <c r="P27" s="3">
        <v>23.157440000000001</v>
      </c>
      <c r="Q27" s="3">
        <v>35</v>
      </c>
      <c r="R27" s="3">
        <v>46</v>
      </c>
      <c r="S27" s="3">
        <v>62</v>
      </c>
      <c r="T27" s="3">
        <v>-3.0259999999999998</v>
      </c>
      <c r="U27" s="3">
        <v>0.79</v>
      </c>
    </row>
    <row r="28" spans="1:21" ht="17" x14ac:dyDescent="0.25">
      <c r="A28" t="s">
        <v>53</v>
      </c>
      <c r="B28">
        <v>57</v>
      </c>
      <c r="C28">
        <v>138.90549999999999</v>
      </c>
      <c r="D28">
        <v>3</v>
      </c>
      <c r="E28">
        <v>-784.6</v>
      </c>
      <c r="G28">
        <v>-88</v>
      </c>
      <c r="H28">
        <v>-52.2</v>
      </c>
      <c r="K28">
        <v>-39.1</v>
      </c>
      <c r="L28">
        <v>0.25280000000000002</v>
      </c>
      <c r="M28">
        <v>0.114</v>
      </c>
      <c r="N28">
        <v>0.11799999999999999</v>
      </c>
      <c r="O28" s="3">
        <v>5.5769000000000002</v>
      </c>
      <c r="P28" s="3">
        <v>11.058999999999999</v>
      </c>
      <c r="Q28" s="3">
        <v>19.177299999999999</v>
      </c>
      <c r="R28" s="3">
        <v>49.95</v>
      </c>
      <c r="S28" s="3">
        <v>61.6</v>
      </c>
      <c r="T28" s="3">
        <v>-2.379</v>
      </c>
      <c r="U28" s="3">
        <v>1.1000000000000001</v>
      </c>
    </row>
    <row r="29" spans="1:21" ht="17" x14ac:dyDescent="0.25">
      <c r="A29" t="s">
        <v>54</v>
      </c>
      <c r="B29">
        <v>58</v>
      </c>
      <c r="C29">
        <v>140.11500000000001</v>
      </c>
      <c r="D29">
        <v>3</v>
      </c>
      <c r="E29">
        <v>-805.1</v>
      </c>
      <c r="H29">
        <v>-49.1</v>
      </c>
      <c r="L29">
        <v>0.255</v>
      </c>
      <c r="M29">
        <v>0.11600000000000001</v>
      </c>
      <c r="N29">
        <v>0.114</v>
      </c>
      <c r="O29" s="3">
        <v>5.5387000000000004</v>
      </c>
      <c r="P29" s="3">
        <v>10.85</v>
      </c>
      <c r="Q29" s="3">
        <v>20.198</v>
      </c>
      <c r="R29" s="3">
        <v>36.758000000000003</v>
      </c>
      <c r="S29" s="3">
        <v>65.55</v>
      </c>
      <c r="T29" s="3">
        <v>-2.3359999999999999</v>
      </c>
      <c r="U29" s="3">
        <v>1.1200000000000001</v>
      </c>
    </row>
    <row r="30" spans="1:21" ht="17" x14ac:dyDescent="0.25">
      <c r="A30" t="s">
        <v>55</v>
      </c>
      <c r="B30">
        <v>58</v>
      </c>
      <c r="C30">
        <v>140.11500000000001</v>
      </c>
      <c r="D30">
        <v>4</v>
      </c>
      <c r="E30">
        <v>-1550.8</v>
      </c>
      <c r="H30">
        <v>-72</v>
      </c>
      <c r="O30" s="3">
        <v>5.5387000000000004</v>
      </c>
      <c r="P30" s="3">
        <v>10.85</v>
      </c>
      <c r="Q30" s="3">
        <v>20.198</v>
      </c>
      <c r="R30" s="3">
        <v>36.758000000000003</v>
      </c>
      <c r="S30" s="3">
        <v>65.55</v>
      </c>
      <c r="T30" s="3"/>
      <c r="U30" s="3">
        <v>1.1200000000000001</v>
      </c>
    </row>
    <row r="31" spans="1:21" ht="17" x14ac:dyDescent="0.25">
      <c r="A31" t="s">
        <v>56</v>
      </c>
      <c r="B31">
        <v>59</v>
      </c>
      <c r="C31">
        <v>140.90764999999999</v>
      </c>
      <c r="D31">
        <v>3</v>
      </c>
      <c r="E31">
        <v>-815.3</v>
      </c>
      <c r="H31">
        <v>-49.9</v>
      </c>
      <c r="K31">
        <v>-42.53</v>
      </c>
      <c r="L31">
        <v>0.254</v>
      </c>
      <c r="M31">
        <v>0.115</v>
      </c>
      <c r="N31">
        <v>0.114</v>
      </c>
      <c r="O31" s="3">
        <v>5.4729999999999999</v>
      </c>
      <c r="P31" s="3">
        <v>10.55</v>
      </c>
      <c r="Q31" s="3">
        <v>21.623999999999999</v>
      </c>
      <c r="R31" s="3">
        <v>38.979999999999997</v>
      </c>
      <c r="S31" s="3">
        <v>57.53</v>
      </c>
      <c r="T31" s="3">
        <v>-2.3530000000000002</v>
      </c>
      <c r="U31" s="3">
        <v>1.1299999999999999</v>
      </c>
    </row>
    <row r="32" spans="1:21" ht="17" x14ac:dyDescent="0.25">
      <c r="A32" t="s">
        <v>57</v>
      </c>
      <c r="B32">
        <v>60</v>
      </c>
      <c r="C32">
        <v>144.24</v>
      </c>
      <c r="D32">
        <v>3</v>
      </c>
      <c r="E32">
        <v>-822.2</v>
      </c>
      <c r="H32">
        <v>-49.4</v>
      </c>
      <c r="K32">
        <v>-43.31</v>
      </c>
      <c r="L32">
        <v>0.2472</v>
      </c>
      <c r="M32">
        <v>0.108</v>
      </c>
      <c r="N32">
        <v>0.112</v>
      </c>
      <c r="O32" s="3">
        <v>5.5250000000000004</v>
      </c>
      <c r="P32" s="3">
        <v>10.72</v>
      </c>
      <c r="Q32" s="3">
        <v>22.1</v>
      </c>
      <c r="R32" s="3">
        <v>40.4</v>
      </c>
      <c r="S32" s="3">
        <v>60</v>
      </c>
      <c r="T32" s="3">
        <v>-2.323</v>
      </c>
      <c r="U32" s="3">
        <v>1.1399999999999999</v>
      </c>
    </row>
    <row r="33" spans="1:21" ht="17" x14ac:dyDescent="0.25">
      <c r="A33" t="s">
        <v>58</v>
      </c>
      <c r="B33">
        <v>61</v>
      </c>
      <c r="C33">
        <v>144.9127</v>
      </c>
      <c r="D33">
        <v>3</v>
      </c>
      <c r="E33">
        <v>-830.8</v>
      </c>
      <c r="H33">
        <v>-51</v>
      </c>
      <c r="O33" s="3">
        <v>5.5819999999999999</v>
      </c>
      <c r="P33" s="3">
        <v>10.9</v>
      </c>
      <c r="Q33" s="3">
        <v>22.3</v>
      </c>
      <c r="R33" s="3">
        <v>41.1</v>
      </c>
      <c r="S33" s="3">
        <v>61.69</v>
      </c>
      <c r="T33" s="3"/>
      <c r="U33" s="3">
        <v>1.1499999999999999</v>
      </c>
    </row>
    <row r="34" spans="1:21" ht="17" x14ac:dyDescent="0.25">
      <c r="A34" t="s">
        <v>59</v>
      </c>
      <c r="B34">
        <v>62</v>
      </c>
      <c r="C34">
        <v>150.36000000000001</v>
      </c>
      <c r="D34">
        <v>3</v>
      </c>
      <c r="E34">
        <v>-839.6</v>
      </c>
      <c r="H34">
        <v>-52.4</v>
      </c>
      <c r="K34">
        <v>-42.33</v>
      </c>
      <c r="L34">
        <v>0.24479999999999999</v>
      </c>
      <c r="M34">
        <v>0.106</v>
      </c>
      <c r="N34">
        <v>0.109</v>
      </c>
      <c r="O34" s="3">
        <v>5.6436000000000002</v>
      </c>
      <c r="P34" s="3">
        <v>11.07</v>
      </c>
      <c r="Q34" s="3">
        <v>23.4</v>
      </c>
      <c r="R34" s="3">
        <v>41.4</v>
      </c>
      <c r="S34" s="3">
        <v>62.66</v>
      </c>
      <c r="T34" s="3">
        <v>-2.68</v>
      </c>
      <c r="U34" s="3">
        <v>1.17</v>
      </c>
    </row>
    <row r="35" spans="1:21" ht="17" x14ac:dyDescent="0.25">
      <c r="A35" t="s">
        <v>60</v>
      </c>
      <c r="B35">
        <v>63</v>
      </c>
      <c r="C35">
        <v>151.96549999999999</v>
      </c>
      <c r="D35">
        <v>3</v>
      </c>
      <c r="E35">
        <v>-847.4</v>
      </c>
      <c r="H35">
        <v>-52.7</v>
      </c>
      <c r="L35">
        <v>0.245</v>
      </c>
      <c r="M35">
        <v>0.106</v>
      </c>
      <c r="N35">
        <v>0.107</v>
      </c>
      <c r="O35" s="3">
        <v>5.6703999999999999</v>
      </c>
      <c r="P35" s="3">
        <v>11.25</v>
      </c>
      <c r="Q35" s="3">
        <v>24.92</v>
      </c>
      <c r="R35" s="3">
        <v>42.7</v>
      </c>
      <c r="S35" s="3">
        <v>63.23</v>
      </c>
      <c r="T35" s="3">
        <v>-1.9910000000000001</v>
      </c>
      <c r="U35" s="3">
        <v>1.1499999999999999</v>
      </c>
    </row>
    <row r="36" spans="1:21" ht="17" x14ac:dyDescent="0.25">
      <c r="A36" t="s">
        <v>61</v>
      </c>
      <c r="B36">
        <v>64</v>
      </c>
      <c r="C36">
        <v>157.26</v>
      </c>
      <c r="D36">
        <v>3</v>
      </c>
      <c r="E36">
        <v>-853.1</v>
      </c>
      <c r="H36">
        <v>-53.4</v>
      </c>
      <c r="K36">
        <v>-40.409999999999997</v>
      </c>
      <c r="L36">
        <v>0.23899999999999999</v>
      </c>
      <c r="M36">
        <v>0.1</v>
      </c>
      <c r="N36">
        <v>0.106</v>
      </c>
      <c r="O36" s="3">
        <v>6.1501000000000001</v>
      </c>
      <c r="P36" s="3">
        <v>12.09</v>
      </c>
      <c r="Q36" s="3">
        <v>20.63</v>
      </c>
      <c r="R36" s="3">
        <v>44</v>
      </c>
      <c r="S36" s="3">
        <v>64.760000000000005</v>
      </c>
      <c r="T36" s="3">
        <v>-2.2789999999999999</v>
      </c>
      <c r="U36" s="3">
        <v>1.2</v>
      </c>
    </row>
    <row r="37" spans="1:21" ht="17" x14ac:dyDescent="0.25">
      <c r="A37" t="s">
        <v>62</v>
      </c>
      <c r="B37">
        <v>65</v>
      </c>
      <c r="C37">
        <v>158.92534000000001</v>
      </c>
      <c r="D37">
        <v>3</v>
      </c>
      <c r="E37">
        <v>-861.3</v>
      </c>
      <c r="H37">
        <v>-55.2</v>
      </c>
      <c r="K37">
        <v>-40.24</v>
      </c>
      <c r="L37">
        <v>0.24030000000000001</v>
      </c>
      <c r="M37">
        <v>0.10100000000000001</v>
      </c>
      <c r="N37">
        <v>0.104</v>
      </c>
      <c r="O37" s="3">
        <v>5.8635999999999999</v>
      </c>
      <c r="P37" s="3">
        <v>11.52</v>
      </c>
      <c r="Q37" s="3">
        <v>21.91</v>
      </c>
      <c r="R37" s="3">
        <v>39.79</v>
      </c>
      <c r="S37" s="3">
        <v>66.459999999999994</v>
      </c>
      <c r="T37" s="3">
        <v>-2.2799999999999998</v>
      </c>
      <c r="U37" s="3">
        <v>1.1000000000000001</v>
      </c>
    </row>
    <row r="38" spans="1:21" ht="17" x14ac:dyDescent="0.25">
      <c r="A38" t="s">
        <v>63</v>
      </c>
      <c r="B38">
        <v>66</v>
      </c>
      <c r="C38">
        <v>162.5</v>
      </c>
      <c r="D38">
        <v>3</v>
      </c>
      <c r="E38">
        <v>-868.8</v>
      </c>
      <c r="H38">
        <v>-55.3</v>
      </c>
      <c r="K38">
        <v>-40.83</v>
      </c>
      <c r="L38">
        <v>0.23699999999999999</v>
      </c>
      <c r="M38">
        <v>9.8000000000000004E-2</v>
      </c>
      <c r="N38">
        <v>0.10299999999999999</v>
      </c>
      <c r="O38" s="3">
        <v>5.9389000000000003</v>
      </c>
      <c r="P38" s="3">
        <v>11.67</v>
      </c>
      <c r="Q38" s="3">
        <v>22.8</v>
      </c>
      <c r="R38" s="3">
        <v>41.47</v>
      </c>
      <c r="S38" s="3">
        <v>62.08</v>
      </c>
      <c r="T38" s="3">
        <v>-2.2949999999999999</v>
      </c>
      <c r="U38" s="3">
        <v>1.22</v>
      </c>
    </row>
    <row r="39" spans="1:21" ht="17" x14ac:dyDescent="0.25">
      <c r="A39" t="s">
        <v>64</v>
      </c>
      <c r="B39">
        <v>67</v>
      </c>
      <c r="C39">
        <v>164.93031999999999</v>
      </c>
      <c r="D39">
        <v>3</v>
      </c>
      <c r="E39">
        <v>-876.1</v>
      </c>
      <c r="H39">
        <v>-54.4</v>
      </c>
      <c r="K39">
        <v>-41.76</v>
      </c>
      <c r="O39" s="3">
        <v>6.0214999999999996</v>
      </c>
      <c r="P39" s="3">
        <v>11.8</v>
      </c>
      <c r="Q39" s="3">
        <v>22.84</v>
      </c>
      <c r="R39" s="3">
        <v>42.5</v>
      </c>
      <c r="S39" s="3">
        <v>63.93</v>
      </c>
      <c r="T39" s="3">
        <v>-2.33</v>
      </c>
      <c r="U39" s="3">
        <v>1.23</v>
      </c>
    </row>
    <row r="40" spans="1:21" ht="17" x14ac:dyDescent="0.25">
      <c r="A40" t="s">
        <v>65</v>
      </c>
      <c r="B40">
        <v>68</v>
      </c>
      <c r="C40">
        <v>167.26</v>
      </c>
      <c r="D40">
        <v>3</v>
      </c>
      <c r="E40">
        <v>-881.8</v>
      </c>
      <c r="H40">
        <v>-58.1</v>
      </c>
      <c r="K40">
        <v>-42.86</v>
      </c>
      <c r="L40">
        <v>0.23630000000000001</v>
      </c>
      <c r="M40">
        <v>9.7000000000000003E-2</v>
      </c>
      <c r="N40">
        <v>0.1</v>
      </c>
      <c r="O40" s="3">
        <v>6.1077000000000004</v>
      </c>
      <c r="P40" s="3">
        <v>11.93</v>
      </c>
      <c r="Q40" s="3">
        <v>22.74</v>
      </c>
      <c r="R40" s="3">
        <v>42.7</v>
      </c>
      <c r="S40" s="3">
        <v>65.099999999999994</v>
      </c>
      <c r="T40" s="3">
        <v>-2.331</v>
      </c>
      <c r="U40" s="3">
        <v>1.24</v>
      </c>
    </row>
    <row r="41" spans="1:21" ht="17" x14ac:dyDescent="0.25">
      <c r="A41" t="s">
        <v>66</v>
      </c>
      <c r="B41">
        <v>69</v>
      </c>
      <c r="C41">
        <v>168.93421000000001</v>
      </c>
      <c r="D41">
        <v>3</v>
      </c>
      <c r="E41">
        <v>-887.9</v>
      </c>
      <c r="H41">
        <v>-58</v>
      </c>
      <c r="L41">
        <v>0.23599999999999999</v>
      </c>
      <c r="M41">
        <v>9.7000000000000003E-2</v>
      </c>
      <c r="N41">
        <v>9.9000000000000005E-2</v>
      </c>
      <c r="O41" s="3">
        <v>6.1843000000000004</v>
      </c>
      <c r="P41" s="3">
        <v>12.05</v>
      </c>
      <c r="Q41" s="3">
        <v>23.68</v>
      </c>
      <c r="R41" s="3">
        <v>42.7</v>
      </c>
      <c r="S41" s="3">
        <v>65.42</v>
      </c>
      <c r="T41" s="3">
        <v>-2.319</v>
      </c>
      <c r="U41" s="3">
        <v>1.25</v>
      </c>
    </row>
    <row r="42" spans="1:21" ht="17" x14ac:dyDescent="0.25">
      <c r="A42" t="s">
        <v>67</v>
      </c>
      <c r="B42">
        <v>70</v>
      </c>
      <c r="C42">
        <v>173.04</v>
      </c>
      <c r="D42">
        <v>3</v>
      </c>
      <c r="E42">
        <v>-893.2</v>
      </c>
      <c r="H42">
        <v>-56.8</v>
      </c>
      <c r="K42">
        <v>-44.22</v>
      </c>
      <c r="O42" s="3">
        <v>6.2542</v>
      </c>
      <c r="P42" s="3">
        <v>12.176</v>
      </c>
      <c r="Q42" s="3">
        <v>25.05</v>
      </c>
      <c r="R42" s="3">
        <v>43.56</v>
      </c>
      <c r="S42" s="3">
        <v>65.58</v>
      </c>
      <c r="T42" s="3">
        <v>-2.19</v>
      </c>
      <c r="U42" s="3">
        <v>1.1499999999999999</v>
      </c>
    </row>
    <row r="43" spans="1:21" ht="17" x14ac:dyDescent="0.25">
      <c r="A43" t="s">
        <v>68</v>
      </c>
      <c r="B43">
        <v>71</v>
      </c>
      <c r="C43">
        <v>174.96700000000001</v>
      </c>
      <c r="D43">
        <v>3</v>
      </c>
      <c r="E43">
        <v>-898.3</v>
      </c>
      <c r="H43">
        <v>-63.4</v>
      </c>
      <c r="L43">
        <v>0.23400000000000001</v>
      </c>
      <c r="M43">
        <v>9.5000000000000001E-2</v>
      </c>
      <c r="N43">
        <v>9.7000000000000003E-2</v>
      </c>
      <c r="O43" s="3">
        <v>5.4259000000000004</v>
      </c>
      <c r="P43" s="3">
        <v>13.9</v>
      </c>
      <c r="Q43" s="3">
        <v>20.959399999999999</v>
      </c>
      <c r="R43" s="3">
        <v>45.25</v>
      </c>
      <c r="S43" s="3">
        <v>66.8</v>
      </c>
      <c r="T43" s="3">
        <v>-2.2799999999999998</v>
      </c>
      <c r="U43" s="3">
        <v>1.27</v>
      </c>
    </row>
    <row r="44" spans="1:21" ht="17" x14ac:dyDescent="0.25">
      <c r="A44" t="s">
        <v>50</v>
      </c>
      <c r="B44">
        <v>81</v>
      </c>
      <c r="C44">
        <v>204.38329999999999</v>
      </c>
      <c r="D44">
        <v>3</v>
      </c>
      <c r="E44">
        <v>-1000</v>
      </c>
      <c r="F44">
        <v>-82</v>
      </c>
      <c r="G44">
        <v>-150</v>
      </c>
      <c r="L44">
        <v>0.22309999999999999</v>
      </c>
      <c r="M44">
        <v>8.4000000000000005E-2</v>
      </c>
      <c r="N44">
        <v>8.7999999999999995E-2</v>
      </c>
      <c r="O44" s="3">
        <v>6.1082000000000001</v>
      </c>
      <c r="P44" s="3">
        <v>20.4283</v>
      </c>
      <c r="Q44" s="3">
        <v>29.83</v>
      </c>
      <c r="R44" s="3">
        <v>50.7</v>
      </c>
      <c r="S44" s="3">
        <v>64</v>
      </c>
      <c r="T44" s="3">
        <v>0.74099999999999999</v>
      </c>
      <c r="U44" s="3">
        <v>1.62</v>
      </c>
    </row>
    <row r="45" spans="1:21" ht="17" x14ac:dyDescent="0.25">
      <c r="A45" t="s">
        <v>51</v>
      </c>
      <c r="B45">
        <v>81</v>
      </c>
      <c r="C45">
        <v>204.38329999999999</v>
      </c>
      <c r="D45">
        <v>1</v>
      </c>
      <c r="E45">
        <v>-77.900000000000006</v>
      </c>
      <c r="G45">
        <v>-12</v>
      </c>
      <c r="H45">
        <v>30</v>
      </c>
      <c r="I45">
        <v>4</v>
      </c>
      <c r="J45">
        <v>2.4</v>
      </c>
      <c r="K45">
        <v>10.6</v>
      </c>
      <c r="O45" s="3">
        <v>6.1082000000000001</v>
      </c>
      <c r="P45" s="3">
        <v>20.4283</v>
      </c>
      <c r="Q45" s="3">
        <v>29.83</v>
      </c>
      <c r="R45" s="3">
        <v>50.7</v>
      </c>
      <c r="S45" s="3">
        <v>64</v>
      </c>
      <c r="T45" s="3">
        <v>-0.34</v>
      </c>
      <c r="U45" s="3">
        <v>1.62</v>
      </c>
    </row>
    <row r="46" spans="1:21" ht="17" x14ac:dyDescent="0.25">
      <c r="A46" t="s">
        <v>39</v>
      </c>
      <c r="B46">
        <v>82</v>
      </c>
      <c r="C46">
        <v>207.2</v>
      </c>
      <c r="D46">
        <v>2</v>
      </c>
      <c r="E46">
        <v>-353.7</v>
      </c>
      <c r="F46">
        <v>-357.8</v>
      </c>
      <c r="G46">
        <v>-37</v>
      </c>
      <c r="H46">
        <v>4.8</v>
      </c>
      <c r="I46">
        <v>-4.4000000000000004</v>
      </c>
      <c r="J46">
        <v>-25.8</v>
      </c>
      <c r="K46">
        <v>-15.5</v>
      </c>
      <c r="O46" s="3">
        <v>7.4166999999999996</v>
      </c>
      <c r="P46" s="3">
        <v>15.03248</v>
      </c>
      <c r="Q46" s="3">
        <v>31.9373</v>
      </c>
      <c r="R46" s="3">
        <v>42.32</v>
      </c>
      <c r="S46" s="3">
        <v>68.8</v>
      </c>
      <c r="T46" s="3">
        <v>-0.126</v>
      </c>
      <c r="U46" s="3">
        <v>1.87</v>
      </c>
    </row>
    <row r="47" spans="1:21" ht="17" x14ac:dyDescent="0.25">
      <c r="A47" t="s">
        <v>70</v>
      </c>
      <c r="B47">
        <v>94</v>
      </c>
      <c r="C47">
        <v>244.0642</v>
      </c>
      <c r="D47">
        <v>3</v>
      </c>
      <c r="E47">
        <v>-822.3</v>
      </c>
      <c r="H47">
        <v>-45</v>
      </c>
      <c r="O47" s="3">
        <v>6.0262000000000002</v>
      </c>
      <c r="P47" s="3">
        <v>11.2</v>
      </c>
      <c r="Q47" s="3"/>
      <c r="R47" s="3"/>
      <c r="S47" s="3"/>
      <c r="T47" s="3">
        <v>-2.0310000000000001</v>
      </c>
      <c r="U47" s="3"/>
    </row>
    <row r="48" spans="1:21" ht="17" x14ac:dyDescent="0.25">
      <c r="A48" t="s">
        <v>69</v>
      </c>
      <c r="B48">
        <v>102</v>
      </c>
      <c r="C48">
        <v>259.10090000000002</v>
      </c>
      <c r="D48">
        <v>2</v>
      </c>
      <c r="E48">
        <v>-355</v>
      </c>
      <c r="O48" s="3"/>
      <c r="P48" s="3"/>
      <c r="Q48" s="3"/>
      <c r="R48" s="3"/>
      <c r="S48" s="3"/>
      <c r="T48" s="3">
        <v>-2.5</v>
      </c>
      <c r="U48" s="3"/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06F3D-89D0-D542-87EF-BDFE2CE2D43F}">
  <dimension ref="A1:B7"/>
  <sheetViews>
    <sheetView topLeftCell="A3" zoomScale="116" workbookViewId="0">
      <selection activeCell="I8" sqref="I8"/>
    </sheetView>
  </sheetViews>
  <sheetFormatPr baseColWidth="10" defaultRowHeight="16" x14ac:dyDescent="0.2"/>
  <sheetData>
    <row r="1" spans="1:2" x14ac:dyDescent="0.2">
      <c r="A1" t="s">
        <v>15</v>
      </c>
    </row>
    <row r="2" spans="1:2" x14ac:dyDescent="0.2">
      <c r="A2" t="s">
        <v>18</v>
      </c>
      <c r="B2" t="s">
        <v>19</v>
      </c>
    </row>
    <row r="3" spans="1:2" x14ac:dyDescent="0.2">
      <c r="A3" s="1" t="s">
        <v>17</v>
      </c>
    </row>
    <row r="4" spans="1:2" x14ac:dyDescent="0.2">
      <c r="A4" t="s">
        <v>20</v>
      </c>
    </row>
    <row r="5" spans="1:2" x14ac:dyDescent="0.2">
      <c r="A5" s="1" t="s">
        <v>75</v>
      </c>
    </row>
    <row r="6" spans="1:2" x14ac:dyDescent="0.2">
      <c r="A6" s="1" t="s">
        <v>33</v>
      </c>
    </row>
    <row r="7" spans="1:2" x14ac:dyDescent="0.2">
      <c r="A7" t="s">
        <v>84</v>
      </c>
    </row>
  </sheetData>
  <hyperlinks>
    <hyperlink ref="A3" r:id="rId1" xr:uid="{13757BA3-1BAC-814A-AD0D-A85940C99BD8}"/>
    <hyperlink ref="A6" r:id="rId2" xr:uid="{89AF9D9B-E884-8644-B6CB-75693D861B20}"/>
    <hyperlink ref="A5" r:id="rId3" xr:uid="{C963840E-29F7-F74B-996A-051017324252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Set1</vt:lpstr>
      <vt:lpstr>Set2</vt:lpstr>
      <vt:lpstr>Set3</vt:lpstr>
      <vt:lpstr>Set4</vt:lpstr>
      <vt:lpstr>Set5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Wylie Kau</dc:creator>
  <cp:lastModifiedBy>Wylie Kau</cp:lastModifiedBy>
  <dcterms:created xsi:type="dcterms:W3CDTF">2024-12-07T00:11:10Z</dcterms:created>
  <dcterms:modified xsi:type="dcterms:W3CDTF">2025-02-21T00:07:29Z</dcterms:modified>
</cp:coreProperties>
</file>