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Sheet1!$A$1:$AA$3</definedName>
  </definedNames>
  <calcPr/>
</workbook>
</file>

<file path=xl/sharedStrings.xml><?xml version="1.0" encoding="utf-8"?>
<sst xmlns="http://schemas.openxmlformats.org/spreadsheetml/2006/main" count="39" uniqueCount="33">
  <si>
    <t>Date</t>
  </si>
  <si>
    <t>Amount (BTC)</t>
  </si>
  <si>
    <t>Amount (USD)</t>
  </si>
  <si>
    <t>Fees</t>
  </si>
  <si>
    <t>Total (USD)</t>
  </si>
  <si>
    <t>Tx Type</t>
  </si>
  <si>
    <t>Source</t>
  </si>
  <si>
    <t>Cost Basis</t>
  </si>
  <si>
    <t>Reference</t>
  </si>
  <si>
    <t>Spend Reference</t>
  </si>
  <si>
    <t>Spent/Sold</t>
  </si>
  <si>
    <t>Spendable (BTC)</t>
  </si>
  <si>
    <t>Spendable (USD)</t>
  </si>
  <si>
    <t>Gain/Loss</t>
  </si>
  <si>
    <t>Term</t>
  </si>
  <si>
    <t>Comments</t>
  </si>
  <si>
    <t>Spend</t>
  </si>
  <si>
    <t>Strike</t>
  </si>
  <si>
    <t>abc-123-xyz-001</t>
  </si>
  <si>
    <t>abc-123-xyz-000</t>
  </si>
  <si>
    <t>Short</t>
  </si>
  <si>
    <t>Example spend from Strike using the bitcoin purchased the day before</t>
  </si>
  <si>
    <t>Buy</t>
  </si>
  <si>
    <t>Example buy from Strike</t>
  </si>
  <si>
    <t>Notes:</t>
  </si>
  <si>
    <t>-</t>
  </si>
  <si>
    <t>Buy, Sell, or Spend</t>
  </si>
  <si>
    <t>Exchange Name</t>
  </si>
  <si>
    <t>Reference number for the transaction (if applicable)</t>
  </si>
  <si>
    <t>Reference number for the Buy lot you're spending from</t>
  </si>
  <si>
    <t>Amount in the Spend/Sell lots that have this Buy lots Reference as their Spend Reference. (Manual entry)</t>
  </si>
  <si>
    <t>Manually calculate the Gain/Loss for Spend/Sell lots after they've been matched with a Buy lot. For Buy lots, the unrealized gain of the remaining spendable amount is automatically calculated and shown.</t>
  </si>
  <si>
    <t>Short (short term, less than 1 year), Long (long term, 1 year or more).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</si>
</sst>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Font="1"/>
    <xf borderId="0" fillId="0" fontId="3" numFmtId="165" xfId="0" applyFont="1" applyNumberFormat="1"/>
    <xf borderId="0" fillId="2" fontId="3" numFmtId="0" xfId="0" applyAlignment="1" applyFill="1" applyFont="1">
      <alignment readingOrder="0" shrinkToFit="0" vertical="top" wrapText="1"/>
    </xf>
    <xf borderId="0" fillId="2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4.75"/>
    <col customWidth="1" min="3" max="3" width="14.88"/>
    <col customWidth="1" min="4" max="4" width="7.25"/>
    <col customWidth="1" min="5" max="5" width="12.5"/>
    <col customWidth="1" min="6" max="6" width="9.63"/>
    <col customWidth="1" min="7" max="7" width="9.13"/>
    <col customWidth="1" min="8" max="8" width="12.13"/>
    <col customWidth="1" min="9" max="9" width="14.75"/>
    <col customWidth="1" min="10" max="10" width="17.13"/>
    <col customWidth="1" min="11" max="11" width="16.75"/>
    <col customWidth="1" min="12" max="12" width="16.88"/>
    <col customWidth="1" min="13" max="13" width="17.0"/>
    <col customWidth="1" min="14" max="14" width="27.88"/>
    <col customWidth="1" min="15" max="15" width="11.25"/>
    <col customWidth="1" min="16" max="16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45475.0</v>
      </c>
      <c r="B2" s="4">
        <v>0.001</v>
      </c>
      <c r="C2" s="5">
        <v>62.25</v>
      </c>
      <c r="D2" s="5">
        <v>0.0</v>
      </c>
      <c r="E2" s="6">
        <f t="shared" ref="E2:E3" si="1">SUM(C2:D2)</f>
        <v>62.25</v>
      </c>
      <c r="F2" s="4" t="s">
        <v>16</v>
      </c>
      <c r="G2" s="4" t="s">
        <v>17</v>
      </c>
      <c r="H2" s="6">
        <f t="shared" ref="H2:H3" si="2">(C2+D2)/B2</f>
        <v>62250</v>
      </c>
      <c r="I2" s="4" t="s">
        <v>18</v>
      </c>
      <c r="J2" s="4" t="s">
        <v>19</v>
      </c>
      <c r="L2" s="7" t="str">
        <f t="shared" ref="L2:L3" si="3">IF(F2="Buy", B2-K2, "N/A")</f>
        <v>N/A</v>
      </c>
      <c r="M2" s="7" t="str">
        <f>IFERROR(__xludf.DUMMYFUNCTION("IF(F2=""Buy"", GOOGLEFINANCE(""BTC-USD"")*L2, ""N/A"")"),"N/A")</f>
        <v>N/A</v>
      </c>
      <c r="N2" s="8">
        <f>62.25-0.001*61500</f>
        <v>0.75</v>
      </c>
      <c r="O2" s="4" t="s">
        <v>20</v>
      </c>
      <c r="P2" s="4" t="s">
        <v>21</v>
      </c>
    </row>
    <row r="3">
      <c r="A3" s="3">
        <v>45474.0</v>
      </c>
      <c r="B3" s="4">
        <v>0.01</v>
      </c>
      <c r="C3" s="5">
        <v>614.0</v>
      </c>
      <c r="D3" s="5">
        <v>1.0</v>
      </c>
      <c r="E3" s="6">
        <f t="shared" si="1"/>
        <v>615</v>
      </c>
      <c r="F3" s="4" t="s">
        <v>22</v>
      </c>
      <c r="G3" s="4" t="s">
        <v>17</v>
      </c>
      <c r="H3" s="6">
        <f t="shared" si="2"/>
        <v>61500</v>
      </c>
      <c r="I3" s="4" t="s">
        <v>19</v>
      </c>
      <c r="K3" s="4">
        <v>0.001</v>
      </c>
      <c r="L3" s="7">
        <f t="shared" si="3"/>
        <v>0.009</v>
      </c>
      <c r="M3" s="8">
        <f>IFERROR(__xludf.DUMMYFUNCTION("IF(F3=""Buy"", GOOGLEFINANCE(""BTC-USD"")*L3, ""N/A"")"),541.3545)</f>
        <v>541.3545</v>
      </c>
      <c r="N3" s="8">
        <f>IF(F3="Buy", M3-(L3*H3), "(TO DO)")</f>
        <v>-12.1455</v>
      </c>
      <c r="O3" s="7" t="str">
        <f>IF(F3 = "Spend", "(TO DO)", IF(A3 &gt; TODAY() - 365, "Short", "Long"))</f>
        <v>Short</v>
      </c>
      <c r="P3" s="4" t="s">
        <v>23</v>
      </c>
    </row>
    <row r="6">
      <c r="A6" s="9" t="s">
        <v>24</v>
      </c>
      <c r="B6" s="9" t="s">
        <v>25</v>
      </c>
      <c r="C6" s="9" t="s">
        <v>25</v>
      </c>
      <c r="D6" s="9" t="s">
        <v>25</v>
      </c>
      <c r="E6" s="9" t="s">
        <v>25</v>
      </c>
      <c r="F6" s="9" t="s">
        <v>26</v>
      </c>
      <c r="G6" s="9" t="s">
        <v>27</v>
      </c>
      <c r="H6" s="9" t="s">
        <v>25</v>
      </c>
      <c r="I6" s="9" t="s">
        <v>28</v>
      </c>
      <c r="J6" s="9" t="s">
        <v>29</v>
      </c>
      <c r="K6" s="9" t="s">
        <v>30</v>
      </c>
      <c r="L6" s="10"/>
      <c r="M6" s="10"/>
      <c r="N6" s="9" t="s">
        <v>31</v>
      </c>
      <c r="O6" s="9" t="s">
        <v>32</v>
      </c>
      <c r="P6" s="1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</sheetData>
  <autoFilter ref="$A$1:$AA$3"/>
  <drawing r:id="rId1"/>
</worksheet>
</file>